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prorailbv.sharepoint.com/teams/DealMeernatuurindeberm/Shared Documents/General/5. Aanbesteden/Regulier T3, T5 en T6/Kostenraming/inschrijfstaat/"/>
    </mc:Choice>
  </mc:AlternateContent>
  <xr:revisionPtr revIDLastSave="64" documentId="8_{321AF00C-C52C-449B-B476-412559C097F1}" xr6:coauthVersionLast="47" xr6:coauthVersionMax="47" xr10:uidLastSave="{BAE4DDF1-1E63-4138-A68C-909E88C94BA4}"/>
  <bookViews>
    <workbookView xWindow="-120" yWindow="-120" windowWidth="29040" windowHeight="15840" xr2:uid="{E4D5BC83-205A-4D58-880E-9D097EFF3C08}"/>
  </bookViews>
  <sheets>
    <sheet name="Neerlands midde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M18" i="1" s="1"/>
  <c r="O18" i="1" s="1"/>
  <c r="O36" i="1"/>
  <c r="O34" i="1"/>
  <c r="O33" i="1"/>
  <c r="O32" i="1"/>
  <c r="O31" i="1"/>
  <c r="O30" i="1"/>
  <c r="O29" i="1"/>
  <c r="O28" i="1"/>
  <c r="O27" i="1"/>
  <c r="O26" i="1"/>
  <c r="O25" i="1"/>
  <c r="O24" i="1"/>
  <c r="O22" i="1"/>
  <c r="O21" i="1"/>
  <c r="M75" i="1"/>
  <c r="M74" i="1"/>
  <c r="M73" i="1"/>
  <c r="M72" i="1"/>
  <c r="M76" i="1" s="1"/>
  <c r="M69" i="1"/>
  <c r="M68" i="1"/>
  <c r="M67" i="1"/>
  <c r="M66" i="1"/>
  <c r="M65" i="1"/>
  <c r="H64" i="1"/>
  <c r="M64" i="1" s="1"/>
  <c r="M62" i="1"/>
  <c r="M61" i="1"/>
  <c r="M60" i="1"/>
  <c r="M58" i="1"/>
  <c r="M57" i="1"/>
  <c r="M56" i="1"/>
  <c r="M54" i="1"/>
  <c r="M53" i="1"/>
  <c r="M52" i="1"/>
  <c r="M70" i="1" s="1"/>
  <c r="M77" i="1" s="1"/>
  <c r="M46" i="1"/>
  <c r="O46" i="1" s="1"/>
  <c r="R44" i="1"/>
  <c r="O44" i="1"/>
  <c r="M44" i="1"/>
  <c r="R36" i="1"/>
  <c r="M34" i="1"/>
  <c r="M33" i="1"/>
  <c r="R33" i="1" s="1"/>
  <c r="M32" i="1"/>
  <c r="M31" i="1"/>
  <c r="M30" i="1"/>
  <c r="R30" i="1" s="1"/>
  <c r="M29" i="1"/>
  <c r="M28" i="1"/>
  <c r="M27" i="1"/>
  <c r="R27" i="1" s="1"/>
  <c r="M26" i="1"/>
  <c r="M25" i="1"/>
  <c r="R25" i="1" s="1"/>
  <c r="M24" i="1"/>
  <c r="M22" i="1"/>
  <c r="M21" i="1"/>
  <c r="R21" i="1" s="1"/>
  <c r="R19" i="1"/>
  <c r="R18" i="1"/>
  <c r="R17" i="1"/>
  <c r="M17" i="1"/>
  <c r="O17" i="1" s="1"/>
  <c r="R22" i="1" l="1"/>
  <c r="R24" i="1"/>
  <c r="R28" i="1"/>
  <c r="R29" i="1"/>
  <c r="R31" i="1"/>
  <c r="R32" i="1"/>
  <c r="H19" i="1"/>
  <c r="M19" i="1" s="1"/>
  <c r="O19" i="1" s="1"/>
  <c r="R26" i="1"/>
  <c r="R34" i="1"/>
  <c r="R37" i="1" s="1"/>
  <c r="R49" i="1" s="1"/>
  <c r="O37" i="1" l="1"/>
  <c r="O49" i="1" s="1"/>
  <c r="P80" i="1" s="1"/>
  <c r="M37" i="1"/>
  <c r="M49" i="1" s="1"/>
</calcChain>
</file>

<file path=xl/sharedStrings.xml><?xml version="1.0" encoding="utf-8"?>
<sst xmlns="http://schemas.openxmlformats.org/spreadsheetml/2006/main" count="224" uniqueCount="126">
  <si>
    <t>Verzamelstaat</t>
  </si>
  <si>
    <t>Project:</t>
  </si>
  <si>
    <t xml:space="preserve">Groenbeheer ProRail </t>
  </si>
  <si>
    <t>TenderNed nr.</t>
  </si>
  <si>
    <t>TN523296</t>
  </si>
  <si>
    <t>Perceel</t>
  </si>
  <si>
    <t>8. Neerlands midden</t>
  </si>
  <si>
    <t>Baanlengte in m1:</t>
  </si>
  <si>
    <t xml:space="preserve"> </t>
  </si>
  <si>
    <t>Inschrijver:</t>
  </si>
  <si>
    <t>&lt;..&gt;</t>
  </si>
  <si>
    <t>Datum:</t>
  </si>
  <si>
    <t>Frequentie p.p.e/ percentage 1 jaar</t>
  </si>
  <si>
    <t>Document 01</t>
  </si>
  <si>
    <t>Omschrijving</t>
  </si>
  <si>
    <t>Zone</t>
  </si>
  <si>
    <t>Frequentie</t>
  </si>
  <si>
    <t>hoeveelheid</t>
  </si>
  <si>
    <t>eenheid</t>
  </si>
  <si>
    <t>prijs per eenheid</t>
  </si>
  <si>
    <t xml:space="preserve">Max tarief </t>
  </si>
  <si>
    <t>1 jaar</t>
  </si>
  <si>
    <t>4 jaar</t>
  </si>
  <si>
    <t>7 maanden</t>
  </si>
  <si>
    <t>SGB 1.1.1</t>
  </si>
  <si>
    <t>Maaien BC vlak</t>
  </si>
  <si>
    <t>BC</t>
  </si>
  <si>
    <t>m2</t>
  </si>
  <si>
    <t>Maaien BC talud</t>
  </si>
  <si>
    <t>SGB 1.1.2</t>
  </si>
  <si>
    <t>Afvoeren BC</t>
  </si>
  <si>
    <t xml:space="preserve">SGB  1.4 </t>
  </si>
  <si>
    <t>Bestrijding invasieve exoten (aziatische duizendknoop)</t>
  </si>
  <si>
    <t>B tm F</t>
  </si>
  <si>
    <t xml:space="preserve">Bestrijding invasieve exoten (reuzenberenklauw) </t>
  </si>
  <si>
    <t>SGB 1.3.1</t>
  </si>
  <si>
    <t>Onderhouden zichtlijnen bij overwegen</t>
  </si>
  <si>
    <t>stuks</t>
  </si>
  <si>
    <t>7/12e</t>
  </si>
  <si>
    <t>Onderhouden  zichtlijnen seinen</t>
  </si>
  <si>
    <t>SGB  1.2</t>
  </si>
  <si>
    <t>Vrijhouden spoorse objecten (gebouwen)</t>
  </si>
  <si>
    <t>D tm F</t>
  </si>
  <si>
    <t>Vrijhouden spoorse objecten (kasten)</t>
  </si>
  <si>
    <t>SGB 1.3.3</t>
  </si>
  <si>
    <t>Vrijhouden poorten, doorgangen en (talud)trappen</t>
  </si>
  <si>
    <t>SGB 1.3.4</t>
  </si>
  <si>
    <t xml:space="preserve">Vrijhouden vlucht/toegangsroutes </t>
  </si>
  <si>
    <t>SGB 1.3.5</t>
  </si>
  <si>
    <t>Vrijhouden vluchtrouteaanduidingen geluidsschermen</t>
  </si>
  <si>
    <t>SGB 1.3.2</t>
  </si>
  <si>
    <t>Overgroei</t>
  </si>
  <si>
    <t>post</t>
  </si>
  <si>
    <t>SGB 1.5.1.1; 1.5.1.2</t>
  </si>
  <si>
    <t>Schouwplichtige sloten</t>
  </si>
  <si>
    <t>m1</t>
  </si>
  <si>
    <t>SGB 1.5.2.1 tm 1.5.2.3</t>
  </si>
  <si>
    <t>Overige sloten en watergangen</t>
  </si>
  <si>
    <t>SGB 1.6.1 tm 1.6.4</t>
  </si>
  <si>
    <t>Beheren bomen</t>
  </si>
  <si>
    <t>Document 02</t>
  </si>
  <si>
    <t>Projectbeheersing (doc 01 beheersen van de opdracht)</t>
  </si>
  <si>
    <t>Subtotaal directe kosten</t>
  </si>
  <si>
    <t>Opslagpercentage voor:</t>
  </si>
  <si>
    <t>Projectteamkosten</t>
  </si>
  <si>
    <t>%</t>
  </si>
  <si>
    <t>Uitvoeringskosten</t>
  </si>
  <si>
    <t>Algemene kosten</t>
  </si>
  <si>
    <t>Winst en risico</t>
  </si>
  <si>
    <t>Subtotaal indirecte kosten</t>
  </si>
  <si>
    <t xml:space="preserve">Subtotaal indirecte kosten </t>
  </si>
  <si>
    <t>Stelpost: allerhande groenwerk</t>
  </si>
  <si>
    <t>Post</t>
  </si>
  <si>
    <t>Totaal</t>
  </si>
  <si>
    <t>A</t>
  </si>
  <si>
    <t>C</t>
  </si>
  <si>
    <t>Document 03</t>
  </si>
  <si>
    <t>SGB 1.3.1; 1.3.2</t>
  </si>
  <si>
    <t>Geluidsschermen tot 2,5 m hoog</t>
  </si>
  <si>
    <t xml:space="preserve">Geluidsschermen hoger dan 2,5 m </t>
  </si>
  <si>
    <t>SGB 1.4</t>
  </si>
  <si>
    <t>Fauna passages</t>
  </si>
  <si>
    <t>st</t>
  </si>
  <si>
    <t>Maaien DEF Vlak</t>
  </si>
  <si>
    <t>DEF</t>
  </si>
  <si>
    <t>Maaien DEF Vlak tot 2.000 m2</t>
  </si>
  <si>
    <t>Maaien DEF Vlak tot 10.000 m2</t>
  </si>
  <si>
    <t>Maaien DEF Vlak  10.000 m2 en meer</t>
  </si>
  <si>
    <t>Maaien DEF Talud</t>
  </si>
  <si>
    <t>Maaien DEF Talud tot 2.000 m2</t>
  </si>
  <si>
    <t>Maaien DEF Talud tot 10.000 m2</t>
  </si>
  <si>
    <t>Maaien DEF Talud 10.000 m2 en meer</t>
  </si>
  <si>
    <t>Afvoeren DEF</t>
  </si>
  <si>
    <t>Afvoeren DEF tot 4.000 m2</t>
  </si>
  <si>
    <t>Afvoeren DEF tot 20.000 m2</t>
  </si>
  <si>
    <t>Afvoeren DEF 20.000 m2 en meer</t>
  </si>
  <si>
    <t>SBG 1.2.1; 1.2.2</t>
  </si>
  <si>
    <t>Struiken en Struwelen</t>
  </si>
  <si>
    <t xml:space="preserve">m2 </t>
  </si>
  <si>
    <t xml:space="preserve">Subtotaal directe kosten </t>
  </si>
  <si>
    <t>Totaalprijs extra scope</t>
  </si>
  <si>
    <t>B</t>
  </si>
  <si>
    <t>Bedrag over te nemen in inschrijvingsformulier (A+B+C)</t>
  </si>
  <si>
    <t>Handtekening rechtsgeldige vertegenwoordiger</t>
  </si>
  <si>
    <t>Bedrijfsnaam:</t>
  </si>
  <si>
    <t>Naam rechtsgeldige vertegenwoordiger:</t>
  </si>
  <si>
    <t>Functie:</t>
  </si>
  <si>
    <t>Plaats:</t>
  </si>
  <si>
    <t>Eisen aan aanbiedingsbegroting:</t>
  </si>
  <si>
    <t>Alle grijs gekleurde cellen dienen door de inschrijver bij aanbesteding te worden ingevuld.</t>
  </si>
  <si>
    <t>Deze aanbiedingsbegroting dient volledig ingevuld en rechtsgeldig ondertekend te worden.</t>
  </si>
  <si>
    <t>De aanbiedingsbegroting inclusief voorblad mag niet worden gewijzigd door de inschrijver.</t>
  </si>
  <si>
    <t>Er mogen geen negatieve bedragen worden ingevuld.</t>
  </si>
  <si>
    <t>De in te vullen bedragen dienen maximaal 2 decimalen te bevatten.</t>
  </si>
  <si>
    <t>Alle bedragen in de aanbiedingsbegroting dienen door de inschrijver onderbouwd te worden middels een Detailbegroting.</t>
  </si>
  <si>
    <t>In de Detailbegroting dient ten minste onderscheid gemaakt te worden in de volgende kostenbestanddelen</t>
  </si>
  <si>
    <t>a</t>
  </si>
  <si>
    <t>Directe kosten: arbeid materieel, materiaal, onderaanneming</t>
  </si>
  <si>
    <t>b</t>
  </si>
  <si>
    <t>Indirecte kosten: eenmalige kosten, algemene kosten, winst en risico.</t>
  </si>
  <si>
    <t>Kosten t.b.v. projectmanagement, -ondersteuning,- administratie en -beheersing dienen geen onderdeel te zijn van de begroting van de verschillende Deelopdrachten, maar dienen als Projectteamkosten te worden ingevuld.</t>
  </si>
  <si>
    <t>Alle niet gespecificeerde kosten dienen in de eenheidstarieven te zijn opgenomen, zoals NVW-kosten, reiskosten, klein mechanisch gereedschap, etc.</t>
  </si>
  <si>
    <t>Alle bedragen zijn exclusief BTW en op basis van prijspeil 2025.</t>
  </si>
  <si>
    <t>De Inschrijver is zelf verantwoordelijk voor invulling van  formules en optellingen.</t>
  </si>
  <si>
    <t>Invasieve exoten: De gevraagde eenheidstarief betreft per handeling (Markeren en 1x verwijderen)</t>
  </si>
  <si>
    <t>Maximum tarief: Opdrachtnemer is vrij om een eigen tarief in te vullen doch niet hoger dan het maximum tarief in kolom K 'max tarief'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</si>
</sst>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#,##0_ ;\-#,##0\ "/>
    <numFmt numFmtId="165" formatCode="&quot;€&quot;\ 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indexed="8"/>
      <name val="Calibri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44" fontId="3" fillId="0" borderId="0" xfId="0" applyNumberFormat="1" applyFont="1"/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14" fontId="3" fillId="0" borderId="0" xfId="0" applyNumberFormat="1" applyFont="1"/>
    <xf numFmtId="14" fontId="3" fillId="0" borderId="0" xfId="0" applyNumberFormat="1" applyFont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44" fontId="3" fillId="0" borderId="3" xfId="0" applyNumberFormat="1" applyFont="1" applyBorder="1"/>
    <xf numFmtId="14" fontId="3" fillId="0" borderId="4" xfId="0" applyNumberFormat="1" applyFont="1" applyBorder="1"/>
    <xf numFmtId="0" fontId="3" fillId="0" borderId="5" xfId="0" applyFont="1" applyBorder="1" applyAlignment="1">
      <alignment horizontal="left"/>
    </xf>
    <xf numFmtId="44" fontId="3" fillId="0" borderId="0" xfId="0" applyNumberFormat="1" applyFont="1" applyAlignment="1">
      <alignment horizontal="center"/>
    </xf>
    <xf numFmtId="44" fontId="3" fillId="0" borderId="6" xfId="0" applyNumberFormat="1" applyFont="1" applyBorder="1"/>
    <xf numFmtId="0" fontId="5" fillId="0" borderId="5" xfId="0" applyFont="1" applyBorder="1" applyAlignment="1">
      <alignment horizontal="left"/>
    </xf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vertical="center"/>
    </xf>
    <xf numFmtId="44" fontId="3" fillId="5" borderId="0" xfId="0" applyNumberFormat="1" applyFont="1" applyFill="1"/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9" fontId="3" fillId="0" borderId="0" xfId="0" applyNumberFormat="1" applyFont="1" applyAlignment="1">
      <alignment horizontal="center"/>
    </xf>
    <xf numFmtId="44" fontId="3" fillId="0" borderId="0" xfId="1" applyFont="1"/>
    <xf numFmtId="13" fontId="3" fillId="0" borderId="0" xfId="0" applyNumberFormat="1" applyFont="1"/>
    <xf numFmtId="16" fontId="3" fillId="0" borderId="0" xfId="0" applyNumberFormat="1" applyFont="1"/>
    <xf numFmtId="0" fontId="6" fillId="0" borderId="0" xfId="0" applyFont="1"/>
    <xf numFmtId="0" fontId="3" fillId="0" borderId="5" xfId="0" applyFont="1" applyBorder="1"/>
    <xf numFmtId="165" fontId="2" fillId="0" borderId="0" xfId="0" applyNumberFormat="1" applyFont="1" applyAlignment="1">
      <alignment horizontal="right"/>
    </xf>
    <xf numFmtId="44" fontId="3" fillId="5" borderId="7" xfId="0" applyNumberFormat="1" applyFont="1" applyFill="1" applyBorder="1"/>
    <xf numFmtId="165" fontId="2" fillId="0" borderId="0" xfId="0" applyNumberFormat="1" applyFont="1"/>
    <xf numFmtId="0" fontId="3" fillId="0" borderId="5" xfId="0" applyFont="1" applyBorder="1" applyAlignment="1">
      <alignment wrapText="1"/>
    </xf>
    <xf numFmtId="165" fontId="2" fillId="0" borderId="6" xfId="0" applyNumberFormat="1" applyFont="1" applyBorder="1"/>
    <xf numFmtId="44" fontId="2" fillId="5" borderId="0" xfId="0" applyNumberFormat="1" applyFont="1" applyFill="1"/>
    <xf numFmtId="44" fontId="2" fillId="6" borderId="0" xfId="0" applyNumberFormat="1" applyFont="1" applyFill="1"/>
    <xf numFmtId="165" fontId="2" fillId="6" borderId="0" xfId="0" applyNumberFormat="1" applyFont="1" applyFill="1"/>
    <xf numFmtId="44" fontId="2" fillId="6" borderId="6" xfId="0" applyNumberFormat="1" applyFont="1" applyFill="1" applyBorder="1"/>
    <xf numFmtId="44" fontId="7" fillId="0" borderId="0" xfId="0" applyNumberFormat="1" applyFont="1"/>
    <xf numFmtId="44" fontId="5" fillId="6" borderId="0" xfId="0" applyNumberFormat="1" applyFont="1" applyFill="1"/>
    <xf numFmtId="0" fontId="3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44" fontId="3" fillId="0" borderId="10" xfId="0" applyNumberFormat="1" applyFont="1" applyBorder="1"/>
    <xf numFmtId="9" fontId="3" fillId="0" borderId="10" xfId="2" applyFont="1" applyFill="1" applyBorder="1"/>
    <xf numFmtId="44" fontId="3" fillId="0" borderId="4" xfId="0" applyNumberFormat="1" applyFont="1" applyBorder="1"/>
    <xf numFmtId="44" fontId="3" fillId="6" borderId="0" xfId="0" applyNumberFormat="1" applyFont="1" applyFill="1"/>
    <xf numFmtId="44" fontId="3" fillId="6" borderId="6" xfId="0" applyNumberFormat="1" applyFont="1" applyFill="1" applyBorder="1"/>
    <xf numFmtId="0" fontId="2" fillId="0" borderId="0" xfId="0" applyFont="1"/>
    <xf numFmtId="0" fontId="3" fillId="0" borderId="12" xfId="0" applyFont="1" applyBorder="1" applyAlignment="1">
      <alignment wrapText="1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vertical="center"/>
    </xf>
    <xf numFmtId="0" fontId="3" fillId="7" borderId="1" xfId="0" applyFont="1" applyFill="1" applyBorder="1" applyAlignment="1">
      <alignment horizontal="left"/>
    </xf>
    <xf numFmtId="0" fontId="4" fillId="7" borderId="1" xfId="0" applyFont="1" applyFill="1" applyBorder="1"/>
    <xf numFmtId="3" fontId="3" fillId="7" borderId="1" xfId="0" applyNumberFormat="1" applyFont="1" applyFill="1" applyBorder="1" applyAlignment="1">
      <alignment horizontal="left"/>
    </xf>
    <xf numFmtId="0" fontId="2" fillId="7" borderId="1" xfId="0" applyFont="1" applyFill="1" applyBorder="1"/>
    <xf numFmtId="0" fontId="3" fillId="7" borderId="10" xfId="0" applyFont="1" applyFill="1" applyBorder="1"/>
    <xf numFmtId="0" fontId="3" fillId="7" borderId="0" xfId="0" applyFont="1" applyFill="1"/>
    <xf numFmtId="44" fontId="3" fillId="7" borderId="0" xfId="0" applyNumberFormat="1" applyFont="1" applyFill="1"/>
    <xf numFmtId="0" fontId="3" fillId="4" borderId="15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vertical="center"/>
    </xf>
    <xf numFmtId="0" fontId="3" fillId="4" borderId="17" xfId="0" applyFont="1" applyFill="1" applyBorder="1" applyAlignment="1">
      <alignment horizontal="left"/>
    </xf>
    <xf numFmtId="44" fontId="3" fillId="0" borderId="19" xfId="0" applyNumberFormat="1" applyFont="1" applyBorder="1"/>
    <xf numFmtId="0" fontId="3" fillId="0" borderId="18" xfId="0" applyFont="1" applyBorder="1"/>
    <xf numFmtId="0" fontId="3" fillId="0" borderId="18" xfId="0" applyFont="1" applyBorder="1" applyAlignment="1">
      <alignment horizontal="right"/>
    </xf>
    <xf numFmtId="0" fontId="3" fillId="0" borderId="20" xfId="0" applyFont="1" applyBorder="1"/>
    <xf numFmtId="0" fontId="3" fillId="0" borderId="21" xfId="0" applyFont="1" applyBorder="1"/>
    <xf numFmtId="0" fontId="3" fillId="0" borderId="21" xfId="0" applyFont="1" applyBorder="1" applyAlignment="1">
      <alignment horizontal="center"/>
    </xf>
    <xf numFmtId="0" fontId="3" fillId="0" borderId="21" xfId="0" applyFont="1" applyBorder="1" applyAlignment="1">
      <alignment vertical="center"/>
    </xf>
    <xf numFmtId="44" fontId="3" fillId="0" borderId="21" xfId="0" applyNumberFormat="1" applyFont="1" applyBorder="1"/>
    <xf numFmtId="44" fontId="3" fillId="0" borderId="22" xfId="0" applyNumberFormat="1" applyFont="1" applyBorder="1"/>
    <xf numFmtId="44" fontId="3" fillId="0" borderId="0" xfId="0" applyNumberFormat="1" applyFont="1" applyProtection="1">
      <protection locked="0"/>
    </xf>
    <xf numFmtId="0" fontId="3" fillId="7" borderId="1" xfId="0" applyFont="1" applyFill="1" applyBorder="1" applyProtection="1">
      <protection locked="0"/>
    </xf>
    <xf numFmtId="14" fontId="3" fillId="7" borderId="1" xfId="0" applyNumberFormat="1" applyFont="1" applyFill="1" applyBorder="1" applyAlignment="1" applyProtection="1">
      <alignment horizontal="left"/>
      <protection locked="0"/>
    </xf>
    <xf numFmtId="44" fontId="3" fillId="5" borderId="0" xfId="0" applyNumberFormat="1" applyFont="1" applyFill="1" applyProtection="1">
      <protection locked="0"/>
    </xf>
    <xf numFmtId="44" fontId="3" fillId="5" borderId="7" xfId="0" applyNumberFormat="1" applyFont="1" applyFill="1" applyBorder="1" applyProtection="1">
      <protection locked="0"/>
    </xf>
    <xf numFmtId="3" fontId="3" fillId="5" borderId="0" xfId="0" applyNumberFormat="1" applyFont="1" applyFill="1" applyAlignment="1" applyProtection="1">
      <alignment vertical="center"/>
      <protection locked="0"/>
    </xf>
    <xf numFmtId="44" fontId="3" fillId="5" borderId="8" xfId="0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44" fontId="3" fillId="3" borderId="0" xfId="0" applyNumberFormat="1" applyFont="1" applyFill="1" applyProtection="1">
      <protection locked="0"/>
    </xf>
    <xf numFmtId="44" fontId="7" fillId="3" borderId="0" xfId="0" applyNumberFormat="1" applyFont="1" applyFill="1" applyProtection="1">
      <protection locked="0"/>
    </xf>
    <xf numFmtId="44" fontId="3" fillId="6" borderId="7" xfId="0" applyNumberFormat="1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3" fillId="3" borderId="3" xfId="0" applyFont="1" applyFill="1" applyBorder="1" applyProtection="1"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Protection="1">
      <protection locked="0"/>
    </xf>
    <xf numFmtId="0" fontId="3" fillId="3" borderId="5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3" borderId="6" xfId="0" applyFont="1" applyFill="1" applyBorder="1" applyProtection="1">
      <protection locked="0"/>
    </xf>
    <xf numFmtId="0" fontId="3" fillId="3" borderId="11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8" fillId="3" borderId="5" xfId="0" applyFont="1" applyFill="1" applyBorder="1" applyProtection="1">
      <protection locked="0"/>
    </xf>
    <xf numFmtId="0" fontId="8" fillId="3" borderId="0" xfId="0" applyFont="1" applyFill="1" applyProtection="1"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vertical="center"/>
      <protection locked="0"/>
    </xf>
    <xf numFmtId="14" fontId="3" fillId="3" borderId="12" xfId="0" applyNumberFormat="1" applyFont="1" applyFill="1" applyBorder="1" applyAlignment="1" applyProtection="1">
      <alignment vertical="center"/>
      <protection locked="0"/>
    </xf>
    <xf numFmtId="14" fontId="3" fillId="3" borderId="0" xfId="0" applyNumberFormat="1" applyFont="1" applyFill="1" applyAlignment="1" applyProtection="1">
      <alignment horizontal="left"/>
      <protection locked="0"/>
    </xf>
    <xf numFmtId="0" fontId="3" fillId="3" borderId="9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vertical="center"/>
      <protection locked="0"/>
    </xf>
    <xf numFmtId="0" fontId="3" fillId="3" borderId="13" xfId="0" applyFont="1" applyFill="1" applyBorder="1" applyProtection="1">
      <protection locked="0"/>
    </xf>
    <xf numFmtId="0" fontId="3" fillId="0" borderId="18" xfId="0" applyFont="1" applyBorder="1"/>
    <xf numFmtId="0" fontId="3" fillId="0" borderId="12" xfId="0" applyFont="1" applyBorder="1"/>
    <xf numFmtId="0" fontId="3" fillId="0" borderId="18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4" xfId="0" applyFont="1" applyBorder="1"/>
    <xf numFmtId="0" fontId="2" fillId="2" borderId="0" xfId="0" applyFont="1" applyFill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0" borderId="0" xfId="0" applyFont="1" applyAlignment="1">
      <alignment horizontal="center" wrapText="1"/>
    </xf>
    <xf numFmtId="0" fontId="2" fillId="6" borderId="0" xfId="0" applyFont="1" applyFill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114300</xdr:rowOff>
    </xdr:from>
    <xdr:to>
      <xdr:col>2</xdr:col>
      <xdr:colOff>1246201</xdr:colOff>
      <xdr:row>3</xdr:row>
      <xdr:rowOff>26670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794794-4E0B-48FF-ABA3-C1A6B8B71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7800" y="295275"/>
          <a:ext cx="1017601" cy="2362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FB31B-B930-4866-9887-4E399724D895}">
  <sheetPr>
    <pageSetUpPr fitToPage="1"/>
  </sheetPr>
  <dimension ref="A1:X108"/>
  <sheetViews>
    <sheetView tabSelected="1" topLeftCell="B1" zoomScaleNormal="100" workbookViewId="0">
      <selection activeCell="J10" sqref="J10"/>
    </sheetView>
  </sheetViews>
  <sheetFormatPr defaultColWidth="8.7109375" defaultRowHeight="12.75" x14ac:dyDescent="0.2"/>
  <cols>
    <col min="1" max="2" width="8.7109375" style="1"/>
    <col min="3" max="3" width="21.42578125" style="1" bestFit="1" customWidth="1"/>
    <col min="4" max="4" width="3.5703125" style="1" customWidth="1"/>
    <col min="5" max="5" width="50.140625" style="1" customWidth="1"/>
    <col min="6" max="6" width="7.85546875" style="1" customWidth="1"/>
    <col min="7" max="7" width="11" style="2" customWidth="1"/>
    <col min="8" max="8" width="12.140625" style="3" customWidth="1"/>
    <col min="9" max="9" width="9.42578125" style="1" customWidth="1"/>
    <col min="10" max="10" width="18.42578125" style="1" customWidth="1"/>
    <col min="11" max="11" width="14.42578125" style="2" customWidth="1"/>
    <col min="12" max="12" width="9.5703125" style="1" customWidth="1"/>
    <col min="13" max="13" width="17.7109375" style="4" customWidth="1"/>
    <col min="14" max="14" width="9.5703125" style="4" customWidth="1"/>
    <col min="15" max="15" width="17.7109375" style="4" customWidth="1"/>
    <col min="16" max="16" width="14.5703125" style="4" bestFit="1" customWidth="1"/>
    <col min="17" max="17" width="9.5703125" style="4" customWidth="1"/>
    <col min="18" max="18" width="19.42578125" style="1" customWidth="1"/>
    <col min="19" max="19" width="4.5703125" style="4" customWidth="1"/>
    <col min="20" max="20" width="12.42578125" style="1" bestFit="1" customWidth="1"/>
    <col min="21" max="21" width="14.140625" style="1" bestFit="1" customWidth="1"/>
    <col min="22" max="16384" width="8.7109375" style="1"/>
  </cols>
  <sheetData>
    <row r="1" spans="1:19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</row>
    <row r="5" spans="1:19" x14ac:dyDescent="0.2">
      <c r="C5" s="118" t="s">
        <v>1</v>
      </c>
      <c r="D5" s="118"/>
      <c r="E5" s="58" t="s">
        <v>2</v>
      </c>
    </row>
    <row r="6" spans="1:19" x14ac:dyDescent="0.2">
      <c r="C6" s="118" t="s">
        <v>3</v>
      </c>
      <c r="D6" s="118"/>
      <c r="E6" s="57" t="s">
        <v>4</v>
      </c>
      <c r="F6" s="5"/>
    </row>
    <row r="7" spans="1:19" x14ac:dyDescent="0.2">
      <c r="C7" s="118" t="s">
        <v>5</v>
      </c>
      <c r="D7" s="118"/>
      <c r="E7" s="60" t="s">
        <v>6</v>
      </c>
    </row>
    <row r="8" spans="1:19" x14ac:dyDescent="0.2">
      <c r="C8" s="118" t="s">
        <v>7</v>
      </c>
      <c r="D8" s="118"/>
      <c r="E8" s="59">
        <v>85625</v>
      </c>
      <c r="F8" s="6"/>
      <c r="G8" s="7"/>
      <c r="H8" s="3" t="s">
        <v>8</v>
      </c>
      <c r="I8" s="8"/>
    </row>
    <row r="9" spans="1:19" x14ac:dyDescent="0.2">
      <c r="C9" s="118" t="s">
        <v>9</v>
      </c>
      <c r="D9" s="118"/>
      <c r="E9" s="79" t="s">
        <v>10</v>
      </c>
    </row>
    <row r="10" spans="1:19" x14ac:dyDescent="0.2">
      <c r="C10" s="118" t="s">
        <v>11</v>
      </c>
      <c r="D10" s="118"/>
      <c r="E10" s="80" t="s">
        <v>10</v>
      </c>
      <c r="F10" s="9"/>
      <c r="G10" s="10"/>
    </row>
    <row r="11" spans="1:19" x14ac:dyDescent="0.2">
      <c r="C11" s="5"/>
      <c r="D11" s="5"/>
    </row>
    <row r="13" spans="1:19" ht="14.45" customHeight="1" thickBot="1" x14ac:dyDescent="0.25">
      <c r="C13" s="61"/>
      <c r="D13" s="61"/>
      <c r="R13" s="4"/>
    </row>
    <row r="14" spans="1:19" x14ac:dyDescent="0.2">
      <c r="C14" s="31"/>
      <c r="E14" s="11"/>
      <c r="F14" s="11"/>
      <c r="G14" s="12"/>
      <c r="H14" s="13"/>
      <c r="I14" s="11"/>
      <c r="J14" s="11"/>
      <c r="K14" s="12"/>
      <c r="L14" s="11"/>
      <c r="M14" s="14"/>
      <c r="N14" s="14"/>
      <c r="O14" s="14"/>
      <c r="P14" s="14"/>
      <c r="Q14" s="14"/>
      <c r="R14" s="14"/>
      <c r="S14" s="15"/>
    </row>
    <row r="15" spans="1:19" x14ac:dyDescent="0.2">
      <c r="C15" s="16"/>
      <c r="M15" s="10">
        <v>46113</v>
      </c>
      <c r="N15" s="17"/>
      <c r="O15" s="10">
        <v>47574</v>
      </c>
      <c r="P15" s="119" t="s">
        <v>12</v>
      </c>
      <c r="Q15" s="119"/>
      <c r="R15" s="10">
        <v>47788</v>
      </c>
      <c r="S15" s="18"/>
    </row>
    <row r="16" spans="1:19" x14ac:dyDescent="0.2">
      <c r="C16" s="19" t="s">
        <v>13</v>
      </c>
      <c r="E16" s="1" t="s">
        <v>14</v>
      </c>
      <c r="F16" s="1" t="s">
        <v>15</v>
      </c>
      <c r="G16" s="2" t="s">
        <v>16</v>
      </c>
      <c r="H16" s="3" t="s">
        <v>17</v>
      </c>
      <c r="I16" s="1" t="s">
        <v>18</v>
      </c>
      <c r="J16" s="1" t="s">
        <v>19</v>
      </c>
      <c r="K16" s="2" t="s">
        <v>20</v>
      </c>
      <c r="M16" s="20" t="s">
        <v>21</v>
      </c>
      <c r="N16" s="17"/>
      <c r="O16" s="20" t="s">
        <v>22</v>
      </c>
      <c r="P16" s="119"/>
      <c r="Q16" s="119"/>
      <c r="R16" s="20" t="s">
        <v>23</v>
      </c>
      <c r="S16" s="18"/>
    </row>
    <row r="17" spans="3:23" x14ac:dyDescent="0.2">
      <c r="C17" s="16" t="s">
        <v>24</v>
      </c>
      <c r="E17" s="1" t="s">
        <v>25</v>
      </c>
      <c r="F17" s="1" t="s">
        <v>26</v>
      </c>
      <c r="G17" s="2">
        <v>2</v>
      </c>
      <c r="H17" s="21">
        <v>114110</v>
      </c>
      <c r="I17" s="1" t="s">
        <v>27</v>
      </c>
      <c r="J17" s="81"/>
      <c r="K17" s="23"/>
      <c r="M17" s="81">
        <f>J17*H17*G17</f>
        <v>0</v>
      </c>
      <c r="O17" s="81">
        <f>M17*4</f>
        <v>0</v>
      </c>
      <c r="Q17" s="2">
        <v>2</v>
      </c>
      <c r="R17" s="81">
        <f>Q17*J17</f>
        <v>0</v>
      </c>
      <c r="S17" s="18"/>
    </row>
    <row r="18" spans="3:23" x14ac:dyDescent="0.2">
      <c r="C18" s="16" t="s">
        <v>24</v>
      </c>
      <c r="E18" s="1" t="s">
        <v>28</v>
      </c>
      <c r="F18" s="1" t="s">
        <v>26</v>
      </c>
      <c r="G18" s="2">
        <v>2</v>
      </c>
      <c r="H18" s="21">
        <f>40283*1.075</f>
        <v>43304.224999999999</v>
      </c>
      <c r="I18" s="1" t="s">
        <v>27</v>
      </c>
      <c r="J18" s="81"/>
      <c r="K18" s="23"/>
      <c r="M18" s="81">
        <f>J18*H18*G18</f>
        <v>0</v>
      </c>
      <c r="O18" s="81">
        <f t="shared" ref="O18:O34" si="0">M18*4</f>
        <v>0</v>
      </c>
      <c r="Q18" s="2">
        <v>2</v>
      </c>
      <c r="R18" s="81">
        <f t="shared" ref="R18:R19" si="1">Q18*J18</f>
        <v>0</v>
      </c>
      <c r="S18" s="18"/>
      <c r="U18" s="62"/>
    </row>
    <row r="19" spans="3:23" x14ac:dyDescent="0.2">
      <c r="C19" s="16" t="s">
        <v>29</v>
      </c>
      <c r="E19" s="1" t="s">
        <v>30</v>
      </c>
      <c r="F19" s="1" t="s">
        <v>26</v>
      </c>
      <c r="G19" s="2">
        <v>2</v>
      </c>
      <c r="H19" s="21">
        <f>H18+H17</f>
        <v>157414.22500000001</v>
      </c>
      <c r="I19" s="1" t="s">
        <v>27</v>
      </c>
      <c r="J19" s="81"/>
      <c r="K19" s="23"/>
      <c r="M19" s="81">
        <f>J19*H19*G19</f>
        <v>0</v>
      </c>
      <c r="O19" s="81">
        <f t="shared" si="0"/>
        <v>0</v>
      </c>
      <c r="Q19" s="2">
        <v>2</v>
      </c>
      <c r="R19" s="81">
        <f t="shared" si="1"/>
        <v>0</v>
      </c>
      <c r="S19" s="18"/>
      <c r="U19" s="63"/>
    </row>
    <row r="20" spans="3:23" x14ac:dyDescent="0.2">
      <c r="C20" s="16"/>
      <c r="E20" s="24"/>
      <c r="F20" s="24"/>
      <c r="G20" s="25"/>
      <c r="H20" s="21"/>
      <c r="J20" s="78"/>
      <c r="K20" s="23"/>
      <c r="M20" s="78"/>
      <c r="O20" s="78"/>
      <c r="Q20" s="25"/>
      <c r="R20" s="78"/>
      <c r="S20" s="18"/>
      <c r="U20" s="63"/>
      <c r="W20" s="4"/>
    </row>
    <row r="21" spans="3:23" x14ac:dyDescent="0.2">
      <c r="C21" s="16" t="s">
        <v>31</v>
      </c>
      <c r="E21" s="1" t="s">
        <v>32</v>
      </c>
      <c r="F21" s="1" t="s">
        <v>33</v>
      </c>
      <c r="G21" s="2">
        <v>1</v>
      </c>
      <c r="H21" s="21">
        <v>4000</v>
      </c>
      <c r="I21" s="1" t="s">
        <v>27</v>
      </c>
      <c r="J21" s="81"/>
      <c r="K21" s="17">
        <v>10</v>
      </c>
      <c r="M21" s="81">
        <f>J21*H21*G21</f>
        <v>0</v>
      </c>
      <c r="O21" s="81">
        <f t="shared" si="0"/>
        <v>0</v>
      </c>
      <c r="Q21" s="26">
        <v>1</v>
      </c>
      <c r="R21" s="81">
        <f>M21*Q21</f>
        <v>0</v>
      </c>
      <c r="S21" s="18"/>
      <c r="U21" s="63"/>
      <c r="W21" s="4"/>
    </row>
    <row r="22" spans="3:23" x14ac:dyDescent="0.2">
      <c r="C22" s="16" t="s">
        <v>31</v>
      </c>
      <c r="E22" s="1" t="s">
        <v>34</v>
      </c>
      <c r="F22" s="1" t="s">
        <v>33</v>
      </c>
      <c r="G22" s="2">
        <v>1</v>
      </c>
      <c r="H22" s="21">
        <v>4000</v>
      </c>
      <c r="I22" s="1" t="s">
        <v>27</v>
      </c>
      <c r="J22" s="81"/>
      <c r="K22" s="17">
        <v>7</v>
      </c>
      <c r="M22" s="81">
        <f>J22*H22*G22</f>
        <v>0</v>
      </c>
      <c r="O22" s="81">
        <f t="shared" si="0"/>
        <v>0</v>
      </c>
      <c r="Q22" s="26">
        <v>1</v>
      </c>
      <c r="R22" s="81">
        <f>M22*Q22</f>
        <v>0</v>
      </c>
      <c r="S22" s="18"/>
      <c r="U22" s="63"/>
      <c r="W22" s="4"/>
    </row>
    <row r="23" spans="3:23" x14ac:dyDescent="0.2">
      <c r="C23" s="19"/>
      <c r="H23" s="21"/>
      <c r="J23" s="78"/>
      <c r="K23" s="23"/>
      <c r="M23" s="78"/>
      <c r="O23" s="78"/>
      <c r="Q23" s="2"/>
      <c r="R23" s="78"/>
      <c r="S23" s="18"/>
      <c r="U23" s="63"/>
      <c r="W23" s="4"/>
    </row>
    <row r="24" spans="3:23" x14ac:dyDescent="0.2">
      <c r="C24" s="16" t="s">
        <v>35</v>
      </c>
      <c r="E24" s="24" t="s">
        <v>36</v>
      </c>
      <c r="F24" s="1" t="s">
        <v>33</v>
      </c>
      <c r="H24" s="21"/>
      <c r="I24" s="1" t="s">
        <v>37</v>
      </c>
      <c r="J24" s="81"/>
      <c r="K24" s="17"/>
      <c r="M24" s="81">
        <f>J24*H24</f>
        <v>0</v>
      </c>
      <c r="O24" s="81">
        <f t="shared" si="0"/>
        <v>0</v>
      </c>
      <c r="Q24" s="4" t="s">
        <v>38</v>
      </c>
      <c r="R24" s="81">
        <f>M24*(7/12)</f>
        <v>0</v>
      </c>
      <c r="S24" s="18"/>
      <c r="U24" s="63"/>
      <c r="W24" s="4"/>
    </row>
    <row r="25" spans="3:23" x14ac:dyDescent="0.2">
      <c r="C25" s="16" t="s">
        <v>35</v>
      </c>
      <c r="E25" s="24" t="s">
        <v>39</v>
      </c>
      <c r="F25" s="1" t="s">
        <v>33</v>
      </c>
      <c r="G25" s="25"/>
      <c r="H25" s="21"/>
      <c r="I25" s="24" t="s">
        <v>37</v>
      </c>
      <c r="J25" s="81"/>
      <c r="K25" s="17"/>
      <c r="M25" s="81">
        <f t="shared" ref="M25:M34" si="2">J25*H25</f>
        <v>0</v>
      </c>
      <c r="O25" s="81">
        <f t="shared" si="0"/>
        <v>0</v>
      </c>
      <c r="Q25" s="4" t="s">
        <v>38</v>
      </c>
      <c r="R25" s="81">
        <f t="shared" ref="R25:R34" si="3">M25*(7/12)</f>
        <v>0</v>
      </c>
      <c r="S25" s="18"/>
      <c r="U25" s="63"/>
      <c r="W25" s="4"/>
    </row>
    <row r="26" spans="3:23" x14ac:dyDescent="0.2">
      <c r="C26" s="16" t="s">
        <v>40</v>
      </c>
      <c r="E26" s="24" t="s">
        <v>41</v>
      </c>
      <c r="F26" s="24" t="s">
        <v>42</v>
      </c>
      <c r="G26" s="25"/>
      <c r="H26" s="21"/>
      <c r="I26" s="24" t="s">
        <v>37</v>
      </c>
      <c r="J26" s="81"/>
      <c r="K26" s="17"/>
      <c r="M26" s="81">
        <f t="shared" si="2"/>
        <v>0</v>
      </c>
      <c r="O26" s="81">
        <f t="shared" si="0"/>
        <v>0</v>
      </c>
      <c r="Q26" s="4" t="s">
        <v>38</v>
      </c>
      <c r="R26" s="81">
        <f t="shared" si="3"/>
        <v>0</v>
      </c>
      <c r="S26" s="18"/>
      <c r="U26" s="63"/>
      <c r="W26" s="4"/>
    </row>
    <row r="27" spans="3:23" x14ac:dyDescent="0.2">
      <c r="C27" s="16" t="s">
        <v>40</v>
      </c>
      <c r="E27" s="24" t="s">
        <v>43</v>
      </c>
      <c r="F27" s="24" t="s">
        <v>42</v>
      </c>
      <c r="G27" s="25"/>
      <c r="H27" s="21"/>
      <c r="I27" s="24" t="s">
        <v>37</v>
      </c>
      <c r="J27" s="81"/>
      <c r="K27" s="17"/>
      <c r="M27" s="81">
        <f t="shared" si="2"/>
        <v>0</v>
      </c>
      <c r="O27" s="81">
        <f t="shared" si="0"/>
        <v>0</v>
      </c>
      <c r="Q27" s="4" t="s">
        <v>38</v>
      </c>
      <c r="R27" s="81">
        <f t="shared" si="3"/>
        <v>0</v>
      </c>
      <c r="S27" s="18"/>
      <c r="U27" s="63"/>
      <c r="W27" s="4"/>
    </row>
    <row r="28" spans="3:23" x14ac:dyDescent="0.2">
      <c r="C28" s="16" t="s">
        <v>44</v>
      </c>
      <c r="E28" s="24" t="s">
        <v>45</v>
      </c>
      <c r="F28" s="1" t="s">
        <v>33</v>
      </c>
      <c r="G28" s="25"/>
      <c r="H28" s="21"/>
      <c r="I28" s="24" t="s">
        <v>37</v>
      </c>
      <c r="J28" s="81"/>
      <c r="K28" s="17"/>
      <c r="M28" s="81">
        <f t="shared" si="2"/>
        <v>0</v>
      </c>
      <c r="O28" s="81">
        <f t="shared" si="0"/>
        <v>0</v>
      </c>
      <c r="Q28" s="4" t="s">
        <v>38</v>
      </c>
      <c r="R28" s="81">
        <f t="shared" si="3"/>
        <v>0</v>
      </c>
      <c r="S28" s="18"/>
      <c r="U28" s="63"/>
      <c r="W28" s="4"/>
    </row>
    <row r="29" spans="3:23" x14ac:dyDescent="0.2">
      <c r="C29" s="16" t="s">
        <v>46</v>
      </c>
      <c r="E29" s="24" t="s">
        <v>47</v>
      </c>
      <c r="F29" s="24" t="s">
        <v>33</v>
      </c>
      <c r="G29" s="25"/>
      <c r="H29" s="21"/>
      <c r="I29" s="24" t="s">
        <v>27</v>
      </c>
      <c r="J29" s="81"/>
      <c r="K29" s="17"/>
      <c r="M29" s="81">
        <f t="shared" si="2"/>
        <v>0</v>
      </c>
      <c r="O29" s="81">
        <f t="shared" si="0"/>
        <v>0</v>
      </c>
      <c r="Q29" s="4" t="s">
        <v>38</v>
      </c>
      <c r="R29" s="81">
        <f t="shared" si="3"/>
        <v>0</v>
      </c>
      <c r="S29" s="18"/>
      <c r="U29" s="63"/>
      <c r="W29" s="27"/>
    </row>
    <row r="30" spans="3:23" x14ac:dyDescent="0.2">
      <c r="C30" s="16" t="s">
        <v>48</v>
      </c>
      <c r="E30" s="24" t="s">
        <v>49</v>
      </c>
      <c r="F30" s="1" t="s">
        <v>33</v>
      </c>
      <c r="G30" s="25"/>
      <c r="H30" s="21"/>
      <c r="I30" s="24" t="s">
        <v>37</v>
      </c>
      <c r="J30" s="81"/>
      <c r="K30" s="17"/>
      <c r="M30" s="81">
        <f t="shared" si="2"/>
        <v>0</v>
      </c>
      <c r="O30" s="81">
        <f t="shared" si="0"/>
        <v>0</v>
      </c>
      <c r="Q30" s="4" t="s">
        <v>38</v>
      </c>
      <c r="R30" s="81">
        <f t="shared" si="3"/>
        <v>0</v>
      </c>
      <c r="S30" s="18"/>
      <c r="U30" s="63"/>
      <c r="W30" s="27"/>
    </row>
    <row r="31" spans="3:23" x14ac:dyDescent="0.2">
      <c r="C31" s="16" t="s">
        <v>50</v>
      </c>
      <c r="E31" s="24" t="s">
        <v>51</v>
      </c>
      <c r="F31" s="1" t="s">
        <v>33</v>
      </c>
      <c r="G31" s="25"/>
      <c r="H31" s="21"/>
      <c r="I31" s="24" t="s">
        <v>52</v>
      </c>
      <c r="J31" s="81"/>
      <c r="K31" s="23"/>
      <c r="M31" s="81">
        <f t="shared" si="2"/>
        <v>0</v>
      </c>
      <c r="O31" s="81">
        <f t="shared" si="0"/>
        <v>0</v>
      </c>
      <c r="Q31" s="4" t="s">
        <v>38</v>
      </c>
      <c r="R31" s="81">
        <f t="shared" si="3"/>
        <v>0</v>
      </c>
      <c r="S31" s="18"/>
      <c r="U31" s="63"/>
    </row>
    <row r="32" spans="3:23" x14ac:dyDescent="0.2">
      <c r="C32" s="16" t="s">
        <v>53</v>
      </c>
      <c r="E32" s="24" t="s">
        <v>54</v>
      </c>
      <c r="F32" s="24" t="s">
        <v>33</v>
      </c>
      <c r="G32" s="25"/>
      <c r="H32" s="21"/>
      <c r="I32" s="24" t="s">
        <v>55</v>
      </c>
      <c r="J32" s="81"/>
      <c r="K32" s="17"/>
      <c r="M32" s="81">
        <f t="shared" si="2"/>
        <v>0</v>
      </c>
      <c r="O32" s="81">
        <f t="shared" si="0"/>
        <v>0</v>
      </c>
      <c r="Q32" s="28">
        <v>100</v>
      </c>
      <c r="R32" s="81">
        <f t="shared" si="3"/>
        <v>0</v>
      </c>
      <c r="S32" s="18"/>
      <c r="U32" s="63"/>
      <c r="V32" s="29"/>
      <c r="W32" s="4"/>
    </row>
    <row r="33" spans="3:24" x14ac:dyDescent="0.2">
      <c r="C33" s="16" t="s">
        <v>56</v>
      </c>
      <c r="E33" s="24" t="s">
        <v>57</v>
      </c>
      <c r="F33" s="24" t="s">
        <v>33</v>
      </c>
      <c r="G33" s="25"/>
      <c r="H33" s="21"/>
      <c r="I33" s="24" t="s">
        <v>55</v>
      </c>
      <c r="J33" s="81"/>
      <c r="K33" s="17"/>
      <c r="M33" s="81">
        <f t="shared" si="2"/>
        <v>0</v>
      </c>
      <c r="O33" s="81">
        <f t="shared" si="0"/>
        <v>0</v>
      </c>
      <c r="Q33" s="28">
        <v>100</v>
      </c>
      <c r="R33" s="81">
        <f t="shared" si="3"/>
        <v>0</v>
      </c>
      <c r="S33" s="18"/>
      <c r="U33" s="63"/>
      <c r="W33" s="4"/>
      <c r="X33" s="30"/>
    </row>
    <row r="34" spans="3:24" x14ac:dyDescent="0.2">
      <c r="C34" s="16" t="s">
        <v>58</v>
      </c>
      <c r="E34" s="24" t="s">
        <v>59</v>
      </c>
      <c r="F34" s="1" t="s">
        <v>33</v>
      </c>
      <c r="G34" s="25"/>
      <c r="H34" s="21"/>
      <c r="I34" s="24" t="s">
        <v>52</v>
      </c>
      <c r="J34" s="81"/>
      <c r="M34" s="81">
        <f t="shared" si="2"/>
        <v>0</v>
      </c>
      <c r="O34" s="81">
        <f t="shared" si="0"/>
        <v>0</v>
      </c>
      <c r="Q34" s="4" t="s">
        <v>38</v>
      </c>
      <c r="R34" s="81">
        <f t="shared" si="3"/>
        <v>0</v>
      </c>
      <c r="S34" s="18"/>
      <c r="U34" s="4"/>
      <c r="W34" s="4"/>
    </row>
    <row r="35" spans="3:24" x14ac:dyDescent="0.2">
      <c r="C35" s="16"/>
      <c r="H35" s="21"/>
      <c r="J35" s="78"/>
      <c r="K35" s="23"/>
      <c r="M35" s="78"/>
      <c r="O35" s="78"/>
      <c r="R35" s="78"/>
      <c r="S35" s="18"/>
      <c r="U35" s="4"/>
    </row>
    <row r="36" spans="3:24" ht="13.5" thickBot="1" x14ac:dyDescent="0.25">
      <c r="C36" s="19" t="s">
        <v>60</v>
      </c>
      <c r="E36" s="1" t="s">
        <v>61</v>
      </c>
      <c r="H36" s="21">
        <v>1</v>
      </c>
      <c r="I36" s="1" t="s">
        <v>52</v>
      </c>
      <c r="J36" s="81"/>
      <c r="K36" s="23"/>
      <c r="M36" s="81">
        <v>0</v>
      </c>
      <c r="O36" s="81">
        <f>M36*4</f>
        <v>0</v>
      </c>
      <c r="Q36" s="26">
        <v>1</v>
      </c>
      <c r="R36" s="81">
        <f>Q36*M36</f>
        <v>0</v>
      </c>
      <c r="S36" s="18"/>
      <c r="U36" s="4"/>
      <c r="W36" s="4"/>
    </row>
    <row r="37" spans="3:24" ht="13.5" thickTop="1" x14ac:dyDescent="0.2">
      <c r="C37" s="31"/>
      <c r="E37" s="1" t="s">
        <v>62</v>
      </c>
      <c r="H37" s="21"/>
      <c r="J37" s="4"/>
      <c r="L37" s="32" t="s">
        <v>62</v>
      </c>
      <c r="M37" s="82">
        <f>SUM(M17:M36)</f>
        <v>0</v>
      </c>
      <c r="O37" s="82">
        <f>SUM(O17:O36)</f>
        <v>0</v>
      </c>
      <c r="R37" s="82">
        <f>SUM(R17:R36)</f>
        <v>0</v>
      </c>
      <c r="S37" s="18"/>
      <c r="U37" s="4"/>
      <c r="W37" s="27"/>
    </row>
    <row r="38" spans="3:24" x14ac:dyDescent="0.2">
      <c r="C38" s="31"/>
      <c r="H38" s="21"/>
      <c r="J38" s="4"/>
      <c r="R38" s="4"/>
      <c r="S38" s="18"/>
      <c r="U38" s="4"/>
    </row>
    <row r="39" spans="3:24" x14ac:dyDescent="0.2">
      <c r="C39" s="31"/>
      <c r="E39" s="1" t="s">
        <v>63</v>
      </c>
      <c r="H39" s="21"/>
      <c r="J39" s="4"/>
      <c r="L39" s="34"/>
      <c r="R39" s="4"/>
      <c r="S39" s="18"/>
      <c r="U39" s="4"/>
    </row>
    <row r="40" spans="3:24" x14ac:dyDescent="0.2">
      <c r="C40" s="31"/>
      <c r="E40" s="1" t="s">
        <v>64</v>
      </c>
      <c r="H40" s="83"/>
      <c r="I40" s="1" t="s">
        <v>65</v>
      </c>
      <c r="J40" s="81"/>
      <c r="K40" s="17"/>
      <c r="L40" s="34"/>
      <c r="M40" s="81"/>
      <c r="O40" s="81"/>
      <c r="R40" s="81"/>
      <c r="S40" s="18"/>
      <c r="U40" s="4"/>
    </row>
    <row r="41" spans="3:24" x14ac:dyDescent="0.2">
      <c r="C41" s="31"/>
      <c r="E41" s="1" t="s">
        <v>66</v>
      </c>
      <c r="H41" s="83"/>
      <c r="I41" s="1" t="s">
        <v>65</v>
      </c>
      <c r="J41" s="81"/>
      <c r="K41" s="17"/>
      <c r="L41" s="34"/>
      <c r="M41" s="81"/>
      <c r="O41" s="81"/>
      <c r="R41" s="81"/>
      <c r="S41" s="18"/>
      <c r="U41" s="4"/>
    </row>
    <row r="42" spans="3:24" x14ac:dyDescent="0.2">
      <c r="C42" s="31"/>
      <c r="E42" s="1" t="s">
        <v>67</v>
      </c>
      <c r="H42" s="83"/>
      <c r="I42" s="1" t="s">
        <v>65</v>
      </c>
      <c r="J42" s="81"/>
      <c r="K42" s="17"/>
      <c r="L42" s="34"/>
      <c r="M42" s="81"/>
      <c r="O42" s="81"/>
      <c r="R42" s="81"/>
      <c r="S42" s="18"/>
      <c r="U42" s="27"/>
    </row>
    <row r="43" spans="3:24" ht="13.5" thickBot="1" x14ac:dyDescent="0.25">
      <c r="C43" s="35"/>
      <c r="E43" s="1" t="s">
        <v>68</v>
      </c>
      <c r="H43" s="83"/>
      <c r="I43" s="1" t="s">
        <v>65</v>
      </c>
      <c r="J43" s="81"/>
      <c r="K43" s="17"/>
      <c r="L43" s="34"/>
      <c r="M43" s="84"/>
      <c r="O43" s="81"/>
      <c r="R43" s="81"/>
      <c r="S43" s="18"/>
      <c r="U43" s="27"/>
    </row>
    <row r="44" spans="3:24" ht="13.5" thickTop="1" x14ac:dyDescent="0.2">
      <c r="C44" s="35"/>
      <c r="E44" s="1" t="s">
        <v>69</v>
      </c>
      <c r="H44" s="21"/>
      <c r="J44" s="4"/>
      <c r="K44" s="26"/>
      <c r="L44" s="32" t="s">
        <v>70</v>
      </c>
      <c r="M44" s="81">
        <f>SUM(M40:M43)</f>
        <v>0</v>
      </c>
      <c r="O44" s="82">
        <f>SUM(O40:O43)</f>
        <v>0</v>
      </c>
      <c r="R44" s="33">
        <f>SUM(R40:R43)</f>
        <v>0</v>
      </c>
      <c r="S44" s="18"/>
    </row>
    <row r="45" spans="3:24" x14ac:dyDescent="0.2">
      <c r="C45" s="35"/>
      <c r="H45" s="21"/>
      <c r="J45" s="4"/>
      <c r="K45" s="26"/>
      <c r="L45" s="34"/>
      <c r="R45" s="4"/>
      <c r="S45" s="18"/>
      <c r="T45" s="29"/>
      <c r="U45" s="4"/>
    </row>
    <row r="46" spans="3:24" x14ac:dyDescent="0.2">
      <c r="C46" s="35"/>
      <c r="E46" s="1" t="s">
        <v>71</v>
      </c>
      <c r="H46" s="21">
        <v>1</v>
      </c>
      <c r="I46" s="1" t="s">
        <v>72</v>
      </c>
      <c r="J46" s="22">
        <v>100000</v>
      </c>
      <c r="K46" s="26"/>
      <c r="L46" s="34"/>
      <c r="M46" s="22">
        <f>J46*H46</f>
        <v>100000</v>
      </c>
      <c r="O46" s="22">
        <f>M46*4</f>
        <v>400000</v>
      </c>
      <c r="R46" s="22">
        <v>128500</v>
      </c>
      <c r="S46" s="36"/>
      <c r="U46" s="4"/>
      <c r="V46" s="30"/>
    </row>
    <row r="47" spans="3:24" x14ac:dyDescent="0.2">
      <c r="C47" s="35"/>
      <c r="H47" s="21"/>
      <c r="J47" s="4"/>
      <c r="K47" s="26"/>
      <c r="L47" s="34"/>
      <c r="R47" s="4"/>
      <c r="S47" s="18"/>
      <c r="U47" s="4"/>
    </row>
    <row r="48" spans="3:24" x14ac:dyDescent="0.2">
      <c r="C48" s="35"/>
      <c r="H48" s="21"/>
      <c r="J48" s="4"/>
      <c r="K48" s="26"/>
      <c r="L48" s="34"/>
      <c r="R48" s="4"/>
      <c r="S48" s="18"/>
    </row>
    <row r="49" spans="3:21" x14ac:dyDescent="0.2">
      <c r="C49" s="31"/>
      <c r="H49" s="21"/>
      <c r="J49" s="4"/>
      <c r="L49" s="34" t="s">
        <v>73</v>
      </c>
      <c r="M49" s="37">
        <f>M37+M44+M46</f>
        <v>100000</v>
      </c>
      <c r="N49" s="34" t="s">
        <v>73</v>
      </c>
      <c r="O49" s="38">
        <f>O37+O44+O46</f>
        <v>400000</v>
      </c>
      <c r="P49" s="39" t="s">
        <v>74</v>
      </c>
      <c r="Q49" s="34"/>
      <c r="R49" s="38">
        <f>R37+R44+R46</f>
        <v>128500</v>
      </c>
      <c r="S49" s="40" t="s">
        <v>75</v>
      </c>
      <c r="U49" s="4"/>
    </row>
    <row r="50" spans="3:21" x14ac:dyDescent="0.2">
      <c r="C50" s="19" t="s">
        <v>76</v>
      </c>
      <c r="H50" s="21"/>
      <c r="J50" s="4"/>
      <c r="L50" s="34"/>
      <c r="R50" s="4"/>
      <c r="S50" s="18"/>
      <c r="U50" s="27"/>
    </row>
    <row r="51" spans="3:21" x14ac:dyDescent="0.2">
      <c r="C51" s="31"/>
      <c r="H51" s="21"/>
      <c r="J51" s="4"/>
      <c r="L51" s="34"/>
      <c r="R51" s="4"/>
      <c r="S51" s="18"/>
    </row>
    <row r="52" spans="3:21" x14ac:dyDescent="0.2">
      <c r="C52" s="31" t="s">
        <v>77</v>
      </c>
      <c r="E52" s="1" t="s">
        <v>78</v>
      </c>
      <c r="H52" s="21">
        <v>8000</v>
      </c>
      <c r="I52" s="1" t="s">
        <v>55</v>
      </c>
      <c r="J52" s="81"/>
      <c r="K52" s="17">
        <v>1.75</v>
      </c>
      <c r="L52" s="34"/>
      <c r="M52" s="81">
        <f t="shared" ref="M52:M53" si="4">J52*H52</f>
        <v>0</v>
      </c>
      <c r="R52" s="4"/>
      <c r="S52" s="18"/>
    </row>
    <row r="53" spans="3:21" x14ac:dyDescent="0.2">
      <c r="C53" s="31" t="s">
        <v>77</v>
      </c>
      <c r="E53" s="1" t="s">
        <v>79</v>
      </c>
      <c r="H53" s="21">
        <v>8000</v>
      </c>
      <c r="I53" s="1" t="s">
        <v>55</v>
      </c>
      <c r="J53" s="81"/>
      <c r="K53" s="17">
        <v>2.25</v>
      </c>
      <c r="L53" s="34"/>
      <c r="M53" s="81">
        <f t="shared" si="4"/>
        <v>0</v>
      </c>
      <c r="R53" s="4"/>
      <c r="S53" s="18"/>
    </row>
    <row r="54" spans="3:21" x14ac:dyDescent="0.2">
      <c r="C54" s="31" t="s">
        <v>80</v>
      </c>
      <c r="E54" s="1" t="s">
        <v>81</v>
      </c>
      <c r="H54" s="21">
        <v>50</v>
      </c>
      <c r="I54" s="1" t="s">
        <v>82</v>
      </c>
      <c r="J54" s="81"/>
      <c r="K54" s="17">
        <v>350</v>
      </c>
      <c r="L54" s="34"/>
      <c r="M54" s="81">
        <f>J54*H54</f>
        <v>0</v>
      </c>
      <c r="R54" s="4"/>
      <c r="S54" s="18"/>
    </row>
    <row r="55" spans="3:21" x14ac:dyDescent="0.2">
      <c r="C55" s="31" t="s">
        <v>24</v>
      </c>
      <c r="E55" s="1" t="s">
        <v>83</v>
      </c>
      <c r="F55" s="1" t="s">
        <v>84</v>
      </c>
      <c r="H55" s="21"/>
      <c r="J55" s="78"/>
      <c r="L55" s="34"/>
      <c r="M55" s="81"/>
      <c r="R55" s="4"/>
      <c r="S55" s="18"/>
    </row>
    <row r="56" spans="3:21" x14ac:dyDescent="0.2">
      <c r="C56" s="31" t="s">
        <v>24</v>
      </c>
      <c r="E56" s="1" t="s">
        <v>85</v>
      </c>
      <c r="F56" s="1" t="s">
        <v>84</v>
      </c>
      <c r="H56" s="21">
        <v>2000</v>
      </c>
      <c r="I56" s="1" t="s">
        <v>27</v>
      </c>
      <c r="J56" s="81"/>
      <c r="K56" s="17">
        <v>2</v>
      </c>
      <c r="L56" s="34"/>
      <c r="M56" s="81">
        <f t="shared" ref="M56:M58" si="5">J56*H56</f>
        <v>0</v>
      </c>
      <c r="R56" s="4"/>
      <c r="S56" s="18"/>
    </row>
    <row r="57" spans="3:21" x14ac:dyDescent="0.2">
      <c r="C57" s="31" t="s">
        <v>24</v>
      </c>
      <c r="E57" s="1" t="s">
        <v>86</v>
      </c>
      <c r="F57" s="1" t="s">
        <v>84</v>
      </c>
      <c r="H57" s="21">
        <v>10000</v>
      </c>
      <c r="I57" s="1" t="s">
        <v>27</v>
      </c>
      <c r="J57" s="81"/>
      <c r="K57" s="17">
        <v>1.5</v>
      </c>
      <c r="L57" s="34"/>
      <c r="M57" s="81">
        <f t="shared" si="5"/>
        <v>0</v>
      </c>
      <c r="R57" s="4"/>
      <c r="S57" s="18"/>
    </row>
    <row r="58" spans="3:21" x14ac:dyDescent="0.2">
      <c r="C58" s="31" t="s">
        <v>24</v>
      </c>
      <c r="E58" s="1" t="s">
        <v>87</v>
      </c>
      <c r="F58" s="1" t="s">
        <v>84</v>
      </c>
      <c r="H58" s="21">
        <v>312000</v>
      </c>
      <c r="I58" s="1" t="s">
        <v>27</v>
      </c>
      <c r="J58" s="81"/>
      <c r="K58" s="17">
        <v>1</v>
      </c>
      <c r="L58" s="34"/>
      <c r="M58" s="81">
        <f t="shared" si="5"/>
        <v>0</v>
      </c>
      <c r="R58" s="4"/>
      <c r="S58" s="18"/>
    </row>
    <row r="59" spans="3:21" x14ac:dyDescent="0.2">
      <c r="C59" s="31" t="s">
        <v>24</v>
      </c>
      <c r="E59" s="1" t="s">
        <v>88</v>
      </c>
      <c r="F59" s="1" t="s">
        <v>84</v>
      </c>
      <c r="H59" s="21"/>
      <c r="J59" s="78"/>
      <c r="K59" s="17"/>
      <c r="L59" s="34"/>
      <c r="M59" s="81"/>
      <c r="R59" s="4"/>
      <c r="S59" s="18"/>
    </row>
    <row r="60" spans="3:21" x14ac:dyDescent="0.2">
      <c r="C60" s="31" t="s">
        <v>24</v>
      </c>
      <c r="E60" s="1" t="s">
        <v>89</v>
      </c>
      <c r="F60" s="1" t="s">
        <v>84</v>
      </c>
      <c r="H60" s="21">
        <v>2000</v>
      </c>
      <c r="I60" s="1" t="s">
        <v>27</v>
      </c>
      <c r="J60" s="81"/>
      <c r="K60" s="17">
        <v>2.2000000000000002</v>
      </c>
      <c r="L60" s="34"/>
      <c r="M60" s="81">
        <f t="shared" ref="M60:M62" si="6">J60*H60</f>
        <v>0</v>
      </c>
      <c r="R60" s="4"/>
      <c r="S60" s="18"/>
    </row>
    <row r="61" spans="3:21" x14ac:dyDescent="0.2">
      <c r="C61" s="31" t="s">
        <v>24</v>
      </c>
      <c r="E61" s="1" t="s">
        <v>90</v>
      </c>
      <c r="F61" s="1" t="s">
        <v>84</v>
      </c>
      <c r="H61" s="21">
        <v>10000</v>
      </c>
      <c r="I61" s="1" t="s">
        <v>27</v>
      </c>
      <c r="J61" s="81"/>
      <c r="K61" s="17">
        <v>1.7</v>
      </c>
      <c r="L61" s="34"/>
      <c r="M61" s="81">
        <f t="shared" si="6"/>
        <v>0</v>
      </c>
      <c r="R61" s="4"/>
      <c r="S61" s="18"/>
    </row>
    <row r="62" spans="3:21" x14ac:dyDescent="0.2">
      <c r="C62" s="31" t="s">
        <v>24</v>
      </c>
      <c r="E62" s="1" t="s">
        <v>91</v>
      </c>
      <c r="F62" s="1" t="s">
        <v>84</v>
      </c>
      <c r="H62" s="21">
        <v>230000</v>
      </c>
      <c r="I62" s="1" t="s">
        <v>27</v>
      </c>
      <c r="J62" s="81"/>
      <c r="K62" s="17">
        <v>1.1499999999999999</v>
      </c>
      <c r="L62" s="34"/>
      <c r="M62" s="81">
        <f t="shared" si="6"/>
        <v>0</v>
      </c>
      <c r="R62" s="4"/>
      <c r="S62" s="18"/>
    </row>
    <row r="63" spans="3:21" x14ac:dyDescent="0.2">
      <c r="C63" s="31" t="s">
        <v>29</v>
      </c>
      <c r="E63" s="1" t="s">
        <v>92</v>
      </c>
      <c r="F63" s="1" t="s">
        <v>84</v>
      </c>
      <c r="H63" s="21"/>
      <c r="J63" s="78"/>
      <c r="K63" s="17"/>
      <c r="L63" s="34"/>
      <c r="M63" s="81"/>
      <c r="R63" s="4"/>
      <c r="S63" s="18"/>
    </row>
    <row r="64" spans="3:21" x14ac:dyDescent="0.2">
      <c r="C64" s="31" t="s">
        <v>29</v>
      </c>
      <c r="E64" s="1" t="s">
        <v>93</v>
      </c>
      <c r="F64" s="1" t="s">
        <v>84</v>
      </c>
      <c r="H64" s="21">
        <f>H56+H60</f>
        <v>4000</v>
      </c>
      <c r="I64" s="1" t="s">
        <v>27</v>
      </c>
      <c r="J64" s="81"/>
      <c r="K64" s="17">
        <v>1.75</v>
      </c>
      <c r="L64" s="34"/>
      <c r="M64" s="81">
        <f t="shared" ref="M64:M69" si="7">J64*H64</f>
        <v>0</v>
      </c>
      <c r="R64" s="4"/>
      <c r="S64" s="18"/>
    </row>
    <row r="65" spans="3:19" x14ac:dyDescent="0.2">
      <c r="C65" s="31" t="s">
        <v>29</v>
      </c>
      <c r="E65" s="1" t="s">
        <v>94</v>
      </c>
      <c r="F65" s="1" t="s">
        <v>84</v>
      </c>
      <c r="H65" s="21"/>
      <c r="I65" s="1" t="s">
        <v>27</v>
      </c>
      <c r="J65" s="81"/>
      <c r="K65" s="17">
        <v>1.5</v>
      </c>
      <c r="L65" s="34"/>
      <c r="M65" s="81">
        <f t="shared" si="7"/>
        <v>0</v>
      </c>
      <c r="R65" s="4"/>
      <c r="S65" s="18"/>
    </row>
    <row r="66" spans="3:19" x14ac:dyDescent="0.2">
      <c r="C66" s="31" t="s">
        <v>29</v>
      </c>
      <c r="E66" s="1" t="s">
        <v>95</v>
      </c>
      <c r="F66" s="1" t="s">
        <v>84</v>
      </c>
      <c r="H66" s="21"/>
      <c r="I66" s="1" t="s">
        <v>27</v>
      </c>
      <c r="J66" s="81"/>
      <c r="K66" s="17">
        <v>1</v>
      </c>
      <c r="L66" s="34"/>
      <c r="M66" s="81">
        <f t="shared" si="7"/>
        <v>0</v>
      </c>
      <c r="R66" s="4"/>
      <c r="S66" s="18"/>
    </row>
    <row r="67" spans="3:19" x14ac:dyDescent="0.2">
      <c r="C67" s="31" t="s">
        <v>96</v>
      </c>
      <c r="E67" s="1" t="s">
        <v>97</v>
      </c>
      <c r="F67" s="1" t="s">
        <v>84</v>
      </c>
      <c r="H67" s="21">
        <v>25000</v>
      </c>
      <c r="I67" s="1" t="s">
        <v>98</v>
      </c>
      <c r="J67" s="81"/>
      <c r="K67" s="17">
        <v>4</v>
      </c>
      <c r="L67" s="34"/>
      <c r="M67" s="81">
        <f t="shared" si="7"/>
        <v>0</v>
      </c>
      <c r="R67" s="4"/>
      <c r="S67" s="18"/>
    </row>
    <row r="68" spans="3:19" x14ac:dyDescent="0.2">
      <c r="C68" s="31"/>
      <c r="E68" s="1" t="s">
        <v>32</v>
      </c>
      <c r="F68" s="1" t="s">
        <v>33</v>
      </c>
      <c r="G68" s="2">
        <v>1</v>
      </c>
      <c r="H68" s="21">
        <v>10000</v>
      </c>
      <c r="I68" s="1" t="s">
        <v>27</v>
      </c>
      <c r="J68" s="81"/>
      <c r="K68" s="17">
        <v>10</v>
      </c>
      <c r="M68" s="81">
        <f t="shared" si="7"/>
        <v>0</v>
      </c>
      <c r="R68" s="4"/>
      <c r="S68" s="18"/>
    </row>
    <row r="69" spans="3:19" x14ac:dyDescent="0.2">
      <c r="C69" s="31"/>
      <c r="E69" s="1" t="s">
        <v>34</v>
      </c>
      <c r="F69" s="1" t="s">
        <v>33</v>
      </c>
      <c r="G69" s="2">
        <v>1</v>
      </c>
      <c r="H69" s="21">
        <v>10000</v>
      </c>
      <c r="I69" s="1" t="s">
        <v>27</v>
      </c>
      <c r="J69" s="81"/>
      <c r="K69" s="17">
        <v>7</v>
      </c>
      <c r="M69" s="81">
        <f t="shared" si="7"/>
        <v>0</v>
      </c>
      <c r="R69" s="4"/>
      <c r="S69" s="18"/>
    </row>
    <row r="70" spans="3:19" ht="13.5" thickTop="1" x14ac:dyDescent="0.2">
      <c r="C70" s="31"/>
      <c r="J70" s="85"/>
      <c r="L70" s="32" t="s">
        <v>99</v>
      </c>
      <c r="M70" s="82">
        <f>SUM(M51:M69)</f>
        <v>0</v>
      </c>
      <c r="R70" s="4"/>
      <c r="S70" s="18"/>
    </row>
    <row r="71" spans="3:19" x14ac:dyDescent="0.2">
      <c r="C71" s="31"/>
      <c r="E71" s="1" t="s">
        <v>63</v>
      </c>
      <c r="H71" s="21"/>
      <c r="J71" s="78"/>
      <c r="L71" s="34"/>
      <c r="M71" s="78"/>
      <c r="Q71" s="78"/>
      <c r="R71" s="4"/>
      <c r="S71" s="18"/>
    </row>
    <row r="72" spans="3:19" x14ac:dyDescent="0.2">
      <c r="C72" s="31"/>
      <c r="E72" s="1" t="s">
        <v>64</v>
      </c>
      <c r="H72" s="21"/>
      <c r="I72" s="1" t="s">
        <v>65</v>
      </c>
      <c r="J72" s="81"/>
      <c r="L72" s="34"/>
      <c r="M72" s="86">
        <f>J72*H72%</f>
        <v>0</v>
      </c>
      <c r="R72" s="4"/>
      <c r="S72" s="18"/>
    </row>
    <row r="73" spans="3:19" x14ac:dyDescent="0.2">
      <c r="C73" s="31"/>
      <c r="E73" s="1" t="s">
        <v>66</v>
      </c>
      <c r="H73" s="21"/>
      <c r="I73" s="1" t="s">
        <v>65</v>
      </c>
      <c r="J73" s="81"/>
      <c r="L73" s="34"/>
      <c r="M73" s="86">
        <f>J73*H73%</f>
        <v>0</v>
      </c>
      <c r="R73" s="4"/>
      <c r="S73" s="18"/>
    </row>
    <row r="74" spans="3:19" x14ac:dyDescent="0.2">
      <c r="C74" s="31"/>
      <c r="E74" s="1" t="s">
        <v>67</v>
      </c>
      <c r="H74" s="21"/>
      <c r="I74" s="1" t="s">
        <v>65</v>
      </c>
      <c r="J74" s="81"/>
      <c r="L74" s="34"/>
      <c r="M74" s="86">
        <f>J74*H74%</f>
        <v>0</v>
      </c>
      <c r="R74" s="4"/>
      <c r="S74" s="18"/>
    </row>
    <row r="75" spans="3:19" x14ac:dyDescent="0.2">
      <c r="C75" s="31"/>
      <c r="E75" s="1" t="s">
        <v>68</v>
      </c>
      <c r="H75" s="21"/>
      <c r="I75" s="1" t="s">
        <v>65</v>
      </c>
      <c r="J75" s="81"/>
      <c r="L75" s="34"/>
      <c r="M75" s="86">
        <f>J75*H75%</f>
        <v>0</v>
      </c>
      <c r="R75" s="4"/>
      <c r="S75" s="18"/>
    </row>
    <row r="76" spans="3:19" ht="13.5" thickBot="1" x14ac:dyDescent="0.25">
      <c r="C76" s="31"/>
      <c r="E76" s="1" t="s">
        <v>69</v>
      </c>
      <c r="L76" s="32" t="s">
        <v>70</v>
      </c>
      <c r="M76" s="87">
        <f>SUM(M72:M75)</f>
        <v>0</v>
      </c>
      <c r="N76" s="41"/>
      <c r="O76" s="41"/>
      <c r="P76" s="41"/>
      <c r="Q76" s="41"/>
      <c r="R76" s="41"/>
      <c r="S76" s="18"/>
    </row>
    <row r="77" spans="3:19" ht="13.5" thickTop="1" x14ac:dyDescent="0.2">
      <c r="C77" s="31"/>
      <c r="L77" s="32" t="s">
        <v>100</v>
      </c>
      <c r="M77" s="88">
        <f>M70+M76</f>
        <v>0</v>
      </c>
      <c r="N77" s="42" t="s">
        <v>101</v>
      </c>
      <c r="R77" s="4"/>
      <c r="S77" s="18"/>
    </row>
    <row r="78" spans="3:19" ht="13.5" thickBot="1" x14ac:dyDescent="0.25">
      <c r="C78" s="43"/>
      <c r="D78" s="44"/>
      <c r="E78" s="44"/>
      <c r="F78" s="44"/>
      <c r="G78" s="45"/>
      <c r="H78" s="46"/>
      <c r="I78" s="44"/>
      <c r="J78" s="44"/>
      <c r="K78" s="45"/>
      <c r="L78" s="44"/>
      <c r="M78" s="47"/>
      <c r="N78" s="47"/>
      <c r="O78" s="47"/>
      <c r="P78" s="47"/>
      <c r="Q78" s="47"/>
      <c r="R78" s="48"/>
      <c r="S78" s="18"/>
    </row>
    <row r="79" spans="3:19" x14ac:dyDescent="0.2">
      <c r="R79" s="4"/>
      <c r="S79" s="49"/>
    </row>
    <row r="80" spans="3:19" x14ac:dyDescent="0.2">
      <c r="J80" s="120" t="s">
        <v>102</v>
      </c>
      <c r="K80" s="120"/>
      <c r="L80" s="120"/>
      <c r="M80" s="120"/>
      <c r="N80" s="120"/>
      <c r="O80" s="38"/>
      <c r="P80" s="38">
        <f>M77+O49+R49</f>
        <v>528500</v>
      </c>
      <c r="Q80" s="50"/>
      <c r="R80" s="50"/>
      <c r="S80" s="51"/>
    </row>
    <row r="81" spans="3:19" ht="13.5" thickBot="1" x14ac:dyDescent="0.25">
      <c r="C81" s="52"/>
      <c r="R81" s="4"/>
      <c r="S81" s="18"/>
    </row>
    <row r="82" spans="3:19" x14ac:dyDescent="0.2">
      <c r="E82" s="89"/>
      <c r="F82" s="90"/>
      <c r="G82" s="91"/>
      <c r="H82" s="92"/>
      <c r="I82" s="90"/>
      <c r="J82" s="90"/>
      <c r="K82" s="91"/>
      <c r="L82" s="90"/>
      <c r="M82" s="90"/>
      <c r="N82" s="90"/>
      <c r="O82" s="90"/>
      <c r="P82" s="90"/>
      <c r="Q82" s="90"/>
      <c r="R82" s="90"/>
      <c r="S82" s="93"/>
    </row>
    <row r="83" spans="3:19" x14ac:dyDescent="0.2">
      <c r="E83" s="94"/>
      <c r="F83" s="95"/>
      <c r="G83" s="96"/>
      <c r="H83" s="97"/>
      <c r="I83" s="95"/>
      <c r="J83" s="95"/>
      <c r="K83" s="96"/>
      <c r="L83" s="95"/>
      <c r="M83" s="95"/>
      <c r="N83" s="95"/>
      <c r="O83" s="95"/>
      <c r="P83" s="95"/>
      <c r="Q83" s="95"/>
      <c r="R83" s="95"/>
      <c r="S83" s="98"/>
    </row>
    <row r="84" spans="3:19" x14ac:dyDescent="0.2">
      <c r="E84" s="94"/>
      <c r="F84" s="95"/>
      <c r="G84" s="96"/>
      <c r="H84" s="97"/>
      <c r="I84" s="95"/>
      <c r="J84" s="95" t="s">
        <v>103</v>
      </c>
      <c r="K84" s="96"/>
      <c r="L84" s="95"/>
      <c r="M84" s="95"/>
      <c r="N84" s="95"/>
      <c r="O84" s="95"/>
      <c r="P84" s="95"/>
      <c r="Q84" s="95"/>
      <c r="R84" s="95"/>
      <c r="S84" s="98"/>
    </row>
    <row r="85" spans="3:19" x14ac:dyDescent="0.2">
      <c r="E85" s="94" t="s">
        <v>104</v>
      </c>
      <c r="F85" s="95"/>
      <c r="G85" s="96"/>
      <c r="H85" s="99"/>
      <c r="I85" s="100"/>
      <c r="J85" s="121"/>
      <c r="K85" s="121"/>
      <c r="L85" s="121"/>
      <c r="M85" s="95"/>
      <c r="N85" s="95"/>
      <c r="O85" s="95"/>
      <c r="P85" s="95"/>
      <c r="Q85" s="95"/>
      <c r="R85" s="95"/>
      <c r="S85" s="98"/>
    </row>
    <row r="86" spans="3:19" x14ac:dyDescent="0.2">
      <c r="E86" s="101" t="s">
        <v>105</v>
      </c>
      <c r="F86" s="102"/>
      <c r="G86" s="103"/>
      <c r="H86" s="104"/>
      <c r="I86" s="100"/>
      <c r="J86" s="121"/>
      <c r="K86" s="121"/>
      <c r="L86" s="121"/>
      <c r="M86" s="95"/>
      <c r="N86" s="95"/>
      <c r="O86" s="95"/>
      <c r="P86" s="95"/>
      <c r="Q86" s="95"/>
      <c r="R86" s="95"/>
      <c r="S86" s="98"/>
    </row>
    <row r="87" spans="3:19" x14ac:dyDescent="0.2">
      <c r="E87" s="94" t="s">
        <v>106</v>
      </c>
      <c r="F87" s="95"/>
      <c r="G87" s="96"/>
      <c r="H87" s="104"/>
      <c r="I87" s="100"/>
      <c r="J87" s="121"/>
      <c r="K87" s="121"/>
      <c r="L87" s="121"/>
      <c r="M87" s="95"/>
      <c r="N87" s="95"/>
      <c r="O87" s="95"/>
      <c r="P87" s="95"/>
      <c r="Q87" s="95"/>
      <c r="R87" s="95"/>
      <c r="S87" s="98"/>
    </row>
    <row r="88" spans="3:19" x14ac:dyDescent="0.2">
      <c r="E88" s="94" t="s">
        <v>107</v>
      </c>
      <c r="F88" s="95"/>
      <c r="G88" s="96"/>
      <c r="H88" s="104"/>
      <c r="I88" s="100"/>
      <c r="J88" s="121"/>
      <c r="K88" s="121"/>
      <c r="L88" s="121"/>
      <c r="M88" s="95"/>
      <c r="N88" s="95"/>
      <c r="O88" s="95"/>
      <c r="P88" s="95"/>
      <c r="Q88" s="95"/>
      <c r="R88" s="95"/>
      <c r="S88" s="98"/>
    </row>
    <row r="89" spans="3:19" x14ac:dyDescent="0.2">
      <c r="E89" s="94" t="s">
        <v>11</v>
      </c>
      <c r="F89" s="95"/>
      <c r="G89" s="96"/>
      <c r="H89" s="105"/>
      <c r="I89" s="106"/>
      <c r="J89" s="121"/>
      <c r="K89" s="121"/>
      <c r="L89" s="121"/>
      <c r="M89" s="95"/>
      <c r="N89" s="95"/>
      <c r="O89" s="95"/>
      <c r="P89" s="95"/>
      <c r="Q89" s="95"/>
      <c r="R89" s="95"/>
      <c r="S89" s="98"/>
    </row>
    <row r="90" spans="3:19" ht="13.5" thickBot="1" x14ac:dyDescent="0.25">
      <c r="E90" s="107"/>
      <c r="F90" s="108"/>
      <c r="G90" s="109"/>
      <c r="H90" s="110"/>
      <c r="I90" s="108"/>
      <c r="J90" s="108"/>
      <c r="K90" s="109"/>
      <c r="L90" s="108"/>
      <c r="M90" s="108"/>
      <c r="N90" s="108"/>
      <c r="O90" s="108"/>
      <c r="P90" s="108"/>
      <c r="Q90" s="108"/>
      <c r="R90" s="108"/>
      <c r="S90" s="111"/>
    </row>
    <row r="91" spans="3:19" x14ac:dyDescent="0.2">
      <c r="M91" s="1"/>
      <c r="N91" s="1"/>
      <c r="O91" s="1"/>
      <c r="P91" s="1"/>
      <c r="Q91" s="1"/>
      <c r="R91" s="4"/>
    </row>
    <row r="92" spans="3:19" x14ac:dyDescent="0.2">
      <c r="R92" s="4"/>
    </row>
    <row r="93" spans="3:19" x14ac:dyDescent="0.2">
      <c r="C93" s="64" t="s">
        <v>108</v>
      </c>
      <c r="D93" s="65"/>
      <c r="E93" s="65"/>
      <c r="F93" s="65"/>
      <c r="G93" s="66"/>
      <c r="H93" s="67"/>
      <c r="I93" s="65"/>
      <c r="J93" s="65"/>
      <c r="K93" s="66"/>
      <c r="L93" s="65"/>
      <c r="M93" s="65"/>
      <c r="N93" s="65"/>
      <c r="O93" s="65"/>
      <c r="P93" s="65"/>
      <c r="Q93" s="65"/>
      <c r="R93" s="65"/>
      <c r="S93" s="68"/>
    </row>
    <row r="94" spans="3:19" ht="14.45" customHeight="1" x14ac:dyDescent="0.2">
      <c r="C94" s="114" t="s">
        <v>109</v>
      </c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53"/>
      <c r="O94" s="53"/>
      <c r="P94" s="53"/>
      <c r="Q94" s="53"/>
      <c r="R94" s="53"/>
      <c r="S94" s="69"/>
    </row>
    <row r="95" spans="3:19" x14ac:dyDescent="0.2">
      <c r="C95" s="112" t="s">
        <v>110</v>
      </c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54"/>
      <c r="O95" s="54"/>
      <c r="P95" s="54"/>
      <c r="Q95" s="54"/>
      <c r="R95" s="53"/>
      <c r="S95" s="69"/>
    </row>
    <row r="96" spans="3:19" x14ac:dyDescent="0.2">
      <c r="C96" s="70" t="s">
        <v>111</v>
      </c>
      <c r="D96" s="54"/>
      <c r="E96" s="54"/>
      <c r="F96" s="54"/>
      <c r="G96" s="55"/>
      <c r="H96" s="56"/>
      <c r="I96" s="54"/>
      <c r="J96" s="54"/>
      <c r="K96" s="55"/>
      <c r="L96" s="54"/>
      <c r="M96" s="54"/>
      <c r="N96" s="54"/>
      <c r="O96" s="54"/>
      <c r="P96" s="54"/>
      <c r="Q96" s="54"/>
      <c r="R96" s="54"/>
      <c r="S96" s="69"/>
    </row>
    <row r="97" spans="3:19" ht="14.45" customHeight="1" x14ac:dyDescent="0.2">
      <c r="C97" s="114" t="s">
        <v>112</v>
      </c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53"/>
      <c r="O97" s="53"/>
      <c r="P97" s="53"/>
      <c r="Q97" s="53"/>
      <c r="R97" s="54"/>
      <c r="S97" s="69"/>
    </row>
    <row r="98" spans="3:19" x14ac:dyDescent="0.2">
      <c r="C98" s="112" t="s">
        <v>113</v>
      </c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54"/>
      <c r="O98" s="54"/>
      <c r="P98" s="54"/>
      <c r="Q98" s="54"/>
      <c r="R98" s="53"/>
      <c r="S98" s="69"/>
    </row>
    <row r="99" spans="3:19" x14ac:dyDescent="0.2">
      <c r="C99" s="112" t="s">
        <v>114</v>
      </c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54"/>
      <c r="O99" s="54"/>
      <c r="P99" s="54"/>
      <c r="Q99" s="54"/>
      <c r="R99" s="54"/>
      <c r="S99" s="69"/>
    </row>
    <row r="100" spans="3:19" x14ac:dyDescent="0.2">
      <c r="C100" s="70" t="s">
        <v>115</v>
      </c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69"/>
    </row>
    <row r="101" spans="3:19" x14ac:dyDescent="0.2">
      <c r="C101" s="71" t="s">
        <v>116</v>
      </c>
      <c r="D101" s="116" t="s">
        <v>117</v>
      </c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54"/>
      <c r="P101" s="54"/>
      <c r="Q101" s="54"/>
      <c r="R101" s="54"/>
      <c r="S101" s="69"/>
    </row>
    <row r="102" spans="3:19" x14ac:dyDescent="0.2">
      <c r="C102" s="71" t="s">
        <v>118</v>
      </c>
      <c r="D102" s="116" t="s">
        <v>119</v>
      </c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54"/>
      <c r="P102" s="54"/>
      <c r="Q102" s="54"/>
      <c r="R102" s="54"/>
      <c r="S102" s="69"/>
    </row>
    <row r="103" spans="3:19" x14ac:dyDescent="0.2">
      <c r="C103" s="114" t="s">
        <v>120</v>
      </c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53"/>
      <c r="O103" s="53"/>
      <c r="P103" s="53"/>
      <c r="Q103" s="53"/>
      <c r="R103" s="54"/>
      <c r="S103" s="69"/>
    </row>
    <row r="104" spans="3:19" x14ac:dyDescent="0.2">
      <c r="C104" s="112" t="s">
        <v>121</v>
      </c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54"/>
      <c r="O104" s="54"/>
      <c r="P104" s="54"/>
      <c r="Q104" s="54"/>
      <c r="R104" s="53"/>
      <c r="S104" s="69"/>
    </row>
    <row r="105" spans="3:19" x14ac:dyDescent="0.2">
      <c r="C105" s="112" t="s">
        <v>122</v>
      </c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54"/>
      <c r="O105" s="54"/>
      <c r="P105" s="54"/>
      <c r="Q105" s="54"/>
      <c r="R105" s="54"/>
      <c r="S105" s="69"/>
    </row>
    <row r="106" spans="3:19" x14ac:dyDescent="0.2">
      <c r="C106" s="112" t="s">
        <v>123</v>
      </c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54"/>
      <c r="O106" s="54"/>
      <c r="P106" s="54"/>
      <c r="Q106" s="54"/>
      <c r="R106" s="54"/>
      <c r="S106" s="69"/>
    </row>
    <row r="107" spans="3:19" x14ac:dyDescent="0.2">
      <c r="C107" s="112" t="s">
        <v>124</v>
      </c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54"/>
      <c r="O107" s="54"/>
      <c r="P107" s="54"/>
      <c r="Q107" s="54"/>
      <c r="R107" s="54"/>
      <c r="S107" s="69"/>
    </row>
    <row r="108" spans="3:19" x14ac:dyDescent="0.2">
      <c r="C108" s="72" t="s">
        <v>125</v>
      </c>
      <c r="D108" s="73"/>
      <c r="E108" s="73"/>
      <c r="F108" s="73"/>
      <c r="G108" s="74"/>
      <c r="H108" s="75"/>
      <c r="I108" s="73"/>
      <c r="J108" s="73"/>
      <c r="K108" s="74"/>
      <c r="L108" s="73"/>
      <c r="M108" s="76"/>
      <c r="N108" s="76"/>
      <c r="O108" s="76"/>
      <c r="P108" s="76"/>
      <c r="Q108" s="76"/>
      <c r="R108" s="73"/>
      <c r="S108" s="77"/>
    </row>
  </sheetData>
  <sheetProtection algorithmName="SHA-512" hashValue="+iEO5+9E5Uj0Deiag0XKtm8HPjGDDecW7VG3g/YwlWDgsW9mbC0CBAPogutPnDMo0yKIwEKI+/Xj9Goch44Euw==" saltValue="pOCxyOw4l5olKNgStru01Q==" spinCount="100000" sheet="1" objects="1" scenarios="1"/>
  <protectedRanges>
    <protectedRange sqref="E9:G9 F10:G10" name="Bereik1"/>
    <protectedRange sqref="E10" name="Bereik1_1"/>
    <protectedRange sqref="H85:H89" name="Bereik1_2"/>
    <protectedRange sqref="M42:N42" name="Bereik1_1_1_1_1"/>
    <protectedRange sqref="P42:Q42" name="Bereik1_1_1_1_1_1"/>
  </protectedRanges>
  <mergeCells count="22">
    <mergeCell ref="C95:M95"/>
    <mergeCell ref="A1:S1"/>
    <mergeCell ref="C5:D5"/>
    <mergeCell ref="C6:D6"/>
    <mergeCell ref="C7:D7"/>
    <mergeCell ref="C8:D8"/>
    <mergeCell ref="C9:D9"/>
    <mergeCell ref="C10:D10"/>
    <mergeCell ref="P15:Q16"/>
    <mergeCell ref="J80:N80"/>
    <mergeCell ref="J85:L89"/>
    <mergeCell ref="C94:M94"/>
    <mergeCell ref="C104:M104"/>
    <mergeCell ref="C105:M105"/>
    <mergeCell ref="C106:M106"/>
    <mergeCell ref="C107:M107"/>
    <mergeCell ref="C97:M97"/>
    <mergeCell ref="C98:M98"/>
    <mergeCell ref="C99:M99"/>
    <mergeCell ref="D101:N101"/>
    <mergeCell ref="D102:N102"/>
    <mergeCell ref="C103:M103"/>
  </mergeCells>
  <pageMargins left="0.7" right="0.7" top="0.75" bottom="0.75" header="0.3" footer="0.3"/>
  <pageSetup paperSize="8" scale="7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61D31CB774724B89BBE3A04DB40599" ma:contentTypeVersion="19" ma:contentTypeDescription="Create a new document." ma:contentTypeScope="" ma:versionID="c6a425c0965225343c7fbc2dd8d44104">
  <xsd:schema xmlns:xsd="http://www.w3.org/2001/XMLSchema" xmlns:xs="http://www.w3.org/2001/XMLSchema" xmlns:p="http://schemas.microsoft.com/office/2006/metadata/properties" xmlns:ns2="7a097c81-48be-4772-9310-88b1021fde40" xmlns:ns3="ae488c5f-2bfd-4b02-83aa-337da002d9c4" xmlns:ns4="feef5865-a982-42aa-8640-9d4286765ef6" targetNamespace="http://schemas.microsoft.com/office/2006/metadata/properties" ma:root="true" ma:fieldsID="53ab23a904d9f1029db00023cc1508fe" ns2:_="" ns3:_="" ns4:_="">
    <xsd:import namespace="7a097c81-48be-4772-9310-88b1021fde40"/>
    <xsd:import namespace="ae488c5f-2bfd-4b02-83aa-337da002d9c4"/>
    <xsd:import namespace="feef5865-a982-42aa-8640-9d4286765e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7c81-48be-4772-9310-88b1021fde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2a34957-f4c5-4396-b3a3-e9c9104dfe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488c5f-2bfd-4b02-83aa-337da002d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f5865-a982-42aa-8640-9d4286765ef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776e3da-1b26-45c4-9f33-accccaad0fbb}" ma:internalName="TaxCatchAll" ma:showField="CatchAllData" ma:web="ae488c5f-2bfd-4b02-83aa-337da002d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ef5865-a982-42aa-8640-9d4286765ef6" xsi:nil="true"/>
    <lcf76f155ced4ddcb4097134ff3c332f xmlns="7a097c81-48be-4772-9310-88b1021fde40">
      <Terms xmlns="http://schemas.microsoft.com/office/infopath/2007/PartnerControls"/>
    </lcf76f155ced4ddcb4097134ff3c332f>
    <_dlc_DocId xmlns="feef5865-a982-42aa-8640-9d4286765ef6">GROENBEHEER-1201764476-45348</_dlc_DocId>
    <_dlc_DocIdUrl xmlns="feef5865-a982-42aa-8640-9d4286765ef6">
      <Url>https://prorailbv.sharepoint.com/teams/DealMeernatuurindeberm/_layouts/15/DocIdRedir.aspx?ID=GROENBEHEER-1201764476-45348</Url>
      <Description>GROENBEHEER-1201764476-45348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0814238-0524-43D2-A425-5E9CECAF3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097c81-48be-4772-9310-88b1021fde40"/>
    <ds:schemaRef ds:uri="ae488c5f-2bfd-4b02-83aa-337da002d9c4"/>
    <ds:schemaRef ds:uri="feef5865-a982-42aa-8640-9d4286765e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333A3-AAAD-4C11-B3DE-6740985A98B3}">
  <ds:schemaRefs>
    <ds:schemaRef ds:uri="http://schemas.microsoft.com/office/infopath/2007/PartnerControls"/>
    <ds:schemaRef ds:uri="http://www.w3.org/XML/1998/namespace"/>
    <ds:schemaRef ds:uri="ae488c5f-2bfd-4b02-83aa-337da002d9c4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feef5865-a982-42aa-8640-9d4286765ef6"/>
    <ds:schemaRef ds:uri="7a097c81-48be-4772-9310-88b1021fde40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41CF609-EB27-47B5-BF8B-B71A598AA07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1D3A1DB-C2D2-4F57-A105-365DB5556C2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Neerlands midden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Jansen, E. (Erwin)</dc:creator>
  <cp:keywords/>
  <dc:description/>
  <cp:lastModifiedBy>Verkruijsse - Zandstra, A.W. (Toos)</cp:lastModifiedBy>
  <cp:revision/>
  <dcterms:created xsi:type="dcterms:W3CDTF">2025-08-01T09:37:35Z</dcterms:created>
  <dcterms:modified xsi:type="dcterms:W3CDTF">2025-08-29T08:59:05Z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e57bac-d225-40fb-8a9e-62b5be587a96_Enabled">
    <vt:lpwstr>true</vt:lpwstr>
  </property>
  <property fmtid="{D5CDD505-2E9C-101B-9397-08002B2CF9AE}" pid="3" name="MSIP_Label_24e57bac-d225-40fb-8a9e-62b5be587a96_SetDate">
    <vt:lpwstr>2025-08-01T09:37:43Z</vt:lpwstr>
  </property>
  <property fmtid="{D5CDD505-2E9C-101B-9397-08002B2CF9AE}" pid="4" name="MSIP_Label_24e57bac-d225-40fb-8a9e-62b5be587a96_Method">
    <vt:lpwstr>Standard</vt:lpwstr>
  </property>
  <property fmtid="{D5CDD505-2E9C-101B-9397-08002B2CF9AE}" pid="5" name="MSIP_Label_24e57bac-d225-40fb-8a9e-62b5be587a96_Name">
    <vt:lpwstr>Internal</vt:lpwstr>
  </property>
  <property fmtid="{D5CDD505-2E9C-101B-9397-08002B2CF9AE}" pid="6" name="MSIP_Label_24e57bac-d225-40fb-8a9e-62b5be587a96_SiteId">
    <vt:lpwstr>a398fcff-8d2b-4930-a7f7-e1c99a108d77</vt:lpwstr>
  </property>
  <property fmtid="{D5CDD505-2E9C-101B-9397-08002B2CF9AE}" pid="7" name="MSIP_Label_24e57bac-d225-40fb-8a9e-62b5be587a96_ActionId">
    <vt:lpwstr>392476bf-80f8-4d51-920d-60984f127648</vt:lpwstr>
  </property>
  <property fmtid="{D5CDD505-2E9C-101B-9397-08002B2CF9AE}" pid="8" name="MSIP_Label_24e57bac-d225-40fb-8a9e-62b5be587a96_ContentBits">
    <vt:lpwstr>0</vt:lpwstr>
  </property>
  <property fmtid="{D5CDD505-2E9C-101B-9397-08002B2CF9AE}" pid="9" name="MSIP_Label_24e57bac-d225-40fb-8a9e-62b5be587a96_Tag">
    <vt:lpwstr>10, 3, 0, 1</vt:lpwstr>
  </property>
  <property fmtid="{D5CDD505-2E9C-101B-9397-08002B2CF9AE}" pid="10" name="ContentTypeId">
    <vt:lpwstr>0x0101007C61D31CB774724B89BBE3A04DB40599</vt:lpwstr>
  </property>
  <property fmtid="{D5CDD505-2E9C-101B-9397-08002B2CF9AE}" pid="11" name="_dlc_DocIdItemGuid">
    <vt:lpwstr>83ce3f97-1a94-46ee-b83a-d2a14883d685</vt:lpwstr>
  </property>
  <property fmtid="{D5CDD505-2E9C-101B-9397-08002B2CF9AE}" pid="12" name="MediaServiceImageTags">
    <vt:lpwstr/>
  </property>
</Properties>
</file>