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am ICT &amp; facilitair\Molenlanden\IBMN-2025-MOL-VG-001 Koffieapparaten en toebehoren\03 Programma van eisen\Concept docs\"/>
    </mc:Choice>
  </mc:AlternateContent>
  <xr:revisionPtr revIDLastSave="0" documentId="13_ncr:1_{5BE8AC4D-AB99-4CCD-81E6-02F4E0D8924A}" xr6:coauthVersionLast="36" xr6:coauthVersionMax="36" xr10:uidLastSave="{00000000-0000-0000-0000-000000000000}"/>
  <bookViews>
    <workbookView xWindow="-12" yWindow="6348" windowWidth="14892" windowHeight="8496" xr2:uid="{00000000-000D-0000-FFFF-FFFF00000000}"/>
  </bookViews>
  <sheets>
    <sheet name="Voorbeeld gunningsmethodiek" sheetId="33" r:id="rId1"/>
  </sheets>
  <externalReferences>
    <externalReference r:id="rId2"/>
    <externalReference r:id="rId3"/>
  </externalReferences>
  <definedNames>
    <definedName name="afschrijvingC">'[1]Key param'!$C$16</definedName>
    <definedName name="afschrijvingMemb">'[1]Key param'!$C$18</definedName>
    <definedName name="afschrijvingsmethode">'[1]Key param'!$D$19</definedName>
    <definedName name="afschrijvingWE">'[1]Key param'!$C$17</definedName>
    <definedName name="onderhoudC">'[1]Key param'!$C$20</definedName>
    <definedName name="onderhoudme">'[1]Key param'!$C$21</definedName>
    <definedName name="rente">[2]kapitaalslasten!$B$2</definedName>
  </definedNames>
  <calcPr calcId="191029"/>
</workbook>
</file>

<file path=xl/calcChain.xml><?xml version="1.0" encoding="utf-8"?>
<calcChain xmlns="http://schemas.openxmlformats.org/spreadsheetml/2006/main">
  <c r="G24" i="33" l="1"/>
  <c r="E24" i="33"/>
  <c r="C24" i="33"/>
  <c r="G23" i="33"/>
  <c r="G22" i="33"/>
  <c r="C23" i="33"/>
  <c r="C20" i="33"/>
  <c r="C21" i="33"/>
  <c r="C22" i="33"/>
  <c r="G21" i="33"/>
  <c r="E23" i="33"/>
  <c r="E22" i="33"/>
  <c r="E21" i="33"/>
  <c r="E20" i="33"/>
  <c r="B11" i="33"/>
  <c r="G20" i="33" l="1"/>
  <c r="G18" i="33" l="1"/>
  <c r="E18" i="33"/>
  <c r="C18" i="33"/>
  <c r="D33" i="33" l="1"/>
  <c r="E33" i="33" s="1"/>
  <c r="D34" i="33"/>
  <c r="E34" i="33" s="1"/>
  <c r="E26" i="33" l="1"/>
  <c r="G26" i="33"/>
  <c r="D32" i="33"/>
  <c r="E32" i="33" s="1"/>
  <c r="C26" i="33"/>
</calcChain>
</file>

<file path=xl/sharedStrings.xml><?xml version="1.0" encoding="utf-8"?>
<sst xmlns="http://schemas.openxmlformats.org/spreadsheetml/2006/main" count="64" uniqueCount="37">
  <si>
    <t>C</t>
  </si>
  <si>
    <t>A</t>
  </si>
  <si>
    <t>B</t>
  </si>
  <si>
    <t>INSCHRIJVER</t>
  </si>
  <si>
    <t>Inschrijver A</t>
  </si>
  <si>
    <t>Inschrijver C</t>
  </si>
  <si>
    <t>Inschrijver B</t>
  </si>
  <si>
    <t>Score</t>
  </si>
  <si>
    <t>Voldoende</t>
  </si>
  <si>
    <t>Onvoldoende</t>
  </si>
  <si>
    <t>Goed</t>
  </si>
  <si>
    <t>Uitstekend</t>
  </si>
  <si>
    <t>Inschrijfprijs</t>
  </si>
  <si>
    <t>Totale fictieve korting</t>
  </si>
  <si>
    <t>Fictieve inschrijfprijs (prijs - meerwaarde)</t>
  </si>
  <si>
    <t>Rangorde</t>
  </si>
  <si>
    <t>Gunningscriteria</t>
  </si>
  <si>
    <t>Score kwaliteit</t>
  </si>
  <si>
    <t>Beoordeling</t>
  </si>
  <si>
    <t>100% van de maximale waarde</t>
  </si>
  <si>
    <t>0% van de maximale waarde</t>
  </si>
  <si>
    <t>Inschrijfsom</t>
  </si>
  <si>
    <t>Score behaald op kwaliteit</t>
  </si>
  <si>
    <t>Fictieve inschrijfprijs</t>
  </si>
  <si>
    <t>Maximale waardeaftrek</t>
  </si>
  <si>
    <t>Totaal</t>
  </si>
  <si>
    <t>Scoretabel</t>
  </si>
  <si>
    <t>Deze bijlage is een fictief rekenvoorbeeld om de gunningsmethodiek gunnen op waarde toe te lichten. Inschrijver kan hier geen rechten aan ontlenen.</t>
  </si>
  <si>
    <t>Duurzaamheid automaten</t>
  </si>
  <si>
    <t xml:space="preserve">Rekenvoorbeeld beoordeling Inschrijvingen </t>
  </si>
  <si>
    <r>
      <rPr>
        <sz val="16"/>
        <rFont val="Calibri"/>
        <family val="2"/>
        <scheme val="minor"/>
      </rPr>
      <t>Bijlage D</t>
    </r>
    <r>
      <rPr>
        <sz val="16"/>
        <color theme="1"/>
        <rFont val="Calibri"/>
        <family val="2"/>
        <scheme val="minor"/>
      </rPr>
      <t xml:space="preserve">: Gunnings- en beoordelingsmatrix 'Levering van warme drankautomaten 
en kantine benodigdheden </t>
    </r>
    <r>
      <rPr>
        <sz val="16"/>
        <rFont val="Calibri"/>
        <family val="2"/>
        <scheme val="minor"/>
      </rPr>
      <t xml:space="preserve">'
</t>
    </r>
    <r>
      <rPr>
        <sz val="16"/>
        <color theme="1"/>
        <rFont val="Calibri"/>
        <family val="2"/>
        <scheme val="minor"/>
      </rPr>
      <t>met kenmerk IBMN-2025-MOL-VG-001</t>
    </r>
  </si>
  <si>
    <t xml:space="preserve">Onderhoud </t>
  </si>
  <si>
    <t xml:space="preserve">Duurzaamheid koffie </t>
  </si>
  <si>
    <t>Koffiedrab</t>
  </si>
  <si>
    <t>onvoldoende</t>
  </si>
  <si>
    <t>75% van de maximale waarde</t>
  </si>
  <si>
    <t>25% van de maximale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</si>
</sst>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[Red]\-#,##0\ "/>
    <numFmt numFmtId="166" formatCode="#,##0.0_ ;[Red]\-#,##0.0\ "/>
    <numFmt numFmtId="167" formatCode="&quot;€&quot;\ #,##0.00"/>
  </numFmts>
  <fonts count="11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 tint="-0.1499374370555742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theme="0" tint="-0.14993743705557422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165" fontId="4" fillId="4" borderId="1" xfId="0" applyNumberFormat="1" applyFont="1" applyFill="1" applyBorder="1" applyAlignment="1">
      <alignment vertical="center" wrapText="1"/>
    </xf>
    <xf numFmtId="167" fontId="2" fillId="0" borderId="17" xfId="1" applyNumberFormat="1" applyFont="1" applyFill="1" applyBorder="1" applyAlignment="1">
      <alignment horizontal="right" vertical="center"/>
    </xf>
    <xf numFmtId="167" fontId="2" fillId="0" borderId="18" xfId="1" applyNumberFormat="1" applyFont="1" applyFill="1" applyBorder="1" applyAlignment="1">
      <alignment horizontal="right" vertical="center"/>
    </xf>
    <xf numFmtId="167" fontId="2" fillId="0" borderId="16" xfId="1" applyNumberFormat="1" applyFont="1" applyFill="1" applyBorder="1" applyAlignment="1">
      <alignment horizontal="right" vertical="center"/>
    </xf>
    <xf numFmtId="167" fontId="2" fillId="0" borderId="20" xfId="0" applyNumberFormat="1" applyFont="1" applyBorder="1"/>
    <xf numFmtId="167" fontId="2" fillId="0" borderId="21" xfId="0" applyNumberFormat="1" applyFont="1" applyBorder="1"/>
    <xf numFmtId="167" fontId="2" fillId="2" borderId="16" xfId="1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left" vertical="center" wrapText="1"/>
    </xf>
    <xf numFmtId="166" fontId="2" fillId="2" borderId="23" xfId="0" applyNumberFormat="1" applyFont="1" applyFill="1" applyBorder="1" applyAlignment="1">
      <alignment horizontal="left" vertical="center"/>
    </xf>
    <xf numFmtId="165" fontId="4" fillId="4" borderId="27" xfId="0" applyNumberFormat="1" applyFont="1" applyFill="1" applyBorder="1" applyAlignment="1">
      <alignment vertical="center" wrapText="1"/>
    </xf>
    <xf numFmtId="44" fontId="2" fillId="2" borderId="28" xfId="0" applyNumberFormat="1" applyFont="1" applyFill="1" applyBorder="1" applyAlignment="1">
      <alignment vertical="center"/>
    </xf>
    <xf numFmtId="44" fontId="3" fillId="2" borderId="28" xfId="0" applyNumberFormat="1" applyFont="1" applyFill="1" applyBorder="1" applyAlignment="1">
      <alignment vertical="center"/>
    </xf>
    <xf numFmtId="166" fontId="2" fillId="2" borderId="8" xfId="0" applyNumberFormat="1" applyFont="1" applyFill="1" applyBorder="1" applyAlignment="1">
      <alignment horizontal="left" vertical="center"/>
    </xf>
    <xf numFmtId="166" fontId="2" fillId="2" borderId="9" xfId="0" applyNumberFormat="1" applyFont="1" applyFill="1" applyBorder="1" applyAlignment="1">
      <alignment horizontal="left" vertical="center"/>
    </xf>
    <xf numFmtId="166" fontId="2" fillId="2" borderId="18" xfId="0" applyNumberFormat="1" applyFont="1" applyFill="1" applyBorder="1" applyAlignment="1">
      <alignment horizontal="left" vertical="center"/>
    </xf>
    <xf numFmtId="166" fontId="2" fillId="2" borderId="16" xfId="0" applyNumberFormat="1" applyFont="1" applyFill="1" applyBorder="1" applyAlignment="1">
      <alignment horizontal="left" vertical="center"/>
    </xf>
    <xf numFmtId="166" fontId="2" fillId="2" borderId="7" xfId="0" applyNumberFormat="1" applyFont="1" applyFill="1" applyBorder="1" applyAlignment="1">
      <alignment horizontal="left" vertical="center"/>
    </xf>
    <xf numFmtId="166" fontId="2" fillId="2" borderId="17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6" fontId="2" fillId="2" borderId="13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right"/>
    </xf>
    <xf numFmtId="0" fontId="2" fillId="0" borderId="23" xfId="0" applyFont="1" applyBorder="1" applyAlignment="1"/>
    <xf numFmtId="0" fontId="2" fillId="0" borderId="31" xfId="0" applyFont="1" applyBorder="1" applyAlignment="1"/>
    <xf numFmtId="0" fontId="3" fillId="0" borderId="16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44" fontId="3" fillId="0" borderId="28" xfId="0" applyNumberFormat="1" applyFont="1" applyBorder="1"/>
    <xf numFmtId="0" fontId="3" fillId="0" borderId="22" xfId="0" applyFont="1" applyBorder="1" applyAlignment="1">
      <alignment horizontal="right"/>
    </xf>
    <xf numFmtId="0" fontId="7" fillId="0" borderId="0" xfId="0" applyFont="1"/>
    <xf numFmtId="0" fontId="9" fillId="0" borderId="0" xfId="0" applyFont="1" applyAlignment="1"/>
    <xf numFmtId="164" fontId="8" fillId="0" borderId="22" xfId="1" applyFont="1" applyBorder="1"/>
    <xf numFmtId="0" fontId="7" fillId="0" borderId="32" xfId="0" applyFont="1" applyBorder="1"/>
    <xf numFmtId="0" fontId="7" fillId="0" borderId="27" xfId="0" applyFont="1" applyBorder="1"/>
    <xf numFmtId="44" fontId="7" fillId="0" borderId="28" xfId="0" applyNumberFormat="1" applyFont="1" applyBorder="1"/>
    <xf numFmtId="0" fontId="7" fillId="0" borderId="23" xfId="0" applyFont="1" applyBorder="1"/>
    <xf numFmtId="0" fontId="7" fillId="0" borderId="29" xfId="0" applyFont="1" applyBorder="1"/>
    <xf numFmtId="44" fontId="8" fillId="0" borderId="30" xfId="0" applyNumberFormat="1" applyFont="1" applyBorder="1"/>
    <xf numFmtId="0" fontId="8" fillId="0" borderId="0" xfId="0" applyFont="1"/>
    <xf numFmtId="0" fontId="7" fillId="0" borderId="0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1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167" fontId="2" fillId="0" borderId="19" xfId="0" applyNumberFormat="1" applyFont="1" applyFill="1" applyBorder="1"/>
    <xf numFmtId="164" fontId="2" fillId="2" borderId="7" xfId="1" applyFont="1" applyFill="1" applyBorder="1" applyAlignment="1">
      <alignment horizontal="left" vertical="center"/>
    </xf>
    <xf numFmtId="164" fontId="2" fillId="2" borderId="17" xfId="1" applyFont="1" applyFill="1" applyBorder="1" applyAlignment="1">
      <alignment horizontal="left" vertical="center"/>
    </xf>
    <xf numFmtId="164" fontId="2" fillId="2" borderId="8" xfId="1" applyFont="1" applyFill="1" applyBorder="1" applyAlignment="1">
      <alignment horizontal="left" vertical="center"/>
    </xf>
    <xf numFmtId="164" fontId="2" fillId="2" borderId="18" xfId="1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center" vertical="center" wrapText="1"/>
    </xf>
    <xf numFmtId="165" fontId="3" fillId="6" borderId="3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15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2072640</xdr:colOff>
      <xdr:row>0</xdr:row>
      <xdr:rowOff>0</xdr:rowOff>
    </xdr:from>
    <xdr:to>
      <xdr:col>4</xdr:col>
      <xdr:colOff>1833245</xdr:colOff>
      <xdr:row>1</xdr:row>
      <xdr:rowOff>306070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4ACA98-52AD-4FD6-834D-6D8DFC7556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840" y="0"/>
          <a:ext cx="2168525" cy="572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te.grontmij.net/Mijn%20documenten/CURSUS%20Aanbesteden%20en%20ARW%202004/ootmarsum/kostenberekeningen%20membran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55320\membraanleveranciers\Punten%20definitief%20gerapportee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2"/>
      <sheetName val="Key param"/>
      <sheetName val="Var"/>
      <sheetName val="Overzicht"/>
      <sheetName val="Aanneemsom"/>
      <sheetName val="Prijzen"/>
      <sheetName val="Zenon"/>
      <sheetName val="X Flow"/>
      <sheetName val="X Flow Peakshaving"/>
      <sheetName val="X Flow (2)"/>
      <sheetName val="X Flow Peakshaving (2)"/>
      <sheetName val="Kubota"/>
      <sheetName val="gevoeligheid"/>
      <sheetName val="Blad1"/>
      <sheetName val="BAK 100% MBR"/>
      <sheetName val="BAK MBR Hybryde"/>
      <sheetName val="Dimensionering"/>
      <sheetName val="leidingwerken"/>
      <sheetName val="WL"/>
    </sheetNames>
    <sheetDataSet>
      <sheetData sheetId="0"/>
      <sheetData sheetId="1">
        <row r="16">
          <cell r="C16">
            <v>25</v>
          </cell>
        </row>
        <row r="17">
          <cell r="C17">
            <v>15</v>
          </cell>
        </row>
        <row r="18">
          <cell r="C18">
            <v>10</v>
          </cell>
        </row>
        <row r="19">
          <cell r="D19" t="str">
            <v>annuitair</v>
          </cell>
        </row>
        <row r="20">
          <cell r="C20">
            <v>5.0000000000000001E-3</v>
          </cell>
        </row>
        <row r="21">
          <cell r="C2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 Overzicht"/>
      <sheetName val="punten jaarlasten"/>
      <sheetName val="jaarlasten"/>
      <sheetName val="kapitaalslasten"/>
      <sheetName val="exploitatiekosten"/>
      <sheetName val="punten verbruik"/>
      <sheetName val="Overig"/>
      <sheetName val="Technische vgl"/>
    </sheetNames>
    <sheetDataSet>
      <sheetData sheetId="0"/>
      <sheetData sheetId="1"/>
      <sheetData sheetId="2"/>
      <sheetData sheetId="3">
        <row r="2">
          <cell r="B2">
            <v>0.06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812E-E25E-46F1-A67A-451BA34B6752}">
  <dimension ref="A1:G37"/>
  <sheetViews>
    <sheetView showGridLines="0" tabSelected="1" zoomScaleNormal="100" workbookViewId="0">
      <selection activeCell="B7" sqref="B7"/>
    </sheetView>
  </sheetViews>
  <sheetFormatPr defaultColWidth="8.88671875" defaultRowHeight="13.8" x14ac:dyDescent="0.3"/>
  <cols>
    <col min="1" max="1" width="34.33203125" style="32" customWidth="1"/>
    <col min="2" max="2" width="32.33203125" style="32" customWidth="1"/>
    <col min="3" max="3" width="16.33203125" style="32" customWidth="1"/>
    <col min="4" max="4" width="35.109375" style="32" bestFit="1" customWidth="1"/>
    <col min="5" max="5" width="35.33203125" style="32" bestFit="1" customWidth="1"/>
    <col min="6" max="6" width="36.109375" style="32" customWidth="1"/>
    <col min="7" max="7" width="35.33203125" style="32" bestFit="1" customWidth="1"/>
    <col min="8" max="8" width="20.33203125" style="32" customWidth="1"/>
    <col min="9" max="9" width="16" style="32" bestFit="1" customWidth="1"/>
    <col min="10" max="16384" width="8.88671875" style="32"/>
  </cols>
  <sheetData>
    <row r="1" spans="1:7" ht="21" customHeight="1" x14ac:dyDescent="0.3">
      <c r="A1" s="57" t="s">
        <v>30</v>
      </c>
      <c r="B1" s="57"/>
      <c r="C1" s="57"/>
      <c r="D1" s="57"/>
    </row>
    <row r="2" spans="1:7" ht="59.4" customHeight="1" thickBot="1" x14ac:dyDescent="0.35">
      <c r="A2" s="57"/>
      <c r="B2" s="57"/>
      <c r="C2" s="57"/>
      <c r="D2" s="57"/>
    </row>
    <row r="3" spans="1:7" ht="15" thickBot="1" x14ac:dyDescent="0.35">
      <c r="A3" s="58" t="s">
        <v>27</v>
      </c>
      <c r="B3" s="59"/>
      <c r="C3" s="59"/>
      <c r="D3" s="59"/>
      <c r="E3" s="60"/>
    </row>
    <row r="5" spans="1:7" ht="16.2" thickBot="1" x14ac:dyDescent="0.35">
      <c r="A5" s="67" t="s">
        <v>16</v>
      </c>
      <c r="B5" s="67"/>
      <c r="C5" s="67"/>
      <c r="D5" s="33" t="s">
        <v>26</v>
      </c>
      <c r="E5" s="33"/>
    </row>
    <row r="6" spans="1:7" ht="17.25" customHeight="1" thickBot="1" x14ac:dyDescent="0.35">
      <c r="A6" s="8" t="s">
        <v>16</v>
      </c>
      <c r="B6" s="8" t="s">
        <v>24</v>
      </c>
      <c r="D6" s="65" t="s">
        <v>26</v>
      </c>
      <c r="E6" s="66"/>
    </row>
    <row r="7" spans="1:7" ht="15" customHeight="1" thickBot="1" x14ac:dyDescent="0.35">
      <c r="A7" s="51" t="s">
        <v>31</v>
      </c>
      <c r="B7" s="52">
        <v>18000</v>
      </c>
      <c r="D7" s="19" t="s">
        <v>18</v>
      </c>
      <c r="E7" s="20" t="s">
        <v>7</v>
      </c>
    </row>
    <row r="8" spans="1:7" ht="14.4" x14ac:dyDescent="0.3">
      <c r="A8" s="53" t="s">
        <v>32</v>
      </c>
      <c r="B8" s="54">
        <v>9000</v>
      </c>
      <c r="D8" s="17" t="s">
        <v>11</v>
      </c>
      <c r="E8" s="18" t="s">
        <v>19</v>
      </c>
    </row>
    <row r="9" spans="1:7" ht="14.4" x14ac:dyDescent="0.3">
      <c r="A9" s="53" t="s">
        <v>28</v>
      </c>
      <c r="B9" s="54">
        <v>7000</v>
      </c>
      <c r="D9" s="13" t="s">
        <v>10</v>
      </c>
      <c r="E9" s="15" t="s">
        <v>35</v>
      </c>
    </row>
    <row r="10" spans="1:7" ht="14.4" x14ac:dyDescent="0.3">
      <c r="A10" s="51" t="s">
        <v>33</v>
      </c>
      <c r="B10" s="52">
        <v>1000</v>
      </c>
      <c r="D10" s="13" t="s">
        <v>8</v>
      </c>
      <c r="E10" s="15" t="s">
        <v>36</v>
      </c>
    </row>
    <row r="11" spans="1:7" ht="15" thickBot="1" x14ac:dyDescent="0.35">
      <c r="A11" s="25" t="s">
        <v>25</v>
      </c>
      <c r="B11" s="34">
        <f>SUM(B7:B10)</f>
        <v>35000</v>
      </c>
      <c r="D11" s="14" t="s">
        <v>9</v>
      </c>
      <c r="E11" s="16" t="s">
        <v>20</v>
      </c>
    </row>
    <row r="15" spans="1:7" ht="14.4" thickBot="1" x14ac:dyDescent="0.35"/>
    <row r="16" spans="1:7" ht="15.75" customHeight="1" thickBot="1" x14ac:dyDescent="0.35">
      <c r="A16" s="70" t="s">
        <v>29</v>
      </c>
      <c r="B16" s="71"/>
      <c r="C16" s="71"/>
      <c r="D16" s="71"/>
      <c r="E16" s="71"/>
      <c r="F16" s="71"/>
      <c r="G16" s="72"/>
    </row>
    <row r="17" spans="1:7" ht="13.95" customHeight="1" x14ac:dyDescent="0.3">
      <c r="A17" s="26"/>
      <c r="B17" s="43" t="s">
        <v>4</v>
      </c>
      <c r="C17" s="44"/>
      <c r="D17" s="68" t="s">
        <v>6</v>
      </c>
      <c r="E17" s="69"/>
      <c r="F17" s="68" t="s">
        <v>5</v>
      </c>
      <c r="G17" s="69"/>
    </row>
    <row r="18" spans="1:7" ht="15" thickBot="1" x14ac:dyDescent="0.35">
      <c r="A18" s="27"/>
      <c r="B18" s="10" t="s">
        <v>12</v>
      </c>
      <c r="C18" s="12">
        <f>C32</f>
        <v>40000</v>
      </c>
      <c r="D18" s="10" t="s">
        <v>12</v>
      </c>
      <c r="E18" s="12">
        <f>C33</f>
        <v>50000</v>
      </c>
      <c r="F18" s="10" t="s">
        <v>12</v>
      </c>
      <c r="G18" s="12">
        <f>C34</f>
        <v>55000</v>
      </c>
    </row>
    <row r="19" spans="1:7" ht="15" thickBot="1" x14ac:dyDescent="0.35">
      <c r="A19" s="1" t="s">
        <v>16</v>
      </c>
      <c r="B19" s="45" t="s">
        <v>17</v>
      </c>
      <c r="C19" s="46"/>
      <c r="D19" s="73" t="s">
        <v>17</v>
      </c>
      <c r="E19" s="74"/>
      <c r="F19" s="73" t="s">
        <v>17</v>
      </c>
      <c r="G19" s="74"/>
    </row>
    <row r="20" spans="1:7" ht="15" thickBot="1" x14ac:dyDescent="0.35">
      <c r="A20" s="48" t="s">
        <v>31</v>
      </c>
      <c r="B20" s="21" t="s">
        <v>10</v>
      </c>
      <c r="C20" s="11">
        <f>0.75*B7</f>
        <v>13500</v>
      </c>
      <c r="D20" s="21" t="s">
        <v>10</v>
      </c>
      <c r="E20" s="11">
        <f>0.75*B7</f>
        <v>13500</v>
      </c>
      <c r="F20" s="9" t="s">
        <v>11</v>
      </c>
      <c r="G20" s="11">
        <f>1*B7</f>
        <v>18000</v>
      </c>
    </row>
    <row r="21" spans="1:7" ht="15" thickBot="1" x14ac:dyDescent="0.35">
      <c r="A21" s="49" t="s">
        <v>32</v>
      </c>
      <c r="B21" s="9" t="s">
        <v>8</v>
      </c>
      <c r="C21" s="11">
        <f>0.25*B8</f>
        <v>2250</v>
      </c>
      <c r="D21" s="9" t="s">
        <v>8</v>
      </c>
      <c r="E21" s="11">
        <f>0.25*B8</f>
        <v>2250</v>
      </c>
      <c r="F21" s="21" t="s">
        <v>10</v>
      </c>
      <c r="G21" s="11">
        <f>0.75*B8</f>
        <v>6750</v>
      </c>
    </row>
    <row r="22" spans="1:7" ht="15" thickBot="1" x14ac:dyDescent="0.35">
      <c r="A22" s="49" t="s">
        <v>28</v>
      </c>
      <c r="B22" s="9" t="s">
        <v>8</v>
      </c>
      <c r="C22" s="11">
        <f>0.25*B9</f>
        <v>1750</v>
      </c>
      <c r="D22" s="21" t="s">
        <v>10</v>
      </c>
      <c r="E22" s="11">
        <f>0.75*B9</f>
        <v>5250</v>
      </c>
      <c r="F22" s="21" t="s">
        <v>10</v>
      </c>
      <c r="G22" s="11">
        <f>0.75*B9</f>
        <v>5250</v>
      </c>
    </row>
    <row r="23" spans="1:7" s="47" customFormat="1" ht="15" thickBot="1" x14ac:dyDescent="0.35">
      <c r="A23" s="49" t="s">
        <v>33</v>
      </c>
      <c r="B23" s="21" t="s">
        <v>34</v>
      </c>
      <c r="C23" s="11">
        <f>0*B10</f>
        <v>0</v>
      </c>
      <c r="D23" s="21" t="s">
        <v>10</v>
      </c>
      <c r="E23" s="11">
        <f>0.75*B10</f>
        <v>750</v>
      </c>
      <c r="F23" s="21" t="s">
        <v>10</v>
      </c>
      <c r="G23" s="11">
        <f>0.75*B10</f>
        <v>750</v>
      </c>
    </row>
    <row r="24" spans="1:7" ht="15" thickBot="1" x14ac:dyDescent="0.35">
      <c r="A24" s="28" t="s">
        <v>25</v>
      </c>
      <c r="B24" s="29" t="s">
        <v>13</v>
      </c>
      <c r="C24" s="30">
        <f>SUM(C20:C23)</f>
        <v>17500</v>
      </c>
      <c r="D24" s="31" t="s">
        <v>13</v>
      </c>
      <c r="E24" s="30">
        <f>SUM(E20:E23)</f>
        <v>21750</v>
      </c>
      <c r="F24" s="31" t="s">
        <v>13</v>
      </c>
      <c r="G24" s="30">
        <f>SUM(G20:G23)</f>
        <v>30750</v>
      </c>
    </row>
    <row r="25" spans="1:7" x14ac:dyDescent="0.3">
      <c r="A25" s="35"/>
      <c r="B25" s="36"/>
      <c r="C25" s="37"/>
      <c r="D25" s="36"/>
      <c r="E25" s="37"/>
      <c r="F25" s="36"/>
      <c r="G25" s="37"/>
    </row>
    <row r="26" spans="1:7" ht="14.4" thickBot="1" x14ac:dyDescent="0.35">
      <c r="A26" s="38"/>
      <c r="B26" s="39" t="s">
        <v>14</v>
      </c>
      <c r="C26" s="40">
        <f>C18-C24</f>
        <v>22500</v>
      </c>
      <c r="D26" s="39" t="s">
        <v>14</v>
      </c>
      <c r="E26" s="40">
        <f>E18-E24</f>
        <v>28250</v>
      </c>
      <c r="F26" s="39" t="s">
        <v>14</v>
      </c>
      <c r="G26" s="40">
        <f>G18-G24</f>
        <v>24250</v>
      </c>
    </row>
    <row r="27" spans="1:7" x14ac:dyDescent="0.3">
      <c r="C27" s="41"/>
    </row>
    <row r="29" spans="1:7" ht="14.4" thickBot="1" x14ac:dyDescent="0.35"/>
    <row r="30" spans="1:7" x14ac:dyDescent="0.3">
      <c r="A30" s="61" t="s">
        <v>3</v>
      </c>
      <c r="B30" s="62"/>
      <c r="C30" s="55" t="s">
        <v>21</v>
      </c>
      <c r="D30" s="55" t="s">
        <v>22</v>
      </c>
      <c r="E30" s="55" t="s">
        <v>23</v>
      </c>
      <c r="F30" s="55" t="s">
        <v>15</v>
      </c>
    </row>
    <row r="31" spans="1:7" ht="13.2" customHeight="1" thickBot="1" x14ac:dyDescent="0.35">
      <c r="A31" s="63"/>
      <c r="B31" s="64"/>
      <c r="C31" s="56"/>
      <c r="D31" s="56"/>
      <c r="E31" s="56"/>
      <c r="F31" s="56"/>
    </row>
    <row r="32" spans="1:7" ht="14.4" x14ac:dyDescent="0.3">
      <c r="A32" s="75" t="s">
        <v>1</v>
      </c>
      <c r="B32" s="76"/>
      <c r="C32" s="2">
        <v>40000</v>
      </c>
      <c r="D32" s="2">
        <f>C24</f>
        <v>17500</v>
      </c>
      <c r="E32" s="5">
        <f>C32-D32</f>
        <v>22500</v>
      </c>
      <c r="F32" s="22">
        <v>1</v>
      </c>
    </row>
    <row r="33" spans="1:6" ht="13.95" customHeight="1" x14ac:dyDescent="0.3">
      <c r="A33" s="77" t="s">
        <v>2</v>
      </c>
      <c r="B33" s="78"/>
      <c r="C33" s="3">
        <v>50000</v>
      </c>
      <c r="D33" s="3">
        <f>E24</f>
        <v>21750</v>
      </c>
      <c r="E33" s="6">
        <f>C33-D33</f>
        <v>28250</v>
      </c>
      <c r="F33" s="23">
        <v>3</v>
      </c>
    </row>
    <row r="34" spans="1:6" ht="15" thickBot="1" x14ac:dyDescent="0.35">
      <c r="A34" s="79" t="s">
        <v>0</v>
      </c>
      <c r="B34" s="80"/>
      <c r="C34" s="4">
        <v>55000</v>
      </c>
      <c r="D34" s="7">
        <f>G24</f>
        <v>30750</v>
      </c>
      <c r="E34" s="50">
        <f>C34-D34</f>
        <v>24250</v>
      </c>
      <c r="F34" s="24">
        <v>2</v>
      </c>
    </row>
    <row r="37" spans="1:6" x14ac:dyDescent="0.3">
      <c r="C37" s="42"/>
    </row>
  </sheetData>
  <sheetProtection algorithmName="SHA-512" hashValue="S7pggFPqHDDs2kiLkeAoL3r/5+h/dmDHaLUjeoP2OkiP4YzuYL6G/aUH2VSFN0R5WpHtfnqiwgGNTTq82CXAVA==" saltValue="WZRHuWLsvvUQlcjbsN1jhA==" spinCount="100000" sheet="1" objects="1" scenarios="1"/>
  <mergeCells count="17">
    <mergeCell ref="A32:B32"/>
    <mergeCell ref="A33:B33"/>
    <mergeCell ref="A34:B34"/>
    <mergeCell ref="D19:E19"/>
    <mergeCell ref="E30:E31"/>
    <mergeCell ref="F30:F31"/>
    <mergeCell ref="A1:D2"/>
    <mergeCell ref="A3:E3"/>
    <mergeCell ref="A30:B31"/>
    <mergeCell ref="D6:E6"/>
    <mergeCell ref="A5:C5"/>
    <mergeCell ref="D17:E17"/>
    <mergeCell ref="F17:G17"/>
    <mergeCell ref="A16:G16"/>
    <mergeCell ref="F19:G19"/>
    <mergeCell ref="C30:C31"/>
    <mergeCell ref="D30:D31"/>
  </mergeCells>
  <conditionalFormatting sqref="D8:E11">
    <cfRule type="cellIs" dxfId="14" priority="26" operator="lessThan">
      <formula>6</formula>
    </cfRule>
  </conditionalFormatting>
  <conditionalFormatting sqref="B20">
    <cfRule type="cellIs" dxfId="13" priority="30" operator="lessThan">
      <formula>6</formula>
    </cfRule>
  </conditionalFormatting>
  <conditionalFormatting sqref="D21">
    <cfRule type="cellIs" dxfId="12" priority="29" operator="lessThan">
      <formula>6</formula>
    </cfRule>
  </conditionalFormatting>
  <conditionalFormatting sqref="F20">
    <cfRule type="cellIs" dxfId="11" priority="28" operator="lessThan">
      <formula>6</formula>
    </cfRule>
  </conditionalFormatting>
  <conditionalFormatting sqref="A20:A22">
    <cfRule type="cellIs" dxfId="10" priority="20" operator="lessThan">
      <formula>6</formula>
    </cfRule>
  </conditionalFormatting>
  <conditionalFormatting sqref="A23">
    <cfRule type="cellIs" dxfId="9" priority="19" operator="lessThan">
      <formula>6</formula>
    </cfRule>
  </conditionalFormatting>
  <conditionalFormatting sqref="B23">
    <cfRule type="cellIs" dxfId="8" priority="11" operator="lessThan">
      <formula>6</formula>
    </cfRule>
  </conditionalFormatting>
  <conditionalFormatting sqref="A7:B10">
    <cfRule type="cellIs" dxfId="7" priority="8" operator="lessThan">
      <formula>6</formula>
    </cfRule>
  </conditionalFormatting>
  <conditionalFormatting sqref="D20">
    <cfRule type="cellIs" dxfId="6" priority="7" operator="lessThan">
      <formula>6</formula>
    </cfRule>
  </conditionalFormatting>
  <conditionalFormatting sqref="D22">
    <cfRule type="cellIs" dxfId="5" priority="6" operator="lessThan">
      <formula>6</formula>
    </cfRule>
  </conditionalFormatting>
  <conditionalFormatting sqref="D23">
    <cfRule type="cellIs" dxfId="4" priority="5" operator="lessThan">
      <formula>6</formula>
    </cfRule>
  </conditionalFormatting>
  <conditionalFormatting sqref="F21">
    <cfRule type="cellIs" dxfId="3" priority="4" operator="lessThan">
      <formula>6</formula>
    </cfRule>
  </conditionalFormatting>
  <conditionalFormatting sqref="F22">
    <cfRule type="cellIs" dxfId="2" priority="3" operator="lessThan">
      <formula>6</formula>
    </cfRule>
  </conditionalFormatting>
  <conditionalFormatting sqref="F23">
    <cfRule type="cellIs" dxfId="1" priority="2" operator="lessThan">
      <formula>6</formula>
    </cfRule>
  </conditionalFormatting>
  <conditionalFormatting sqref="B21:B22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 gunningsmethodiek</vt:lpstr>
    </vt:vector>
  </TitlesOfParts>
  <Company>IBMN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Beoordelingsmatrix</dc:title>
  <dc:creator>Ralph Rheiter</dc:creator>
  <cp:lastModifiedBy>Valence Gadet</cp:lastModifiedBy>
  <cp:lastPrinted>2015-09-01T06:17:28Z</cp:lastPrinted>
  <dcterms:created xsi:type="dcterms:W3CDTF">2002-11-07T15:28:00Z</dcterms:created>
  <dcterms:modified xsi:type="dcterms:W3CDTF">2025-08-26T10:22:20Z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Type">
    <vt:lpwstr>16</vt:lpwstr>
  </property>
  <property fmtid="{D5CDD505-2E9C-101B-9397-08002B2CF9AE}" pid="3" name="Status">
    <vt:lpwstr>Rough</vt:lpwstr>
  </property>
  <property fmtid="{D5CDD505-2E9C-101B-9397-08002B2CF9AE}" pid="4" name="Subject0">
    <vt:lpwstr>49</vt:lpwstr>
  </property>
  <property fmtid="{D5CDD505-2E9C-101B-9397-08002B2CF9AE}" pid="5" name="Order">
    <vt:lpwstr>13700.0000000000</vt:lpwstr>
  </property>
  <property fmtid="{D5CDD505-2E9C-101B-9397-08002B2CF9AE}" pid="6" name="SPSDescription">
    <vt:lpwstr/>
  </property>
  <property fmtid="{D5CDD505-2E9C-101B-9397-08002B2CF9AE}" pid="7" name="Owner">
    <vt:lpwstr/>
  </property>
</Properties>
</file>