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Facilitair\Dranken\HLT 2025 PRJ-2400357 Warme drankenvoorziening\05. Aanbestedingsdocument en bijlagen\"/>
    </mc:Choice>
  </mc:AlternateContent>
  <xr:revisionPtr revIDLastSave="0" documentId="13_ncr:1_{DA9B8053-4EC1-4722-8F10-81D5E6CCA00D}" xr6:coauthVersionLast="47" xr6:coauthVersionMax="47" xr10:uidLastSave="{00000000-0000-0000-0000-000000000000}"/>
  <bookViews>
    <workbookView xWindow="-30840" yWindow="-120" windowWidth="30960" windowHeight="1584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1" l="1"/>
  <c r="F35" i="1"/>
  <c r="F29" i="1"/>
  <c r="F28" i="1"/>
  <c r="F26" i="1"/>
  <c r="F25" i="1"/>
  <c r="F24" i="1"/>
  <c r="E41" i="1"/>
  <c r="F34" i="1"/>
  <c r="F33" i="1"/>
  <c r="F22" i="1"/>
  <c r="F21" i="1"/>
  <c r="F20" i="1"/>
  <c r="F19" i="1"/>
  <c r="F17" i="1"/>
  <c r="F16" i="1"/>
  <c r="F15" i="1"/>
  <c r="F13" i="1"/>
  <c r="F12" i="1"/>
  <c r="F11" i="1"/>
  <c r="F10" i="1"/>
  <c r="F9" i="1"/>
  <c r="F41" i="1" l="1"/>
  <c r="C56" i="1"/>
  <c r="F56" i="1" s="1"/>
  <c r="C55" i="1"/>
  <c r="F55" i="1" s="1"/>
  <c r="C54" i="1"/>
  <c r="F54" i="1" s="1"/>
  <c r="C53" i="1"/>
  <c r="F53" i="1" s="1"/>
  <c r="C52" i="1"/>
  <c r="F52" i="1" s="1"/>
  <c r="C51" i="1"/>
  <c r="F51" i="1" s="1"/>
  <c r="F50" i="1"/>
  <c r="C49" i="1"/>
  <c r="F49" i="1" s="1"/>
  <c r="C48" i="1"/>
  <c r="F48" i="1" s="1"/>
  <c r="C47" i="1"/>
  <c r="F47" i="1" s="1"/>
  <c r="C46" i="1"/>
  <c r="F46" i="1" s="1"/>
  <c r="C45" i="1"/>
  <c r="F45" i="1" s="1"/>
  <c r="C44" i="1"/>
  <c r="F44" i="1" s="1"/>
  <c r="C40" i="1"/>
  <c r="F40" i="1" s="1"/>
  <c r="C43" i="1"/>
  <c r="F43" i="1" s="1"/>
  <c r="C42" i="1"/>
  <c r="F42" i="1" s="1"/>
  <c r="E29" i="1"/>
  <c r="F57" i="1" l="1"/>
</calcChain>
</file>

<file path=xl/sharedStrings.xml><?xml version="1.0" encoding="utf-8"?>
<sst xmlns="http://schemas.openxmlformats.org/spreadsheetml/2006/main" count="127" uniqueCount="79">
  <si>
    <t>Bijlage C Prijzenblad bij Europese openbare aanbesteding 'Warme dranken voorzieningen' voor HLTsamen</t>
  </si>
  <si>
    <t xml:space="preserve">Inschrijver vult de gele cellen in. </t>
  </si>
  <si>
    <t>Naam inschrijver:</t>
  </si>
  <si>
    <t>Huur warme dranken automaten</t>
  </si>
  <si>
    <t>Locatie gemeentehuis  Lisse</t>
  </si>
  <si>
    <t>Vereiste type automaat</t>
  </si>
  <si>
    <t xml:space="preserve">Aangeboden Type automaat </t>
  </si>
  <si>
    <t>huurprijs per automaat per maand</t>
  </si>
  <si>
    <t>Aantal</t>
  </si>
  <si>
    <t>Totaal per jaar</t>
  </si>
  <si>
    <t>Opmerkingen</t>
  </si>
  <si>
    <t>keuken, bg</t>
  </si>
  <si>
    <t>Type L zonder onderkast</t>
  </si>
  <si>
    <t>centrale hal, bg</t>
  </si>
  <si>
    <r>
      <t xml:space="preserve">Type B </t>
    </r>
    <r>
      <rPr>
        <u/>
        <sz val="10"/>
        <color rgb="FF000000"/>
        <rFont val="Verdana"/>
      </rPr>
      <t>met</t>
    </r>
    <r>
      <rPr>
        <sz val="10"/>
        <color rgb="FF000000"/>
        <rFont val="Verdana"/>
      </rPr>
      <t xml:space="preserve"> onderkast</t>
    </r>
  </si>
  <si>
    <t>Listaria (kantine)</t>
  </si>
  <si>
    <t>Pantry, 1e etage</t>
  </si>
  <si>
    <t>Type B zonder onderkast</t>
  </si>
  <si>
    <t>Pantry, 2e etage</t>
  </si>
  <si>
    <t>Locatie gemeentehuis Hillegom</t>
  </si>
  <si>
    <t>Keuken, 1e etage</t>
  </si>
  <si>
    <t>Keuken, bg 't Hof</t>
  </si>
  <si>
    <t xml:space="preserve">Nieuw ten opzichte van de huidige sitautie </t>
  </si>
  <si>
    <t>Locatie gemeentekantor Sassenheim</t>
  </si>
  <si>
    <t>Pantry, bg politie</t>
  </si>
  <si>
    <t>Pantry, bg vleugel</t>
  </si>
  <si>
    <t>Kantine, 1e etage</t>
  </si>
  <si>
    <t>Locatie bestuurscentrum Voorhout</t>
  </si>
  <si>
    <t>Kantine, bg</t>
  </si>
  <si>
    <t>Keuken, bg</t>
  </si>
  <si>
    <t>Locatie gemeentewerf Voorhout</t>
  </si>
  <si>
    <t>Sub-totaal huurprijs automaten per jaar</t>
  </si>
  <si>
    <t>Vergoeding voor service en onderhoud van automaten</t>
  </si>
  <si>
    <t>All-in vergoeding per automaat per maand</t>
  </si>
  <si>
    <r>
      <t xml:space="preserve">Totaal </t>
    </r>
    <r>
      <rPr>
        <b/>
        <sz val="10"/>
        <color rgb="FFFF0000"/>
        <rFont val="Verdana"/>
      </rPr>
      <t>per jaar</t>
    </r>
  </si>
  <si>
    <t>Service en onderhoud van automaat type L</t>
  </si>
  <si>
    <t>Service en onderhoud van automaat type B</t>
  </si>
  <si>
    <t>Sub-totaal service en onderhoud automaten per jaar</t>
  </si>
  <si>
    <t>Ingredienten</t>
  </si>
  <si>
    <t>Specificatie van aangeboden producten/ingredienten</t>
  </si>
  <si>
    <t>Product</t>
  </si>
  <si>
    <t>Indicatief verbruik per jaar per eenheid</t>
  </si>
  <si>
    <t>Eenheid</t>
  </si>
  <si>
    <t>Aangeboden prijs per eenheid (kolom D)</t>
  </si>
  <si>
    <t>Aangeboden product omschrijving</t>
  </si>
  <si>
    <t>Keurmerk(en) op aangeboden product</t>
  </si>
  <si>
    <t>Bestel eenheid</t>
  </si>
  <si>
    <t>Aangeboden prijs per bestel eenheid</t>
  </si>
  <si>
    <t>Koffiebonen (blend 1)</t>
  </si>
  <si>
    <t>1 kg</t>
  </si>
  <si>
    <t>Koffiebonen (blend 2)</t>
  </si>
  <si>
    <t>Filterkoffie</t>
  </si>
  <si>
    <t>500g</t>
  </si>
  <si>
    <t>Ongecoate houten roerstaafjes</t>
  </si>
  <si>
    <t>stuks</t>
  </si>
  <si>
    <t>Creamer sticks</t>
  </si>
  <si>
    <t>stiks</t>
  </si>
  <si>
    <t>Suikersticks of sachet</t>
  </si>
  <si>
    <t>Zoetstof sticks of sachet</t>
  </si>
  <si>
    <t>Decaf coffiesticks</t>
  </si>
  <si>
    <t>sticks</t>
  </si>
  <si>
    <t xml:space="preserve">Vollemelk UHT </t>
  </si>
  <si>
    <t>1liter pak</t>
  </si>
  <si>
    <t>Melkcups</t>
  </si>
  <si>
    <t>cups</t>
  </si>
  <si>
    <t>Cacao t.b.v. automaten</t>
  </si>
  <si>
    <t>English blend</t>
  </si>
  <si>
    <t>theezakjes</t>
  </si>
  <si>
    <t>Earl grey</t>
  </si>
  <si>
    <t>Groene thee</t>
  </si>
  <si>
    <t>Rooibos thee</t>
  </si>
  <si>
    <t>Muntthee</t>
  </si>
  <si>
    <t>Wisselende varianten vruchtenthee</t>
  </si>
  <si>
    <t>Sub-totaal ingrediënten per jaar</t>
  </si>
  <si>
    <t>d.d. 16 april 2025</t>
  </si>
  <si>
    <t>Inschrijfprijs: automaten + service en onderhoud + ingrediënten</t>
  </si>
  <si>
    <r>
      <t>Voorwaarden: 
Aangeboden prijzen/tarieven/vergoedingen moeten worden afgerond tot vier cijfers achter de komma. 
Aangeboden prijzen/tarieven/vergoedingen moeten worden opgegeven in Euro’s en exclusief omzetbelasting (BTW).
Aangeboden prijzen/tarieven/vergoedingen voor het onderdeel 'huur warme dranken automaten' zijn vast voor de gehele contractperiode inclusief de eventuele verlengo</t>
    </r>
    <r>
      <rPr>
        <i/>
        <sz val="10"/>
        <rFont val="Verdana"/>
        <family val="2"/>
      </rPr>
      <t xml:space="preserve">pties. 
Aangeboden prijzen/tarieven/vergoedingen voor het onderdeel 'service en onderhoud' zijn vast tot 31 december 2026. De eventuele indexatie is conform de overeenkomst ( Bijlage E bij het aanbestedingsdocument). 
</t>
    </r>
    <r>
      <rPr>
        <i/>
        <sz val="10"/>
        <color rgb="FF000000"/>
        <rFont val="Verdana"/>
      </rPr>
      <t xml:space="preserve">Aangeboden prijzen/tarieven/vergoedingen voor het onderdeel 'ingredienten' zijn vast tot 1 februari 2026. De eventuele indexatie is conform de overeenkomst </t>
    </r>
    <r>
      <rPr>
        <i/>
        <sz val="10"/>
        <rFont val="Verdana"/>
        <family val="2"/>
      </rPr>
      <t xml:space="preserve">( Bijlage E bij het aanbestedingsdocument) . 
</t>
    </r>
    <r>
      <rPr>
        <i/>
        <sz val="10"/>
        <color rgb="FF000000"/>
        <rFont val="Verdana"/>
      </rPr>
      <t>Aangeboden prijzen/tarieven/vergoedingen zijn all-in waarin onder meer de volgende kosten inbegrepen zijn:
-	de kosten van alle voorkomende leveringen, diensten, werkzaamheden uit de opdracht (overeenkomstig de aanbestedingsstukken);
- de kosten van alle voorkomende leveringen, diensten, werkzaamheden uit de door inschrijver ingediende inschrijving;
- de kosten voor het leveren en gebruiksklaar installeren van de warme drankenautomaten type L en B (inclusief onderkasten op de aangegeven locaties);  
- overheadkosten, reis- en verblijfkosten, voorrijkosten, verpakkingskosten, verwijderingskosten, transportkosten, indirecte salariskosten (bureaukosten), verzekeringspremies, winst/risico en alle overige bijkomende kosten en toeslagen. 
All-in betekent dat aan de gemeente, behalve de door de inschrijver aangeboden tarieven/prijzen/vergoedignen geen aanvullende kosten in rekening worden gebracht(zoals noodzakelijke bijkomende zaken voor de aangeboden werkzaamheden, ondersteuningskosten, ict-kosten, kantoorkosten e.d.).
De acties die de inschrijver bij de (kwalitatieve) gunningcriteria beschrijft/aanbiedt(bijvoorbeeld de levering van alle in de inschrijving opgenomen diensten/producten), moeten ook daadwerkelijk worden uitgevoerd gedurende de looptijd van de opdracht. De kosten hiervoor dienen in de aangeboden prijzen/tarieven/vergoedingen inbegrepen te zijn.</t>
    </r>
  </si>
  <si>
    <t>Naar verwachting kunnen deze machines in januari 2026 na verbouwing van het Bestuurscentrum geplaatst worden</t>
  </si>
  <si>
    <t xml:space="preserve">Zie eis 60 van het Programma van Eisen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</si>
</sst>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&quot;€&quot;\ #,##0.00"/>
    <numFmt numFmtId="167" formatCode="_ [$€-2]\ * #,##0.0000_ ;_ [$€-2]\ * \-#,##0.0000_ ;_ [$€-2]\ * &quot;-&quot;??_ ;_ @_ "/>
    <numFmt numFmtId="168" formatCode="_-&quot;€&quot;\ * #,##0.0000_-;_-&quot;€&quot;\ * #,##0.0000\-;_-&quot;€&quot;\ * &quot;-&quot;??_-;_-@_-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Helvetica"/>
    </font>
    <font>
      <b/>
      <sz val="14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Verdana"/>
      <family val="2"/>
    </font>
    <font>
      <b/>
      <sz val="10"/>
      <name val="Verdana"/>
      <family val="2"/>
    </font>
    <font>
      <i/>
      <sz val="10"/>
      <color rgb="FF000000"/>
      <name val="Verdana"/>
    </font>
    <font>
      <b/>
      <sz val="10"/>
      <color indexed="8"/>
      <name val="Verdana"/>
    </font>
    <font>
      <sz val="10"/>
      <color indexed="8"/>
      <name val="Verdana"/>
    </font>
    <font>
      <b/>
      <sz val="10"/>
      <color rgb="FF000000"/>
      <name val="Verdana"/>
    </font>
    <font>
      <sz val="10"/>
      <color rgb="FF000000"/>
      <name val="Verdana"/>
    </font>
    <font>
      <u/>
      <sz val="10"/>
      <color rgb="FF000000"/>
      <name val="Verdana"/>
    </font>
    <font>
      <sz val="10"/>
      <name val="Verdana"/>
    </font>
    <font>
      <b/>
      <sz val="10"/>
      <name val="Verdana"/>
    </font>
    <font>
      <b/>
      <sz val="10"/>
      <color rgb="FFFF0000"/>
      <name val="Verdana"/>
    </font>
    <font>
      <sz val="11"/>
      <color rgb="FF000000"/>
      <name val="Arial"/>
      <family val="2"/>
    </font>
    <font>
      <b/>
      <sz val="11"/>
      <name val="Calibri"/>
      <family val="2"/>
      <scheme val="minor"/>
    </font>
    <font>
      <i/>
      <sz val="10"/>
      <name val="Verdana"/>
      <family val="2"/>
    </font>
    <font>
      <i/>
      <sz val="10"/>
      <color rgb="FF000000"/>
      <name val="Verdana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9" fillId="0" borderId="0"/>
    <xf numFmtId="44" fontId="3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0" fontId="4" fillId="3" borderId="0" xfId="1" applyFont="1" applyFill="1" applyAlignment="1">
      <alignment vertical="top" wrapText="1"/>
    </xf>
    <xf numFmtId="3" fontId="7" fillId="2" borderId="3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49" fontId="8" fillId="0" borderId="0" xfId="4" applyNumberFormat="1" applyFont="1"/>
    <xf numFmtId="0" fontId="6" fillId="4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center"/>
    </xf>
    <xf numFmtId="164" fontId="5" fillId="3" borderId="0" xfId="2" applyFont="1" applyFill="1" applyBorder="1" applyProtection="1">
      <protection locked="0"/>
    </xf>
    <xf numFmtId="44" fontId="5" fillId="3" borderId="0" xfId="5" applyFont="1" applyFill="1" applyBorder="1" applyProtection="1">
      <protection locked="0"/>
    </xf>
    <xf numFmtId="165" fontId="5" fillId="3" borderId="0" xfId="2" applyNumberFormat="1" applyFont="1" applyFill="1" applyBorder="1" applyAlignment="1" applyProtection="1">
      <alignment horizontal="right" vertical="center"/>
    </xf>
    <xf numFmtId="44" fontId="5" fillId="0" borderId="0" xfId="5" applyFont="1" applyBorder="1"/>
    <xf numFmtId="0" fontId="5" fillId="5" borderId="5" xfId="0" applyFont="1" applyFill="1" applyBorder="1"/>
    <xf numFmtId="166" fontId="10" fillId="5" borderId="6" xfId="4" applyNumberFormat="1" applyFont="1" applyFill="1" applyBorder="1"/>
    <xf numFmtId="0" fontId="4" fillId="5" borderId="4" xfId="1" applyFont="1" applyFill="1" applyBorder="1"/>
    <xf numFmtId="164" fontId="5" fillId="5" borderId="5" xfId="2" applyFont="1" applyFill="1" applyBorder="1" applyProtection="1"/>
    <xf numFmtId="44" fontId="5" fillId="5" borderId="6" xfId="0" applyNumberFormat="1" applyFont="1" applyFill="1" applyBorder="1"/>
    <xf numFmtId="0" fontId="4" fillId="6" borderId="5" xfId="1" applyFont="1" applyFill="1" applyBorder="1"/>
    <xf numFmtId="0" fontId="4" fillId="6" borderId="4" xfId="1" applyFont="1" applyFill="1" applyBorder="1"/>
    <xf numFmtId="0" fontId="5" fillId="6" borderId="5" xfId="0" applyFont="1" applyFill="1" applyBorder="1"/>
    <xf numFmtId="0" fontId="5" fillId="6" borderId="6" xfId="0" applyFont="1" applyFill="1" applyBorder="1"/>
    <xf numFmtId="0" fontId="12" fillId="0" borderId="0" xfId="0" applyFont="1"/>
    <xf numFmtId="0" fontId="5" fillId="0" borderId="16" xfId="0" applyFont="1" applyBorder="1"/>
    <xf numFmtId="0" fontId="5" fillId="3" borderId="16" xfId="0" applyFont="1" applyFill="1" applyBorder="1"/>
    <xf numFmtId="0" fontId="6" fillId="4" borderId="19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6" fillId="4" borderId="22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left" vertical="top" wrapText="1"/>
    </xf>
    <xf numFmtId="0" fontId="5" fillId="6" borderId="4" xfId="0" applyFont="1" applyFill="1" applyBorder="1"/>
    <xf numFmtId="44" fontId="5" fillId="0" borderId="23" xfId="5" applyFont="1" applyBorder="1"/>
    <xf numFmtId="0" fontId="3" fillId="8" borderId="3" xfId="0" applyFont="1" applyFill="1" applyBorder="1"/>
    <xf numFmtId="0" fontId="3" fillId="0" borderId="3" xfId="0" applyFont="1" applyBorder="1"/>
    <xf numFmtId="0" fontId="4" fillId="5" borderId="25" xfId="1" applyFont="1" applyFill="1" applyBorder="1"/>
    <xf numFmtId="0" fontId="13" fillId="0" borderId="0" xfId="0" applyFont="1"/>
    <xf numFmtId="0" fontId="14" fillId="0" borderId="26" xfId="0" applyFont="1" applyBorder="1" applyAlignment="1">
      <alignment horizontal="left" wrapText="1"/>
    </xf>
    <xf numFmtId="0" fontId="3" fillId="8" borderId="4" xfId="0" applyFont="1" applyFill="1" applyBorder="1"/>
    <xf numFmtId="0" fontId="3" fillId="8" borderId="6" xfId="0" applyFont="1" applyFill="1" applyBorder="1"/>
    <xf numFmtId="168" fontId="5" fillId="8" borderId="3" xfId="2" applyNumberFormat="1" applyFont="1" applyFill="1" applyBorder="1" applyProtection="1">
      <protection locked="0"/>
    </xf>
    <xf numFmtId="167" fontId="3" fillId="8" borderId="3" xfId="0" applyNumberFormat="1" applyFont="1" applyFill="1" applyBorder="1"/>
    <xf numFmtId="165" fontId="22" fillId="5" borderId="8" xfId="2" applyNumberFormat="1" applyFont="1" applyFill="1" applyBorder="1" applyAlignment="1" applyProtection="1">
      <alignment horizontal="left" vertical="top"/>
    </xf>
    <xf numFmtId="44" fontId="22" fillId="5" borderId="24" xfId="5" applyFont="1" applyFill="1" applyBorder="1" applyAlignment="1">
      <alignment horizontal="left" vertical="top"/>
    </xf>
    <xf numFmtId="0" fontId="16" fillId="7" borderId="12" xfId="1" applyFont="1" applyFill="1" applyBorder="1" applyAlignment="1">
      <alignment horizontal="left" vertical="top" wrapText="1"/>
    </xf>
    <xf numFmtId="0" fontId="16" fillId="7" borderId="20" xfId="1" applyFont="1" applyFill="1" applyBorder="1" applyAlignment="1">
      <alignment horizontal="left" vertical="top" wrapText="1"/>
    </xf>
    <xf numFmtId="0" fontId="16" fillId="7" borderId="9" xfId="1" applyFont="1" applyFill="1" applyBorder="1" applyAlignment="1">
      <alignment horizontal="left" vertical="top" wrapText="1"/>
    </xf>
    <xf numFmtId="0" fontId="16" fillId="7" borderId="21" xfId="1" applyFont="1" applyFill="1" applyBorder="1" applyAlignment="1">
      <alignment horizontal="left" vertical="top" wrapText="1"/>
    </xf>
    <xf numFmtId="0" fontId="18" fillId="5" borderId="4" xfId="1" applyFont="1" applyFill="1" applyBorder="1" applyAlignment="1">
      <alignment horizontal="left" vertical="top" wrapText="1"/>
    </xf>
    <xf numFmtId="0" fontId="16" fillId="5" borderId="5" xfId="1" applyFont="1" applyFill="1" applyBorder="1" applyAlignment="1">
      <alignment horizontal="left" vertical="top" wrapText="1"/>
    </xf>
    <xf numFmtId="0" fontId="16" fillId="3" borderId="17" xfId="1" applyFont="1" applyFill="1" applyBorder="1" applyAlignment="1">
      <alignment horizontal="left" vertical="top" wrapText="1"/>
    </xf>
    <xf numFmtId="0" fontId="16" fillId="3" borderId="0" xfId="1" applyFont="1" applyFill="1" applyAlignment="1">
      <alignment horizontal="left" vertical="top" wrapText="1"/>
    </xf>
    <xf numFmtId="0" fontId="16" fillId="5" borderId="7" xfId="1" applyFont="1" applyFill="1" applyBorder="1" applyAlignment="1">
      <alignment horizontal="left" vertical="top" wrapText="1"/>
    </xf>
    <xf numFmtId="0" fontId="16" fillId="5" borderId="8" xfId="1" applyFont="1" applyFill="1" applyBorder="1" applyAlignment="1">
      <alignment horizontal="left" vertical="top" wrapText="1"/>
    </xf>
    <xf numFmtId="167" fontId="16" fillId="5" borderId="8" xfId="1" applyNumberFormat="1" applyFont="1" applyFill="1" applyBorder="1" applyAlignment="1">
      <alignment horizontal="left" vertical="top" wrapText="1"/>
    </xf>
    <xf numFmtId="0" fontId="17" fillId="0" borderId="16" xfId="1" applyFont="1" applyBorder="1" applyAlignment="1">
      <alignment horizontal="left" vertical="top" wrapText="1"/>
    </xf>
    <xf numFmtId="0" fontId="16" fillId="0" borderId="3" xfId="1" applyFont="1" applyBorder="1" applyAlignment="1">
      <alignment horizontal="left" vertical="top" wrapText="1"/>
    </xf>
    <xf numFmtId="0" fontId="18" fillId="7" borderId="9" xfId="1" applyFont="1" applyFill="1" applyBorder="1" applyAlignment="1">
      <alignment horizontal="left" vertical="top" wrapText="1"/>
    </xf>
    <xf numFmtId="0" fontId="18" fillId="7" borderId="9" xfId="1" applyFont="1" applyFill="1" applyBorder="1" applyAlignment="1">
      <alignment horizontal="left" vertical="top"/>
    </xf>
    <xf numFmtId="0" fontId="18" fillId="7" borderId="10" xfId="1" applyFont="1" applyFill="1" applyBorder="1" applyAlignment="1">
      <alignment horizontal="left" vertical="top"/>
    </xf>
    <xf numFmtId="0" fontId="19" fillId="0" borderId="16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8" borderId="3" xfId="0" applyFont="1" applyFill="1" applyBorder="1" applyAlignment="1">
      <alignment horizontal="left" vertical="top" wrapText="1"/>
    </xf>
    <xf numFmtId="167" fontId="19" fillId="8" borderId="3" xfId="0" applyNumberFormat="1" applyFont="1" applyFill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44" fontId="19" fillId="0" borderId="13" xfId="5" applyFont="1" applyBorder="1" applyAlignment="1">
      <alignment horizontal="left" vertical="top"/>
    </xf>
    <xf numFmtId="164" fontId="21" fillId="8" borderId="1" xfId="2" applyFont="1" applyFill="1" applyBorder="1" applyAlignment="1" applyProtection="1">
      <alignment horizontal="left" vertical="top"/>
      <protection locked="0"/>
    </xf>
    <xf numFmtId="167" fontId="19" fillId="8" borderId="3" xfId="5" applyNumberFormat="1" applyFont="1" applyFill="1" applyBorder="1" applyAlignment="1" applyProtection="1">
      <alignment horizontal="left" vertical="top"/>
      <protection locked="0"/>
    </xf>
    <xf numFmtId="165" fontId="19" fillId="3" borderId="3" xfId="2" applyNumberFormat="1" applyFont="1" applyFill="1" applyBorder="1" applyAlignment="1" applyProtection="1">
      <alignment horizontal="left" vertical="top"/>
    </xf>
    <xf numFmtId="44" fontId="21" fillId="0" borderId="13" xfId="5" applyFont="1" applyBorder="1" applyAlignment="1">
      <alignment horizontal="left" vertical="top"/>
    </xf>
    <xf numFmtId="164" fontId="21" fillId="5" borderId="14" xfId="2" applyFont="1" applyFill="1" applyBorder="1" applyAlignment="1" applyProtection="1">
      <alignment horizontal="left" vertical="top"/>
    </xf>
    <xf numFmtId="167" fontId="21" fillId="5" borderId="14" xfId="2" applyNumberFormat="1" applyFont="1" applyFill="1" applyBorder="1" applyAlignment="1" applyProtection="1">
      <alignment horizontal="left" vertical="top"/>
    </xf>
    <xf numFmtId="165" fontId="21" fillId="5" borderId="14" xfId="2" applyNumberFormat="1" applyFont="1" applyFill="1" applyBorder="1" applyAlignment="1" applyProtection="1">
      <alignment horizontal="left" vertical="top"/>
    </xf>
    <xf numFmtId="44" fontId="21" fillId="5" borderId="6" xfId="5" applyFont="1" applyFill="1" applyBorder="1" applyAlignment="1">
      <alignment horizontal="left" vertical="top"/>
    </xf>
    <xf numFmtId="164" fontId="21" fillId="3" borderId="15" xfId="2" applyFont="1" applyFill="1" applyBorder="1" applyAlignment="1" applyProtection="1">
      <alignment horizontal="left" vertical="top"/>
    </xf>
    <xf numFmtId="167" fontId="21" fillId="3" borderId="15" xfId="2" applyNumberFormat="1" applyFont="1" applyFill="1" applyBorder="1" applyAlignment="1" applyProtection="1">
      <alignment horizontal="left" vertical="top"/>
    </xf>
    <xf numFmtId="165" fontId="21" fillId="3" borderId="15" xfId="2" applyNumberFormat="1" applyFont="1" applyFill="1" applyBorder="1" applyAlignment="1" applyProtection="1">
      <alignment horizontal="left" vertical="top"/>
    </xf>
    <xf numFmtId="44" fontId="21" fillId="3" borderId="18" xfId="5" applyFont="1" applyFill="1" applyBorder="1" applyAlignment="1">
      <alignment horizontal="left" vertical="top"/>
    </xf>
    <xf numFmtId="164" fontId="21" fillId="5" borderId="8" xfId="2" applyFont="1" applyFill="1" applyBorder="1" applyAlignment="1" applyProtection="1">
      <alignment horizontal="left" vertical="top"/>
      <protection locked="0"/>
    </xf>
    <xf numFmtId="164" fontId="21" fillId="0" borderId="3" xfId="2" applyFont="1" applyFill="1" applyBorder="1" applyAlignment="1" applyProtection="1">
      <alignment horizontal="left" vertical="top"/>
      <protection locked="0"/>
    </xf>
    <xf numFmtId="167" fontId="21" fillId="8" borderId="3" xfId="5" applyNumberFormat="1" applyFont="1" applyFill="1" applyBorder="1" applyAlignment="1" applyProtection="1">
      <alignment horizontal="left" vertical="top"/>
      <protection locked="0"/>
    </xf>
    <xf numFmtId="165" fontId="21" fillId="0" borderId="3" xfId="2" applyNumberFormat="1" applyFont="1" applyFill="1" applyBorder="1" applyAlignment="1" applyProtection="1">
      <alignment horizontal="left" vertical="top"/>
    </xf>
    <xf numFmtId="44" fontId="21" fillId="0" borderId="11" xfId="5" applyFont="1" applyFill="1" applyBorder="1" applyAlignment="1">
      <alignment horizontal="left" vertical="top"/>
    </xf>
    <xf numFmtId="168" fontId="5" fillId="0" borderId="3" xfId="2" applyNumberFormat="1" applyFont="1" applyFill="1" applyBorder="1" applyProtection="1">
      <protection locked="0"/>
    </xf>
    <xf numFmtId="16" fontId="3" fillId="0" borderId="0" xfId="0" applyNumberFormat="1" applyFont="1" applyAlignment="1">
      <alignment wrapText="1"/>
    </xf>
    <xf numFmtId="0" fontId="4" fillId="0" borderId="0" xfId="1" applyFont="1" applyAlignment="1">
      <alignment wrapText="1"/>
    </xf>
    <xf numFmtId="0" fontId="16" fillId="7" borderId="27" xfId="1" applyFont="1" applyFill="1" applyBorder="1" applyAlignment="1">
      <alignment horizontal="left" vertical="top" wrapText="1"/>
    </xf>
    <xf numFmtId="0" fontId="16" fillId="7" borderId="28" xfId="1" applyFont="1" applyFill="1" applyBorder="1" applyAlignment="1">
      <alignment horizontal="left" vertical="top" wrapText="1"/>
    </xf>
    <xf numFmtId="0" fontId="16" fillId="7" borderId="29" xfId="1" applyFont="1" applyFill="1" applyBorder="1" applyAlignment="1">
      <alignment horizontal="left" vertical="top" wrapText="1"/>
    </xf>
    <xf numFmtId="0" fontId="18" fillId="7" borderId="29" xfId="1" applyFont="1" applyFill="1" applyBorder="1" applyAlignment="1">
      <alignment horizontal="left" vertical="top" wrapText="1"/>
    </xf>
    <xf numFmtId="0" fontId="18" fillId="7" borderId="29" xfId="1" applyFont="1" applyFill="1" applyBorder="1" applyAlignment="1">
      <alignment horizontal="left" vertical="top"/>
    </xf>
    <xf numFmtId="0" fontId="18" fillId="7" borderId="30" xfId="1" applyFont="1" applyFill="1" applyBorder="1" applyAlignment="1">
      <alignment horizontal="left" vertical="top"/>
    </xf>
    <xf numFmtId="0" fontId="19" fillId="0" borderId="31" xfId="0" applyFont="1" applyBorder="1" applyAlignment="1">
      <alignment horizontal="left" vertical="top" wrapText="1"/>
    </xf>
    <xf numFmtId="44" fontId="19" fillId="0" borderId="32" xfId="5" applyFont="1" applyBorder="1" applyAlignment="1">
      <alignment horizontal="left" vertical="top"/>
    </xf>
    <xf numFmtId="0" fontId="16" fillId="7" borderId="33" xfId="1" applyFont="1" applyFill="1" applyBorder="1" applyAlignment="1">
      <alignment horizontal="left" vertical="top" wrapText="1"/>
    </xf>
    <xf numFmtId="0" fontId="18" fillId="7" borderId="34" xfId="1" applyFont="1" applyFill="1" applyBorder="1" applyAlignment="1">
      <alignment horizontal="left" vertical="top"/>
    </xf>
    <xf numFmtId="44" fontId="19" fillId="0" borderId="35" xfId="5" applyFont="1" applyBorder="1" applyAlignment="1">
      <alignment horizontal="left" vertical="top"/>
    </xf>
    <xf numFmtId="0" fontId="16" fillId="7" borderId="36" xfId="1" applyFont="1" applyFill="1" applyBorder="1" applyAlignment="1">
      <alignment horizontal="left" vertical="top" wrapText="1"/>
    </xf>
    <xf numFmtId="0" fontId="19" fillId="0" borderId="37" xfId="0" applyFont="1" applyBorder="1" applyAlignment="1">
      <alignment horizontal="left" vertical="top" wrapText="1"/>
    </xf>
    <xf numFmtId="0" fontId="19" fillId="0" borderId="38" xfId="0" applyFont="1" applyBorder="1" applyAlignment="1">
      <alignment horizontal="left" vertical="top" wrapText="1"/>
    </xf>
    <xf numFmtId="0" fontId="19" fillId="8" borderId="39" xfId="0" applyFont="1" applyFill="1" applyBorder="1" applyAlignment="1">
      <alignment horizontal="left" vertical="top" wrapText="1"/>
    </xf>
    <xf numFmtId="167" fontId="19" fillId="8" borderId="39" xfId="0" applyNumberFormat="1" applyFont="1" applyFill="1" applyBorder="1" applyAlignment="1">
      <alignment horizontal="left" vertical="top" wrapText="1"/>
    </xf>
    <xf numFmtId="0" fontId="19" fillId="0" borderId="39" xfId="0" applyFont="1" applyBorder="1" applyAlignment="1">
      <alignment horizontal="left" vertical="top" wrapText="1"/>
    </xf>
    <xf numFmtId="44" fontId="19" fillId="0" borderId="40" xfId="5" applyFont="1" applyBorder="1" applyAlignment="1">
      <alignment horizontal="left" vertical="top"/>
    </xf>
    <xf numFmtId="0" fontId="18" fillId="7" borderId="41" xfId="1" applyFont="1" applyFill="1" applyBorder="1" applyAlignment="1">
      <alignment horizontal="left" vertical="top"/>
    </xf>
    <xf numFmtId="0" fontId="16" fillId="6" borderId="42" xfId="1" applyFont="1" applyFill="1" applyBorder="1" applyAlignment="1">
      <alignment horizontal="left" vertical="top" wrapText="1"/>
    </xf>
    <xf numFmtId="0" fontId="16" fillId="6" borderId="43" xfId="1" applyFont="1" applyFill="1" applyBorder="1" applyAlignment="1">
      <alignment horizontal="left" vertical="top" wrapText="1"/>
    </xf>
    <xf numFmtId="0" fontId="17" fillId="6" borderId="43" xfId="1" applyFont="1" applyFill="1" applyBorder="1" applyAlignment="1">
      <alignment horizontal="left" vertical="top"/>
    </xf>
    <xf numFmtId="0" fontId="16" fillId="6" borderId="43" xfId="1" applyFont="1" applyFill="1" applyBorder="1" applyAlignment="1">
      <alignment horizontal="left" vertical="top"/>
    </xf>
    <xf numFmtId="0" fontId="17" fillId="6" borderId="44" xfId="1" applyFont="1" applyFill="1" applyBorder="1" applyAlignment="1">
      <alignment horizontal="left" vertical="top"/>
    </xf>
    <xf numFmtId="0" fontId="16" fillId="7" borderId="45" xfId="1" applyFont="1" applyFill="1" applyBorder="1" applyAlignment="1">
      <alignment horizontal="left" vertical="top" wrapText="1"/>
    </xf>
    <xf numFmtId="0" fontId="16" fillId="7" borderId="46" xfId="1" applyFont="1" applyFill="1" applyBorder="1" applyAlignment="1">
      <alignment horizontal="left" vertical="top" wrapText="1"/>
    </xf>
    <xf numFmtId="0" fontId="16" fillId="7" borderId="15" xfId="1" applyFont="1" applyFill="1" applyBorder="1" applyAlignment="1">
      <alignment horizontal="left" vertical="top" wrapText="1"/>
    </xf>
    <xf numFmtId="0" fontId="18" fillId="7" borderId="15" xfId="1" applyFont="1" applyFill="1" applyBorder="1" applyAlignment="1">
      <alignment horizontal="left" vertical="top" wrapText="1"/>
    </xf>
    <xf numFmtId="0" fontId="18" fillId="7" borderId="15" xfId="1" applyFont="1" applyFill="1" applyBorder="1" applyAlignment="1">
      <alignment horizontal="left" vertical="top"/>
    </xf>
    <xf numFmtId="0" fontId="18" fillId="7" borderId="47" xfId="1" applyFont="1" applyFill="1" applyBorder="1" applyAlignment="1">
      <alignment horizontal="left" vertical="top"/>
    </xf>
    <xf numFmtId="0" fontId="24" fillId="0" borderId="16" xfId="0" applyFont="1" applyBorder="1"/>
    <xf numFmtId="0" fontId="24" fillId="0" borderId="3" xfId="0" applyFont="1" applyBorder="1" applyAlignment="1">
      <alignment horizontal="center"/>
    </xf>
    <xf numFmtId="49" fontId="10" fillId="5" borderId="4" xfId="4" applyNumberFormat="1" applyFont="1" applyFill="1" applyBorder="1" applyAlignment="1">
      <alignment horizontal="left" vertical="top" wrapText="1"/>
    </xf>
    <xf numFmtId="49" fontId="10" fillId="5" borderId="5" xfId="4" applyNumberFormat="1" applyFont="1" applyFill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25" fillId="0" borderId="0" xfId="0" applyFont="1"/>
    <xf numFmtId="0" fontId="27" fillId="0" borderId="0" xfId="0" applyFont="1" applyAlignment="1">
      <alignment horizontal="left" vertical="top" wrapText="1"/>
    </xf>
    <xf numFmtId="0" fontId="28" fillId="0" borderId="0" xfId="0" applyFont="1"/>
  </cellXfs>
  <cellStyles count="6">
    <cellStyle name="Euro" xfId="2" xr:uid="{00000000-0005-0000-0000-000000000000}"/>
    <cellStyle name="Normal_CALCULATIEBLAD.XLS 2" xfId="4" xr:uid="{42ADC6BD-8168-4BB3-8C2E-34C8197DE7DE}"/>
    <cellStyle name="Standaard" xfId="0" builtinId="0"/>
    <cellStyle name="Standaard 2" xfId="3" xr:uid="{E5A0F08C-66F0-4FC1-B440-387C12C7B690}"/>
    <cellStyle name="Standaard_Blad1" xfId="1" xr:uid="{00000000-0005-0000-0000-000002000000}"/>
    <cellStyle name="Valuta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tabSelected="1" topLeftCell="A20" zoomScaleNormal="100" workbookViewId="0">
      <selection activeCell="H25" sqref="H25"/>
    </sheetView>
  </sheetViews>
  <sheetFormatPr defaultColWidth="9.140625" defaultRowHeight="15" x14ac:dyDescent="0.25"/>
  <cols>
    <col min="1" max="1" width="32.85546875" style="1" customWidth="1"/>
    <col min="2" max="2" width="25" style="1" customWidth="1"/>
    <col min="3" max="3" width="29.85546875" style="1" customWidth="1"/>
    <col min="4" max="4" width="19.28515625" style="1" customWidth="1"/>
    <col min="5" max="5" width="21" style="1" customWidth="1"/>
    <col min="6" max="6" width="31.140625" style="1" bestFit="1" customWidth="1"/>
    <col min="7" max="7" width="33.7109375" style="1" customWidth="1"/>
    <col min="8" max="8" width="20.5703125" style="1" customWidth="1"/>
    <col min="9" max="9" width="9.140625" style="1"/>
    <col min="10" max="10" width="22.7109375" style="1" customWidth="1"/>
    <col min="11" max="11" width="35.85546875" style="1" bestFit="1" customWidth="1"/>
    <col min="12" max="16384" width="9.140625" style="1"/>
  </cols>
  <sheetData>
    <row r="1" spans="1:7" x14ac:dyDescent="0.25">
      <c r="A1" s="23" t="s">
        <v>0</v>
      </c>
      <c r="B1" s="23"/>
    </row>
    <row r="2" spans="1:7" x14ac:dyDescent="0.25">
      <c r="A2" s="121" t="s">
        <v>74</v>
      </c>
      <c r="B2" s="23"/>
    </row>
    <row r="3" spans="1:7" x14ac:dyDescent="0.25">
      <c r="A3" s="36" t="s">
        <v>1</v>
      </c>
      <c r="B3" s="23"/>
    </row>
    <row r="4" spans="1:7" ht="15.75" thickBot="1" x14ac:dyDescent="0.3">
      <c r="A4" s="36"/>
      <c r="B4" s="23"/>
    </row>
    <row r="5" spans="1:7" ht="15.75" thickBot="1" x14ac:dyDescent="0.3">
      <c r="A5" s="37" t="s">
        <v>2</v>
      </c>
      <c r="B5" s="38"/>
      <c r="C5" s="39"/>
    </row>
    <row r="7" spans="1:7" ht="16.5" customHeight="1" x14ac:dyDescent="0.25">
      <c r="A7" s="105" t="s">
        <v>3</v>
      </c>
      <c r="B7" s="106"/>
      <c r="C7" s="106"/>
      <c r="D7" s="107"/>
      <c r="E7" s="108"/>
      <c r="F7" s="109"/>
    </row>
    <row r="8" spans="1:7" ht="38.25" x14ac:dyDescent="0.25">
      <c r="A8" s="86" t="s">
        <v>4</v>
      </c>
      <c r="B8" s="87" t="s">
        <v>5</v>
      </c>
      <c r="C8" s="88" t="s">
        <v>6</v>
      </c>
      <c r="D8" s="89" t="s">
        <v>7</v>
      </c>
      <c r="E8" s="90" t="s">
        <v>8</v>
      </c>
      <c r="F8" s="91" t="s">
        <v>9</v>
      </c>
      <c r="G8" s="104" t="s">
        <v>10</v>
      </c>
    </row>
    <row r="9" spans="1:7" x14ac:dyDescent="0.25">
      <c r="A9" s="92" t="s">
        <v>11</v>
      </c>
      <c r="B9" s="61" t="s">
        <v>12</v>
      </c>
      <c r="C9" s="62"/>
      <c r="D9" s="63">
        <v>0</v>
      </c>
      <c r="E9" s="64">
        <v>1</v>
      </c>
      <c r="F9" s="93">
        <f>D9*E9*12</f>
        <v>0</v>
      </c>
      <c r="G9" s="3"/>
    </row>
    <row r="10" spans="1:7" x14ac:dyDescent="0.25">
      <c r="A10" s="92" t="s">
        <v>13</v>
      </c>
      <c r="B10" s="61" t="s">
        <v>14</v>
      </c>
      <c r="C10" s="62"/>
      <c r="D10" s="63">
        <v>0</v>
      </c>
      <c r="E10" s="64">
        <v>1</v>
      </c>
      <c r="F10" s="93">
        <f>D10*E10*12</f>
        <v>0</v>
      </c>
      <c r="G10" s="3"/>
    </row>
    <row r="11" spans="1:7" x14ac:dyDescent="0.25">
      <c r="A11" s="92" t="s">
        <v>15</v>
      </c>
      <c r="B11" s="61" t="s">
        <v>14</v>
      </c>
      <c r="C11" s="62"/>
      <c r="D11" s="63">
        <v>0</v>
      </c>
      <c r="E11" s="64">
        <v>1</v>
      </c>
      <c r="F11" s="93">
        <f>D11*E11*12</f>
        <v>0</v>
      </c>
      <c r="G11" s="3"/>
    </row>
    <row r="12" spans="1:7" x14ac:dyDescent="0.25">
      <c r="A12" s="92" t="s">
        <v>16</v>
      </c>
      <c r="B12" s="61" t="s">
        <v>17</v>
      </c>
      <c r="C12" s="62"/>
      <c r="D12" s="63">
        <v>0</v>
      </c>
      <c r="E12" s="64">
        <v>1</v>
      </c>
      <c r="F12" s="93">
        <f>D12*E12*12</f>
        <v>0</v>
      </c>
      <c r="G12" s="3"/>
    </row>
    <row r="13" spans="1:7" x14ac:dyDescent="0.25">
      <c r="A13" s="92" t="s">
        <v>18</v>
      </c>
      <c r="B13" s="61" t="s">
        <v>17</v>
      </c>
      <c r="C13" s="62"/>
      <c r="D13" s="63">
        <v>0</v>
      </c>
      <c r="E13" s="64">
        <v>1</v>
      </c>
      <c r="F13" s="93">
        <f>D13*E13*12</f>
        <v>0</v>
      </c>
      <c r="G13" s="3"/>
    </row>
    <row r="14" spans="1:7" ht="38.25" x14ac:dyDescent="0.25">
      <c r="A14" s="94" t="s">
        <v>19</v>
      </c>
      <c r="B14" s="47"/>
      <c r="C14" s="46" t="s">
        <v>6</v>
      </c>
      <c r="D14" s="57" t="s">
        <v>7</v>
      </c>
      <c r="E14" s="58" t="s">
        <v>8</v>
      </c>
      <c r="F14" s="95" t="s">
        <v>9</v>
      </c>
      <c r="G14" s="3"/>
    </row>
    <row r="15" spans="1:7" x14ac:dyDescent="0.25">
      <c r="A15" s="92" t="s">
        <v>20</v>
      </c>
      <c r="B15" s="61" t="s">
        <v>17</v>
      </c>
      <c r="C15" s="66"/>
      <c r="D15" s="67">
        <v>0</v>
      </c>
      <c r="E15" s="68">
        <v>2</v>
      </c>
      <c r="F15" s="96">
        <f>D15*E15*12</f>
        <v>0</v>
      </c>
      <c r="G15" s="3"/>
    </row>
    <row r="16" spans="1:7" ht="30" x14ac:dyDescent="0.25">
      <c r="A16" s="92" t="s">
        <v>21</v>
      </c>
      <c r="B16" s="61" t="s">
        <v>17</v>
      </c>
      <c r="C16" s="66"/>
      <c r="D16" s="67">
        <v>0</v>
      </c>
      <c r="E16" s="68">
        <v>1</v>
      </c>
      <c r="F16" s="96">
        <f>D16*E16*12</f>
        <v>0</v>
      </c>
      <c r="G16" s="3" t="s">
        <v>22</v>
      </c>
    </row>
    <row r="17" spans="1:7" x14ac:dyDescent="0.25">
      <c r="A17" s="92" t="s">
        <v>21</v>
      </c>
      <c r="B17" s="61" t="s">
        <v>12</v>
      </c>
      <c r="C17" s="66"/>
      <c r="D17" s="67">
        <v>0</v>
      </c>
      <c r="E17" s="68">
        <v>1</v>
      </c>
      <c r="F17" s="96">
        <f>D17*E17*12</f>
        <v>0</v>
      </c>
      <c r="G17" s="3"/>
    </row>
    <row r="18" spans="1:7" ht="38.25" x14ac:dyDescent="0.25">
      <c r="A18" s="97" t="s">
        <v>23</v>
      </c>
      <c r="B18" s="45" t="s">
        <v>5</v>
      </c>
      <c r="C18" s="46" t="s">
        <v>6</v>
      </c>
      <c r="D18" s="57" t="s">
        <v>7</v>
      </c>
      <c r="E18" s="58" t="s">
        <v>8</v>
      </c>
      <c r="F18" s="95" t="s">
        <v>9</v>
      </c>
      <c r="G18" s="85"/>
    </row>
    <row r="19" spans="1:7" x14ac:dyDescent="0.25">
      <c r="A19" s="92" t="s">
        <v>24</v>
      </c>
      <c r="B19" s="61" t="s">
        <v>17</v>
      </c>
      <c r="C19" s="62"/>
      <c r="D19" s="63">
        <v>0</v>
      </c>
      <c r="E19" s="64">
        <v>1</v>
      </c>
      <c r="F19" s="93">
        <f>D19*E19*12</f>
        <v>0</v>
      </c>
      <c r="G19" s="3"/>
    </row>
    <row r="20" spans="1:7" x14ac:dyDescent="0.25">
      <c r="A20" s="92" t="s">
        <v>25</v>
      </c>
      <c r="B20" s="61" t="s">
        <v>17</v>
      </c>
      <c r="C20" s="62"/>
      <c r="D20" s="63">
        <v>0</v>
      </c>
      <c r="E20" s="64">
        <v>1</v>
      </c>
      <c r="F20" s="93">
        <f>D20*E20*12</f>
        <v>0</v>
      </c>
      <c r="G20" s="3"/>
    </row>
    <row r="21" spans="1:7" x14ac:dyDescent="0.25">
      <c r="A21" s="92" t="s">
        <v>20</v>
      </c>
      <c r="B21" s="61" t="s">
        <v>12</v>
      </c>
      <c r="C21" s="62"/>
      <c r="D21" s="63">
        <v>0</v>
      </c>
      <c r="E21" s="64">
        <v>1</v>
      </c>
      <c r="F21" s="93">
        <f>D21*E21*12</f>
        <v>0</v>
      </c>
      <c r="G21" s="3"/>
    </row>
    <row r="22" spans="1:7" x14ac:dyDescent="0.25">
      <c r="A22" s="98" t="s">
        <v>26</v>
      </c>
      <c r="B22" s="99" t="s">
        <v>17</v>
      </c>
      <c r="C22" s="100"/>
      <c r="D22" s="101">
        <v>0</v>
      </c>
      <c r="E22" s="102">
        <v>2</v>
      </c>
      <c r="F22" s="103">
        <f>D22*E22*12</f>
        <v>0</v>
      </c>
      <c r="G22" s="3"/>
    </row>
    <row r="23" spans="1:7" ht="38.25" x14ac:dyDescent="0.25">
      <c r="A23" s="110" t="s">
        <v>27</v>
      </c>
      <c r="B23" s="111" t="s">
        <v>5</v>
      </c>
      <c r="C23" s="112" t="s">
        <v>6</v>
      </c>
      <c r="D23" s="113" t="s">
        <v>7</v>
      </c>
      <c r="E23" s="114" t="s">
        <v>8</v>
      </c>
      <c r="F23" s="115" t="s">
        <v>9</v>
      </c>
      <c r="G23" s="85"/>
    </row>
    <row r="24" spans="1:7" ht="60" x14ac:dyDescent="0.25">
      <c r="A24" s="60" t="s">
        <v>28</v>
      </c>
      <c r="B24" s="61" t="s">
        <v>17</v>
      </c>
      <c r="C24" s="62"/>
      <c r="D24" s="63">
        <v>0</v>
      </c>
      <c r="E24" s="64">
        <v>2</v>
      </c>
      <c r="F24" s="65">
        <f>D24*E24*12</f>
        <v>0</v>
      </c>
      <c r="G24" s="3" t="s">
        <v>77</v>
      </c>
    </row>
    <row r="25" spans="1:7" x14ac:dyDescent="0.25">
      <c r="A25" s="60" t="s">
        <v>29</v>
      </c>
      <c r="B25" s="61" t="s">
        <v>12</v>
      </c>
      <c r="C25" s="62"/>
      <c r="D25" s="63">
        <v>0</v>
      </c>
      <c r="E25" s="64">
        <v>1</v>
      </c>
      <c r="F25" s="65">
        <f>D25*E25*12</f>
        <v>0</v>
      </c>
      <c r="G25" s="3"/>
    </row>
    <row r="26" spans="1:7" x14ac:dyDescent="0.25">
      <c r="A26" s="60" t="s">
        <v>16</v>
      </c>
      <c r="B26" s="61" t="s">
        <v>14</v>
      </c>
      <c r="C26" s="62"/>
      <c r="D26" s="63">
        <v>0</v>
      </c>
      <c r="E26" s="64">
        <v>1</v>
      </c>
      <c r="F26" s="65">
        <f>D26*E26*12</f>
        <v>0</v>
      </c>
      <c r="G26" s="3"/>
    </row>
    <row r="27" spans="1:7" ht="38.25" x14ac:dyDescent="0.25">
      <c r="A27" s="44" t="s">
        <v>30</v>
      </c>
      <c r="B27" s="45" t="s">
        <v>5</v>
      </c>
      <c r="C27" s="46" t="s">
        <v>6</v>
      </c>
      <c r="D27" s="57" t="s">
        <v>7</v>
      </c>
      <c r="E27" s="58" t="s">
        <v>8</v>
      </c>
      <c r="F27" s="59" t="s">
        <v>9</v>
      </c>
      <c r="G27" s="85"/>
    </row>
    <row r="28" spans="1:7" x14ac:dyDescent="0.25">
      <c r="A28" s="60" t="s">
        <v>28</v>
      </c>
      <c r="B28" s="61" t="s">
        <v>17</v>
      </c>
      <c r="C28" s="62"/>
      <c r="D28" s="63">
        <v>0</v>
      </c>
      <c r="E28" s="64">
        <v>2</v>
      </c>
      <c r="F28" s="69">
        <f>D28*E28*12</f>
        <v>0</v>
      </c>
      <c r="G28" s="3"/>
    </row>
    <row r="29" spans="1:7" s="3" customFormat="1" ht="25.5" x14ac:dyDescent="0.25">
      <c r="A29" s="48" t="s">
        <v>31</v>
      </c>
      <c r="B29" s="49"/>
      <c r="C29" s="70"/>
      <c r="D29" s="71"/>
      <c r="E29" s="72">
        <f>SUM(E9:E28)</f>
        <v>20</v>
      </c>
      <c r="F29" s="73">
        <f>SUM(F9:F28)</f>
        <v>0</v>
      </c>
    </row>
    <row r="30" spans="1:7" s="3" customFormat="1" x14ac:dyDescent="0.25">
      <c r="A30" s="50"/>
      <c r="B30" s="51"/>
      <c r="C30" s="74"/>
      <c r="D30" s="75"/>
      <c r="E30" s="76"/>
      <c r="F30" s="77"/>
    </row>
    <row r="31" spans="1:7" s="3" customFormat="1" x14ac:dyDescent="0.25">
      <c r="A31" s="50"/>
      <c r="B31" s="51"/>
      <c r="C31" s="74"/>
      <c r="D31" s="75"/>
      <c r="E31" s="76"/>
      <c r="F31" s="77"/>
    </row>
    <row r="32" spans="1:7" s="3" customFormat="1" ht="51" x14ac:dyDescent="0.25">
      <c r="A32" s="52" t="s">
        <v>32</v>
      </c>
      <c r="B32" s="53"/>
      <c r="C32" s="78"/>
      <c r="D32" s="54" t="s">
        <v>33</v>
      </c>
      <c r="E32" s="42" t="s">
        <v>8</v>
      </c>
      <c r="F32" s="43" t="s">
        <v>34</v>
      </c>
    </row>
    <row r="33" spans="1:11" s="3" customFormat="1" ht="25.5" x14ac:dyDescent="0.25">
      <c r="A33" s="55" t="s">
        <v>35</v>
      </c>
      <c r="B33" s="56"/>
      <c r="C33" s="79"/>
      <c r="D33" s="80">
        <v>0</v>
      </c>
      <c r="E33" s="81">
        <v>4</v>
      </c>
      <c r="F33" s="82">
        <f>E33*D33*12</f>
        <v>0</v>
      </c>
    </row>
    <row r="34" spans="1:11" s="3" customFormat="1" ht="25.5" x14ac:dyDescent="0.25">
      <c r="A34" s="55" t="s">
        <v>36</v>
      </c>
      <c r="B34" s="56"/>
      <c r="C34" s="79"/>
      <c r="D34" s="80">
        <v>0</v>
      </c>
      <c r="E34" s="81">
        <v>16</v>
      </c>
      <c r="F34" s="82">
        <f>E34*D34*12</f>
        <v>0</v>
      </c>
      <c r="H34" s="84"/>
    </row>
    <row r="35" spans="1:11" s="3" customFormat="1" ht="38.25" x14ac:dyDescent="0.25">
      <c r="A35" s="48" t="s">
        <v>37</v>
      </c>
      <c r="B35" s="49"/>
      <c r="C35" s="70"/>
      <c r="D35" s="70"/>
      <c r="E35" s="72"/>
      <c r="F35" s="73">
        <f>F34+F33</f>
        <v>0</v>
      </c>
    </row>
    <row r="37" spans="1:11" ht="15.75" thickBot="1" x14ac:dyDescent="0.3">
      <c r="A37" s="4"/>
      <c r="B37" s="4"/>
      <c r="C37" s="10"/>
      <c r="D37" s="11"/>
      <c r="E37" s="12"/>
      <c r="F37" s="13"/>
    </row>
    <row r="38" spans="1:11" ht="15.75" thickBot="1" x14ac:dyDescent="0.3">
      <c r="A38" s="20" t="s">
        <v>38</v>
      </c>
      <c r="B38" s="19"/>
      <c r="C38" s="21"/>
      <c r="D38" s="21"/>
      <c r="E38" s="21"/>
      <c r="F38" s="22"/>
      <c r="G38" s="31" t="s">
        <v>39</v>
      </c>
      <c r="H38" s="21"/>
      <c r="I38" s="21"/>
      <c r="J38" s="22"/>
    </row>
    <row r="39" spans="1:11" ht="45" x14ac:dyDescent="0.25">
      <c r="A39" s="26" t="s">
        <v>40</v>
      </c>
      <c r="B39" s="8"/>
      <c r="C39" s="8" t="s">
        <v>41</v>
      </c>
      <c r="D39" s="27" t="s">
        <v>42</v>
      </c>
      <c r="E39" s="27" t="s">
        <v>43</v>
      </c>
      <c r="F39" s="28" t="s">
        <v>9</v>
      </c>
      <c r="G39" s="29" t="s">
        <v>44</v>
      </c>
      <c r="H39" s="30" t="s">
        <v>45</v>
      </c>
      <c r="I39" s="29" t="s">
        <v>46</v>
      </c>
      <c r="J39" s="29" t="s">
        <v>47</v>
      </c>
      <c r="K39" s="29" t="s">
        <v>10</v>
      </c>
    </row>
    <row r="40" spans="1:11" x14ac:dyDescent="0.25">
      <c r="A40" s="116" t="s">
        <v>48</v>
      </c>
      <c r="B40" s="34"/>
      <c r="C40" s="5">
        <f>316*6</f>
        <v>1896</v>
      </c>
      <c r="D40" s="6" t="s">
        <v>49</v>
      </c>
      <c r="E40" s="40">
        <v>0</v>
      </c>
      <c r="F40" s="32">
        <f t="shared" ref="F40:F45" si="0">C40*E40</f>
        <v>0</v>
      </c>
      <c r="G40" s="33"/>
      <c r="H40" s="33"/>
      <c r="I40" s="33"/>
      <c r="J40" s="41">
        <v>0</v>
      </c>
      <c r="K40" s="123" t="s">
        <v>78</v>
      </c>
    </row>
    <row r="41" spans="1:11" x14ac:dyDescent="0.25">
      <c r="A41" s="116" t="s">
        <v>50</v>
      </c>
      <c r="B41" s="34"/>
      <c r="C41" s="5"/>
      <c r="D41" s="6"/>
      <c r="E41" s="83">
        <f>E40</f>
        <v>0</v>
      </c>
      <c r="F41" s="32">
        <f t="shared" si="0"/>
        <v>0</v>
      </c>
      <c r="G41" s="33"/>
      <c r="H41" s="33"/>
      <c r="I41" s="33"/>
      <c r="J41" s="41">
        <v>0</v>
      </c>
      <c r="K41" s="123" t="s">
        <v>78</v>
      </c>
    </row>
    <row r="42" spans="1:11" x14ac:dyDescent="0.25">
      <c r="A42" s="24" t="s">
        <v>51</v>
      </c>
      <c r="B42" s="34"/>
      <c r="C42" s="5">
        <f>36*6</f>
        <v>216</v>
      </c>
      <c r="D42" s="6" t="s">
        <v>52</v>
      </c>
      <c r="E42" s="40">
        <v>0</v>
      </c>
      <c r="F42" s="32">
        <f t="shared" si="0"/>
        <v>0</v>
      </c>
      <c r="G42" s="33"/>
      <c r="H42" s="33"/>
      <c r="I42" s="33"/>
      <c r="J42" s="41">
        <v>0</v>
      </c>
    </row>
    <row r="43" spans="1:11" x14ac:dyDescent="0.25">
      <c r="A43" s="24" t="s">
        <v>53</v>
      </c>
      <c r="B43" s="34"/>
      <c r="C43" s="6">
        <f>1000*44</f>
        <v>44000</v>
      </c>
      <c r="D43" s="6" t="s">
        <v>54</v>
      </c>
      <c r="E43" s="40">
        <v>0</v>
      </c>
      <c r="F43" s="32">
        <f t="shared" si="0"/>
        <v>0</v>
      </c>
      <c r="G43" s="33"/>
      <c r="H43" s="33"/>
      <c r="I43" s="33"/>
      <c r="J43" s="41">
        <v>0</v>
      </c>
    </row>
    <row r="44" spans="1:11" x14ac:dyDescent="0.25">
      <c r="A44" s="24" t="s">
        <v>55</v>
      </c>
      <c r="B44" s="34"/>
      <c r="C44" s="5">
        <f>33*900</f>
        <v>29700</v>
      </c>
      <c r="D44" s="6" t="s">
        <v>56</v>
      </c>
      <c r="E44" s="40">
        <v>0</v>
      </c>
      <c r="F44" s="32">
        <f t="shared" si="0"/>
        <v>0</v>
      </c>
      <c r="G44" s="33"/>
      <c r="H44" s="33"/>
      <c r="I44" s="33"/>
      <c r="J44" s="41">
        <v>0</v>
      </c>
    </row>
    <row r="45" spans="1:11" x14ac:dyDescent="0.25">
      <c r="A45" s="24" t="s">
        <v>57</v>
      </c>
      <c r="B45" s="34"/>
      <c r="C45" s="5">
        <f>64*900</f>
        <v>57600</v>
      </c>
      <c r="D45" s="6" t="s">
        <v>56</v>
      </c>
      <c r="E45" s="40">
        <v>0</v>
      </c>
      <c r="F45" s="32">
        <f t="shared" si="0"/>
        <v>0</v>
      </c>
      <c r="G45" s="33"/>
      <c r="H45" s="33"/>
      <c r="I45" s="33"/>
      <c r="J45" s="41">
        <v>0</v>
      </c>
    </row>
    <row r="46" spans="1:11" x14ac:dyDescent="0.25">
      <c r="A46" s="24" t="s">
        <v>58</v>
      </c>
      <c r="B46" s="34"/>
      <c r="C46" s="5">
        <f>5*6*500</f>
        <v>15000</v>
      </c>
      <c r="D46" s="6" t="s">
        <v>56</v>
      </c>
      <c r="E46" s="40">
        <v>0</v>
      </c>
      <c r="F46" s="32">
        <f t="shared" ref="F46:F56" si="1">C46*E46</f>
        <v>0</v>
      </c>
      <c r="G46" s="33"/>
      <c r="H46" s="33"/>
      <c r="I46" s="33"/>
      <c r="J46" s="41">
        <v>0</v>
      </c>
    </row>
    <row r="47" spans="1:11" x14ac:dyDescent="0.25">
      <c r="A47" s="24" t="s">
        <v>59</v>
      </c>
      <c r="B47" s="34"/>
      <c r="C47" s="5">
        <f>2*200</f>
        <v>400</v>
      </c>
      <c r="D47" s="6" t="s">
        <v>60</v>
      </c>
      <c r="E47" s="40">
        <v>0</v>
      </c>
      <c r="F47" s="32">
        <f t="shared" si="1"/>
        <v>0</v>
      </c>
      <c r="G47" s="33"/>
      <c r="H47" s="33"/>
      <c r="I47" s="33"/>
      <c r="J47" s="41">
        <v>0</v>
      </c>
    </row>
    <row r="48" spans="1:11" x14ac:dyDescent="0.25">
      <c r="A48" s="116" t="s">
        <v>61</v>
      </c>
      <c r="B48" s="34"/>
      <c r="C48" s="5">
        <f>395*12</f>
        <v>4740</v>
      </c>
      <c r="D48" s="6" t="s">
        <v>62</v>
      </c>
      <c r="E48" s="40">
        <v>0</v>
      </c>
      <c r="F48" s="32">
        <f t="shared" si="1"/>
        <v>0</v>
      </c>
      <c r="G48" s="33"/>
      <c r="H48" s="33"/>
      <c r="I48" s="33"/>
      <c r="J48" s="41">
        <v>0</v>
      </c>
    </row>
    <row r="49" spans="1:10" x14ac:dyDescent="0.25">
      <c r="A49" s="24" t="s">
        <v>63</v>
      </c>
      <c r="B49" s="34"/>
      <c r="C49" s="5">
        <f>15*240</f>
        <v>3600</v>
      </c>
      <c r="D49" s="6" t="s">
        <v>64</v>
      </c>
      <c r="E49" s="40">
        <v>0</v>
      </c>
      <c r="F49" s="32">
        <f t="shared" si="1"/>
        <v>0</v>
      </c>
      <c r="G49" s="33"/>
      <c r="H49" s="33"/>
      <c r="I49" s="33"/>
      <c r="J49" s="41">
        <v>0</v>
      </c>
    </row>
    <row r="50" spans="1:10" x14ac:dyDescent="0.25">
      <c r="A50" s="116" t="s">
        <v>65</v>
      </c>
      <c r="B50" s="34"/>
      <c r="C50" s="5">
        <v>300</v>
      </c>
      <c r="D50" s="117" t="s">
        <v>49</v>
      </c>
      <c r="E50" s="40">
        <v>0</v>
      </c>
      <c r="F50" s="32">
        <f t="shared" si="1"/>
        <v>0</v>
      </c>
      <c r="G50" s="33"/>
      <c r="H50" s="33"/>
      <c r="I50" s="33"/>
      <c r="J50" s="41">
        <v>0</v>
      </c>
    </row>
    <row r="51" spans="1:10" x14ac:dyDescent="0.25">
      <c r="A51" s="24" t="s">
        <v>66</v>
      </c>
      <c r="B51" s="34"/>
      <c r="C51" s="6">
        <f>93*75</f>
        <v>6975</v>
      </c>
      <c r="D51" s="6" t="s">
        <v>67</v>
      </c>
      <c r="E51" s="40">
        <v>0</v>
      </c>
      <c r="F51" s="32">
        <f t="shared" si="1"/>
        <v>0</v>
      </c>
      <c r="G51" s="33"/>
      <c r="H51" s="33"/>
      <c r="I51" s="33"/>
      <c r="J51" s="41">
        <v>0</v>
      </c>
    </row>
    <row r="52" spans="1:10" x14ac:dyDescent="0.25">
      <c r="A52" s="24" t="s">
        <v>68</v>
      </c>
      <c r="B52" s="34"/>
      <c r="C52" s="6">
        <f>65*75</f>
        <v>4875</v>
      </c>
      <c r="D52" s="6" t="s">
        <v>67</v>
      </c>
      <c r="E52" s="40">
        <v>0</v>
      </c>
      <c r="F52" s="32">
        <f t="shared" si="1"/>
        <v>0</v>
      </c>
      <c r="G52" s="33"/>
      <c r="H52" s="33"/>
      <c r="I52" s="33"/>
      <c r="J52" s="41">
        <v>0</v>
      </c>
    </row>
    <row r="53" spans="1:10" x14ac:dyDescent="0.25">
      <c r="A53" s="25" t="s">
        <v>69</v>
      </c>
      <c r="B53" s="34"/>
      <c r="C53" s="9">
        <f>148*75</f>
        <v>11100</v>
      </c>
      <c r="D53" s="6" t="s">
        <v>67</v>
      </c>
      <c r="E53" s="40">
        <v>0</v>
      </c>
      <c r="F53" s="32">
        <f t="shared" si="1"/>
        <v>0</v>
      </c>
      <c r="G53" s="33"/>
      <c r="H53" s="33"/>
      <c r="I53" s="33"/>
      <c r="J53" s="41">
        <v>0</v>
      </c>
    </row>
    <row r="54" spans="1:10" x14ac:dyDescent="0.25">
      <c r="A54" s="25" t="s">
        <v>70</v>
      </c>
      <c r="B54" s="34"/>
      <c r="C54" s="9">
        <f>102*75</f>
        <v>7650</v>
      </c>
      <c r="D54" s="6" t="s">
        <v>67</v>
      </c>
      <c r="E54" s="40">
        <v>0</v>
      </c>
      <c r="F54" s="32">
        <f t="shared" si="1"/>
        <v>0</v>
      </c>
      <c r="G54" s="33"/>
      <c r="H54" s="33"/>
      <c r="I54" s="33"/>
      <c r="J54" s="41">
        <v>0</v>
      </c>
    </row>
    <row r="55" spans="1:10" x14ac:dyDescent="0.25">
      <c r="A55" s="25" t="s">
        <v>71</v>
      </c>
      <c r="B55" s="34"/>
      <c r="C55" s="9">
        <f>72*75</f>
        <v>5400</v>
      </c>
      <c r="D55" s="6" t="s">
        <v>67</v>
      </c>
      <c r="E55" s="40">
        <v>0</v>
      </c>
      <c r="F55" s="32">
        <f t="shared" si="1"/>
        <v>0</v>
      </c>
      <c r="G55" s="33"/>
      <c r="H55" s="33"/>
      <c r="I55" s="33"/>
      <c r="J55" s="41">
        <v>0</v>
      </c>
    </row>
    <row r="56" spans="1:10" ht="15.75" thickBot="1" x14ac:dyDescent="0.3">
      <c r="A56" s="25" t="s">
        <v>72</v>
      </c>
      <c r="B56" s="34"/>
      <c r="C56" s="9">
        <f>107*75</f>
        <v>8025</v>
      </c>
      <c r="D56" s="6" t="s">
        <v>67</v>
      </c>
      <c r="E56" s="40">
        <v>0</v>
      </c>
      <c r="F56" s="32">
        <f t="shared" si="1"/>
        <v>0</v>
      </c>
      <c r="G56" s="33"/>
      <c r="H56" s="33"/>
      <c r="I56" s="33"/>
      <c r="J56" s="41">
        <v>0</v>
      </c>
    </row>
    <row r="57" spans="1:10" ht="15.75" thickBot="1" x14ac:dyDescent="0.3">
      <c r="A57" s="16" t="s">
        <v>73</v>
      </c>
      <c r="B57" s="35"/>
      <c r="C57" s="14"/>
      <c r="D57" s="14"/>
      <c r="E57" s="17"/>
      <c r="F57" s="18">
        <f>SUM(F40:F56)</f>
        <v>0</v>
      </c>
    </row>
    <row r="58" spans="1:10" ht="15.75" thickBot="1" x14ac:dyDescent="0.3">
      <c r="A58" s="2"/>
      <c r="B58" s="2"/>
      <c r="C58" s="2"/>
      <c r="D58" s="2"/>
      <c r="E58" s="2"/>
      <c r="F58" s="2"/>
    </row>
    <row r="59" spans="1:10" ht="34.5" customHeight="1" thickBot="1" x14ac:dyDescent="0.3">
      <c r="A59" s="118" t="s">
        <v>75</v>
      </c>
      <c r="B59" s="119"/>
      <c r="C59" s="119"/>
      <c r="D59" s="119"/>
      <c r="E59" s="119"/>
      <c r="F59" s="15">
        <f>SUM(F29+F35+F57)</f>
        <v>0</v>
      </c>
    </row>
    <row r="60" spans="1:10" x14ac:dyDescent="0.25">
      <c r="A60" s="7"/>
      <c r="B60" s="7"/>
      <c r="C60" s="2"/>
      <c r="D60" s="2"/>
      <c r="E60" s="2"/>
    </row>
    <row r="61" spans="1:10" ht="15" customHeight="1" x14ac:dyDescent="0.25">
      <c r="A61" s="122" t="s">
        <v>76</v>
      </c>
      <c r="B61" s="120"/>
      <c r="C61" s="120"/>
      <c r="D61" s="120"/>
      <c r="E61" s="120"/>
    </row>
    <row r="62" spans="1:10" x14ac:dyDescent="0.25">
      <c r="A62" s="120"/>
      <c r="B62" s="120"/>
      <c r="C62" s="120"/>
      <c r="D62" s="120"/>
      <c r="E62" s="120"/>
    </row>
    <row r="63" spans="1:10" x14ac:dyDescent="0.25">
      <c r="A63" s="120"/>
      <c r="B63" s="120"/>
      <c r="C63" s="120"/>
      <c r="D63" s="120"/>
      <c r="E63" s="120"/>
    </row>
    <row r="64" spans="1:10" x14ac:dyDescent="0.25">
      <c r="A64" s="120"/>
      <c r="B64" s="120"/>
      <c r="C64" s="120"/>
      <c r="D64" s="120"/>
      <c r="E64" s="120"/>
    </row>
    <row r="65" spans="1:5" x14ac:dyDescent="0.25">
      <c r="A65" s="120"/>
      <c r="B65" s="120"/>
      <c r="C65" s="120"/>
      <c r="D65" s="120"/>
      <c r="E65" s="120"/>
    </row>
    <row r="66" spans="1:5" x14ac:dyDescent="0.25">
      <c r="A66" s="120"/>
      <c r="B66" s="120"/>
      <c r="C66" s="120"/>
      <c r="D66" s="120"/>
      <c r="E66" s="120"/>
    </row>
    <row r="67" spans="1:5" x14ac:dyDescent="0.25">
      <c r="A67" s="120"/>
      <c r="B67" s="120"/>
      <c r="C67" s="120"/>
      <c r="D67" s="120"/>
      <c r="E67" s="120"/>
    </row>
    <row r="68" spans="1:5" x14ac:dyDescent="0.25">
      <c r="A68" s="120"/>
      <c r="B68" s="120"/>
      <c r="C68" s="120"/>
      <c r="D68" s="120"/>
      <c r="E68" s="120"/>
    </row>
    <row r="69" spans="1:5" x14ac:dyDescent="0.25">
      <c r="A69" s="120"/>
      <c r="B69" s="120"/>
      <c r="C69" s="120"/>
      <c r="D69" s="120"/>
      <c r="E69" s="120"/>
    </row>
    <row r="70" spans="1:5" x14ac:dyDescent="0.25">
      <c r="A70" s="120"/>
      <c r="B70" s="120"/>
      <c r="C70" s="120"/>
      <c r="D70" s="120"/>
      <c r="E70" s="120"/>
    </row>
    <row r="71" spans="1:5" x14ac:dyDescent="0.25">
      <c r="A71" s="120"/>
      <c r="B71" s="120"/>
      <c r="C71" s="120"/>
      <c r="D71" s="120"/>
      <c r="E71" s="120"/>
    </row>
    <row r="72" spans="1:5" x14ac:dyDescent="0.25">
      <c r="A72" s="120"/>
      <c r="B72" s="120"/>
      <c r="C72" s="120"/>
      <c r="D72" s="120"/>
      <c r="E72" s="120"/>
    </row>
    <row r="73" spans="1:5" x14ac:dyDescent="0.25">
      <c r="A73" s="120"/>
      <c r="B73" s="120"/>
      <c r="C73" s="120"/>
      <c r="D73" s="120"/>
      <c r="E73" s="120"/>
    </row>
    <row r="74" spans="1:5" x14ac:dyDescent="0.25">
      <c r="A74" s="120"/>
      <c r="B74" s="120"/>
      <c r="C74" s="120"/>
      <c r="D74" s="120"/>
      <c r="E74" s="120"/>
    </row>
    <row r="75" spans="1:5" x14ac:dyDescent="0.25">
      <c r="A75" s="120"/>
      <c r="B75" s="120"/>
      <c r="C75" s="120"/>
      <c r="D75" s="120"/>
      <c r="E75" s="120"/>
    </row>
    <row r="76" spans="1:5" x14ac:dyDescent="0.25">
      <c r="A76" s="120"/>
      <c r="B76" s="120"/>
      <c r="C76" s="120"/>
      <c r="D76" s="120"/>
      <c r="E76" s="120"/>
    </row>
    <row r="77" spans="1:5" x14ac:dyDescent="0.25">
      <c r="A77" s="120"/>
      <c r="B77" s="120"/>
      <c r="C77" s="120"/>
      <c r="D77" s="120"/>
      <c r="E77" s="120"/>
    </row>
    <row r="78" spans="1:5" x14ac:dyDescent="0.25">
      <c r="A78" s="120"/>
      <c r="B78" s="120"/>
      <c r="C78" s="120"/>
      <c r="D78" s="120"/>
      <c r="E78" s="120"/>
    </row>
    <row r="79" spans="1:5" x14ac:dyDescent="0.25">
      <c r="A79" s="120"/>
      <c r="B79" s="120"/>
      <c r="C79" s="120"/>
      <c r="D79" s="120"/>
      <c r="E79" s="120"/>
    </row>
    <row r="80" spans="1:5" x14ac:dyDescent="0.25">
      <c r="A80" s="120"/>
      <c r="B80" s="120"/>
      <c r="C80" s="120"/>
      <c r="D80" s="120"/>
      <c r="E80" s="120"/>
    </row>
    <row r="81" spans="1:5" x14ac:dyDescent="0.25">
      <c r="A81" s="120"/>
      <c r="B81" s="120"/>
      <c r="C81" s="120"/>
      <c r="D81" s="120"/>
      <c r="E81" s="120"/>
    </row>
    <row r="82" spans="1:5" x14ac:dyDescent="0.25">
      <c r="A82" s="120"/>
      <c r="B82" s="120"/>
      <c r="C82" s="120"/>
      <c r="D82" s="120"/>
      <c r="E82" s="120"/>
    </row>
    <row r="83" spans="1:5" x14ac:dyDescent="0.25">
      <c r="A83" s="120"/>
      <c r="B83" s="120"/>
      <c r="C83" s="120"/>
      <c r="D83" s="120"/>
      <c r="E83" s="120"/>
    </row>
    <row r="84" spans="1:5" x14ac:dyDescent="0.25">
      <c r="A84" s="120"/>
      <c r="B84" s="120"/>
      <c r="C84" s="120"/>
      <c r="D84" s="120"/>
      <c r="E84" s="120"/>
    </row>
    <row r="85" spans="1:5" x14ac:dyDescent="0.25">
      <c r="A85" s="120"/>
      <c r="B85" s="120"/>
      <c r="C85" s="120"/>
      <c r="D85" s="120"/>
      <c r="E85" s="120"/>
    </row>
    <row r="86" spans="1:5" x14ac:dyDescent="0.25">
      <c r="A86" s="120"/>
      <c r="B86" s="120"/>
      <c r="C86" s="120"/>
      <c r="D86" s="120"/>
      <c r="E86" s="120"/>
    </row>
  </sheetData>
  <sheetProtection selectLockedCells="1"/>
  <mergeCells count="2">
    <mergeCell ref="A59:E59"/>
    <mergeCell ref="A61:E86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4EFC4861451F47803BA5B907BCA8AF" ma:contentTypeVersion="4" ma:contentTypeDescription="Create a new document." ma:contentTypeScope="" ma:versionID="5fd13f6eed701e6fab176e52600d07a1">
  <xsd:schema xmlns:xsd="http://www.w3.org/2001/XMLSchema" xmlns:xs="http://www.w3.org/2001/XMLSchema" xmlns:p="http://schemas.microsoft.com/office/2006/metadata/properties" xmlns:ns2="5bfb9ebc-4527-4c9e-aca0-778b75ccfe2c" targetNamespace="http://schemas.microsoft.com/office/2006/metadata/properties" ma:root="true" ma:fieldsID="27ff3fb80b19bf7da44331427b5892fb" ns2:_="">
    <xsd:import namespace="5bfb9ebc-4527-4c9e-aca0-778b75ccfe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fb9ebc-4527-4c9e-aca0-778b75ccfe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708E22-A875-4177-8638-F3495A9A18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0174D8-6A49-49A0-B788-EEED8CBABA9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AD95E53-10A4-4DC3-A77B-A76A2DAC57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fb9ebc-4527-4c9e-aca0-778b75ccfe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Mirjam de Boer</dc:creator>
  <cp:keywords/>
  <dc:description/>
  <cp:lastModifiedBy>Yulia Boomsma - Panibratets</cp:lastModifiedBy>
  <cp:revision/>
  <dcterms:created xsi:type="dcterms:W3CDTF">2014-05-08T13:23:23Z</dcterms:created>
  <dcterms:modified xsi:type="dcterms:W3CDTF">2025-04-16T09:21:00Z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0x010100B54EFC4861451F47803BA5B907BCA8AF</vt:lpwstr>
  </property>
</Properties>
</file>