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kmaar.sharepoint.com/teams/Themaaanbestedingenvanafmaart2022-EALiftonderhoud/Gedeelde documenten/C5108 EA Liftonderhoud/03 Aanbestedingsdocumenten/"/>
    </mc:Choice>
  </mc:AlternateContent>
  <xr:revisionPtr revIDLastSave="1" documentId="8_{E453CC0A-5862-43D8-85D0-2E5000B6F4EA}" xr6:coauthVersionLast="47" xr6:coauthVersionMax="47" xr10:uidLastSave="{6B203216-9AE1-48E0-813B-AD20BBB6164D}"/>
  <bookViews>
    <workbookView xWindow="-110" yWindow="-110" windowWidth="19420" windowHeight="11500" activeTab="2" xr2:uid="{00000000-000D-0000-FFFF-FFFF00000000}"/>
  </bookViews>
  <sheets>
    <sheet name="Inschrijfstaat" sheetId="6" r:id="rId1"/>
    <sheet name="01. Verrekenprijzen" sheetId="2" r:id="rId2"/>
    <sheet name="02. Contractprijzen" sheetId="1" r:id="rId3"/>
    <sheet name="03. Tarievenblad" sheetId="4" r:id="rId4"/>
  </sheets>
  <definedNames>
    <definedName name="_xlnm._FilterDatabase" localSheetId="2" hidden="1">'02. Contractprijzen'!$A$4:$AL$49</definedName>
    <definedName name="_xlnm.Print_Area" localSheetId="2">'02. Contractprijzen'!$A$1:$AI$49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" l="1"/>
  <c r="E29" i="2" s="1"/>
  <c r="C30" i="2"/>
  <c r="E30" i="2"/>
  <c r="C31" i="2"/>
  <c r="E31" i="2"/>
  <c r="C32" i="2"/>
  <c r="E32" i="2" s="1"/>
  <c r="C33" i="2"/>
  <c r="E33" i="2"/>
  <c r="C34" i="2"/>
  <c r="E34" i="2" s="1"/>
  <c r="C35" i="2"/>
  <c r="E35" i="2"/>
  <c r="E36" i="2" l="1"/>
  <c r="D6" i="6" l="1"/>
  <c r="D7" i="6"/>
  <c r="D5" i="6"/>
  <c r="D11" i="6"/>
  <c r="D12" i="6"/>
  <c r="D13" i="6"/>
  <c r="D14" i="6"/>
  <c r="D15" i="6"/>
  <c r="D16" i="6"/>
  <c r="D17" i="6"/>
  <c r="D18" i="6"/>
  <c r="D10" i="6"/>
  <c r="D24" i="2"/>
  <c r="F21" i="6"/>
  <c r="C5" i="1" l="1"/>
  <c r="A3" i="1"/>
  <c r="E21" i="6" s="1"/>
  <c r="D24" i="4"/>
  <c r="D7" i="4"/>
  <c r="D27" i="4" l="1"/>
  <c r="D26" i="4"/>
  <c r="D25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6" i="4"/>
  <c r="D28" i="4" l="1"/>
  <c r="D29" i="4" s="1"/>
  <c r="C22" i="6" s="1"/>
  <c r="C23" i="6"/>
  <c r="C38" i="1" l="1"/>
  <c r="H38" i="1"/>
  <c r="I38" i="1"/>
  <c r="C39" i="1"/>
  <c r="H39" i="1"/>
  <c r="I39" i="1"/>
  <c r="C40" i="1"/>
  <c r="H40" i="1"/>
  <c r="I40" i="1"/>
  <c r="C41" i="1"/>
  <c r="H41" i="1"/>
  <c r="I41" i="1"/>
  <c r="C42" i="1"/>
  <c r="H42" i="1"/>
  <c r="I42" i="1"/>
  <c r="C43" i="1"/>
  <c r="H43" i="1"/>
  <c r="I43" i="1"/>
  <c r="C44" i="1"/>
  <c r="H44" i="1"/>
  <c r="I44" i="1"/>
  <c r="C45" i="1"/>
  <c r="H45" i="1"/>
  <c r="I45" i="1"/>
  <c r="C46" i="1"/>
  <c r="H46" i="1"/>
  <c r="I46" i="1"/>
  <c r="C47" i="1"/>
  <c r="H47" i="1"/>
  <c r="I47" i="1"/>
  <c r="C48" i="1"/>
  <c r="H48" i="1"/>
  <c r="I48" i="1"/>
  <c r="C49" i="1"/>
  <c r="H49" i="1"/>
  <c r="I49" i="1"/>
  <c r="C8" i="1"/>
  <c r="H8" i="1"/>
  <c r="I8" i="1"/>
  <c r="C36" i="1"/>
  <c r="H36" i="1"/>
  <c r="I36" i="1"/>
  <c r="C37" i="1"/>
  <c r="H37" i="1"/>
  <c r="I37" i="1"/>
  <c r="C34" i="1"/>
  <c r="N47" i="1" l="1"/>
  <c r="N42" i="1"/>
  <c r="N38" i="1"/>
  <c r="N39" i="1"/>
  <c r="N45" i="1"/>
  <c r="N44" i="1"/>
  <c r="N41" i="1"/>
  <c r="N48" i="1"/>
  <c r="N40" i="1"/>
  <c r="N43" i="1"/>
  <c r="N46" i="1"/>
  <c r="N49" i="1"/>
  <c r="N8" i="1"/>
  <c r="N36" i="1"/>
  <c r="N37" i="1"/>
  <c r="H5" i="1"/>
  <c r="H6" i="1"/>
  <c r="H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I33" i="1"/>
  <c r="I34" i="1"/>
  <c r="I35" i="1"/>
  <c r="I5" i="1"/>
  <c r="I6" i="1"/>
  <c r="I7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N25" i="1" l="1"/>
  <c r="N13" i="1"/>
  <c r="N6" i="1"/>
  <c r="N23" i="1"/>
  <c r="N10" i="1"/>
  <c r="N17" i="1"/>
  <c r="N9" i="1"/>
  <c r="N21" i="1"/>
  <c r="N14" i="1"/>
  <c r="N20" i="1"/>
  <c r="N27" i="1"/>
  <c r="N34" i="1"/>
  <c r="N30" i="1"/>
  <c r="N29" i="1"/>
  <c r="N26" i="1"/>
  <c r="N24" i="1"/>
  <c r="N19" i="1"/>
  <c r="N16" i="1"/>
  <c r="N15" i="1"/>
  <c r="N12" i="1"/>
  <c r="N11" i="1"/>
  <c r="N7" i="1"/>
  <c r="N18" i="1"/>
  <c r="N33" i="1"/>
  <c r="N22" i="1"/>
  <c r="N5" i="1"/>
  <c r="N35" i="1"/>
  <c r="N31" i="1"/>
  <c r="N28" i="1"/>
  <c r="N32" i="1"/>
  <c r="C27" i="1"/>
  <c r="C28" i="1"/>
  <c r="H3" i="1" l="1"/>
  <c r="C33" i="1"/>
  <c r="C35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9" i="1"/>
  <c r="C30" i="1"/>
  <c r="C31" i="1"/>
  <c r="C32" i="1"/>
  <c r="C21" i="6" l="1"/>
  <c r="C25" i="6" s="1"/>
  <c r="Q3" i="1"/>
  <c r="C24" i="2"/>
  <c r="C6" i="1" l="1"/>
  <c r="C3" i="1" s="1"/>
  <c r="C7" i="1"/>
  <c r="Q2" i="1" l="1"/>
  <c r="D21" i="6"/>
</calcChain>
</file>

<file path=xl/sharedStrings.xml><?xml version="1.0" encoding="utf-8"?>
<sst xmlns="http://schemas.openxmlformats.org/spreadsheetml/2006/main" count="629" uniqueCount="226">
  <si>
    <t>Aantal uren</t>
  </si>
  <si>
    <t>Aantal beurten</t>
  </si>
  <si>
    <t xml:space="preserve">Afspraken opslagpercentage </t>
  </si>
  <si>
    <t>Prijsstaffel (voor totaalbedrag aan materialen)</t>
  </si>
  <si>
    <t>Opslag/winst percentage</t>
  </si>
  <si>
    <t>Materialen € 0 t/m € 300</t>
  </si>
  <si>
    <t>Materialen € 300 t/m € 2.500</t>
  </si>
  <si>
    <t>Materialen € 2.500 en hoger</t>
  </si>
  <si>
    <t>Verrekentarieven</t>
  </si>
  <si>
    <t>Uurtarief (€)</t>
  </si>
  <si>
    <t>Uurtarief (storingen)</t>
  </si>
  <si>
    <t>Kantooruren (8:00 - 17:30)</t>
  </si>
  <si>
    <t>Buiten kantooruren (17:30 - 8:00)</t>
  </si>
  <si>
    <t>Zondag en feestdagen</t>
  </si>
  <si>
    <t>Uurtarief (projectmatig werk)</t>
  </si>
  <si>
    <t>Voorrijtarief (storingen)</t>
  </si>
  <si>
    <t>Gewogen uurtarief</t>
  </si>
  <si>
    <t>Aldus opgemaakt en naar waarheid rechtsgeldig (bevoegd)ondertekend:</t>
  </si>
  <si>
    <t>Plaats</t>
  </si>
  <si>
    <t>Datum</t>
  </si>
  <si>
    <t>Naam</t>
  </si>
  <si>
    <t>Functie</t>
  </si>
  <si>
    <t>Handtekening</t>
  </si>
  <si>
    <t xml:space="preserve"> </t>
  </si>
  <si>
    <t>Aantal   Beurten</t>
  </si>
  <si>
    <t>Hoeveelheid              Uren</t>
  </si>
  <si>
    <t>Kosten per    beurt</t>
  </si>
  <si>
    <t>Prijzen</t>
  </si>
  <si>
    <t>Aantal schoonmaak beurten</t>
  </si>
  <si>
    <t>Aantal onderhoudsbeurten</t>
  </si>
  <si>
    <t>Totale onderhoudtijd</t>
  </si>
  <si>
    <t>Tijdbesteding per schoonmaakbeurt</t>
  </si>
  <si>
    <t>Tijdbesteding per onderhoudsbeurt</t>
  </si>
  <si>
    <t>Schoonmaak beurt</t>
  </si>
  <si>
    <t>Onderhoudsbeurt</t>
  </si>
  <si>
    <t>Kosten schoonmaak beurten</t>
  </si>
  <si>
    <t>Kosten preventief onderhoudsbeurten</t>
  </si>
  <si>
    <t>Correctief onderhoud excl. (vandalisme/onjuistgebruik)</t>
  </si>
  <si>
    <t>Contractprijs</t>
  </si>
  <si>
    <t>Pand</t>
  </si>
  <si>
    <t>Adres</t>
  </si>
  <si>
    <t>Stad</t>
  </si>
  <si>
    <t xml:space="preserve">Liftnummer </t>
  </si>
  <si>
    <t>Bouwjaar installatie</t>
  </si>
  <si>
    <t>Fabrikant</t>
  </si>
  <si>
    <t>Nominale last [kg]</t>
  </si>
  <si>
    <t>Nominale snelheid [m/s]</t>
  </si>
  <si>
    <t>Norm</t>
  </si>
  <si>
    <t>Type lift</t>
  </si>
  <si>
    <t>Spreek/luisterverbinding</t>
  </si>
  <si>
    <t>Aandrijving</t>
  </si>
  <si>
    <t>Geregelde aandrijving</t>
  </si>
  <si>
    <t>Stopplaatsen</t>
  </si>
  <si>
    <t>Aantal kooitoegangen</t>
  </si>
  <si>
    <t>Aantal schachttoegangen</t>
  </si>
  <si>
    <t>Conditie niveau</t>
  </si>
  <si>
    <t>maximaal aantal technische storingen (per jaar)</t>
  </si>
  <si>
    <t>Kooiafsluiting</t>
  </si>
  <si>
    <t xml:space="preserve">Opmerking </t>
  </si>
  <si>
    <t xml:space="preserve"> Wijkcentrum de Oever</t>
  </si>
  <si>
    <t xml:space="preserve"> Amstelstraat 1</t>
  </si>
  <si>
    <t xml:space="preserve"> Alkmaar</t>
  </si>
  <si>
    <t>Schindler</t>
  </si>
  <si>
    <t>L81-1</t>
  </si>
  <si>
    <t>PL</t>
  </si>
  <si>
    <t>Ja</t>
  </si>
  <si>
    <t xml:space="preserve">Tractie </t>
  </si>
  <si>
    <t xml:space="preserve"> Kinderdagverblijf Rapsodie</t>
  </si>
  <si>
    <t xml:space="preserve"> Beethovensingel 3</t>
  </si>
  <si>
    <t>Cibes</t>
  </si>
  <si>
    <t>M81-41</t>
  </si>
  <si>
    <t>Spindel</t>
  </si>
  <si>
    <t>Nee</t>
  </si>
  <si>
    <t xml:space="preserve"> Centrum voor Kunst en erfgoed</t>
  </si>
  <si>
    <t xml:space="preserve"> Bergerweg 1</t>
  </si>
  <si>
    <t>Axiom</t>
  </si>
  <si>
    <t>81-1</t>
  </si>
  <si>
    <t xml:space="preserve"> Regionaal Archief Alkmaar</t>
  </si>
  <si>
    <t>Kone</t>
  </si>
  <si>
    <t xml:space="preserve"> IPABO</t>
  </si>
  <si>
    <t xml:space="preserve">BJH </t>
  </si>
  <si>
    <t>Tractie</t>
  </si>
  <si>
    <t xml:space="preserve"> Stadskantoor Kelder bouwdeel C</t>
  </si>
  <si>
    <t xml:space="preserve"> Helderseweg 8</t>
  </si>
  <si>
    <t>EBD</t>
  </si>
  <si>
    <t>M3585</t>
  </si>
  <si>
    <t>HP</t>
  </si>
  <si>
    <t>Hydraulisch</t>
  </si>
  <si>
    <t>Parkeerdek</t>
  </si>
  <si>
    <t>Brandweer</t>
  </si>
  <si>
    <t xml:space="preserve"> Stadswerk072</t>
  </si>
  <si>
    <t xml:space="preserve"> Herculesstraat 71</t>
  </si>
  <si>
    <t>MPLAT</t>
  </si>
  <si>
    <t xml:space="preserve"> Brede School de Pauw</t>
  </si>
  <si>
    <t xml:space="preserve"> J. Ploegerlaan 1</t>
  </si>
  <si>
    <t xml:space="preserve"> De Rijp</t>
  </si>
  <si>
    <t>NB</t>
  </si>
  <si>
    <t xml:space="preserve"> Raadhuis de Rijp</t>
  </si>
  <si>
    <t xml:space="preserve"> Kleine Dam 1</t>
  </si>
  <si>
    <t>Lakeman</t>
  </si>
  <si>
    <t xml:space="preserve"> Langestraat 97</t>
  </si>
  <si>
    <t>Hyspin</t>
  </si>
  <si>
    <t>M3584</t>
  </si>
  <si>
    <t>ThyssenKrupp</t>
  </si>
  <si>
    <t>M3583</t>
  </si>
  <si>
    <t>TL</t>
  </si>
  <si>
    <t>Tandheugel</t>
  </si>
  <si>
    <t xml:space="preserve"> Stadskantoor bouwdeel B</t>
  </si>
  <si>
    <t xml:space="preserve"> Mallegatsplein 10</t>
  </si>
  <si>
    <t>MO2</t>
  </si>
  <si>
    <t>RM</t>
  </si>
  <si>
    <t xml:space="preserve"> Stadskantoor bouwdeel A</t>
  </si>
  <si>
    <t xml:space="preserve"> TMG Complex</t>
  </si>
  <si>
    <t xml:space="preserve">Möhringer </t>
  </si>
  <si>
    <t xml:space="preserve"> Marconistraat 1-5</t>
  </si>
  <si>
    <t xml:space="preserve"> MFA Vroonermeer</t>
  </si>
  <si>
    <t xml:space="preserve"> P.C. Boutenstraat 4</t>
  </si>
  <si>
    <t>IGV Spa</t>
  </si>
  <si>
    <t xml:space="preserve"> Gymzaal Bello</t>
  </si>
  <si>
    <t xml:space="preserve"> Snaarmanslaan 19 A</t>
  </si>
  <si>
    <t>MPR</t>
  </si>
  <si>
    <t xml:space="preserve"> Museum In 't houten huis</t>
  </si>
  <si>
    <t xml:space="preserve"> Tuingracht 13</t>
  </si>
  <si>
    <t>TKE monoliften</t>
  </si>
  <si>
    <t xml:space="preserve"> Museum in 't houten huis in rondvaartboot</t>
  </si>
  <si>
    <t>Terry Group LTD</t>
  </si>
  <si>
    <t xml:space="preserve"> Kaasmuseum</t>
  </si>
  <si>
    <t xml:space="preserve"> Waagplein 3</t>
  </si>
  <si>
    <t>81-2</t>
  </si>
  <si>
    <t>Eurotraplift</t>
  </si>
  <si>
    <t xml:space="preserve"> Lift voetgangersgebied</t>
  </si>
  <si>
    <t xml:space="preserve"> Winkelwaard 211-286</t>
  </si>
  <si>
    <t>Starlift</t>
  </si>
  <si>
    <t>TKE</t>
  </si>
  <si>
    <t>Dijk 16-20</t>
  </si>
  <si>
    <t>OTIS</t>
  </si>
  <si>
    <t>Singelgarage</t>
  </si>
  <si>
    <t>Ritsevoort 70</t>
  </si>
  <si>
    <t>Opdrachtgever</t>
  </si>
  <si>
    <t>Achter de Vest 1</t>
  </si>
  <si>
    <t>Gemeente Alkmaar -afdeling Vastgoed</t>
  </si>
  <si>
    <t>Damakker 1-3</t>
  </si>
  <si>
    <t>Alkmaar Duurzaam Vastgoed B.V.</t>
  </si>
  <si>
    <t>Judith Leysterstraat 4</t>
  </si>
  <si>
    <t>Robonbosweg 1</t>
  </si>
  <si>
    <t>Gemeente Alkmaar -afdeling ASON</t>
  </si>
  <si>
    <t>K. Dekker Aannemersbedrijf</t>
  </si>
  <si>
    <t>2e liftinstallatie</t>
  </si>
  <si>
    <t>Duplex lift A links</t>
  </si>
  <si>
    <t>Duplex lift B rechts</t>
  </si>
  <si>
    <t>Triplex lift B midden</t>
  </si>
  <si>
    <t>Triplex lift C rechts</t>
  </si>
  <si>
    <t>Wognumsebuurt 10</t>
  </si>
  <si>
    <t xml:space="preserve"> Stadhuis van Alkmaar</t>
  </si>
  <si>
    <t>Kindcentrum Vroonermeer</t>
  </si>
  <si>
    <t xml:space="preserve">Korte Vondelstraat 4 </t>
  </si>
  <si>
    <t xml:space="preserve">Schelphoek </t>
  </si>
  <si>
    <t>1e liftinstallatie</t>
  </si>
  <si>
    <t>Karperton Alkmaar</t>
  </si>
  <si>
    <t>Campus de Hoef</t>
  </si>
  <si>
    <t>Pieters</t>
  </si>
  <si>
    <t>Lift staat stil en dient gemoderniseerd of vervangen te worden.</t>
  </si>
  <si>
    <t>Oud UWV kantoor</t>
  </si>
  <si>
    <t xml:space="preserve"> Gabriel Netsulaan 34</t>
  </si>
  <si>
    <t>Prijzenblad correctieve /planmatige werkzaamheden</t>
  </si>
  <si>
    <t>Onderdeel</t>
  </si>
  <si>
    <t>tarief excl btw</t>
  </si>
  <si>
    <t>fictief aantal*</t>
  </si>
  <si>
    <t>totaalprijs</t>
  </si>
  <si>
    <t>Uurtarief buitencontractuele projecten/adviezen</t>
  </si>
  <si>
    <t>totaal per jaar</t>
  </si>
  <si>
    <t>prijs excl btw</t>
  </si>
  <si>
    <t>Cabinetableau RVS vandaalbestendig halfhoog, 4 stops met deuropen en deursluiten knop</t>
  </si>
  <si>
    <t>Aggregaat compleet vervangen Bucher met (frequentie) geregelde aandrijving of gelijkwaardig</t>
  </si>
  <si>
    <t>* Let op aantallen die zijn opgegeven zijn fictieve aantal bedoelt om een evenwichtige prijsafweging te kunnen maken. Er kunnen geen rechten ontleent worden aan de opgegeven aantallen.</t>
  </si>
  <si>
    <t>Prijspeil januari 2026</t>
  </si>
  <si>
    <t>ja</t>
  </si>
  <si>
    <t>nee</t>
  </si>
  <si>
    <t>MR</t>
  </si>
  <si>
    <t>softstarter</t>
  </si>
  <si>
    <t>sofstarter</t>
  </si>
  <si>
    <t>Schachttableau RVS vandaalbestendig met standaanwijzer</t>
  </si>
  <si>
    <t>Aandrijving compleet vervangen Sassi of gelijkwaardig &lt; 1000 kg hefvermogen</t>
  </si>
  <si>
    <t>Aandrijving compleet vervangen Sassi of gelijkwaardig &gt; 1000 kg hefvermogen</t>
  </si>
  <si>
    <t>Schachtdeur vervangen, Selcom Hydra 900*2100, per stuk incl RVS dagstukken</t>
  </si>
  <si>
    <t>Kooi en schachtdeur revisie Selcom Hydra, 4 stops</t>
  </si>
  <si>
    <t>Kooi en schachtdeur revisie Kone AMD railing 1 deuren, 4 stops</t>
  </si>
  <si>
    <t>Kooi en schachtdeur revisie OTIS deuren, 4 stops</t>
  </si>
  <si>
    <t>Kooi en schachtdeur revisie Fermator compact , 4 stops</t>
  </si>
  <si>
    <t>Kooideurbesturing met deuraandrijving compleet inclusief frequentieregeling, 2 delig telescoop eenzijdig openend, Selcom Hydra of gelijkwaardig</t>
  </si>
  <si>
    <t>Totaal voor een periode van 11 jaar</t>
  </si>
  <si>
    <t>Aanbrengen spreek/luisterverbinding, EDNL inclusief montage</t>
  </si>
  <si>
    <t>Spreekluister (GSM) per jaar</t>
  </si>
  <si>
    <t>Keuringsbegeleiding (per jaar)</t>
  </si>
  <si>
    <t>Assistentie keuringen (per jaar)</t>
  </si>
  <si>
    <t>Toelichting aangeboden type</t>
  </si>
  <si>
    <t>Cabinedeur geheel vervangen, Selcom Hydra 900*2100 per stuk incl dagstukken en deuraandrijving</t>
  </si>
  <si>
    <t>Kooi en schachtdeur revisie Kone AMD railing 2 deuren, 4 stops</t>
  </si>
  <si>
    <t>Vervangen frequentieregeling Ziehl-Abegg 4C of gelijkwaardig 17 A</t>
  </si>
  <si>
    <t>Vervangen frequentieregeling Ziehl-Abegg 4C of gelijkwaardig 32 A</t>
  </si>
  <si>
    <t>Besturing compleet vervangen (incl. regeling) universeel, Kollmorgen of B&amp;P ( 4 stops)</t>
  </si>
  <si>
    <t>Besturing compleet vervangen (incl. regeling) universeel, KLST, Lisa 20 of gelijkwaardig  ( 4 stops)</t>
  </si>
  <si>
    <t>Vervangen frequentieregeling Kone KDL 16S /16A</t>
  </si>
  <si>
    <t>Tractieschijf en draagkabels, 1000 kg nominaal vermogen, Drako F3 kwaliteit, 4 stopplaatsen Ophanging 1 op 1</t>
  </si>
  <si>
    <t>Tractieschijf, leidwielen en draagkabels, 1000 kg nominaal vermogen, Drako F3 kwaliteit, 4 stopplaatsen Ophanging 2 op 1</t>
  </si>
  <si>
    <t>Sensorlijst/Lichtlijst  CEDES of Simline inclusief montage</t>
  </si>
  <si>
    <t>Uurtarief monteur kantooruren (7.00-18:00) (storingen buiten contractueel)</t>
  </si>
  <si>
    <t>Uurtarief monteur buiten kantooruren (na 18.00 max tot 07:00) (storingen buiten contractueel)</t>
  </si>
  <si>
    <t>Uurtarief monteur zon- en feestdagen (storingen buiten contractueel)</t>
  </si>
  <si>
    <t>Voorrijtarief Kantooruren (8:00 - 17:30)</t>
  </si>
  <si>
    <t>Voorrijtarief buiten Kantooruren (18:00 - 7:00)</t>
  </si>
  <si>
    <t>Voorrijtarief zon- en feestdagen</t>
  </si>
  <si>
    <t>Aantal liften</t>
  </si>
  <si>
    <t xml:space="preserve">Contract prijs onderhoud  per jaar </t>
  </si>
  <si>
    <t xml:space="preserve">Tarieven arbeid/storing buiten contractueel </t>
  </si>
  <si>
    <t>Buitencontractuele arbeid /storingenkosten per jaar</t>
  </si>
  <si>
    <t>Tarieven onderdelen + arbeid  prijs per jaar</t>
  </si>
  <si>
    <t>Totaalprijs aanbieding</t>
  </si>
  <si>
    <t>storingen</t>
  </si>
  <si>
    <t>Projectmatige werk</t>
  </si>
  <si>
    <t xml:space="preserve">TOTALE Prijs </t>
  </si>
  <si>
    <t>Prijs per uur</t>
  </si>
  <si>
    <t>Prijs per installatie</t>
  </si>
  <si>
    <t>Gemiddelde kosten  per jaar</t>
  </si>
  <si>
    <t>Onderdeel (inclusief kleinmateriaal en arbeidsuren)</t>
  </si>
  <si>
    <t xml:space="preserve">Tarieven onderdelen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</si>
</sst>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164" formatCode="0.0"/>
    <numFmt numFmtId="165" formatCode="yyyy"/>
    <numFmt numFmtId="166" formatCode="&quot;€&quot;\ #,##0.00"/>
    <numFmt numFmtId="167" formatCode="[$-413]d\ mmmm\ yyyy;@"/>
    <numFmt numFmtId="168" formatCode="_ [$€-413]\ * #,##0.00_ ;_ [$€-413]\ * \-#,##0.00_ ;_ [$€-413]\ * &quot;-&quot;??_ ;_ @_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ahoma"/>
      <family val="2"/>
    </font>
    <font>
      <b/>
      <sz val="1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rgb="FF000000"/>
      <name val="Tahoma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indexed="8"/>
      <name val="Verdana"/>
      <family val="2"/>
    </font>
    <font>
      <u/>
      <sz val="11"/>
      <color theme="4" tint="-0.24994659260841701"/>
      <name val="Calibri"/>
      <family val="2"/>
      <scheme val="minor"/>
    </font>
    <font>
      <sz val="12"/>
      <color indexed="8"/>
      <name val="Verdana"/>
      <family val="2"/>
    </font>
    <font>
      <sz val="10"/>
      <color theme="1"/>
      <name val="Verdana"/>
      <family val="2"/>
    </font>
    <font>
      <sz val="11"/>
      <color rgb="FF000000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4"/>
      <name val="Tahoma"/>
      <family val="2"/>
    </font>
    <font>
      <b/>
      <sz val="14"/>
      <name val="Tahoma"/>
      <family val="2"/>
    </font>
    <font>
      <b/>
      <sz val="11"/>
      <name val="Arial"/>
      <family val="2"/>
    </font>
    <font>
      <sz val="11"/>
      <color rgb="FFFF0000"/>
      <name val="Tahoma"/>
      <family val="2"/>
    </font>
    <font>
      <b/>
      <sz val="11"/>
      <color theme="0"/>
      <name val="Arial"/>
      <family val="2"/>
    </font>
    <font>
      <b/>
      <sz val="12"/>
      <color theme="1"/>
      <name val="Tahoma"/>
      <family val="2"/>
    </font>
    <font>
      <b/>
      <sz val="12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496E0"/>
        <bgColor indexed="64"/>
      </patternFill>
    </fill>
    <fill>
      <patternFill patternType="solid">
        <fgColor rgb="FFFBD1EF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10" fillId="0" borderId="0" applyNumberFormat="0" applyFill="0" applyBorder="0" applyProtection="0">
      <alignment vertical="top" wrapText="1"/>
    </xf>
    <xf numFmtId="0" fontId="11" fillId="0" borderId="0" applyNumberFormat="0" applyFill="0" applyBorder="0" applyAlignment="0" applyProtection="0">
      <alignment vertical="top" wrapText="1"/>
    </xf>
    <xf numFmtId="0" fontId="1" fillId="0" borderId="0"/>
    <xf numFmtId="0" fontId="13" fillId="0" borderId="0"/>
    <xf numFmtId="0" fontId="14" fillId="0" borderId="0"/>
    <xf numFmtId="0" fontId="12" fillId="0" borderId="0" applyNumberFormat="0" applyFill="0" applyBorder="0" applyProtection="0">
      <alignment vertical="top" wrapText="1"/>
    </xf>
    <xf numFmtId="44" fontId="1" fillId="0" borderId="0" applyFont="0" applyFill="0" applyBorder="0" applyAlignment="0" applyProtection="0"/>
    <xf numFmtId="0" fontId="15" fillId="0" borderId="0"/>
    <xf numFmtId="0" fontId="1" fillId="0" borderId="0"/>
    <xf numFmtId="0" fontId="2" fillId="0" borderId="0"/>
    <xf numFmtId="0" fontId="2" fillId="0" borderId="0"/>
    <xf numFmtId="0" fontId="24" fillId="0" borderId="0" applyBorder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Protection="0">
      <alignment vertical="top" wrapText="1"/>
    </xf>
    <xf numFmtId="44" fontId="1" fillId="0" borderId="0" applyFont="0" applyFill="0" applyBorder="0" applyAlignment="0" applyProtection="0"/>
  </cellStyleXfs>
  <cellXfs count="182">
    <xf numFmtId="0" fontId="0" fillId="0" borderId="0" xfId="0"/>
    <xf numFmtId="44" fontId="5" fillId="10" borderId="16" xfId="1" applyFont="1" applyFill="1" applyBorder="1" applyProtection="1">
      <protection locked="0"/>
    </xf>
    <xf numFmtId="44" fontId="5" fillId="10" borderId="9" xfId="1" applyFont="1" applyFill="1" applyBorder="1" applyProtection="1">
      <protection locked="0"/>
    </xf>
    <xf numFmtId="0" fontId="3" fillId="0" borderId="0" xfId="2" applyFont="1"/>
    <xf numFmtId="0" fontId="6" fillId="9" borderId="8" xfId="0" applyFont="1" applyFill="1" applyBorder="1" applyAlignment="1">
      <alignment vertical="top"/>
    </xf>
    <xf numFmtId="0" fontId="3" fillId="0" borderId="8" xfId="2" applyFont="1" applyBorder="1"/>
    <xf numFmtId="0" fontId="3" fillId="0" borderId="0" xfId="3" applyFont="1" applyAlignment="1">
      <alignment horizontal="left"/>
    </xf>
    <xf numFmtId="44" fontId="6" fillId="0" borderId="0" xfId="1" applyFont="1" applyBorder="1" applyProtection="1"/>
    <xf numFmtId="0" fontId="6" fillId="9" borderId="14" xfId="0" applyFont="1" applyFill="1" applyBorder="1" applyAlignment="1">
      <alignment vertical="top"/>
    </xf>
    <xf numFmtId="0" fontId="6" fillId="9" borderId="19" xfId="0" applyFont="1" applyFill="1" applyBorder="1" applyAlignment="1">
      <alignment vertical="top"/>
    </xf>
    <xf numFmtId="10" fontId="5" fillId="10" borderId="9" xfId="1" applyNumberFormat="1" applyFont="1" applyFill="1" applyBorder="1" applyProtection="1">
      <protection locked="0"/>
    </xf>
    <xf numFmtId="10" fontId="5" fillId="10" borderId="13" xfId="1" applyNumberFormat="1" applyFont="1" applyFill="1" applyBorder="1" applyProtection="1">
      <protection locked="0"/>
    </xf>
    <xf numFmtId="44" fontId="20" fillId="0" borderId="33" xfId="1" applyFont="1" applyFill="1" applyBorder="1" applyProtection="1">
      <protection locked="0"/>
    </xf>
    <xf numFmtId="44" fontId="20" fillId="3" borderId="33" xfId="1" applyFont="1" applyFill="1" applyBorder="1" applyProtection="1"/>
    <xf numFmtId="0" fontId="5" fillId="0" borderId="24" xfId="0" applyFont="1" applyBorder="1" applyAlignment="1">
      <alignment horizontal="left" vertical="top"/>
    </xf>
    <xf numFmtId="2" fontId="3" fillId="0" borderId="33" xfId="2" applyNumberFormat="1" applyFont="1" applyBorder="1" applyAlignment="1">
      <alignment horizontal="center"/>
    </xf>
    <xf numFmtId="3" fontId="3" fillId="0" borderId="33" xfId="2" applyNumberFormat="1" applyFont="1" applyBorder="1" applyAlignment="1">
      <alignment horizontal="center"/>
    </xf>
    <xf numFmtId="3" fontId="3" fillId="0" borderId="9" xfId="2" applyNumberFormat="1" applyFont="1" applyBorder="1" applyAlignment="1">
      <alignment horizontal="center"/>
    </xf>
    <xf numFmtId="0" fontId="3" fillId="0" borderId="0" xfId="5" applyFont="1" applyAlignment="1">
      <alignment horizontal="left" vertical="top" wrapText="1"/>
    </xf>
    <xf numFmtId="0" fontId="6" fillId="9" borderId="7" xfId="0" applyFont="1" applyFill="1" applyBorder="1" applyAlignment="1">
      <alignment horizontal="left"/>
    </xf>
    <xf numFmtId="0" fontId="3" fillId="0" borderId="0" xfId="2" applyFont="1" applyAlignment="1">
      <alignment horizontal="left"/>
    </xf>
    <xf numFmtId="0" fontId="6" fillId="9" borderId="9" xfId="0" applyFont="1" applyFill="1" applyBorder="1" applyAlignment="1">
      <alignment vertical="top" wrapText="1"/>
    </xf>
    <xf numFmtId="0" fontId="6" fillId="9" borderId="23" xfId="0" applyFont="1" applyFill="1" applyBorder="1"/>
    <xf numFmtId="0" fontId="5" fillId="0" borderId="0" xfId="0" applyFont="1"/>
    <xf numFmtId="0" fontId="5" fillId="0" borderId="33" xfId="0" applyFont="1" applyBorder="1"/>
    <xf numFmtId="0" fontId="5" fillId="0" borderId="34" xfId="0" applyFont="1" applyBorder="1"/>
    <xf numFmtId="0" fontId="20" fillId="0" borderId="33" xfId="0" applyFont="1" applyBorder="1" applyProtection="1">
      <protection locked="0"/>
    </xf>
    <xf numFmtId="44" fontId="5" fillId="0" borderId="0" xfId="1" applyFont="1" applyFill="1" applyBorder="1" applyProtection="1">
      <protection locked="0"/>
    </xf>
    <xf numFmtId="0" fontId="5" fillId="0" borderId="0" xfId="0" applyFont="1" applyAlignment="1">
      <alignment horizontal="left" vertical="top"/>
    </xf>
    <xf numFmtId="0" fontId="6" fillId="9" borderId="15" xfId="0" applyFont="1" applyFill="1" applyBorder="1" applyAlignment="1">
      <alignment horizontal="center" vertical="top"/>
    </xf>
    <xf numFmtId="0" fontId="6" fillId="9" borderId="15" xfId="0" applyFont="1" applyFill="1" applyBorder="1" applyAlignment="1">
      <alignment horizontal="center" wrapText="1"/>
    </xf>
    <xf numFmtId="0" fontId="6" fillId="9" borderId="12" xfId="0" applyFont="1" applyFill="1" applyBorder="1" applyAlignment="1">
      <alignment horizontal="center" wrapText="1"/>
    </xf>
    <xf numFmtId="0" fontId="28" fillId="0" borderId="0" xfId="2" applyFont="1"/>
    <xf numFmtId="166" fontId="27" fillId="0" borderId="0" xfId="2" applyNumberFormat="1" applyFont="1" applyAlignment="1">
      <alignment horizontal="center"/>
    </xf>
    <xf numFmtId="10" fontId="5" fillId="0" borderId="9" xfId="1" applyNumberFormat="1" applyFont="1" applyFill="1" applyBorder="1" applyProtection="1">
      <protection locked="0"/>
    </xf>
    <xf numFmtId="0" fontId="5" fillId="8" borderId="33" xfId="0" applyFont="1" applyFill="1" applyBorder="1" applyAlignment="1">
      <alignment horizontal="center"/>
    </xf>
    <xf numFmtId="166" fontId="5" fillId="0" borderId="33" xfId="0" applyNumberFormat="1" applyFont="1" applyBorder="1" applyAlignment="1">
      <alignment horizontal="center"/>
    </xf>
    <xf numFmtId="166" fontId="6" fillId="13" borderId="33" xfId="0" applyNumberFormat="1" applyFont="1" applyFill="1" applyBorder="1" applyAlignment="1">
      <alignment horizontal="center"/>
    </xf>
    <xf numFmtId="166" fontId="3" fillId="13" borderId="33" xfId="2" applyNumberFormat="1" applyFont="1" applyFill="1" applyBorder="1" applyAlignment="1">
      <alignment horizontal="center"/>
    </xf>
    <xf numFmtId="0" fontId="28" fillId="13" borderId="27" xfId="2" applyFont="1" applyFill="1" applyBorder="1"/>
    <xf numFmtId="166" fontId="27" fillId="13" borderId="23" xfId="2" applyNumberFormat="1" applyFont="1" applyFill="1" applyBorder="1" applyAlignment="1">
      <alignment horizontal="center"/>
    </xf>
    <xf numFmtId="0" fontId="5" fillId="0" borderId="0" xfId="0" applyFont="1" applyAlignment="1">
      <alignment wrapText="1"/>
    </xf>
    <xf numFmtId="0" fontId="6" fillId="5" borderId="33" xfId="0" applyFont="1" applyFill="1" applyBorder="1" applyAlignment="1">
      <alignment wrapText="1"/>
    </xf>
    <xf numFmtId="0" fontId="30" fillId="0" borderId="4" xfId="0" applyFont="1" applyBorder="1"/>
    <xf numFmtId="0" fontId="6" fillId="9" borderId="34" xfId="0" applyFont="1" applyFill="1" applyBorder="1"/>
    <xf numFmtId="0" fontId="6" fillId="9" borderId="3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9" borderId="33" xfId="0" applyFont="1" applyFill="1" applyBorder="1" applyAlignment="1">
      <alignment vertical="center"/>
    </xf>
    <xf numFmtId="0" fontId="3" fillId="4" borderId="33" xfId="0" applyFont="1" applyFill="1" applyBorder="1"/>
    <xf numFmtId="166" fontId="5" fillId="0" borderId="33" xfId="0" applyNumberFormat="1" applyFont="1" applyBorder="1" applyAlignment="1" applyProtection="1">
      <alignment horizontal="center"/>
      <protection locked="0"/>
    </xf>
    <xf numFmtId="0" fontId="3" fillId="4" borderId="33" xfId="0" applyFont="1" applyFill="1" applyBorder="1" applyAlignment="1">
      <alignment wrapText="1"/>
    </xf>
    <xf numFmtId="166" fontId="5" fillId="0" borderId="42" xfId="0" applyNumberFormat="1" applyFont="1" applyBorder="1" applyAlignment="1">
      <alignment horizontal="center"/>
    </xf>
    <xf numFmtId="166" fontId="5" fillId="0" borderId="0" xfId="0" applyNumberFormat="1" applyFont="1" applyAlignment="1">
      <alignment horizontal="left"/>
    </xf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1" fontId="0" fillId="0" borderId="0" xfId="0" applyNumberFormat="1"/>
    <xf numFmtId="1" fontId="25" fillId="0" borderId="0" xfId="0" applyNumberFormat="1" applyFont="1" applyAlignment="1">
      <alignment vertical="center"/>
    </xf>
    <xf numFmtId="0" fontId="20" fillId="5" borderId="10" xfId="0" applyFont="1" applyFill="1" applyBorder="1" applyAlignment="1">
      <alignment horizontal="center"/>
    </xf>
    <xf numFmtId="0" fontId="0" fillId="5" borderId="11" xfId="0" applyFill="1" applyBorder="1"/>
    <xf numFmtId="0" fontId="20" fillId="5" borderId="37" xfId="0" applyFont="1" applyFill="1" applyBorder="1" applyAlignment="1">
      <alignment horizontal="center"/>
    </xf>
    <xf numFmtId="0" fontId="0" fillId="5" borderId="38" xfId="0" applyFill="1" applyBorder="1"/>
    <xf numFmtId="0" fontId="22" fillId="6" borderId="24" xfId="0" applyFont="1" applyFill="1" applyBorder="1" applyAlignment="1">
      <alignment horizontal="center" textRotation="90" wrapText="1"/>
    </xf>
    <xf numFmtId="0" fontId="22" fillId="6" borderId="6" xfId="0" applyFont="1" applyFill="1" applyBorder="1" applyAlignment="1">
      <alignment horizontal="center" textRotation="90" wrapText="1"/>
    </xf>
    <xf numFmtId="0" fontId="22" fillId="5" borderId="6" xfId="0" applyFont="1" applyFill="1" applyBorder="1" applyAlignment="1">
      <alignment horizontal="center" textRotation="90" wrapText="1"/>
    </xf>
    <xf numFmtId="0" fontId="22" fillId="2" borderId="34" xfId="0" applyFont="1" applyFill="1" applyBorder="1" applyAlignment="1">
      <alignment horizontal="center" textRotation="90" wrapText="1"/>
    </xf>
    <xf numFmtId="0" fontId="23" fillId="5" borderId="34" xfId="0" applyFont="1" applyFill="1" applyBorder="1" applyAlignment="1">
      <alignment horizontal="left" textRotation="90" wrapText="1"/>
    </xf>
    <xf numFmtId="0" fontId="23" fillId="11" borderId="34" xfId="0" applyFont="1" applyFill="1" applyBorder="1" applyAlignment="1">
      <alignment horizontal="left" textRotation="90" wrapText="1"/>
    </xf>
    <xf numFmtId="0" fontId="23" fillId="11" borderId="34" xfId="0" applyFont="1" applyFill="1" applyBorder="1" applyAlignment="1">
      <alignment horizontal="center" textRotation="90" wrapText="1"/>
    </xf>
    <xf numFmtId="1" fontId="23" fillId="11" borderId="34" xfId="0" applyNumberFormat="1" applyFont="1" applyFill="1" applyBorder="1" applyAlignment="1">
      <alignment horizontal="center" textRotation="90" wrapText="1"/>
    </xf>
    <xf numFmtId="2" fontId="23" fillId="11" borderId="34" xfId="0" applyNumberFormat="1" applyFont="1" applyFill="1" applyBorder="1" applyAlignment="1">
      <alignment horizontal="center" textRotation="90" wrapText="1"/>
    </xf>
    <xf numFmtId="1" fontId="23" fillId="11" borderId="34" xfId="0" applyNumberFormat="1" applyFont="1" applyFill="1" applyBorder="1" applyAlignment="1">
      <alignment horizontal="center" vertical="center" textRotation="90" wrapText="1"/>
    </xf>
    <xf numFmtId="0" fontId="8" fillId="0" borderId="0" xfId="0" applyFont="1" applyAlignment="1">
      <alignment wrapText="1"/>
    </xf>
    <xf numFmtId="0" fontId="20" fillId="3" borderId="33" xfId="0" applyFont="1" applyFill="1" applyBorder="1"/>
    <xf numFmtId="44" fontId="20" fillId="3" borderId="33" xfId="0" applyNumberFormat="1" applyFont="1" applyFill="1" applyBorder="1"/>
    <xf numFmtId="49" fontId="16" fillId="12" borderId="33" xfId="6" applyNumberFormat="1" applyFont="1" applyFill="1" applyBorder="1" applyAlignment="1" applyProtection="1">
      <alignment horizontal="left" vertical="center" wrapText="1"/>
    </xf>
    <xf numFmtId="0" fontId="16" fillId="12" borderId="33" xfId="11" applyNumberFormat="1" applyFont="1" applyFill="1" applyBorder="1" applyAlignment="1" applyProtection="1">
      <alignment horizontal="center" vertical="center" wrapText="1"/>
    </xf>
    <xf numFmtId="1" fontId="16" fillId="0" borderId="33" xfId="0" applyNumberFormat="1" applyFont="1" applyBorder="1" applyAlignment="1">
      <alignment horizontal="center"/>
    </xf>
    <xf numFmtId="1" fontId="16" fillId="0" borderId="33" xfId="0" applyNumberFormat="1" applyFont="1" applyBorder="1" applyAlignment="1">
      <alignment horizontal="left"/>
    </xf>
    <xf numFmtId="2" fontId="16" fillId="0" borderId="33" xfId="0" applyNumberFormat="1" applyFont="1" applyBorder="1" applyAlignment="1">
      <alignment horizontal="center"/>
    </xf>
    <xf numFmtId="2" fontId="16" fillId="0" borderId="33" xfId="0" applyNumberFormat="1" applyFont="1" applyBorder="1" applyAlignment="1">
      <alignment horizontal="left"/>
    </xf>
    <xf numFmtId="0" fontId="16" fillId="0" borderId="33" xfId="0" applyFont="1" applyBorder="1" applyAlignment="1">
      <alignment horizontal="center"/>
    </xf>
    <xf numFmtId="165" fontId="16" fillId="0" borderId="33" xfId="0" applyNumberFormat="1" applyFont="1" applyBorder="1" applyAlignment="1">
      <alignment horizontal="center"/>
    </xf>
    <xf numFmtId="11" fontId="16" fillId="0" borderId="33" xfId="0" applyNumberFormat="1" applyFont="1" applyBorder="1" applyAlignment="1">
      <alignment horizontal="center"/>
    </xf>
    <xf numFmtId="1" fontId="16" fillId="0" borderId="33" xfId="0" applyNumberFormat="1" applyFont="1" applyBorder="1" applyAlignment="1">
      <alignment horizontal="center" vertical="center"/>
    </xf>
    <xf numFmtId="0" fontId="17" fillId="0" borderId="33" xfId="0" applyFont="1" applyBorder="1"/>
    <xf numFmtId="0" fontId="16" fillId="0" borderId="33" xfId="0" applyFont="1" applyBorder="1" applyAlignment="1">
      <alignment horizontal="left"/>
    </xf>
    <xf numFmtId="1" fontId="16" fillId="4" borderId="33" xfId="0" applyNumberFormat="1" applyFont="1" applyFill="1" applyBorder="1" applyAlignment="1">
      <alignment horizontal="center"/>
    </xf>
    <xf numFmtId="49" fontId="16" fillId="0" borderId="33" xfId="6" applyNumberFormat="1" applyFont="1" applyFill="1" applyBorder="1" applyAlignment="1" applyProtection="1">
      <alignment horizontal="left" vertical="center" wrapText="1"/>
    </xf>
    <xf numFmtId="0" fontId="16" fillId="0" borderId="33" xfId="11" applyNumberFormat="1" applyFont="1" applyFill="1" applyBorder="1" applyAlignment="1" applyProtection="1">
      <alignment horizontal="center" vertical="center" wrapText="1"/>
    </xf>
    <xf numFmtId="0" fontId="16" fillId="0" borderId="33" xfId="0" applyFont="1" applyBorder="1"/>
    <xf numFmtId="0" fontId="25" fillId="0" borderId="0" xfId="0" applyFont="1"/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left" vertical="center" wrapText="1"/>
    </xf>
    <xf numFmtId="0" fontId="0" fillId="0" borderId="36" xfId="0" applyBorder="1" applyAlignment="1">
      <alignment vertical="center" wrapText="1"/>
    </xf>
    <xf numFmtId="0" fontId="16" fillId="0" borderId="33" xfId="0" applyFont="1" applyBorder="1" applyAlignment="1">
      <alignment horizontal="left" vertical="center"/>
    </xf>
    <xf numFmtId="1" fontId="16" fillId="0" borderId="33" xfId="0" applyNumberFormat="1" applyFont="1" applyBorder="1" applyAlignment="1">
      <alignment horizontal="left" vertical="center"/>
    </xf>
    <xf numFmtId="2" fontId="16" fillId="0" borderId="33" xfId="0" applyNumberFormat="1" applyFont="1" applyBorder="1" applyAlignment="1">
      <alignment horizontal="center" vertical="center"/>
    </xf>
    <xf numFmtId="0" fontId="16" fillId="0" borderId="33" xfId="0" applyFont="1" applyBorder="1" applyAlignment="1">
      <alignment wrapText="1"/>
    </xf>
    <xf numFmtId="0" fontId="4" fillId="0" borderId="0" xfId="2" applyFont="1"/>
    <xf numFmtId="44" fontId="4" fillId="0" borderId="0" xfId="2" applyNumberFormat="1" applyFont="1"/>
    <xf numFmtId="0" fontId="6" fillId="9" borderId="27" xfId="0" applyFont="1" applyFill="1" applyBorder="1" applyAlignment="1">
      <alignment vertical="top"/>
    </xf>
    <xf numFmtId="0" fontId="6" fillId="9" borderId="28" xfId="0" applyFont="1" applyFill="1" applyBorder="1" applyAlignment="1">
      <alignment vertical="top"/>
    </xf>
    <xf numFmtId="0" fontId="5" fillId="0" borderId="25" xfId="0" applyFont="1" applyBorder="1"/>
    <xf numFmtId="9" fontId="5" fillId="0" borderId="16" xfId="0" applyNumberFormat="1" applyFont="1" applyBorder="1"/>
    <xf numFmtId="0" fontId="5" fillId="0" borderId="8" xfId="0" applyFont="1" applyBorder="1"/>
    <xf numFmtId="9" fontId="5" fillId="0" borderId="9" xfId="0" applyNumberFormat="1" applyFont="1" applyBorder="1"/>
    <xf numFmtId="0" fontId="6" fillId="0" borderId="19" xfId="0" applyFont="1" applyBorder="1"/>
    <xf numFmtId="166" fontId="4" fillId="0" borderId="33" xfId="2" applyNumberFormat="1" applyFont="1" applyBorder="1" applyAlignment="1">
      <alignment horizontal="center"/>
    </xf>
    <xf numFmtId="0" fontId="6" fillId="0" borderId="0" xfId="0" applyFont="1"/>
    <xf numFmtId="0" fontId="6" fillId="0" borderId="34" xfId="0" applyFont="1" applyBorder="1" applyAlignment="1">
      <alignment wrapText="1"/>
    </xf>
    <xf numFmtId="0" fontId="6" fillId="0" borderId="34" xfId="0" applyFont="1" applyBorder="1" applyAlignment="1">
      <alignment horizontal="center"/>
    </xf>
    <xf numFmtId="0" fontId="5" fillId="0" borderId="33" xfId="0" applyFont="1" applyBorder="1" applyAlignment="1">
      <alignment wrapText="1"/>
    </xf>
    <xf numFmtId="168" fontId="5" fillId="8" borderId="33" xfId="0" applyNumberFormat="1" applyFont="1" applyFill="1" applyBorder="1" applyAlignment="1">
      <alignment horizontal="center"/>
    </xf>
    <xf numFmtId="0" fontId="22" fillId="14" borderId="5" xfId="0" applyFont="1" applyFill="1" applyBorder="1" applyAlignment="1">
      <alignment horizontal="center" textRotation="90" wrapText="1"/>
    </xf>
    <xf numFmtId="0" fontId="22" fillId="14" borderId="6" xfId="0" applyFont="1" applyFill="1" applyBorder="1" applyAlignment="1">
      <alignment horizontal="center" textRotation="90" wrapText="1"/>
    </xf>
    <xf numFmtId="0" fontId="31" fillId="5" borderId="10" xfId="0" applyFont="1" applyFill="1" applyBorder="1" applyAlignment="1">
      <alignment horizontal="left"/>
    </xf>
    <xf numFmtId="166" fontId="31" fillId="5" borderId="10" xfId="0" applyNumberFormat="1" applyFont="1" applyFill="1" applyBorder="1" applyAlignment="1">
      <alignment horizontal="center"/>
    </xf>
    <xf numFmtId="0" fontId="31" fillId="5" borderId="37" xfId="0" applyFont="1" applyFill="1" applyBorder="1" applyAlignment="1">
      <alignment horizontal="left" vertical="top"/>
    </xf>
    <xf numFmtId="166" fontId="31" fillId="5" borderId="37" xfId="0" applyNumberFormat="1" applyFont="1" applyFill="1" applyBorder="1" applyAlignment="1">
      <alignment horizontal="center" vertical="top"/>
    </xf>
    <xf numFmtId="0" fontId="5" fillId="16" borderId="12" xfId="1" applyNumberFormat="1" applyFont="1" applyFill="1" applyBorder="1" applyAlignment="1" applyProtection="1">
      <protection locked="0"/>
    </xf>
    <xf numFmtId="167" fontId="5" fillId="16" borderId="9" xfId="1" applyNumberFormat="1" applyFont="1" applyFill="1" applyBorder="1" applyAlignment="1" applyProtection="1">
      <protection locked="0"/>
    </xf>
    <xf numFmtId="0" fontId="5" fillId="16" borderId="9" xfId="1" applyNumberFormat="1" applyFont="1" applyFill="1" applyBorder="1" applyAlignment="1" applyProtection="1">
      <protection locked="0"/>
    </xf>
    <xf numFmtId="0" fontId="5" fillId="16" borderId="13" xfId="1" applyNumberFormat="1" applyFont="1" applyFill="1" applyBorder="1" applyAlignment="1" applyProtection="1">
      <protection locked="0"/>
    </xf>
    <xf numFmtId="0" fontId="5" fillId="0" borderId="33" xfId="0" applyFont="1" applyBorder="1" applyProtection="1">
      <protection locked="0"/>
    </xf>
    <xf numFmtId="44" fontId="5" fillId="0" borderId="16" xfId="1" applyFont="1" applyFill="1" applyBorder="1" applyProtection="1"/>
    <xf numFmtId="0" fontId="5" fillId="0" borderId="24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5" fillId="0" borderId="33" xfId="0" applyFont="1" applyBorder="1" applyAlignment="1">
      <alignment horizontal="left" vertical="top"/>
    </xf>
    <xf numFmtId="0" fontId="7" fillId="0" borderId="0" xfId="3" applyFont="1" applyAlignment="1">
      <alignment horizontal="justify" vertical="center" wrapText="1"/>
    </xf>
    <xf numFmtId="0" fontId="6" fillId="9" borderId="29" xfId="0" applyFont="1" applyFill="1" applyBorder="1" applyAlignment="1">
      <alignment horizontal="left"/>
    </xf>
    <xf numFmtId="0" fontId="6" fillId="9" borderId="30" xfId="0" applyFont="1" applyFill="1" applyBorder="1" applyAlignment="1">
      <alignment horizontal="left"/>
    </xf>
    <xf numFmtId="0" fontId="6" fillId="9" borderId="8" xfId="0" applyFont="1" applyFill="1" applyBorder="1" applyAlignment="1">
      <alignment horizontal="left" vertical="top"/>
    </xf>
    <xf numFmtId="0" fontId="6" fillId="9" borderId="33" xfId="0" applyFont="1" applyFill="1" applyBorder="1" applyAlignment="1">
      <alignment horizontal="left" vertical="top"/>
    </xf>
    <xf numFmtId="0" fontId="3" fillId="4" borderId="8" xfId="3" applyFont="1" applyFill="1" applyBorder="1" applyAlignment="1">
      <alignment horizontal="left"/>
    </xf>
    <xf numFmtId="0" fontId="1" fillId="0" borderId="33" xfId="3" applyBorder="1" applyAlignment="1">
      <alignment horizontal="left"/>
    </xf>
    <xf numFmtId="0" fontId="3" fillId="4" borderId="19" xfId="3" applyFont="1" applyFill="1" applyBorder="1" applyAlignment="1">
      <alignment horizontal="left"/>
    </xf>
    <xf numFmtId="0" fontId="1" fillId="0" borderId="20" xfId="3" applyBorder="1" applyAlignment="1">
      <alignment horizontal="left"/>
    </xf>
    <xf numFmtId="0" fontId="6" fillId="9" borderId="21" xfId="0" applyFont="1" applyFill="1" applyBorder="1" applyAlignment="1">
      <alignment horizontal="left"/>
    </xf>
    <xf numFmtId="0" fontId="6" fillId="9" borderId="22" xfId="0" applyFont="1" applyFill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5" borderId="27" xfId="0" applyFont="1" applyFill="1" applyBorder="1" applyAlignment="1">
      <alignment wrapText="1"/>
    </xf>
    <xf numFmtId="0" fontId="6" fillId="5" borderId="39" xfId="0" applyFont="1" applyFill="1" applyBorder="1" applyAlignment="1">
      <alignment wrapText="1"/>
    </xf>
    <xf numFmtId="0" fontId="6" fillId="5" borderId="28" xfId="0" applyFont="1" applyFill="1" applyBorder="1" applyAlignment="1">
      <alignment wrapText="1"/>
    </xf>
    <xf numFmtId="0" fontId="33" fillId="0" borderId="0" xfId="0" applyFont="1" applyAlignment="1">
      <alignment horizontal="center"/>
    </xf>
    <xf numFmtId="14" fontId="26" fillId="5" borderId="27" xfId="0" applyNumberFormat="1" applyFont="1" applyFill="1" applyBorder="1" applyAlignment="1">
      <alignment horizontal="center"/>
    </xf>
    <xf numFmtId="14" fontId="26" fillId="5" borderId="39" xfId="0" applyNumberFormat="1" applyFont="1" applyFill="1" applyBorder="1" applyAlignment="1">
      <alignment horizontal="center"/>
    </xf>
    <xf numFmtId="14" fontId="26" fillId="5" borderId="28" xfId="0" applyNumberFormat="1" applyFont="1" applyFill="1" applyBorder="1" applyAlignment="1">
      <alignment horizontal="center"/>
    </xf>
    <xf numFmtId="0" fontId="5" fillId="0" borderId="26" xfId="0" applyFont="1" applyBorder="1" applyAlignment="1">
      <alignment horizontal="left" vertical="top"/>
    </xf>
    <xf numFmtId="0" fontId="18" fillId="6" borderId="29" xfId="0" applyFont="1" applyFill="1" applyBorder="1" applyAlignment="1">
      <alignment horizontal="center" vertical="center" wrapText="1"/>
    </xf>
    <xf numFmtId="0" fontId="18" fillId="6" borderId="31" xfId="0" applyFont="1" applyFill="1" applyBorder="1" applyAlignment="1">
      <alignment horizontal="center" vertical="center" wrapText="1"/>
    </xf>
    <xf numFmtId="0" fontId="18" fillId="14" borderId="18" xfId="0" applyFont="1" applyFill="1" applyBorder="1" applyAlignment="1">
      <alignment horizontal="center" vertical="center" wrapText="1"/>
    </xf>
    <xf numFmtId="0" fontId="18" fillId="14" borderId="30" xfId="0" applyFont="1" applyFill="1" applyBorder="1" applyAlignment="1">
      <alignment horizontal="center" vertical="center" wrapText="1"/>
    </xf>
    <xf numFmtId="0" fontId="18" fillId="5" borderId="32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wrapText="1"/>
    </xf>
    <xf numFmtId="0" fontId="21" fillId="7" borderId="17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164" fontId="21" fillId="15" borderId="1" xfId="0" applyNumberFormat="1" applyFont="1" applyFill="1" applyBorder="1" applyAlignment="1">
      <alignment horizontal="center" vertical="center"/>
    </xf>
    <xf numFmtId="164" fontId="21" fillId="15" borderId="3" xfId="0" applyNumberFormat="1" applyFont="1" applyFill="1" applyBorder="1" applyAlignment="1">
      <alignment horizontal="center" vertical="center"/>
    </xf>
    <xf numFmtId="164" fontId="21" fillId="5" borderId="4" xfId="0" applyNumberFormat="1" applyFont="1" applyFill="1" applyBorder="1" applyAlignment="1">
      <alignment horizontal="center" vertical="center"/>
    </xf>
    <xf numFmtId="0" fontId="20" fillId="5" borderId="35" xfId="0" applyFont="1" applyFill="1" applyBorder="1" applyAlignment="1">
      <alignment horizontal="center" vertical="center"/>
    </xf>
    <xf numFmtId="166" fontId="29" fillId="13" borderId="1" xfId="2" applyNumberFormat="1" applyFont="1" applyFill="1" applyBorder="1" applyAlignment="1">
      <alignment horizontal="center" vertical="center"/>
    </xf>
    <xf numFmtId="0" fontId="20" fillId="13" borderId="3" xfId="0" applyFont="1" applyFill="1" applyBorder="1" applyAlignment="1">
      <alignment horizontal="center" vertical="center"/>
    </xf>
    <xf numFmtId="0" fontId="20" fillId="13" borderId="2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right"/>
    </xf>
    <xf numFmtId="0" fontId="5" fillId="0" borderId="4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2" xfId="0" applyFont="1" applyBorder="1"/>
    <xf numFmtId="0" fontId="32" fillId="0" borderId="0" xfId="0" applyFont="1" applyAlignment="1">
      <alignment horizontal="center"/>
    </xf>
    <xf numFmtId="14" fontId="6" fillId="5" borderId="27" xfId="0" applyNumberFormat="1" applyFont="1" applyFill="1" applyBorder="1" applyAlignment="1">
      <alignment horizontal="center"/>
    </xf>
    <xf numFmtId="14" fontId="6" fillId="5" borderId="39" xfId="0" applyNumberFormat="1" applyFont="1" applyFill="1" applyBorder="1" applyAlignment="1">
      <alignment horizontal="center"/>
    </xf>
    <xf numFmtId="14" fontId="6" fillId="5" borderId="28" xfId="0" applyNumberFormat="1" applyFont="1" applyFill="1" applyBorder="1" applyAlignment="1">
      <alignment horizontal="center"/>
    </xf>
  </cellXfs>
  <cellStyles count="22">
    <cellStyle name="Hyperlink" xfId="7" builtinId="8" customBuiltin="1"/>
    <cellStyle name="Normal" xfId="10" xr:uid="{8631BCF9-B3B7-43F9-91DD-A2FD195F3BA1}"/>
    <cellStyle name="Standaard" xfId="0" builtinId="0"/>
    <cellStyle name="Standaard 11" xfId="8" xr:uid="{2CACFA0F-1B94-49FC-B37C-4E5A93613CEF}"/>
    <cellStyle name="Standaard 13" xfId="9" xr:uid="{1E93FBCE-F7EC-4986-AB3D-04EA9F8B6C8D}"/>
    <cellStyle name="Standaard 2" xfId="5" xr:uid="{00000000-0005-0000-0000-000001000000}"/>
    <cellStyle name="Standaard 2 4" xfId="16" xr:uid="{067536AF-265E-4BAC-B1F0-3F27B54CFB28}"/>
    <cellStyle name="Standaard 3" xfId="3" xr:uid="{00000000-0005-0000-0000-000002000000}"/>
    <cellStyle name="Standaard 4" xfId="2" xr:uid="{00000000-0005-0000-0000-000003000000}"/>
    <cellStyle name="Standaard 5" xfId="6" xr:uid="{95BB6441-7174-42D9-A1AA-96F6D4EB58ED}"/>
    <cellStyle name="Standaard 5 2" xfId="13" xr:uid="{99EA7A1D-7D47-44C7-AAA3-4726E11D6228}"/>
    <cellStyle name="Standaard 6" xfId="11" xr:uid="{83282CAB-943C-4351-BBB4-24349F5B721B}"/>
    <cellStyle name="Standaard 6 2" xfId="20" xr:uid="{85086BC9-71BB-44E2-8286-0FE03891AA33}"/>
    <cellStyle name="Standaard 7" xfId="15" xr:uid="{1A2DAA9D-CC47-4EE5-A433-DC34BE781F71}"/>
    <cellStyle name="Standaard 8" xfId="14" xr:uid="{4325ED63-8AF0-4CD9-BC37-4992274C5962}"/>
    <cellStyle name="Standaard 9" xfId="17" xr:uid="{7FDDFC65-EFFF-4E6A-8215-15B3FB77E5D0}"/>
    <cellStyle name="Valuta" xfId="1" builtinId="4"/>
    <cellStyle name="Valuta 2" xfId="4" xr:uid="{00000000-0005-0000-0000-000005000000}"/>
    <cellStyle name="Valuta 2 2" xfId="19" xr:uid="{97790DE0-B560-4FE6-87F7-668FD2C9BC53}"/>
    <cellStyle name="Valuta 3" xfId="12" xr:uid="{0D8D2C37-8FF7-4583-8602-9FE2E04343B4}"/>
    <cellStyle name="Valuta 3 2" xfId="21" xr:uid="{E4682E8F-F05C-4F45-8F13-C2BE8AEEECF2}"/>
    <cellStyle name="Valuta 4" xfId="18" xr:uid="{1E61B590-AF9E-49F9-B225-AD693C07DA16}"/>
  </cellStyles>
  <dxfs count="6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BD1EF"/>
      <color rgb="FFF496E0"/>
      <color rgb="FFFF8989"/>
      <color rgb="FFEE6CDF"/>
      <color rgb="FFFF0000"/>
      <color rgb="FFE65B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163830</xdr:colOff>
      <xdr:row>0</xdr:row>
      <xdr:rowOff>152400</xdr:rowOff>
    </xdr:from>
    <xdr:to>
      <xdr:col>1</xdr:col>
      <xdr:colOff>2078355</xdr:colOff>
      <xdr:row>0</xdr:row>
      <xdr:rowOff>1181116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6DA47DF-FB3C-4860-A112-C1EC23115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430" y="152400"/>
          <a:ext cx="1914525" cy="10287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453805</xdr:colOff>
      <xdr:row>0</xdr:row>
      <xdr:rowOff>316729</xdr:rowOff>
    </xdr:from>
    <xdr:to>
      <xdr:col>2</xdr:col>
      <xdr:colOff>535123</xdr:colOff>
      <xdr:row>0</xdr:row>
      <xdr:rowOff>1390817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62119FE8-FA35-3ACC-0160-C9EF01EA7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805" y="316729"/>
          <a:ext cx="2002883" cy="1070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CA62E-972C-4C5B-89B8-F9263C2D6DBC}">
  <sheetPr>
    <tabColor rgb="FF92D050"/>
  </sheetPr>
  <dimension ref="B1:F33"/>
  <sheetViews>
    <sheetView showGridLines="0" zoomScale="50" zoomScaleNormal="50" workbookViewId="0">
      <selection activeCell="B29" sqref="B29"/>
    </sheetView>
  </sheetViews>
  <sheetFormatPr defaultRowHeight="14.5" x14ac:dyDescent="0.35"/>
  <cols>
    <col min="2" max="2" width="46.453125" customWidth="1"/>
    <col min="3" max="3" width="39.08984375" customWidth="1"/>
    <col min="4" max="4" width="28.81640625" customWidth="1"/>
    <col min="5" max="5" width="22.36328125" customWidth="1"/>
    <col min="6" max="6" width="27.81640625" customWidth="1"/>
  </cols>
  <sheetData>
    <row r="1" spans="2:4" ht="99" customHeight="1" x14ac:dyDescent="0.35"/>
    <row r="2" spans="2:4" ht="27" customHeight="1" thickBot="1" x14ac:dyDescent="0.4"/>
    <row r="3" spans="2:4" x14ac:dyDescent="0.35">
      <c r="B3" s="134" t="s">
        <v>2</v>
      </c>
      <c r="C3" s="135"/>
      <c r="D3" s="19"/>
    </row>
    <row r="4" spans="2:4" x14ac:dyDescent="0.35">
      <c r="B4" s="136" t="s">
        <v>3</v>
      </c>
      <c r="C4" s="137"/>
      <c r="D4" s="21" t="s">
        <v>4</v>
      </c>
    </row>
    <row r="5" spans="2:4" x14ac:dyDescent="0.35">
      <c r="B5" s="138" t="s">
        <v>5</v>
      </c>
      <c r="C5" s="139"/>
      <c r="D5" s="34">
        <f>'01. Verrekenprijzen'!D6</f>
        <v>0</v>
      </c>
    </row>
    <row r="6" spans="2:4" x14ac:dyDescent="0.35">
      <c r="B6" s="138" t="s">
        <v>6</v>
      </c>
      <c r="C6" s="139"/>
      <c r="D6" s="34">
        <f>'01. Verrekenprijzen'!D7</f>
        <v>0</v>
      </c>
    </row>
    <row r="7" spans="2:4" ht="15" thickBot="1" x14ac:dyDescent="0.4">
      <c r="B7" s="140" t="s">
        <v>7</v>
      </c>
      <c r="C7" s="141"/>
      <c r="D7" s="34">
        <f>'01. Verrekenprijzen'!D8</f>
        <v>0</v>
      </c>
    </row>
    <row r="8" spans="2:4" ht="15" thickBot="1" x14ac:dyDescent="0.4">
      <c r="B8" s="18"/>
      <c r="C8" s="18"/>
      <c r="D8" s="20"/>
    </row>
    <row r="9" spans="2:4" ht="15" thickBot="1" x14ac:dyDescent="0.4">
      <c r="B9" s="142" t="s">
        <v>8</v>
      </c>
      <c r="C9" s="143"/>
      <c r="D9" s="22" t="s">
        <v>9</v>
      </c>
    </row>
    <row r="10" spans="2:4" x14ac:dyDescent="0.35">
      <c r="B10" s="130" t="s">
        <v>10</v>
      </c>
      <c r="C10" s="25" t="s">
        <v>11</v>
      </c>
      <c r="D10" s="129">
        <f>'01. Verrekenprijzen'!D11</f>
        <v>0</v>
      </c>
    </row>
    <row r="11" spans="2:4" x14ac:dyDescent="0.35">
      <c r="B11" s="130"/>
      <c r="C11" s="24" t="s">
        <v>12</v>
      </c>
      <c r="D11" s="129">
        <f>'01. Verrekenprijzen'!D12</f>
        <v>0</v>
      </c>
    </row>
    <row r="12" spans="2:4" x14ac:dyDescent="0.35">
      <c r="B12" s="131"/>
      <c r="C12" s="24" t="s">
        <v>13</v>
      </c>
      <c r="D12" s="129">
        <f>'01. Verrekenprijzen'!D13</f>
        <v>0</v>
      </c>
    </row>
    <row r="13" spans="2:4" x14ac:dyDescent="0.35">
      <c r="B13" s="14" t="s">
        <v>14</v>
      </c>
      <c r="C13" s="25" t="s">
        <v>11</v>
      </c>
      <c r="D13" s="129">
        <f>'01. Verrekenprijzen'!D14</f>
        <v>0</v>
      </c>
    </row>
    <row r="14" spans="2:4" x14ac:dyDescent="0.35">
      <c r="B14" s="14"/>
      <c r="C14" s="24" t="s">
        <v>12</v>
      </c>
      <c r="D14" s="129">
        <f>'01. Verrekenprijzen'!D15</f>
        <v>0</v>
      </c>
    </row>
    <row r="15" spans="2:4" x14ac:dyDescent="0.35">
      <c r="B15" s="14"/>
      <c r="C15" s="24" t="s">
        <v>13</v>
      </c>
      <c r="D15" s="129">
        <f>'01. Verrekenprijzen'!D16</f>
        <v>0</v>
      </c>
    </row>
    <row r="16" spans="2:4" x14ac:dyDescent="0.35">
      <c r="B16" s="132" t="s">
        <v>15</v>
      </c>
      <c r="C16" s="24" t="s">
        <v>11</v>
      </c>
      <c r="D16" s="129">
        <f>'01. Verrekenprijzen'!D17</f>
        <v>0</v>
      </c>
    </row>
    <row r="17" spans="2:6" x14ac:dyDescent="0.35">
      <c r="B17" s="132"/>
      <c r="C17" s="24" t="s">
        <v>12</v>
      </c>
      <c r="D17" s="129">
        <f>'01. Verrekenprijzen'!D18</f>
        <v>0</v>
      </c>
    </row>
    <row r="18" spans="2:6" x14ac:dyDescent="0.35">
      <c r="B18" s="132"/>
      <c r="C18" s="24" t="s">
        <v>13</v>
      </c>
      <c r="D18" s="129">
        <f>'01. Verrekenprijzen'!D19</f>
        <v>0</v>
      </c>
    </row>
    <row r="19" spans="2:6" ht="15" thickBot="1" x14ac:dyDescent="0.4">
      <c r="B19" s="28"/>
      <c r="C19" s="23"/>
      <c r="D19" s="27"/>
    </row>
    <row r="20" spans="2:6" x14ac:dyDescent="0.35">
      <c r="B20" s="8"/>
      <c r="C20" s="29" t="s">
        <v>220</v>
      </c>
      <c r="D20" s="29" t="s">
        <v>0</v>
      </c>
      <c r="E20" s="30" t="s">
        <v>1</v>
      </c>
      <c r="F20" s="31" t="s">
        <v>212</v>
      </c>
    </row>
    <row r="21" spans="2:6" x14ac:dyDescent="0.35">
      <c r="B21" s="5" t="s">
        <v>213</v>
      </c>
      <c r="C21" s="38">
        <f>'02. Contractprijzen'!H3</f>
        <v>0</v>
      </c>
      <c r="D21" s="15">
        <f>'02. Contractprijzen'!C3</f>
        <v>0</v>
      </c>
      <c r="E21" s="16">
        <f>'02. Contractprijzen'!A3</f>
        <v>150</v>
      </c>
      <c r="F21" s="17">
        <f>COUNT('02. Contractprijzen'!T5:T64)</f>
        <v>45</v>
      </c>
    </row>
    <row r="22" spans="2:6" x14ac:dyDescent="0.35">
      <c r="B22" s="5" t="s">
        <v>216</v>
      </c>
      <c r="C22" s="38">
        <f>'03. Tarievenblad'!D29</f>
        <v>0</v>
      </c>
    </row>
    <row r="23" spans="2:6" x14ac:dyDescent="0.35">
      <c r="B23" s="5" t="s">
        <v>215</v>
      </c>
      <c r="C23" s="38">
        <f>'01. Verrekenprijzen'!E36</f>
        <v>0</v>
      </c>
    </row>
    <row r="24" spans="2:6" ht="15" thickBot="1" x14ac:dyDescent="0.4"/>
    <row r="25" spans="2:6" ht="18" thickBot="1" x14ac:dyDescent="0.4">
      <c r="B25" s="39" t="s">
        <v>217</v>
      </c>
      <c r="C25" s="40">
        <f>SUM(C21:C24)</f>
        <v>0</v>
      </c>
    </row>
    <row r="26" spans="2:6" ht="17.5" x14ac:dyDescent="0.35">
      <c r="B26" s="32"/>
      <c r="C26" s="33"/>
    </row>
    <row r="27" spans="2:6" x14ac:dyDescent="0.35">
      <c r="B27" s="133" t="s">
        <v>17</v>
      </c>
      <c r="C27" s="133"/>
      <c r="D27" s="133"/>
    </row>
    <row r="28" spans="2:6" ht="15" thickBot="1" x14ac:dyDescent="0.4">
      <c r="B28" s="6"/>
      <c r="C28" s="6"/>
      <c r="D28" s="3"/>
    </row>
    <row r="29" spans="2:6" x14ac:dyDescent="0.35">
      <c r="B29" s="8" t="s">
        <v>18</v>
      </c>
      <c r="C29" s="124"/>
      <c r="D29" s="3"/>
    </row>
    <row r="30" spans="2:6" x14ac:dyDescent="0.35">
      <c r="B30" s="4" t="s">
        <v>19</v>
      </c>
      <c r="C30" s="125"/>
      <c r="D30" s="3"/>
    </row>
    <row r="31" spans="2:6" x14ac:dyDescent="0.35">
      <c r="B31" s="4" t="s">
        <v>20</v>
      </c>
      <c r="C31" s="126"/>
      <c r="D31" s="3"/>
    </row>
    <row r="32" spans="2:6" x14ac:dyDescent="0.35">
      <c r="B32" s="4" t="s">
        <v>21</v>
      </c>
      <c r="C32" s="126"/>
      <c r="D32" s="3"/>
    </row>
    <row r="33" spans="2:4" ht="15" thickBot="1" x14ac:dyDescent="0.4">
      <c r="B33" s="9" t="s">
        <v>22</v>
      </c>
      <c r="C33" s="127"/>
      <c r="D33" s="3"/>
    </row>
  </sheetData>
  <sheetProtection algorithmName="SHA-512" hashValue="VKj5Bb/dxxXGGORD2Lu9tIgLCFQNvU5CQEBD/BpXLdjpEVD1JboeniAUQywdxJlABIkhnM2rcM138PxqHhlrlA==" saltValue="tLuT4yA5Z5ReS/VorLP8zA==" spinCount="100000" sheet="1" objects="1" scenarios="1"/>
  <mergeCells count="9">
    <mergeCell ref="B10:B12"/>
    <mergeCell ref="B16:B18"/>
    <mergeCell ref="B27:D27"/>
    <mergeCell ref="B3:C3"/>
    <mergeCell ref="B4:C4"/>
    <mergeCell ref="B5:C5"/>
    <mergeCell ref="B6:C6"/>
    <mergeCell ref="B7:C7"/>
    <mergeCell ref="B9:C9"/>
  </mergeCells>
  <conditionalFormatting sqref="C29:C33">
    <cfRule type="containsBlanks" dxfId="5" priority="3">
      <formula>LEN(TRIM(C29))=0</formula>
    </cfRule>
  </conditionalFormatting>
  <pageMargins left="0.7" right="0.7" top="0.75" bottom="0.75" header="0.3" footer="0.3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G42"/>
  <sheetViews>
    <sheetView showGridLines="0" zoomScale="50" zoomScaleNormal="50" workbookViewId="0">
      <selection activeCell="D11" sqref="D11"/>
    </sheetView>
  </sheetViews>
  <sheetFormatPr defaultColWidth="8.90625" defaultRowHeight="14.5" x14ac:dyDescent="0.35"/>
  <cols>
    <col min="2" max="2" width="37.54296875" customWidth="1"/>
    <col min="3" max="3" width="34.453125" customWidth="1"/>
    <col min="4" max="4" width="21.54296875" customWidth="1"/>
    <col min="5" max="5" width="23.453125" customWidth="1"/>
    <col min="6" max="6" width="16.54296875" customWidth="1"/>
    <col min="7" max="7" width="31.6328125" bestFit="1" customWidth="1"/>
  </cols>
  <sheetData>
    <row r="1" spans="1:6" ht="25" customHeight="1" thickBot="1" x14ac:dyDescent="0.4">
      <c r="A1" s="150" t="s">
        <v>164</v>
      </c>
      <c r="B1" s="150"/>
      <c r="C1" s="150"/>
      <c r="D1" s="150"/>
    </row>
    <row r="2" spans="1:6" ht="15" thickBot="1" x14ac:dyDescent="0.4">
      <c r="A2" s="151" t="s">
        <v>175</v>
      </c>
      <c r="B2" s="152"/>
      <c r="C2" s="152"/>
      <c r="D2" s="153"/>
    </row>
    <row r="3" spans="1:6" ht="15" thickBot="1" x14ac:dyDescent="0.4">
      <c r="A3" s="3"/>
      <c r="B3" s="103"/>
      <c r="C3" s="104"/>
      <c r="D3" s="104"/>
      <c r="E3" s="104"/>
      <c r="F3" s="3"/>
    </row>
    <row r="4" spans="1:6" x14ac:dyDescent="0.35">
      <c r="A4" s="3"/>
      <c r="B4" s="134" t="s">
        <v>2</v>
      </c>
      <c r="C4" s="135"/>
      <c r="D4" s="19"/>
      <c r="E4" s="20"/>
      <c r="F4" s="20"/>
    </row>
    <row r="5" spans="1:6" ht="28" x14ac:dyDescent="0.35">
      <c r="A5" s="3"/>
      <c r="B5" s="136" t="s">
        <v>3</v>
      </c>
      <c r="C5" s="137"/>
      <c r="D5" s="21" t="s">
        <v>4</v>
      </c>
      <c r="E5" s="20"/>
      <c r="F5" s="20"/>
    </row>
    <row r="6" spans="1:6" x14ac:dyDescent="0.35">
      <c r="A6" s="3"/>
      <c r="B6" s="138" t="s">
        <v>5</v>
      </c>
      <c r="C6" s="139"/>
      <c r="D6" s="10"/>
      <c r="E6" s="20"/>
      <c r="F6" s="20"/>
    </row>
    <row r="7" spans="1:6" x14ac:dyDescent="0.35">
      <c r="A7" s="3"/>
      <c r="B7" s="138" t="s">
        <v>6</v>
      </c>
      <c r="C7" s="139"/>
      <c r="D7" s="10"/>
      <c r="E7" s="20"/>
      <c r="F7" s="20"/>
    </row>
    <row r="8" spans="1:6" ht="15" thickBot="1" x14ac:dyDescent="0.4">
      <c r="A8" s="3"/>
      <c r="B8" s="140" t="s">
        <v>7</v>
      </c>
      <c r="C8" s="141"/>
      <c r="D8" s="11"/>
      <c r="E8" s="20"/>
      <c r="F8" s="20"/>
    </row>
    <row r="9" spans="1:6" ht="15" thickBot="1" x14ac:dyDescent="0.4">
      <c r="A9" s="3"/>
      <c r="B9" s="18"/>
      <c r="C9" s="18"/>
      <c r="D9" s="20"/>
      <c r="E9" s="20"/>
      <c r="F9" s="20"/>
    </row>
    <row r="10" spans="1:6" ht="15" thickBot="1" x14ac:dyDescent="0.4">
      <c r="B10" s="142" t="s">
        <v>8</v>
      </c>
      <c r="C10" s="143"/>
      <c r="D10" s="22" t="s">
        <v>9</v>
      </c>
      <c r="E10" s="23"/>
      <c r="F10" s="20"/>
    </row>
    <row r="11" spans="1:6" x14ac:dyDescent="0.35">
      <c r="B11" s="130" t="s">
        <v>10</v>
      </c>
      <c r="C11" s="25" t="s">
        <v>11</v>
      </c>
      <c r="D11" s="1"/>
      <c r="E11" s="23"/>
      <c r="F11" s="20"/>
    </row>
    <row r="12" spans="1:6" x14ac:dyDescent="0.35">
      <c r="B12" s="130"/>
      <c r="C12" s="24" t="s">
        <v>12</v>
      </c>
      <c r="D12" s="2"/>
      <c r="E12" s="23"/>
      <c r="F12" s="20"/>
    </row>
    <row r="13" spans="1:6" x14ac:dyDescent="0.35">
      <c r="B13" s="131"/>
      <c r="C13" s="24" t="s">
        <v>13</v>
      </c>
      <c r="D13" s="2"/>
      <c r="E13" s="23"/>
      <c r="F13" s="20"/>
    </row>
    <row r="14" spans="1:6" x14ac:dyDescent="0.35">
      <c r="B14" s="14" t="s">
        <v>14</v>
      </c>
      <c r="C14" s="25" t="s">
        <v>11</v>
      </c>
      <c r="D14" s="2"/>
      <c r="E14" s="23"/>
      <c r="F14" s="20"/>
    </row>
    <row r="15" spans="1:6" x14ac:dyDescent="0.35">
      <c r="B15" s="14"/>
      <c r="C15" s="24" t="s">
        <v>12</v>
      </c>
      <c r="D15" s="2"/>
      <c r="E15" s="23"/>
      <c r="F15" s="20"/>
    </row>
    <row r="16" spans="1:6" x14ac:dyDescent="0.35">
      <c r="B16" s="14"/>
      <c r="C16" s="24" t="s">
        <v>13</v>
      </c>
      <c r="D16" s="2"/>
      <c r="E16" s="23"/>
      <c r="F16" s="20"/>
    </row>
    <row r="17" spans="1:7" x14ac:dyDescent="0.35">
      <c r="B17" s="154" t="s">
        <v>15</v>
      </c>
      <c r="C17" s="24" t="s">
        <v>11</v>
      </c>
      <c r="D17" s="2"/>
      <c r="E17" s="23"/>
      <c r="F17" s="20"/>
    </row>
    <row r="18" spans="1:7" x14ac:dyDescent="0.35">
      <c r="B18" s="130"/>
      <c r="C18" s="24" t="s">
        <v>12</v>
      </c>
      <c r="D18" s="2"/>
      <c r="E18" s="23"/>
      <c r="F18" s="20"/>
    </row>
    <row r="19" spans="1:7" x14ac:dyDescent="0.35">
      <c r="B19" s="131"/>
      <c r="C19" s="24" t="s">
        <v>13</v>
      </c>
      <c r="D19" s="2"/>
      <c r="E19" s="23"/>
      <c r="F19" s="23"/>
      <c r="G19" s="23"/>
    </row>
    <row r="20" spans="1:7" ht="15" thickBot="1" x14ac:dyDescent="0.4">
      <c r="A20" s="3"/>
      <c r="B20" s="6"/>
      <c r="C20" s="6"/>
      <c r="D20" s="3"/>
      <c r="E20" s="3"/>
      <c r="F20" s="3"/>
    </row>
    <row r="21" spans="1:7" ht="15" thickBot="1" x14ac:dyDescent="0.4">
      <c r="A21" s="3"/>
      <c r="B21" s="105" t="s">
        <v>16</v>
      </c>
      <c r="C21" s="106" t="s">
        <v>218</v>
      </c>
      <c r="D21" s="106" t="s">
        <v>219</v>
      </c>
      <c r="E21" s="3"/>
      <c r="F21" s="3"/>
    </row>
    <row r="22" spans="1:7" x14ac:dyDescent="0.35">
      <c r="A22" s="3"/>
      <c r="B22" s="107" t="s">
        <v>11</v>
      </c>
      <c r="C22" s="108">
        <v>0.7</v>
      </c>
      <c r="D22" s="108">
        <v>0.7</v>
      </c>
      <c r="E22" s="3"/>
      <c r="F22" s="3"/>
    </row>
    <row r="23" spans="1:7" x14ac:dyDescent="0.35">
      <c r="A23" s="3"/>
      <c r="B23" s="109" t="s">
        <v>12</v>
      </c>
      <c r="C23" s="110">
        <v>0.3</v>
      </c>
      <c r="D23" s="110">
        <v>0.3</v>
      </c>
      <c r="E23" s="3"/>
      <c r="F23" s="3"/>
    </row>
    <row r="24" spans="1:7" ht="15" thickBot="1" x14ac:dyDescent="0.4">
      <c r="A24" s="3"/>
      <c r="B24" s="111" t="s">
        <v>16</v>
      </c>
      <c r="C24" s="112">
        <f>($D$11*$C$22)+($D$12*$C$23)</f>
        <v>0</v>
      </c>
      <c r="D24" s="112">
        <f>($D$14*$C$22)+($D$15*$C$23)</f>
        <v>0</v>
      </c>
      <c r="E24" s="3"/>
      <c r="F24" s="3"/>
    </row>
    <row r="25" spans="1:7" x14ac:dyDescent="0.35">
      <c r="A25" s="3"/>
      <c r="B25" s="113"/>
      <c r="C25" s="7"/>
      <c r="D25" s="3"/>
      <c r="E25" s="3"/>
      <c r="F25" s="3"/>
    </row>
    <row r="26" spans="1:7" ht="15" thickBot="1" x14ac:dyDescent="0.4">
      <c r="A26" s="3"/>
      <c r="E26" s="3"/>
      <c r="F26" s="3"/>
    </row>
    <row r="27" spans="1:7" ht="15" thickBot="1" x14ac:dyDescent="0.4">
      <c r="A27" s="3"/>
      <c r="B27" s="147" t="s">
        <v>214</v>
      </c>
      <c r="C27" s="148"/>
      <c r="D27" s="148"/>
      <c r="E27" s="149"/>
      <c r="F27" s="3"/>
    </row>
    <row r="28" spans="1:7" x14ac:dyDescent="0.35">
      <c r="A28" s="3"/>
      <c r="B28" s="114" t="s">
        <v>165</v>
      </c>
      <c r="C28" s="115" t="s">
        <v>166</v>
      </c>
      <c r="D28" s="115" t="s">
        <v>167</v>
      </c>
      <c r="E28" s="115" t="s">
        <v>168</v>
      </c>
      <c r="F28" s="3"/>
    </row>
    <row r="29" spans="1:7" ht="28.5" x14ac:dyDescent="0.35">
      <c r="A29" s="3"/>
      <c r="B29" s="116" t="s">
        <v>206</v>
      </c>
      <c r="C29" s="117">
        <f>'01. Verrekenprijzen'!D11</f>
        <v>0</v>
      </c>
      <c r="D29" s="35">
        <v>100</v>
      </c>
      <c r="E29" s="36">
        <f t="shared" ref="E29:E35" si="0">C29*D29</f>
        <v>0</v>
      </c>
      <c r="F29" s="3"/>
    </row>
    <row r="30" spans="1:7" x14ac:dyDescent="0.35">
      <c r="A30" s="3"/>
      <c r="B30" s="116" t="s">
        <v>209</v>
      </c>
      <c r="C30" s="117">
        <f>'01. Verrekenprijzen'!D17</f>
        <v>0</v>
      </c>
      <c r="D30" s="35">
        <v>50</v>
      </c>
      <c r="E30" s="36">
        <f t="shared" si="0"/>
        <v>0</v>
      </c>
      <c r="F30" s="3"/>
    </row>
    <row r="31" spans="1:7" ht="42.5" x14ac:dyDescent="0.35">
      <c r="A31" s="3"/>
      <c r="B31" s="116" t="s">
        <v>207</v>
      </c>
      <c r="C31" s="117">
        <f>'01. Verrekenprijzen'!D12</f>
        <v>0</v>
      </c>
      <c r="D31" s="35">
        <v>100</v>
      </c>
      <c r="E31" s="36">
        <f t="shared" si="0"/>
        <v>0</v>
      </c>
      <c r="F31" s="3"/>
    </row>
    <row r="32" spans="1:7" ht="44" customHeight="1" x14ac:dyDescent="0.35">
      <c r="A32" s="3"/>
      <c r="B32" s="116" t="s">
        <v>210</v>
      </c>
      <c r="C32" s="117">
        <f>'01. Verrekenprijzen'!D18</f>
        <v>0</v>
      </c>
      <c r="D32" s="35">
        <v>50</v>
      </c>
      <c r="E32" s="36">
        <f t="shared" si="0"/>
        <v>0</v>
      </c>
      <c r="F32" s="3"/>
    </row>
    <row r="33" spans="1:6" ht="28.5" x14ac:dyDescent="0.35">
      <c r="A33" s="3"/>
      <c r="B33" s="116" t="s">
        <v>208</v>
      </c>
      <c r="C33" s="117">
        <f>'01. Verrekenprijzen'!D13</f>
        <v>0</v>
      </c>
      <c r="D33" s="35">
        <v>50</v>
      </c>
      <c r="E33" s="36">
        <f t="shared" si="0"/>
        <v>0</v>
      </c>
      <c r="F33" s="3"/>
    </row>
    <row r="34" spans="1:6" x14ac:dyDescent="0.35">
      <c r="A34" s="3"/>
      <c r="B34" s="116" t="s">
        <v>211</v>
      </c>
      <c r="C34" s="117">
        <f>'01. Verrekenprijzen'!D19</f>
        <v>0</v>
      </c>
      <c r="D34" s="35">
        <v>25</v>
      </c>
      <c r="E34" s="36">
        <f t="shared" si="0"/>
        <v>0</v>
      </c>
      <c r="F34" s="3"/>
    </row>
    <row r="35" spans="1:6" ht="28.5" x14ac:dyDescent="0.35">
      <c r="A35" s="3"/>
      <c r="B35" s="116" t="s">
        <v>169</v>
      </c>
      <c r="C35" s="117">
        <f>'01. Verrekenprijzen'!D14</f>
        <v>0</v>
      </c>
      <c r="D35" s="35">
        <v>100</v>
      </c>
      <c r="E35" s="36">
        <f t="shared" si="0"/>
        <v>0</v>
      </c>
      <c r="F35" s="3"/>
    </row>
    <row r="36" spans="1:6" x14ac:dyDescent="0.35">
      <c r="A36" s="3"/>
      <c r="B36" s="144" t="s">
        <v>170</v>
      </c>
      <c r="C36" s="145"/>
      <c r="D36" s="146"/>
      <c r="E36" s="37">
        <f>SUM(E29:E35)</f>
        <v>0</v>
      </c>
      <c r="F36" s="3"/>
    </row>
    <row r="37" spans="1:6" x14ac:dyDescent="0.35">
      <c r="A37" s="3"/>
      <c r="B37" s="3"/>
      <c r="C37" s="3"/>
      <c r="D37" s="3"/>
      <c r="E37" s="3"/>
      <c r="F37" s="3"/>
    </row>
    <row r="38" spans="1:6" x14ac:dyDescent="0.35">
      <c r="A38" s="3"/>
      <c r="B38" s="3"/>
      <c r="C38" s="3"/>
      <c r="D38" s="3"/>
      <c r="E38" s="3"/>
      <c r="F38" s="3"/>
    </row>
    <row r="39" spans="1:6" x14ac:dyDescent="0.35">
      <c r="A39" s="3"/>
      <c r="B39" s="3"/>
      <c r="C39" s="3"/>
      <c r="D39" s="3"/>
      <c r="E39" s="3"/>
      <c r="F39" s="3"/>
    </row>
    <row r="40" spans="1:6" x14ac:dyDescent="0.35">
      <c r="A40" s="3"/>
      <c r="B40" s="3"/>
      <c r="C40" s="3"/>
      <c r="D40" s="3"/>
      <c r="E40" s="3"/>
      <c r="F40" s="3"/>
    </row>
    <row r="41" spans="1:6" x14ac:dyDescent="0.35">
      <c r="A41" s="3"/>
      <c r="B41" s="3"/>
      <c r="C41" s="3"/>
      <c r="D41" s="3"/>
      <c r="E41" s="3"/>
      <c r="F41" s="3"/>
    </row>
    <row r="42" spans="1:6" x14ac:dyDescent="0.35">
      <c r="A42" s="3"/>
      <c r="B42" s="3"/>
      <c r="C42" s="3"/>
      <c r="D42" s="3"/>
      <c r="E42" s="3"/>
      <c r="F42" s="3"/>
    </row>
  </sheetData>
  <sheetProtection algorithmName="SHA-512" hashValue="qjpMFOMSXT4B3oatDYfCmuKAdAi6HhmdfJFiVYXNJt2ZatgIK3Fi+6WxnBjbdC0oS9qW0Lll/2PZI5VB5ik6rQ==" saltValue="lfAO8owOhVtr3fKChzvnVg==" spinCount="100000" sheet="1" selectLockedCells="1"/>
  <mergeCells count="12">
    <mergeCell ref="B36:D36"/>
    <mergeCell ref="B27:E27"/>
    <mergeCell ref="A1:D1"/>
    <mergeCell ref="A2:D2"/>
    <mergeCell ref="B4:C4"/>
    <mergeCell ref="B5:C5"/>
    <mergeCell ref="B6:C6"/>
    <mergeCell ref="B7:C7"/>
    <mergeCell ref="B8:C8"/>
    <mergeCell ref="B10:C10"/>
    <mergeCell ref="B11:B13"/>
    <mergeCell ref="B17:B19"/>
  </mergeCells>
  <conditionalFormatting sqref="D6:D8">
    <cfRule type="containsBlanks" dxfId="4" priority="11">
      <formula>LEN(TRIM(D6))=0</formula>
    </cfRule>
  </conditionalFormatting>
  <conditionalFormatting sqref="D11:D19">
    <cfRule type="containsBlanks" dxfId="3" priority="10">
      <formula>LEN(TRIM(D11))=0</formula>
    </cfRule>
  </conditionalFormatting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AJ49"/>
  <sheetViews>
    <sheetView showGridLines="0" tabSelected="1" zoomScale="50" zoomScaleNormal="50" workbookViewId="0">
      <selection activeCell="G6" sqref="G6"/>
    </sheetView>
  </sheetViews>
  <sheetFormatPr defaultColWidth="8.90625" defaultRowHeight="14.5" x14ac:dyDescent="0.35"/>
  <cols>
    <col min="1" max="2" width="14" bestFit="1" customWidth="1"/>
    <col min="3" max="3" width="11.08984375" bestFit="1" customWidth="1"/>
    <col min="4" max="5" width="16.90625" bestFit="1" customWidth="1"/>
    <col min="6" max="7" width="11.08984375" bestFit="1" customWidth="1"/>
    <col min="8" max="8" width="14" bestFit="1" customWidth="1"/>
    <col min="9" max="10" width="16.90625" bestFit="1" customWidth="1"/>
    <col min="11" max="11" width="11.08984375" bestFit="1" customWidth="1"/>
    <col min="12" max="12" width="10" bestFit="1" customWidth="1"/>
    <col min="13" max="13" width="11.08984375" bestFit="1" customWidth="1"/>
    <col min="14" max="14" width="11.6328125" bestFit="1" customWidth="1"/>
    <col min="15" max="15" width="39.36328125" style="55" bestFit="1" customWidth="1"/>
    <col min="16" max="16" width="21.08984375" style="55" bestFit="1" customWidth="1"/>
    <col min="17" max="17" width="27.54296875" style="55" customWidth="1"/>
    <col min="18" max="18" width="8.1796875" style="56" bestFit="1" customWidth="1"/>
    <col min="19" max="19" width="35.6328125" style="56" bestFit="1" customWidth="1"/>
    <col min="20" max="20" width="11.08984375" style="57" bestFit="1" customWidth="1"/>
    <col min="21" max="21" width="16.453125" style="58" bestFit="1" customWidth="1"/>
    <col min="22" max="22" width="11.08984375" style="56" bestFit="1" customWidth="1"/>
    <col min="23" max="23" width="11.08984375" style="59" bestFit="1" customWidth="1"/>
    <col min="24" max="24" width="8.1796875" style="55" bestFit="1" customWidth="1"/>
    <col min="25" max="25" width="8.1796875" style="56" bestFit="1" customWidth="1"/>
    <col min="26" max="26" width="11.08984375" style="56" bestFit="1" customWidth="1"/>
    <col min="27" max="27" width="11.6328125" style="55" bestFit="1" customWidth="1"/>
    <col min="28" max="28" width="11.08984375" bestFit="1" customWidth="1"/>
    <col min="29" max="29" width="8.1796875" style="60" bestFit="1" customWidth="1"/>
    <col min="30" max="30" width="11.08984375" bestFit="1" customWidth="1"/>
    <col min="31" max="31" width="14" bestFit="1" customWidth="1"/>
    <col min="32" max="32" width="8.1796875" bestFit="1" customWidth="1"/>
    <col min="33" max="33" width="16.90625" bestFit="1" customWidth="1"/>
    <col min="34" max="34" width="8.1796875" style="61" bestFit="1" customWidth="1"/>
    <col min="35" max="35" width="30.1796875" bestFit="1" customWidth="1"/>
  </cols>
  <sheetData>
    <row r="1" spans="1:35" ht="129" customHeight="1" thickBot="1" x14ac:dyDescent="0.4">
      <c r="M1" s="54"/>
      <c r="N1" s="54" t="s">
        <v>23</v>
      </c>
    </row>
    <row r="2" spans="1:35" ht="45" customHeight="1" x14ac:dyDescent="0.35">
      <c r="A2" s="155" t="s">
        <v>24</v>
      </c>
      <c r="B2" s="156"/>
      <c r="C2" s="157" t="s">
        <v>25</v>
      </c>
      <c r="D2" s="158"/>
      <c r="E2" s="158"/>
      <c r="F2" s="159" t="s">
        <v>26</v>
      </c>
      <c r="G2" s="160"/>
      <c r="H2" s="161" t="s">
        <v>27</v>
      </c>
      <c r="I2" s="162"/>
      <c r="J2" s="163"/>
      <c r="K2" s="163"/>
      <c r="L2" s="163"/>
      <c r="M2" s="163"/>
      <c r="N2" s="164"/>
      <c r="O2" s="62"/>
      <c r="P2" s="120" t="s">
        <v>221</v>
      </c>
      <c r="Q2" s="121" t="e">
        <f>H3/C3</f>
        <v>#DIV/0!</v>
      </c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3"/>
    </row>
    <row r="3" spans="1:35" ht="22.25" customHeight="1" thickBot="1" x14ac:dyDescent="0.4">
      <c r="A3" s="165">
        <f>SUM(A5:B49)</f>
        <v>150</v>
      </c>
      <c r="B3" s="166"/>
      <c r="C3" s="167">
        <f>SUM(C5:C49)</f>
        <v>0</v>
      </c>
      <c r="D3" s="168"/>
      <c r="E3" s="168"/>
      <c r="F3" s="169"/>
      <c r="G3" s="170"/>
      <c r="H3" s="171">
        <f>SUM(N5:N49)</f>
        <v>0</v>
      </c>
      <c r="I3" s="172"/>
      <c r="J3" s="172"/>
      <c r="K3" s="172"/>
      <c r="L3" s="172"/>
      <c r="M3" s="172"/>
      <c r="N3" s="173"/>
      <c r="O3" s="64"/>
      <c r="P3" s="122" t="s">
        <v>222</v>
      </c>
      <c r="Q3" s="123">
        <f>H3/(COUNT(R5:R49))</f>
        <v>0</v>
      </c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5"/>
    </row>
    <row r="4" spans="1:35" s="76" customFormat="1" ht="138" customHeight="1" x14ac:dyDescent="0.35">
      <c r="A4" s="66" t="s">
        <v>28</v>
      </c>
      <c r="B4" s="67" t="s">
        <v>29</v>
      </c>
      <c r="C4" s="118" t="s">
        <v>30</v>
      </c>
      <c r="D4" s="118" t="s">
        <v>31</v>
      </c>
      <c r="E4" s="119" t="s">
        <v>32</v>
      </c>
      <c r="F4" s="68" t="s">
        <v>33</v>
      </c>
      <c r="G4" s="68" t="s">
        <v>34</v>
      </c>
      <c r="H4" s="69" t="s">
        <v>35</v>
      </c>
      <c r="I4" s="69" t="s">
        <v>36</v>
      </c>
      <c r="J4" s="69" t="s">
        <v>37</v>
      </c>
      <c r="K4" s="69" t="s">
        <v>192</v>
      </c>
      <c r="L4" s="69" t="s">
        <v>193</v>
      </c>
      <c r="M4" s="69" t="s">
        <v>194</v>
      </c>
      <c r="N4" s="69" t="s">
        <v>38</v>
      </c>
      <c r="O4" s="70" t="s">
        <v>39</v>
      </c>
      <c r="P4" s="71" t="s">
        <v>40</v>
      </c>
      <c r="Q4" s="71" t="s">
        <v>41</v>
      </c>
      <c r="R4" s="72" t="s">
        <v>42</v>
      </c>
      <c r="S4" s="72" t="s">
        <v>138</v>
      </c>
      <c r="T4" s="73" t="s">
        <v>43</v>
      </c>
      <c r="U4" s="73" t="s">
        <v>44</v>
      </c>
      <c r="V4" s="72" t="s">
        <v>45</v>
      </c>
      <c r="W4" s="74" t="s">
        <v>46</v>
      </c>
      <c r="X4" s="72" t="s">
        <v>47</v>
      </c>
      <c r="Y4" s="72" t="s">
        <v>48</v>
      </c>
      <c r="Z4" s="72" t="s">
        <v>49</v>
      </c>
      <c r="AA4" s="72" t="s">
        <v>50</v>
      </c>
      <c r="AB4" s="72" t="s">
        <v>51</v>
      </c>
      <c r="AC4" s="73" t="s">
        <v>52</v>
      </c>
      <c r="AD4" s="73" t="s">
        <v>53</v>
      </c>
      <c r="AE4" s="72" t="s">
        <v>54</v>
      </c>
      <c r="AF4" s="72" t="s">
        <v>55</v>
      </c>
      <c r="AG4" s="72" t="s">
        <v>56</v>
      </c>
      <c r="AH4" s="75" t="s">
        <v>57</v>
      </c>
      <c r="AI4" s="73" t="s">
        <v>58</v>
      </c>
    </row>
    <row r="5" spans="1:35" ht="15" customHeight="1" x14ac:dyDescent="0.35">
      <c r="A5" s="77">
        <v>1</v>
      </c>
      <c r="B5" s="77">
        <v>3</v>
      </c>
      <c r="C5" s="77">
        <f t="shared" ref="C5:C35" si="0">(D5*A5)+(E5*B5)</f>
        <v>0</v>
      </c>
      <c r="D5" s="26"/>
      <c r="E5" s="26"/>
      <c r="F5" s="12"/>
      <c r="G5" s="12"/>
      <c r="H5" s="13">
        <f t="shared" ref="H5:H35" si="1">A5*F5</f>
        <v>0</v>
      </c>
      <c r="I5" s="13">
        <f t="shared" ref="I5:I32" si="2">B5*G5</f>
        <v>0</v>
      </c>
      <c r="J5" s="12"/>
      <c r="K5" s="12"/>
      <c r="L5" s="12"/>
      <c r="M5" s="12"/>
      <c r="N5" s="78">
        <f t="shared" ref="N5:N35" si="3">SUM(H5:M5)</f>
        <v>0</v>
      </c>
      <c r="O5" s="79" t="s">
        <v>59</v>
      </c>
      <c r="P5" s="79" t="s">
        <v>60</v>
      </c>
      <c r="Q5" s="79" t="s">
        <v>61</v>
      </c>
      <c r="R5" s="80">
        <v>13152</v>
      </c>
      <c r="S5" s="80" t="s">
        <v>140</v>
      </c>
      <c r="T5" s="81">
        <v>2007</v>
      </c>
      <c r="U5" s="82" t="s">
        <v>62</v>
      </c>
      <c r="V5" s="81">
        <v>675</v>
      </c>
      <c r="W5" s="83">
        <v>1</v>
      </c>
      <c r="X5" s="84" t="s">
        <v>63</v>
      </c>
      <c r="Y5" s="85" t="s">
        <v>64</v>
      </c>
      <c r="Z5" s="86" t="s">
        <v>65</v>
      </c>
      <c r="AA5" s="82" t="s">
        <v>66</v>
      </c>
      <c r="AB5" s="87" t="s">
        <v>65</v>
      </c>
      <c r="AC5" s="81">
        <v>2</v>
      </c>
      <c r="AD5" s="81">
        <v>1</v>
      </c>
      <c r="AE5" s="81">
        <v>2</v>
      </c>
      <c r="AF5" s="85">
        <v>3</v>
      </c>
      <c r="AG5" s="85">
        <v>2</v>
      </c>
      <c r="AH5" s="88" t="s">
        <v>65</v>
      </c>
      <c r="AI5" s="89"/>
    </row>
    <row r="6" spans="1:35" ht="15" customHeight="1" x14ac:dyDescent="0.35">
      <c r="A6" s="77"/>
      <c r="B6" s="77">
        <v>2</v>
      </c>
      <c r="C6" s="77">
        <f t="shared" si="0"/>
        <v>0</v>
      </c>
      <c r="D6" s="26"/>
      <c r="E6" s="26"/>
      <c r="F6" s="12"/>
      <c r="G6" s="12"/>
      <c r="H6" s="13">
        <f t="shared" si="1"/>
        <v>0</v>
      </c>
      <c r="I6" s="13">
        <f t="shared" si="2"/>
        <v>0</v>
      </c>
      <c r="J6" s="12"/>
      <c r="K6" s="12"/>
      <c r="L6" s="12"/>
      <c r="M6" s="12"/>
      <c r="N6" s="78">
        <f t="shared" si="3"/>
        <v>0</v>
      </c>
      <c r="O6" s="79" t="s">
        <v>67</v>
      </c>
      <c r="P6" s="79" t="s">
        <v>68</v>
      </c>
      <c r="Q6" s="79" t="s">
        <v>61</v>
      </c>
      <c r="R6" s="80">
        <v>13153</v>
      </c>
      <c r="S6" s="80" t="s">
        <v>140</v>
      </c>
      <c r="T6" s="81">
        <v>2011</v>
      </c>
      <c r="U6" s="82" t="s">
        <v>69</v>
      </c>
      <c r="V6" s="81">
        <v>400</v>
      </c>
      <c r="W6" s="83">
        <v>0.15</v>
      </c>
      <c r="X6" s="84" t="s">
        <v>70</v>
      </c>
      <c r="Y6" s="85" t="s">
        <v>86</v>
      </c>
      <c r="Z6" s="86" t="s">
        <v>65</v>
      </c>
      <c r="AA6" s="82" t="s">
        <v>71</v>
      </c>
      <c r="AB6" s="87"/>
      <c r="AC6" s="81">
        <v>2</v>
      </c>
      <c r="AD6" s="81">
        <v>1</v>
      </c>
      <c r="AE6" s="81">
        <v>2</v>
      </c>
      <c r="AF6" s="85">
        <v>3</v>
      </c>
      <c r="AG6" s="85">
        <v>2</v>
      </c>
      <c r="AH6" s="88" t="s">
        <v>72</v>
      </c>
      <c r="AI6" s="89"/>
    </row>
    <row r="7" spans="1:35" ht="15" customHeight="1" x14ac:dyDescent="0.35">
      <c r="A7" s="77">
        <v>1</v>
      </c>
      <c r="B7" s="77">
        <v>3</v>
      </c>
      <c r="C7" s="77">
        <f t="shared" si="0"/>
        <v>0</v>
      </c>
      <c r="D7" s="26"/>
      <c r="E7" s="26"/>
      <c r="F7" s="12"/>
      <c r="G7" s="12"/>
      <c r="H7" s="13">
        <f t="shared" si="1"/>
        <v>0</v>
      </c>
      <c r="I7" s="13">
        <f t="shared" si="2"/>
        <v>0</v>
      </c>
      <c r="J7" s="12"/>
      <c r="K7" s="12"/>
      <c r="L7" s="12"/>
      <c r="M7" s="12"/>
      <c r="N7" s="78">
        <f t="shared" si="3"/>
        <v>0</v>
      </c>
      <c r="O7" s="79" t="s">
        <v>73</v>
      </c>
      <c r="P7" s="79" t="s">
        <v>74</v>
      </c>
      <c r="Q7" s="79" t="s">
        <v>61</v>
      </c>
      <c r="R7" s="80">
        <v>13154</v>
      </c>
      <c r="S7" s="80" t="s">
        <v>140</v>
      </c>
      <c r="T7" s="81">
        <v>1996</v>
      </c>
      <c r="U7" s="82" t="s">
        <v>75</v>
      </c>
      <c r="V7" s="81">
        <v>630</v>
      </c>
      <c r="W7" s="83">
        <v>0.6</v>
      </c>
      <c r="X7" s="90" t="s">
        <v>76</v>
      </c>
      <c r="Y7" s="85" t="s">
        <v>64</v>
      </c>
      <c r="Z7" s="86" t="s">
        <v>65</v>
      </c>
      <c r="AA7" s="82" t="s">
        <v>66</v>
      </c>
      <c r="AB7" s="81" t="s">
        <v>65</v>
      </c>
      <c r="AC7" s="81">
        <v>3</v>
      </c>
      <c r="AD7" s="81">
        <v>1</v>
      </c>
      <c r="AE7" s="81">
        <v>3</v>
      </c>
      <c r="AF7" s="85">
        <v>3</v>
      </c>
      <c r="AG7" s="85">
        <v>2</v>
      </c>
      <c r="AH7" s="88" t="s">
        <v>65</v>
      </c>
      <c r="AI7" s="89"/>
    </row>
    <row r="8" spans="1:35" ht="15" customHeight="1" x14ac:dyDescent="0.35">
      <c r="A8" s="77">
        <v>1</v>
      </c>
      <c r="B8" s="77">
        <v>3</v>
      </c>
      <c r="C8" s="77">
        <f t="shared" si="0"/>
        <v>0</v>
      </c>
      <c r="D8" s="26"/>
      <c r="E8" s="26"/>
      <c r="F8" s="12"/>
      <c r="G8" s="12"/>
      <c r="H8" s="13">
        <f t="shared" si="1"/>
        <v>0</v>
      </c>
      <c r="I8" s="13">
        <f t="shared" si="2"/>
        <v>0</v>
      </c>
      <c r="J8" s="12"/>
      <c r="K8" s="12"/>
      <c r="L8" s="12"/>
      <c r="M8" s="12"/>
      <c r="N8" s="78">
        <f t="shared" si="3"/>
        <v>0</v>
      </c>
      <c r="O8" s="79" t="s">
        <v>77</v>
      </c>
      <c r="P8" s="79" t="s">
        <v>74</v>
      </c>
      <c r="Q8" s="79" t="s">
        <v>61</v>
      </c>
      <c r="R8" s="80">
        <v>13155</v>
      </c>
      <c r="S8" s="80" t="s">
        <v>140</v>
      </c>
      <c r="T8" s="91">
        <v>2012</v>
      </c>
      <c r="U8" s="82" t="s">
        <v>78</v>
      </c>
      <c r="V8" s="81">
        <v>1000</v>
      </c>
      <c r="W8" s="83">
        <v>1</v>
      </c>
      <c r="X8" s="90" t="s">
        <v>63</v>
      </c>
      <c r="Y8" s="85" t="s">
        <v>64</v>
      </c>
      <c r="Z8" s="86" t="s">
        <v>65</v>
      </c>
      <c r="AA8" s="82" t="s">
        <v>66</v>
      </c>
      <c r="AB8" s="81" t="s">
        <v>65</v>
      </c>
      <c r="AC8" s="81">
        <v>4</v>
      </c>
      <c r="AD8" s="81">
        <v>2</v>
      </c>
      <c r="AE8" s="81">
        <v>4</v>
      </c>
      <c r="AF8" s="85">
        <v>3</v>
      </c>
      <c r="AG8" s="85">
        <v>2</v>
      </c>
      <c r="AH8" s="88" t="s">
        <v>65</v>
      </c>
      <c r="AI8" s="89"/>
    </row>
    <row r="9" spans="1:35" s="95" customFormat="1" ht="15" customHeight="1" x14ac:dyDescent="0.35">
      <c r="A9" s="77">
        <v>1</v>
      </c>
      <c r="B9" s="77">
        <v>3</v>
      </c>
      <c r="C9" s="77">
        <f t="shared" si="0"/>
        <v>0</v>
      </c>
      <c r="D9" s="26"/>
      <c r="E9" s="26"/>
      <c r="F9" s="12"/>
      <c r="G9" s="12"/>
      <c r="H9" s="13">
        <f t="shared" si="1"/>
        <v>0</v>
      </c>
      <c r="I9" s="13">
        <f t="shared" si="2"/>
        <v>0</v>
      </c>
      <c r="J9" s="12"/>
      <c r="K9" s="12"/>
      <c r="L9" s="12"/>
      <c r="M9" s="12"/>
      <c r="N9" s="78">
        <f t="shared" si="3"/>
        <v>0</v>
      </c>
      <c r="O9" s="92" t="s">
        <v>79</v>
      </c>
      <c r="P9" s="92" t="s">
        <v>163</v>
      </c>
      <c r="Q9" s="92" t="s">
        <v>61</v>
      </c>
      <c r="R9" s="93">
        <v>13160</v>
      </c>
      <c r="S9" s="93" t="s">
        <v>140</v>
      </c>
      <c r="T9" s="81">
        <v>1982</v>
      </c>
      <c r="U9" s="82" t="s">
        <v>80</v>
      </c>
      <c r="V9" s="81">
        <v>450</v>
      </c>
      <c r="W9" s="83">
        <v>0.25</v>
      </c>
      <c r="X9" s="90">
        <v>1081</v>
      </c>
      <c r="Y9" s="85" t="s">
        <v>64</v>
      </c>
      <c r="Z9" s="86" t="s">
        <v>72</v>
      </c>
      <c r="AA9" s="82" t="s">
        <v>81</v>
      </c>
      <c r="AB9" s="81"/>
      <c r="AC9" s="81">
        <v>2</v>
      </c>
      <c r="AD9" s="81">
        <v>1</v>
      </c>
      <c r="AE9" s="81">
        <v>2</v>
      </c>
      <c r="AF9" s="85">
        <v>3</v>
      </c>
      <c r="AG9" s="85">
        <v>2</v>
      </c>
      <c r="AH9" s="88" t="s">
        <v>65</v>
      </c>
      <c r="AI9" s="94"/>
    </row>
    <row r="10" spans="1:35" ht="15" customHeight="1" x14ac:dyDescent="0.35">
      <c r="A10" s="77"/>
      <c r="B10" s="77">
        <v>2</v>
      </c>
      <c r="C10" s="77">
        <f t="shared" si="0"/>
        <v>0</v>
      </c>
      <c r="D10" s="26"/>
      <c r="E10" s="26"/>
      <c r="F10" s="12"/>
      <c r="G10" s="12"/>
      <c r="H10" s="13">
        <f t="shared" si="1"/>
        <v>0</v>
      </c>
      <c r="I10" s="13">
        <f t="shared" si="2"/>
        <v>0</v>
      </c>
      <c r="J10" s="12"/>
      <c r="K10" s="12"/>
      <c r="L10" s="12"/>
      <c r="M10" s="12"/>
      <c r="N10" s="78">
        <f t="shared" si="3"/>
        <v>0</v>
      </c>
      <c r="O10" s="79" t="s">
        <v>82</v>
      </c>
      <c r="P10" s="79" t="s">
        <v>83</v>
      </c>
      <c r="Q10" s="79" t="s">
        <v>61</v>
      </c>
      <c r="R10" s="80">
        <v>13161</v>
      </c>
      <c r="S10" s="80" t="s">
        <v>140</v>
      </c>
      <c r="T10" s="81">
        <v>2009</v>
      </c>
      <c r="U10" s="82" t="s">
        <v>84</v>
      </c>
      <c r="V10" s="81">
        <v>2000</v>
      </c>
      <c r="W10" s="83">
        <v>0.1</v>
      </c>
      <c r="X10" s="90" t="s">
        <v>85</v>
      </c>
      <c r="Y10" s="85" t="s">
        <v>86</v>
      </c>
      <c r="Z10" s="86" t="s">
        <v>72</v>
      </c>
      <c r="AA10" s="82" t="s">
        <v>87</v>
      </c>
      <c r="AB10" s="81" t="s">
        <v>72</v>
      </c>
      <c r="AC10" s="81">
        <v>2</v>
      </c>
      <c r="AD10" s="81">
        <v>1</v>
      </c>
      <c r="AE10" s="81">
        <v>2</v>
      </c>
      <c r="AF10" s="85">
        <v>3</v>
      </c>
      <c r="AG10" s="85">
        <v>2</v>
      </c>
      <c r="AH10" s="88" t="s">
        <v>72</v>
      </c>
      <c r="AI10" s="89"/>
    </row>
    <row r="11" spans="1:35" ht="15" customHeight="1" x14ac:dyDescent="0.35">
      <c r="A11" s="77">
        <v>1</v>
      </c>
      <c r="B11" s="77">
        <v>3</v>
      </c>
      <c r="C11" s="77">
        <f t="shared" si="0"/>
        <v>0</v>
      </c>
      <c r="D11" s="26"/>
      <c r="E11" s="26"/>
      <c r="F11" s="12"/>
      <c r="G11" s="12"/>
      <c r="H11" s="13">
        <f t="shared" si="1"/>
        <v>0</v>
      </c>
      <c r="I11" s="13">
        <f t="shared" si="2"/>
        <v>0</v>
      </c>
      <c r="J11" s="12"/>
      <c r="K11" s="12"/>
      <c r="L11" s="12"/>
      <c r="M11" s="12"/>
      <c r="N11" s="78">
        <f t="shared" si="3"/>
        <v>0</v>
      </c>
      <c r="O11" s="79" t="s">
        <v>88</v>
      </c>
      <c r="P11" s="79" t="s">
        <v>83</v>
      </c>
      <c r="Q11" s="79" t="s">
        <v>61</v>
      </c>
      <c r="R11" s="80">
        <v>13162</v>
      </c>
      <c r="S11" s="80" t="s">
        <v>140</v>
      </c>
      <c r="T11" s="81">
        <v>2010</v>
      </c>
      <c r="U11" s="82" t="s">
        <v>78</v>
      </c>
      <c r="V11" s="81">
        <v>1000</v>
      </c>
      <c r="W11" s="83">
        <v>1</v>
      </c>
      <c r="X11" s="90" t="s">
        <v>63</v>
      </c>
      <c r="Y11" s="85" t="s">
        <v>64</v>
      </c>
      <c r="Z11" s="86" t="s">
        <v>65</v>
      </c>
      <c r="AA11" s="82" t="s">
        <v>81</v>
      </c>
      <c r="AB11" s="81" t="s">
        <v>65</v>
      </c>
      <c r="AC11" s="81">
        <v>5</v>
      </c>
      <c r="AD11" s="81">
        <v>1</v>
      </c>
      <c r="AE11" s="81">
        <v>5</v>
      </c>
      <c r="AF11" s="85">
        <v>3</v>
      </c>
      <c r="AG11" s="85">
        <v>2</v>
      </c>
      <c r="AH11" s="88" t="s">
        <v>65</v>
      </c>
      <c r="AI11" s="89"/>
    </row>
    <row r="12" spans="1:35" ht="15" customHeight="1" x14ac:dyDescent="0.35">
      <c r="A12" s="77">
        <v>1</v>
      </c>
      <c r="B12" s="77">
        <v>3</v>
      </c>
      <c r="C12" s="77">
        <f t="shared" si="0"/>
        <v>0</v>
      </c>
      <c r="D12" s="26"/>
      <c r="E12" s="26"/>
      <c r="F12" s="12"/>
      <c r="G12" s="12"/>
      <c r="H12" s="13">
        <f t="shared" si="1"/>
        <v>0</v>
      </c>
      <c r="I12" s="13">
        <f t="shared" si="2"/>
        <v>0</v>
      </c>
      <c r="J12" s="12"/>
      <c r="K12" s="12"/>
      <c r="L12" s="12"/>
      <c r="M12" s="12"/>
      <c r="N12" s="78">
        <f t="shared" si="3"/>
        <v>0</v>
      </c>
      <c r="O12" s="79" t="s">
        <v>89</v>
      </c>
      <c r="P12" s="79" t="s">
        <v>83</v>
      </c>
      <c r="Q12" s="79" t="s">
        <v>61</v>
      </c>
      <c r="R12" s="80">
        <v>13163</v>
      </c>
      <c r="S12" s="80" t="s">
        <v>140</v>
      </c>
      <c r="T12" s="81">
        <v>2010</v>
      </c>
      <c r="U12" s="82" t="s">
        <v>78</v>
      </c>
      <c r="V12" s="81">
        <v>1600</v>
      </c>
      <c r="W12" s="83">
        <v>1</v>
      </c>
      <c r="X12" s="90" t="s">
        <v>63</v>
      </c>
      <c r="Y12" s="85" t="s">
        <v>64</v>
      </c>
      <c r="Z12" s="86" t="s">
        <v>65</v>
      </c>
      <c r="AA12" s="82" t="s">
        <v>81</v>
      </c>
      <c r="AB12" s="81" t="s">
        <v>65</v>
      </c>
      <c r="AC12" s="81">
        <v>5</v>
      </c>
      <c r="AD12" s="81">
        <v>1</v>
      </c>
      <c r="AE12" s="81">
        <v>5</v>
      </c>
      <c r="AF12" s="85">
        <v>3</v>
      </c>
      <c r="AG12" s="85">
        <v>2</v>
      </c>
      <c r="AH12" s="88" t="s">
        <v>65</v>
      </c>
      <c r="AI12" s="89"/>
    </row>
    <row r="13" spans="1:35" ht="15" customHeight="1" x14ac:dyDescent="0.35">
      <c r="A13" s="77"/>
      <c r="B13" s="77">
        <v>2</v>
      </c>
      <c r="C13" s="77">
        <f t="shared" si="0"/>
        <v>0</v>
      </c>
      <c r="D13" s="26"/>
      <c r="E13" s="26"/>
      <c r="F13" s="12"/>
      <c r="G13" s="12"/>
      <c r="H13" s="13">
        <f t="shared" si="1"/>
        <v>0</v>
      </c>
      <c r="I13" s="13">
        <f t="shared" si="2"/>
        <v>0</v>
      </c>
      <c r="J13" s="12"/>
      <c r="K13" s="12"/>
      <c r="L13" s="12"/>
      <c r="M13" s="12"/>
      <c r="N13" s="78">
        <f t="shared" si="3"/>
        <v>0</v>
      </c>
      <c r="O13" s="79" t="s">
        <v>90</v>
      </c>
      <c r="P13" s="79" t="s">
        <v>91</v>
      </c>
      <c r="Q13" s="79" t="s">
        <v>61</v>
      </c>
      <c r="R13" s="80">
        <v>13164</v>
      </c>
      <c r="S13" s="80" t="s">
        <v>140</v>
      </c>
      <c r="T13" s="81">
        <v>2010</v>
      </c>
      <c r="U13" s="82" t="s">
        <v>69</v>
      </c>
      <c r="V13" s="81">
        <v>400</v>
      </c>
      <c r="W13" s="83">
        <v>0.15</v>
      </c>
      <c r="X13" s="90" t="s">
        <v>92</v>
      </c>
      <c r="Y13" s="85" t="s">
        <v>86</v>
      </c>
      <c r="Z13" s="86" t="s">
        <v>65</v>
      </c>
      <c r="AA13" s="82" t="s">
        <v>71</v>
      </c>
      <c r="AB13" s="81"/>
      <c r="AC13" s="81">
        <v>2</v>
      </c>
      <c r="AD13" s="81">
        <v>1</v>
      </c>
      <c r="AE13" s="81">
        <v>2</v>
      </c>
      <c r="AF13" s="85">
        <v>3</v>
      </c>
      <c r="AG13" s="85">
        <v>2</v>
      </c>
      <c r="AH13" s="88" t="s">
        <v>72</v>
      </c>
      <c r="AI13" s="89"/>
    </row>
    <row r="14" spans="1:35" ht="15" customHeight="1" x14ac:dyDescent="0.35">
      <c r="A14" s="77">
        <v>1</v>
      </c>
      <c r="B14" s="77">
        <v>3</v>
      </c>
      <c r="C14" s="77">
        <f t="shared" si="0"/>
        <v>0</v>
      </c>
      <c r="D14" s="26"/>
      <c r="E14" s="26"/>
      <c r="F14" s="12"/>
      <c r="G14" s="12"/>
      <c r="H14" s="13">
        <f t="shared" si="1"/>
        <v>0</v>
      </c>
      <c r="I14" s="13">
        <f t="shared" si="2"/>
        <v>0</v>
      </c>
      <c r="J14" s="12"/>
      <c r="K14" s="12"/>
      <c r="L14" s="12"/>
      <c r="M14" s="12"/>
      <c r="N14" s="78">
        <f t="shared" si="3"/>
        <v>0</v>
      </c>
      <c r="O14" s="79" t="s">
        <v>93</v>
      </c>
      <c r="P14" s="79" t="s">
        <v>94</v>
      </c>
      <c r="Q14" s="79" t="s">
        <v>95</v>
      </c>
      <c r="R14" s="80">
        <v>13165</v>
      </c>
      <c r="S14" s="80" t="s">
        <v>142</v>
      </c>
      <c r="T14" s="81">
        <v>2015</v>
      </c>
      <c r="U14" s="82" t="s">
        <v>62</v>
      </c>
      <c r="V14" s="85">
        <v>630</v>
      </c>
      <c r="W14" s="83">
        <v>1</v>
      </c>
      <c r="X14" s="90" t="s">
        <v>63</v>
      </c>
      <c r="Y14" s="85" t="s">
        <v>64</v>
      </c>
      <c r="Z14" s="85" t="s">
        <v>176</v>
      </c>
      <c r="AA14" s="90" t="s">
        <v>96</v>
      </c>
      <c r="AB14" s="94" t="s">
        <v>176</v>
      </c>
      <c r="AC14" s="81">
        <v>2</v>
      </c>
      <c r="AD14" s="96">
        <v>1</v>
      </c>
      <c r="AE14" s="96">
        <v>2</v>
      </c>
      <c r="AF14" s="85">
        <v>3</v>
      </c>
      <c r="AG14" s="85">
        <v>2</v>
      </c>
      <c r="AH14" s="88" t="s">
        <v>176</v>
      </c>
      <c r="AI14" s="89"/>
    </row>
    <row r="15" spans="1:35" ht="15" customHeight="1" x14ac:dyDescent="0.35">
      <c r="A15" s="77">
        <v>1</v>
      </c>
      <c r="B15" s="77">
        <v>3</v>
      </c>
      <c r="C15" s="77">
        <f t="shared" si="0"/>
        <v>0</v>
      </c>
      <c r="D15" s="26"/>
      <c r="E15" s="26"/>
      <c r="F15" s="12"/>
      <c r="G15" s="12"/>
      <c r="H15" s="13">
        <f t="shared" si="1"/>
        <v>0</v>
      </c>
      <c r="I15" s="13">
        <f t="shared" si="2"/>
        <v>0</v>
      </c>
      <c r="J15" s="12"/>
      <c r="K15" s="12"/>
      <c r="L15" s="12"/>
      <c r="M15" s="12"/>
      <c r="N15" s="78">
        <f t="shared" si="3"/>
        <v>0</v>
      </c>
      <c r="O15" s="79" t="s">
        <v>97</v>
      </c>
      <c r="P15" s="79" t="s">
        <v>98</v>
      </c>
      <c r="Q15" s="79" t="s">
        <v>95</v>
      </c>
      <c r="R15" s="80">
        <v>13166</v>
      </c>
      <c r="S15" s="80" t="s">
        <v>140</v>
      </c>
      <c r="T15" s="81">
        <v>1988</v>
      </c>
      <c r="U15" s="82" t="s">
        <v>99</v>
      </c>
      <c r="V15" s="81">
        <v>630</v>
      </c>
      <c r="W15" s="83">
        <v>0.46</v>
      </c>
      <c r="X15" s="90">
        <v>1081</v>
      </c>
      <c r="Y15" s="85" t="s">
        <v>64</v>
      </c>
      <c r="Z15" s="86" t="s">
        <v>72</v>
      </c>
      <c r="AA15" s="82" t="s">
        <v>87</v>
      </c>
      <c r="AB15" s="81" t="s">
        <v>179</v>
      </c>
      <c r="AC15" s="81">
        <v>3</v>
      </c>
      <c r="AD15" s="81">
        <v>1</v>
      </c>
      <c r="AE15" s="81">
        <v>3</v>
      </c>
      <c r="AF15" s="85">
        <v>3</v>
      </c>
      <c r="AG15" s="85">
        <v>2</v>
      </c>
      <c r="AH15" s="88" t="s">
        <v>65</v>
      </c>
      <c r="AI15" s="89"/>
    </row>
    <row r="16" spans="1:35" ht="15" customHeight="1" x14ac:dyDescent="0.35">
      <c r="A16" s="77"/>
      <c r="B16" s="77">
        <v>3</v>
      </c>
      <c r="C16" s="77">
        <f t="shared" si="0"/>
        <v>0</v>
      </c>
      <c r="D16" s="26"/>
      <c r="E16" s="26"/>
      <c r="F16" s="12"/>
      <c r="G16" s="12"/>
      <c r="H16" s="13">
        <f t="shared" si="1"/>
        <v>0</v>
      </c>
      <c r="I16" s="13">
        <f t="shared" si="2"/>
        <v>0</v>
      </c>
      <c r="J16" s="12"/>
      <c r="K16" s="12"/>
      <c r="L16" s="12"/>
      <c r="M16" s="12"/>
      <c r="N16" s="78">
        <f t="shared" si="3"/>
        <v>0</v>
      </c>
      <c r="O16" s="79" t="s">
        <v>153</v>
      </c>
      <c r="P16" s="79" t="s">
        <v>100</v>
      </c>
      <c r="Q16" s="79" t="s">
        <v>61</v>
      </c>
      <c r="R16" s="80">
        <v>13167</v>
      </c>
      <c r="S16" s="80" t="s">
        <v>140</v>
      </c>
      <c r="T16" s="81">
        <v>1970</v>
      </c>
      <c r="U16" s="82" t="s">
        <v>80</v>
      </c>
      <c r="V16" s="81">
        <v>150</v>
      </c>
      <c r="W16" s="83">
        <v>0.4</v>
      </c>
      <c r="X16" s="90">
        <v>1081</v>
      </c>
      <c r="Y16" s="85" t="s">
        <v>64</v>
      </c>
      <c r="Z16" s="86" t="s">
        <v>72</v>
      </c>
      <c r="AA16" s="82" t="s">
        <v>81</v>
      </c>
      <c r="AB16" s="81" t="s">
        <v>72</v>
      </c>
      <c r="AC16" s="81">
        <v>2</v>
      </c>
      <c r="AD16" s="81">
        <v>1</v>
      </c>
      <c r="AE16" s="81">
        <v>2</v>
      </c>
      <c r="AF16" s="85">
        <v>3</v>
      </c>
      <c r="AG16" s="85">
        <v>2</v>
      </c>
      <c r="AH16" s="88" t="s">
        <v>72</v>
      </c>
      <c r="AI16" s="89"/>
    </row>
    <row r="17" spans="1:36" ht="15" customHeight="1" x14ac:dyDescent="0.35">
      <c r="A17" s="77"/>
      <c r="B17" s="77">
        <v>2</v>
      </c>
      <c r="C17" s="77">
        <f t="shared" si="0"/>
        <v>0</v>
      </c>
      <c r="D17" s="26"/>
      <c r="E17" s="26"/>
      <c r="F17" s="12"/>
      <c r="G17" s="12"/>
      <c r="H17" s="13">
        <f t="shared" si="1"/>
        <v>0</v>
      </c>
      <c r="I17" s="13">
        <f t="shared" si="2"/>
        <v>0</v>
      </c>
      <c r="J17" s="12"/>
      <c r="K17" s="12"/>
      <c r="L17" s="12"/>
      <c r="M17" s="12"/>
      <c r="N17" s="78">
        <f t="shared" si="3"/>
        <v>0</v>
      </c>
      <c r="O17" s="79" t="s">
        <v>153</v>
      </c>
      <c r="P17" s="79" t="s">
        <v>100</v>
      </c>
      <c r="Q17" s="79" t="s">
        <v>61</v>
      </c>
      <c r="R17" s="80">
        <v>13168</v>
      </c>
      <c r="S17" s="80" t="s">
        <v>140</v>
      </c>
      <c r="T17" s="81">
        <v>1988</v>
      </c>
      <c r="U17" s="82" t="s">
        <v>101</v>
      </c>
      <c r="V17" s="81">
        <v>200</v>
      </c>
      <c r="W17" s="83">
        <v>0.1</v>
      </c>
      <c r="X17" s="90" t="s">
        <v>102</v>
      </c>
      <c r="Y17" s="85" t="s">
        <v>86</v>
      </c>
      <c r="Z17" s="86" t="s">
        <v>72</v>
      </c>
      <c r="AA17" s="82" t="s">
        <v>87</v>
      </c>
      <c r="AB17" s="81" t="s">
        <v>72</v>
      </c>
      <c r="AC17" s="81">
        <v>2</v>
      </c>
      <c r="AD17" s="81">
        <v>0</v>
      </c>
      <c r="AE17" s="81">
        <v>0</v>
      </c>
      <c r="AF17" s="85">
        <v>3</v>
      </c>
      <c r="AG17" s="85">
        <v>2</v>
      </c>
      <c r="AH17" s="88" t="s">
        <v>72</v>
      </c>
      <c r="AI17" s="89"/>
    </row>
    <row r="18" spans="1:36" ht="15" customHeight="1" x14ac:dyDescent="0.35">
      <c r="A18" s="77">
        <v>1</v>
      </c>
      <c r="B18" s="77">
        <v>3</v>
      </c>
      <c r="C18" s="77">
        <f t="shared" si="0"/>
        <v>0</v>
      </c>
      <c r="D18" s="26"/>
      <c r="E18" s="26"/>
      <c r="F18" s="12"/>
      <c r="G18" s="12"/>
      <c r="H18" s="13">
        <f t="shared" si="1"/>
        <v>0</v>
      </c>
      <c r="I18" s="13">
        <f t="shared" si="2"/>
        <v>0</v>
      </c>
      <c r="J18" s="12"/>
      <c r="K18" s="12"/>
      <c r="L18" s="12"/>
      <c r="M18" s="12"/>
      <c r="N18" s="78">
        <f t="shared" si="3"/>
        <v>0</v>
      </c>
      <c r="O18" s="79" t="s">
        <v>153</v>
      </c>
      <c r="P18" s="79" t="s">
        <v>100</v>
      </c>
      <c r="Q18" s="79" t="s">
        <v>61</v>
      </c>
      <c r="R18" s="80">
        <v>13169</v>
      </c>
      <c r="S18" s="80" t="s">
        <v>140</v>
      </c>
      <c r="T18" s="81">
        <v>1970</v>
      </c>
      <c r="U18" s="82" t="s">
        <v>80</v>
      </c>
      <c r="V18" s="81">
        <v>500</v>
      </c>
      <c r="W18" s="83">
        <v>0.5</v>
      </c>
      <c r="X18" s="90">
        <v>1081</v>
      </c>
      <c r="Y18" s="85" t="s">
        <v>64</v>
      </c>
      <c r="Z18" s="86" t="s">
        <v>65</v>
      </c>
      <c r="AA18" s="82" t="s">
        <v>81</v>
      </c>
      <c r="AB18" s="81"/>
      <c r="AC18" s="81">
        <v>4</v>
      </c>
      <c r="AD18" s="81">
        <v>1</v>
      </c>
      <c r="AE18" s="81">
        <v>4</v>
      </c>
      <c r="AF18" s="85">
        <v>3</v>
      </c>
      <c r="AG18" s="85">
        <v>2</v>
      </c>
      <c r="AH18" s="88" t="s">
        <v>65</v>
      </c>
      <c r="AI18" s="89"/>
    </row>
    <row r="19" spans="1:36" ht="15" customHeight="1" x14ac:dyDescent="0.35">
      <c r="A19" s="77"/>
      <c r="B19" s="77">
        <v>2</v>
      </c>
      <c r="C19" s="77">
        <f t="shared" si="0"/>
        <v>0</v>
      </c>
      <c r="D19" s="26"/>
      <c r="E19" s="26"/>
      <c r="F19" s="12"/>
      <c r="G19" s="12"/>
      <c r="H19" s="13">
        <f t="shared" si="1"/>
        <v>0</v>
      </c>
      <c r="I19" s="13">
        <f t="shared" si="2"/>
        <v>0</v>
      </c>
      <c r="J19" s="12"/>
      <c r="K19" s="12"/>
      <c r="L19" s="12"/>
      <c r="M19" s="12"/>
      <c r="N19" s="78">
        <f t="shared" si="3"/>
        <v>0</v>
      </c>
      <c r="O19" s="79" t="s">
        <v>153</v>
      </c>
      <c r="P19" s="79" t="s">
        <v>100</v>
      </c>
      <c r="Q19" s="79" t="s">
        <v>61</v>
      </c>
      <c r="R19" s="80">
        <v>13170</v>
      </c>
      <c r="S19" s="80" t="s">
        <v>140</v>
      </c>
      <c r="T19" s="81">
        <v>1970</v>
      </c>
      <c r="U19" s="82" t="s">
        <v>80</v>
      </c>
      <c r="V19" s="81">
        <v>300</v>
      </c>
      <c r="W19" s="83">
        <v>0.5</v>
      </c>
      <c r="X19" s="90">
        <v>1081</v>
      </c>
      <c r="Y19" s="85" t="s">
        <v>64</v>
      </c>
      <c r="Z19" s="86" t="s">
        <v>65</v>
      </c>
      <c r="AA19" s="82" t="s">
        <v>81</v>
      </c>
      <c r="AB19" s="81"/>
      <c r="AC19" s="81">
        <v>3</v>
      </c>
      <c r="AD19" s="81">
        <v>1</v>
      </c>
      <c r="AE19" s="81">
        <v>4</v>
      </c>
      <c r="AF19" s="85">
        <v>3</v>
      </c>
      <c r="AG19" s="85">
        <v>2</v>
      </c>
      <c r="AH19" s="88" t="s">
        <v>65</v>
      </c>
      <c r="AI19" s="89"/>
    </row>
    <row r="20" spans="1:36" ht="15" customHeight="1" x14ac:dyDescent="0.35">
      <c r="A20" s="77"/>
      <c r="B20" s="77">
        <v>3</v>
      </c>
      <c r="C20" s="77">
        <f t="shared" si="0"/>
        <v>0</v>
      </c>
      <c r="D20" s="26"/>
      <c r="E20" s="26"/>
      <c r="F20" s="12"/>
      <c r="G20" s="12"/>
      <c r="H20" s="13">
        <f t="shared" si="1"/>
        <v>0</v>
      </c>
      <c r="I20" s="13">
        <f t="shared" si="2"/>
        <v>0</v>
      </c>
      <c r="J20" s="12"/>
      <c r="K20" s="12"/>
      <c r="L20" s="12"/>
      <c r="M20" s="12"/>
      <c r="N20" s="78">
        <f t="shared" si="3"/>
        <v>0</v>
      </c>
      <c r="O20" s="79" t="s">
        <v>153</v>
      </c>
      <c r="P20" s="79" t="s">
        <v>100</v>
      </c>
      <c r="Q20" s="79" t="s">
        <v>61</v>
      </c>
      <c r="R20" s="80">
        <v>13171</v>
      </c>
      <c r="S20" s="80" t="s">
        <v>140</v>
      </c>
      <c r="T20" s="81">
        <v>2003</v>
      </c>
      <c r="U20" s="82" t="s">
        <v>103</v>
      </c>
      <c r="V20" s="81">
        <v>150</v>
      </c>
      <c r="W20" s="83">
        <v>0.1</v>
      </c>
      <c r="X20" s="90" t="s">
        <v>104</v>
      </c>
      <c r="Y20" s="85" t="s">
        <v>105</v>
      </c>
      <c r="Z20" s="86" t="s">
        <v>72</v>
      </c>
      <c r="AA20" s="82" t="s">
        <v>106</v>
      </c>
      <c r="AB20" s="81" t="s">
        <v>72</v>
      </c>
      <c r="AC20" s="81">
        <v>2</v>
      </c>
      <c r="AD20" s="81">
        <v>0</v>
      </c>
      <c r="AE20" s="81">
        <v>0</v>
      </c>
      <c r="AF20" s="85">
        <v>3</v>
      </c>
      <c r="AG20" s="85">
        <v>2</v>
      </c>
      <c r="AH20" s="88" t="s">
        <v>72</v>
      </c>
      <c r="AI20" s="89"/>
    </row>
    <row r="21" spans="1:36" ht="15" customHeight="1" x14ac:dyDescent="0.35">
      <c r="A21" s="77">
        <v>1</v>
      </c>
      <c r="B21" s="77">
        <v>4</v>
      </c>
      <c r="C21" s="77">
        <f t="shared" si="0"/>
        <v>0</v>
      </c>
      <c r="D21" s="26"/>
      <c r="E21" s="26"/>
      <c r="F21" s="12"/>
      <c r="G21" s="12"/>
      <c r="H21" s="13">
        <f t="shared" si="1"/>
        <v>0</v>
      </c>
      <c r="I21" s="13">
        <f t="shared" si="2"/>
        <v>0</v>
      </c>
      <c r="J21" s="12"/>
      <c r="K21" s="12"/>
      <c r="L21" s="12"/>
      <c r="M21" s="12"/>
      <c r="N21" s="78">
        <f t="shared" si="3"/>
        <v>0</v>
      </c>
      <c r="O21" s="79" t="s">
        <v>107</v>
      </c>
      <c r="P21" s="79" t="s">
        <v>108</v>
      </c>
      <c r="Q21" s="79" t="s">
        <v>61</v>
      </c>
      <c r="R21" s="80">
        <v>50149</v>
      </c>
      <c r="S21" s="80" t="s">
        <v>140</v>
      </c>
      <c r="T21" s="81">
        <v>2015</v>
      </c>
      <c r="U21" s="82" t="s">
        <v>109</v>
      </c>
      <c r="V21" s="81">
        <v>630</v>
      </c>
      <c r="W21" s="83">
        <v>1</v>
      </c>
      <c r="X21" s="90" t="s">
        <v>63</v>
      </c>
      <c r="Y21" s="85" t="s">
        <v>64</v>
      </c>
      <c r="Z21" s="86" t="s">
        <v>65</v>
      </c>
      <c r="AA21" s="82" t="s">
        <v>81</v>
      </c>
      <c r="AB21" s="81" t="s">
        <v>65</v>
      </c>
      <c r="AC21" s="81">
        <v>8</v>
      </c>
      <c r="AD21" s="81">
        <v>1</v>
      </c>
      <c r="AE21" s="81">
        <v>8</v>
      </c>
      <c r="AF21" s="85">
        <v>3</v>
      </c>
      <c r="AG21" s="85">
        <v>2</v>
      </c>
      <c r="AH21" s="88" t="s">
        <v>65</v>
      </c>
      <c r="AI21" s="89"/>
    </row>
    <row r="22" spans="1:36" ht="15" customHeight="1" x14ac:dyDescent="0.35">
      <c r="A22" s="77">
        <v>1</v>
      </c>
      <c r="B22" s="77">
        <v>4</v>
      </c>
      <c r="C22" s="77">
        <f t="shared" si="0"/>
        <v>0</v>
      </c>
      <c r="D22" s="26"/>
      <c r="E22" s="26"/>
      <c r="F22" s="12"/>
      <c r="G22" s="12"/>
      <c r="H22" s="13">
        <f t="shared" si="1"/>
        <v>0</v>
      </c>
      <c r="I22" s="13">
        <f t="shared" si="2"/>
        <v>0</v>
      </c>
      <c r="J22" s="12"/>
      <c r="K22" s="12"/>
      <c r="L22" s="12"/>
      <c r="M22" s="12"/>
      <c r="N22" s="78">
        <f t="shared" si="3"/>
        <v>0</v>
      </c>
      <c r="O22" s="79" t="s">
        <v>107</v>
      </c>
      <c r="P22" s="79" t="s">
        <v>108</v>
      </c>
      <c r="Q22" s="79" t="s">
        <v>61</v>
      </c>
      <c r="R22" s="80">
        <v>50150</v>
      </c>
      <c r="S22" s="80" t="s">
        <v>140</v>
      </c>
      <c r="T22" s="81">
        <v>2015</v>
      </c>
      <c r="U22" s="82" t="s">
        <v>109</v>
      </c>
      <c r="V22" s="81">
        <v>630</v>
      </c>
      <c r="W22" s="83">
        <v>1</v>
      </c>
      <c r="X22" s="90" t="s">
        <v>63</v>
      </c>
      <c r="Y22" s="85" t="s">
        <v>64</v>
      </c>
      <c r="Z22" s="86" t="s">
        <v>65</v>
      </c>
      <c r="AA22" s="82" t="s">
        <v>81</v>
      </c>
      <c r="AB22" s="81" t="s">
        <v>65</v>
      </c>
      <c r="AC22" s="81">
        <v>8</v>
      </c>
      <c r="AD22" s="81">
        <v>1</v>
      </c>
      <c r="AE22" s="81">
        <v>8</v>
      </c>
      <c r="AF22" s="85">
        <v>3</v>
      </c>
      <c r="AG22" s="85">
        <v>2</v>
      </c>
      <c r="AH22" s="88" t="s">
        <v>65</v>
      </c>
      <c r="AI22" s="89"/>
    </row>
    <row r="23" spans="1:36" ht="15" customHeight="1" x14ac:dyDescent="0.35">
      <c r="A23" s="77"/>
      <c r="B23" s="77">
        <v>2</v>
      </c>
      <c r="C23" s="77">
        <f t="shared" si="0"/>
        <v>0</v>
      </c>
      <c r="D23" s="26"/>
      <c r="E23" s="26"/>
      <c r="F23" s="12"/>
      <c r="G23" s="12"/>
      <c r="H23" s="13">
        <f t="shared" si="1"/>
        <v>0</v>
      </c>
      <c r="I23" s="13">
        <f t="shared" si="2"/>
        <v>0</v>
      </c>
      <c r="J23" s="12"/>
      <c r="K23" s="12"/>
      <c r="L23" s="12"/>
      <c r="M23" s="12"/>
      <c r="N23" s="78">
        <f t="shared" si="3"/>
        <v>0</v>
      </c>
      <c r="O23" s="79" t="s">
        <v>107</v>
      </c>
      <c r="P23" s="79" t="s">
        <v>108</v>
      </c>
      <c r="Q23" s="79" t="s">
        <v>61</v>
      </c>
      <c r="R23" s="80">
        <v>13174</v>
      </c>
      <c r="S23" s="80" t="s">
        <v>140</v>
      </c>
      <c r="T23" s="81">
        <v>2008</v>
      </c>
      <c r="U23" s="82" t="s">
        <v>84</v>
      </c>
      <c r="V23" s="81">
        <v>2000</v>
      </c>
      <c r="W23" s="83">
        <v>0.1</v>
      </c>
      <c r="X23" s="90" t="s">
        <v>110</v>
      </c>
      <c r="Y23" s="85" t="s">
        <v>86</v>
      </c>
      <c r="Z23" s="86" t="s">
        <v>72</v>
      </c>
      <c r="AA23" s="82" t="s">
        <v>87</v>
      </c>
      <c r="AB23" s="81"/>
      <c r="AC23" s="81">
        <v>2</v>
      </c>
      <c r="AD23" s="81">
        <v>0</v>
      </c>
      <c r="AE23" s="81">
        <v>0</v>
      </c>
      <c r="AF23" s="85">
        <v>3</v>
      </c>
      <c r="AG23" s="85">
        <v>2</v>
      </c>
      <c r="AH23" s="88" t="s">
        <v>72</v>
      </c>
      <c r="AI23" s="89"/>
    </row>
    <row r="24" spans="1:36" ht="15" customHeight="1" x14ac:dyDescent="0.35">
      <c r="A24" s="77">
        <v>1</v>
      </c>
      <c r="B24" s="77">
        <v>4</v>
      </c>
      <c r="C24" s="77">
        <f t="shared" si="0"/>
        <v>0</v>
      </c>
      <c r="D24" s="26"/>
      <c r="E24" s="26"/>
      <c r="F24" s="12"/>
      <c r="G24" s="12"/>
      <c r="H24" s="13">
        <f t="shared" si="1"/>
        <v>0</v>
      </c>
      <c r="I24" s="13">
        <f t="shared" si="2"/>
        <v>0</v>
      </c>
      <c r="J24" s="12"/>
      <c r="K24" s="12"/>
      <c r="L24" s="12"/>
      <c r="M24" s="12"/>
      <c r="N24" s="78">
        <f t="shared" si="3"/>
        <v>0</v>
      </c>
      <c r="O24" s="79" t="s">
        <v>111</v>
      </c>
      <c r="P24" s="79" t="s">
        <v>108</v>
      </c>
      <c r="Q24" s="79" t="s">
        <v>61</v>
      </c>
      <c r="R24" s="80">
        <v>13175</v>
      </c>
      <c r="S24" s="80" t="s">
        <v>140</v>
      </c>
      <c r="T24" s="81">
        <v>2000</v>
      </c>
      <c r="U24" s="82" t="s">
        <v>78</v>
      </c>
      <c r="V24" s="81">
        <v>1000</v>
      </c>
      <c r="W24" s="83">
        <v>1</v>
      </c>
      <c r="X24" s="90" t="s">
        <v>63</v>
      </c>
      <c r="Y24" s="85" t="s">
        <v>64</v>
      </c>
      <c r="Z24" s="86" t="s">
        <v>65</v>
      </c>
      <c r="AA24" s="82" t="s">
        <v>81</v>
      </c>
      <c r="AB24" s="81" t="s">
        <v>65</v>
      </c>
      <c r="AC24" s="81">
        <v>5</v>
      </c>
      <c r="AD24" s="81">
        <v>1</v>
      </c>
      <c r="AE24" s="81">
        <v>5</v>
      </c>
      <c r="AF24" s="85">
        <v>3</v>
      </c>
      <c r="AG24" s="85">
        <v>2</v>
      </c>
      <c r="AH24" s="88" t="s">
        <v>65</v>
      </c>
      <c r="AI24" s="89"/>
    </row>
    <row r="25" spans="1:36" ht="15" customHeight="1" x14ac:dyDescent="0.35">
      <c r="A25" s="77">
        <v>1</v>
      </c>
      <c r="B25" s="77">
        <v>4</v>
      </c>
      <c r="C25" s="77">
        <f t="shared" si="0"/>
        <v>0</v>
      </c>
      <c r="D25" s="26"/>
      <c r="E25" s="26"/>
      <c r="F25" s="12"/>
      <c r="G25" s="12"/>
      <c r="H25" s="13">
        <f t="shared" si="1"/>
        <v>0</v>
      </c>
      <c r="I25" s="13">
        <f t="shared" si="2"/>
        <v>0</v>
      </c>
      <c r="J25" s="12"/>
      <c r="K25" s="12"/>
      <c r="L25" s="12"/>
      <c r="M25" s="12"/>
      <c r="N25" s="78">
        <f t="shared" si="3"/>
        <v>0</v>
      </c>
      <c r="O25" s="79" t="s">
        <v>111</v>
      </c>
      <c r="P25" s="79" t="s">
        <v>108</v>
      </c>
      <c r="Q25" s="79" t="s">
        <v>61</v>
      </c>
      <c r="R25" s="80">
        <v>13176</v>
      </c>
      <c r="S25" s="80" t="s">
        <v>140</v>
      </c>
      <c r="T25" s="81">
        <v>2000</v>
      </c>
      <c r="U25" s="82" t="s">
        <v>78</v>
      </c>
      <c r="V25" s="81">
        <v>1000</v>
      </c>
      <c r="W25" s="83">
        <v>1</v>
      </c>
      <c r="X25" s="90" t="s">
        <v>63</v>
      </c>
      <c r="Y25" s="85" t="s">
        <v>64</v>
      </c>
      <c r="Z25" s="86" t="s">
        <v>65</v>
      </c>
      <c r="AA25" s="82" t="s">
        <v>81</v>
      </c>
      <c r="AB25" s="81" t="s">
        <v>65</v>
      </c>
      <c r="AC25" s="81">
        <v>9</v>
      </c>
      <c r="AD25" s="81">
        <v>2</v>
      </c>
      <c r="AE25" s="81">
        <v>9</v>
      </c>
      <c r="AF25" s="85">
        <v>3</v>
      </c>
      <c r="AG25" s="85">
        <v>2</v>
      </c>
      <c r="AH25" s="88" t="s">
        <v>65</v>
      </c>
      <c r="AI25" s="89"/>
    </row>
    <row r="26" spans="1:36" ht="15" customHeight="1" x14ac:dyDescent="0.35">
      <c r="A26" s="77">
        <v>1</v>
      </c>
      <c r="B26" s="77">
        <v>4</v>
      </c>
      <c r="C26" s="77">
        <f t="shared" si="0"/>
        <v>0</v>
      </c>
      <c r="D26" s="26"/>
      <c r="E26" s="26"/>
      <c r="F26" s="12"/>
      <c r="G26" s="12"/>
      <c r="H26" s="13">
        <f t="shared" si="1"/>
        <v>0</v>
      </c>
      <c r="I26" s="13">
        <f t="shared" si="2"/>
        <v>0</v>
      </c>
      <c r="J26" s="12"/>
      <c r="K26" s="12"/>
      <c r="L26" s="12"/>
      <c r="M26" s="12"/>
      <c r="N26" s="78">
        <f t="shared" si="3"/>
        <v>0</v>
      </c>
      <c r="O26" s="79" t="s">
        <v>111</v>
      </c>
      <c r="P26" s="79" t="s">
        <v>108</v>
      </c>
      <c r="Q26" s="79" t="s">
        <v>61</v>
      </c>
      <c r="R26" s="80">
        <v>13177</v>
      </c>
      <c r="S26" s="80" t="s">
        <v>140</v>
      </c>
      <c r="T26" s="81">
        <v>2000</v>
      </c>
      <c r="U26" s="82" t="s">
        <v>78</v>
      </c>
      <c r="V26" s="81">
        <v>1000</v>
      </c>
      <c r="W26" s="83">
        <v>1</v>
      </c>
      <c r="X26" s="90" t="s">
        <v>63</v>
      </c>
      <c r="Y26" s="85" t="s">
        <v>64</v>
      </c>
      <c r="Z26" s="86" t="s">
        <v>65</v>
      </c>
      <c r="AA26" s="82" t="s">
        <v>81</v>
      </c>
      <c r="AB26" s="81" t="s">
        <v>65</v>
      </c>
      <c r="AC26" s="81">
        <v>5</v>
      </c>
      <c r="AD26" s="81">
        <v>2</v>
      </c>
      <c r="AE26" s="81">
        <v>8</v>
      </c>
      <c r="AF26" s="85">
        <v>3</v>
      </c>
      <c r="AG26" s="85">
        <v>2</v>
      </c>
      <c r="AH26" s="88" t="s">
        <v>65</v>
      </c>
      <c r="AI26" s="89"/>
    </row>
    <row r="27" spans="1:36" ht="15" customHeight="1" x14ac:dyDescent="0.35">
      <c r="A27" s="77"/>
      <c r="B27" s="77">
        <v>3</v>
      </c>
      <c r="C27" s="77">
        <f t="shared" si="0"/>
        <v>0</v>
      </c>
      <c r="D27" s="26"/>
      <c r="E27" s="26"/>
      <c r="F27" s="12"/>
      <c r="G27" s="12"/>
      <c r="H27" s="13">
        <f t="shared" si="1"/>
        <v>0</v>
      </c>
      <c r="I27" s="13">
        <f t="shared" si="2"/>
        <v>0</v>
      </c>
      <c r="J27" s="12"/>
      <c r="K27" s="12"/>
      <c r="L27" s="12"/>
      <c r="M27" s="12"/>
      <c r="N27" s="78">
        <f t="shared" si="3"/>
        <v>0</v>
      </c>
      <c r="O27" s="92" t="s">
        <v>112</v>
      </c>
      <c r="P27" s="79" t="s">
        <v>114</v>
      </c>
      <c r="Q27" s="79" t="s">
        <v>61</v>
      </c>
      <c r="R27" s="80">
        <v>13180</v>
      </c>
      <c r="S27" s="80" t="s">
        <v>140</v>
      </c>
      <c r="T27" s="81">
        <v>1999</v>
      </c>
      <c r="U27" s="97" t="s">
        <v>113</v>
      </c>
      <c r="V27" s="81">
        <v>630</v>
      </c>
      <c r="W27" s="83">
        <v>0.6</v>
      </c>
      <c r="X27" s="84" t="s">
        <v>178</v>
      </c>
      <c r="Y27" s="83" t="s">
        <v>64</v>
      </c>
      <c r="Z27" s="86" t="s">
        <v>176</v>
      </c>
      <c r="AA27" s="82" t="s">
        <v>87</v>
      </c>
      <c r="AB27" s="81" t="s">
        <v>180</v>
      </c>
      <c r="AC27" s="81">
        <v>3</v>
      </c>
      <c r="AD27" s="81">
        <v>1</v>
      </c>
      <c r="AE27" s="81">
        <v>3</v>
      </c>
      <c r="AF27" s="85">
        <v>3</v>
      </c>
      <c r="AG27" s="85">
        <v>4</v>
      </c>
      <c r="AH27" s="88" t="s">
        <v>176</v>
      </c>
      <c r="AI27" s="89"/>
      <c r="AJ27" s="98"/>
    </row>
    <row r="28" spans="1:36" ht="15" customHeight="1" x14ac:dyDescent="0.35">
      <c r="A28" s="77"/>
      <c r="B28" s="77">
        <v>3</v>
      </c>
      <c r="C28" s="77">
        <f t="shared" si="0"/>
        <v>0</v>
      </c>
      <c r="D28" s="26"/>
      <c r="E28" s="26"/>
      <c r="F28" s="12"/>
      <c r="G28" s="12"/>
      <c r="H28" s="13">
        <f t="shared" si="1"/>
        <v>0</v>
      </c>
      <c r="I28" s="13">
        <f t="shared" si="2"/>
        <v>0</v>
      </c>
      <c r="J28" s="12"/>
      <c r="K28" s="12"/>
      <c r="L28" s="12"/>
      <c r="M28" s="12"/>
      <c r="N28" s="78">
        <f t="shared" si="3"/>
        <v>0</v>
      </c>
      <c r="O28" s="92" t="s">
        <v>112</v>
      </c>
      <c r="P28" s="79" t="s">
        <v>114</v>
      </c>
      <c r="Q28" s="79" t="s">
        <v>61</v>
      </c>
      <c r="R28" s="80">
        <v>13181</v>
      </c>
      <c r="S28" s="80" t="s">
        <v>140</v>
      </c>
      <c r="T28" s="81">
        <v>1988</v>
      </c>
      <c r="U28" s="97" t="s">
        <v>113</v>
      </c>
      <c r="V28" s="81">
        <v>2000</v>
      </c>
      <c r="W28" s="83">
        <v>0.52</v>
      </c>
      <c r="X28" s="84" t="s">
        <v>178</v>
      </c>
      <c r="Y28" s="85" t="s">
        <v>64</v>
      </c>
      <c r="Z28" s="86" t="s">
        <v>176</v>
      </c>
      <c r="AA28" s="82" t="s">
        <v>87</v>
      </c>
      <c r="AB28" s="81" t="s">
        <v>180</v>
      </c>
      <c r="AC28" s="81">
        <v>3</v>
      </c>
      <c r="AD28" s="81">
        <v>1</v>
      </c>
      <c r="AE28" s="81">
        <v>3</v>
      </c>
      <c r="AF28" s="85">
        <v>3</v>
      </c>
      <c r="AG28" s="85">
        <v>4</v>
      </c>
      <c r="AH28" s="88" t="s">
        <v>177</v>
      </c>
      <c r="AI28" s="89"/>
      <c r="AJ28" s="98"/>
    </row>
    <row r="29" spans="1:36" ht="15" customHeight="1" x14ac:dyDescent="0.35">
      <c r="A29" s="77"/>
      <c r="B29" s="77">
        <v>2</v>
      </c>
      <c r="C29" s="77">
        <f t="shared" si="0"/>
        <v>0</v>
      </c>
      <c r="D29" s="26"/>
      <c r="E29" s="26"/>
      <c r="F29" s="12"/>
      <c r="G29" s="12"/>
      <c r="H29" s="13">
        <f t="shared" si="1"/>
        <v>0</v>
      </c>
      <c r="I29" s="13">
        <f t="shared" si="2"/>
        <v>0</v>
      </c>
      <c r="J29" s="12"/>
      <c r="K29" s="12"/>
      <c r="L29" s="12"/>
      <c r="M29" s="12"/>
      <c r="N29" s="78">
        <f t="shared" si="3"/>
        <v>0</v>
      </c>
      <c r="O29" s="92" t="s">
        <v>115</v>
      </c>
      <c r="P29" s="79" t="s">
        <v>116</v>
      </c>
      <c r="Q29" s="79" t="s">
        <v>61</v>
      </c>
      <c r="R29" s="80">
        <v>13183</v>
      </c>
      <c r="S29" s="80" t="s">
        <v>140</v>
      </c>
      <c r="T29" s="81">
        <v>2004</v>
      </c>
      <c r="U29" s="82" t="s">
        <v>117</v>
      </c>
      <c r="V29" s="81">
        <v>250</v>
      </c>
      <c r="W29" s="83">
        <v>0.15</v>
      </c>
      <c r="X29" s="90" t="s">
        <v>92</v>
      </c>
      <c r="Y29" s="85" t="s">
        <v>86</v>
      </c>
      <c r="Z29" s="86" t="s">
        <v>65</v>
      </c>
      <c r="AA29" s="82" t="s">
        <v>87</v>
      </c>
      <c r="AB29" s="81"/>
      <c r="AC29" s="81">
        <v>2</v>
      </c>
      <c r="AD29" s="81">
        <v>1</v>
      </c>
      <c r="AE29" s="81">
        <v>2</v>
      </c>
      <c r="AF29" s="85">
        <v>3</v>
      </c>
      <c r="AG29" s="85">
        <v>2</v>
      </c>
      <c r="AH29" s="88" t="s">
        <v>72</v>
      </c>
      <c r="AI29" s="89"/>
    </row>
    <row r="30" spans="1:36" ht="15" customHeight="1" x14ac:dyDescent="0.35">
      <c r="A30" s="77"/>
      <c r="B30" s="77">
        <v>2</v>
      </c>
      <c r="C30" s="77">
        <f t="shared" si="0"/>
        <v>0</v>
      </c>
      <c r="D30" s="26"/>
      <c r="E30" s="26"/>
      <c r="F30" s="12"/>
      <c r="G30" s="12"/>
      <c r="H30" s="13">
        <f t="shared" si="1"/>
        <v>0</v>
      </c>
      <c r="I30" s="13">
        <f t="shared" si="2"/>
        <v>0</v>
      </c>
      <c r="J30" s="12"/>
      <c r="K30" s="12"/>
      <c r="L30" s="12"/>
      <c r="M30" s="12"/>
      <c r="N30" s="78">
        <f t="shared" si="3"/>
        <v>0</v>
      </c>
      <c r="O30" s="79" t="s">
        <v>118</v>
      </c>
      <c r="P30" s="79" t="s">
        <v>119</v>
      </c>
      <c r="Q30" s="79" t="s">
        <v>61</v>
      </c>
      <c r="R30" s="80">
        <v>13184</v>
      </c>
      <c r="S30" s="80" t="s">
        <v>140</v>
      </c>
      <c r="T30" s="81">
        <v>2009</v>
      </c>
      <c r="U30" s="82" t="s">
        <v>120</v>
      </c>
      <c r="V30" s="81">
        <v>300</v>
      </c>
      <c r="W30" s="83">
        <v>0.06</v>
      </c>
      <c r="X30" s="90" t="s">
        <v>102</v>
      </c>
      <c r="Y30" s="85" t="s">
        <v>86</v>
      </c>
      <c r="Z30" s="86" t="s">
        <v>72</v>
      </c>
      <c r="AA30" s="82" t="s">
        <v>71</v>
      </c>
      <c r="AB30" s="81" t="s">
        <v>72</v>
      </c>
      <c r="AC30" s="81">
        <v>2</v>
      </c>
      <c r="AD30" s="81">
        <v>1</v>
      </c>
      <c r="AE30" s="81">
        <v>2</v>
      </c>
      <c r="AF30" s="85">
        <v>3</v>
      </c>
      <c r="AG30" s="85">
        <v>2</v>
      </c>
      <c r="AH30" s="88" t="s">
        <v>72</v>
      </c>
      <c r="AI30" s="89"/>
    </row>
    <row r="31" spans="1:36" ht="15" customHeight="1" x14ac:dyDescent="0.35">
      <c r="A31" s="77"/>
      <c r="B31" s="77">
        <v>2</v>
      </c>
      <c r="C31" s="77">
        <f t="shared" si="0"/>
        <v>0</v>
      </c>
      <c r="D31" s="26"/>
      <c r="E31" s="26"/>
      <c r="F31" s="12"/>
      <c r="G31" s="12"/>
      <c r="H31" s="13">
        <f t="shared" si="1"/>
        <v>0</v>
      </c>
      <c r="I31" s="13">
        <f t="shared" si="2"/>
        <v>0</v>
      </c>
      <c r="J31" s="12"/>
      <c r="K31" s="12"/>
      <c r="L31" s="12"/>
      <c r="M31" s="12"/>
      <c r="N31" s="78">
        <f t="shared" si="3"/>
        <v>0</v>
      </c>
      <c r="O31" s="79" t="s">
        <v>121</v>
      </c>
      <c r="P31" s="79" t="s">
        <v>122</v>
      </c>
      <c r="Q31" s="79" t="s">
        <v>95</v>
      </c>
      <c r="R31" s="80">
        <v>13185</v>
      </c>
      <c r="S31" s="80" t="s">
        <v>140</v>
      </c>
      <c r="T31" s="81">
        <v>2003</v>
      </c>
      <c r="U31" s="90" t="s">
        <v>123</v>
      </c>
      <c r="V31" s="81">
        <v>400</v>
      </c>
      <c r="W31" s="83">
        <v>0.15</v>
      </c>
      <c r="X31" s="90" t="s">
        <v>178</v>
      </c>
      <c r="Y31" s="85" t="s">
        <v>86</v>
      </c>
      <c r="Z31" s="86" t="s">
        <v>72</v>
      </c>
      <c r="AA31" s="82" t="s">
        <v>71</v>
      </c>
      <c r="AB31" s="81"/>
      <c r="AC31" s="81">
        <v>3</v>
      </c>
      <c r="AD31" s="81">
        <v>1</v>
      </c>
      <c r="AE31" s="81">
        <v>3</v>
      </c>
      <c r="AF31" s="85">
        <v>3</v>
      </c>
      <c r="AG31" s="85">
        <v>2</v>
      </c>
      <c r="AH31" s="88" t="s">
        <v>72</v>
      </c>
      <c r="AI31" s="89"/>
    </row>
    <row r="32" spans="1:36" ht="15" customHeight="1" x14ac:dyDescent="0.35">
      <c r="A32" s="77"/>
      <c r="B32" s="77">
        <v>2</v>
      </c>
      <c r="C32" s="77">
        <f t="shared" si="0"/>
        <v>0</v>
      </c>
      <c r="D32" s="26"/>
      <c r="E32" s="26"/>
      <c r="F32" s="12"/>
      <c r="G32" s="12"/>
      <c r="H32" s="13">
        <f t="shared" si="1"/>
        <v>0</v>
      </c>
      <c r="I32" s="13">
        <f t="shared" si="2"/>
        <v>0</v>
      </c>
      <c r="J32" s="12"/>
      <c r="K32" s="12"/>
      <c r="L32" s="12"/>
      <c r="M32" s="12"/>
      <c r="N32" s="78">
        <f t="shared" si="3"/>
        <v>0</v>
      </c>
      <c r="O32" s="79" t="s">
        <v>124</v>
      </c>
      <c r="P32" s="79" t="s">
        <v>122</v>
      </c>
      <c r="Q32" s="79" t="s">
        <v>95</v>
      </c>
      <c r="R32" s="80">
        <v>13186</v>
      </c>
      <c r="S32" s="80" t="s">
        <v>140</v>
      </c>
      <c r="T32" s="81">
        <v>2006</v>
      </c>
      <c r="U32" s="82" t="s">
        <v>125</v>
      </c>
      <c r="V32" s="81">
        <v>250</v>
      </c>
      <c r="W32" s="83">
        <v>0.15</v>
      </c>
      <c r="X32" s="90" t="s">
        <v>102</v>
      </c>
      <c r="Y32" s="85" t="s">
        <v>86</v>
      </c>
      <c r="Z32" s="86" t="s">
        <v>72</v>
      </c>
      <c r="AA32" s="82" t="s">
        <v>87</v>
      </c>
      <c r="AB32" s="81"/>
      <c r="AC32" s="81">
        <v>2</v>
      </c>
      <c r="AD32" s="81">
        <v>2</v>
      </c>
      <c r="AE32" s="81">
        <v>2</v>
      </c>
      <c r="AF32" s="85">
        <v>3</v>
      </c>
      <c r="AG32" s="85">
        <v>2</v>
      </c>
      <c r="AH32" s="88" t="s">
        <v>72</v>
      </c>
      <c r="AI32" s="89"/>
    </row>
    <row r="33" spans="1:35" ht="28" x14ac:dyDescent="0.35">
      <c r="A33" s="77">
        <v>1</v>
      </c>
      <c r="B33" s="77">
        <v>3</v>
      </c>
      <c r="C33" s="77">
        <f t="shared" si="0"/>
        <v>0</v>
      </c>
      <c r="D33" s="26"/>
      <c r="E33" s="26"/>
      <c r="F33" s="12"/>
      <c r="G33" s="12"/>
      <c r="H33" s="13">
        <f t="shared" si="1"/>
        <v>0</v>
      </c>
      <c r="I33" s="13">
        <f t="shared" ref="I33:I35" si="4">B33*G33</f>
        <v>0</v>
      </c>
      <c r="J33" s="12"/>
      <c r="K33" s="12"/>
      <c r="L33" s="12"/>
      <c r="M33" s="12"/>
      <c r="N33" s="78">
        <f t="shared" si="3"/>
        <v>0</v>
      </c>
      <c r="O33" s="79" t="s">
        <v>126</v>
      </c>
      <c r="P33" s="79" t="s">
        <v>127</v>
      </c>
      <c r="Q33" s="79" t="s">
        <v>61</v>
      </c>
      <c r="R33" s="80">
        <v>13187</v>
      </c>
      <c r="S33" s="80" t="s">
        <v>140</v>
      </c>
      <c r="T33" s="81">
        <v>1998</v>
      </c>
      <c r="U33" s="82" t="s">
        <v>75</v>
      </c>
      <c r="V33" s="81">
        <v>630</v>
      </c>
      <c r="W33" s="83">
        <v>0.63</v>
      </c>
      <c r="X33" s="90" t="s">
        <v>128</v>
      </c>
      <c r="Y33" s="85" t="s">
        <v>64</v>
      </c>
      <c r="Z33" s="86" t="s">
        <v>72</v>
      </c>
      <c r="AA33" s="82" t="s">
        <v>87</v>
      </c>
      <c r="AB33" s="81" t="s">
        <v>177</v>
      </c>
      <c r="AC33" s="81">
        <v>3</v>
      </c>
      <c r="AD33" s="81">
        <v>1</v>
      </c>
      <c r="AE33" s="81">
        <v>3</v>
      </c>
      <c r="AF33" s="85">
        <v>3</v>
      </c>
      <c r="AG33" s="85">
        <v>2</v>
      </c>
      <c r="AH33" s="88" t="s">
        <v>65</v>
      </c>
      <c r="AI33" s="89"/>
    </row>
    <row r="34" spans="1:35" ht="28" x14ac:dyDescent="0.35">
      <c r="A34" s="77"/>
      <c r="B34" s="77">
        <v>2</v>
      </c>
      <c r="C34" s="77">
        <f>(D34*A34)+(E34*B34)</f>
        <v>0</v>
      </c>
      <c r="D34" s="26"/>
      <c r="E34" s="26"/>
      <c r="F34" s="12"/>
      <c r="G34" s="12"/>
      <c r="H34" s="13">
        <f t="shared" si="1"/>
        <v>0</v>
      </c>
      <c r="I34" s="13">
        <f t="shared" si="4"/>
        <v>0</v>
      </c>
      <c r="J34" s="12"/>
      <c r="K34" s="12"/>
      <c r="L34" s="12"/>
      <c r="M34" s="12"/>
      <c r="N34" s="78">
        <f t="shared" si="3"/>
        <v>0</v>
      </c>
      <c r="O34" s="79" t="s">
        <v>126</v>
      </c>
      <c r="P34" s="92" t="s">
        <v>127</v>
      </c>
      <c r="Q34" s="92" t="s">
        <v>61</v>
      </c>
      <c r="R34" s="80">
        <v>13188</v>
      </c>
      <c r="S34" s="80" t="s">
        <v>140</v>
      </c>
      <c r="T34" s="81">
        <v>1998</v>
      </c>
      <c r="U34" s="82" t="s">
        <v>129</v>
      </c>
      <c r="V34" s="81">
        <v>225</v>
      </c>
      <c r="W34" s="83">
        <v>0.15</v>
      </c>
      <c r="X34" s="90" t="s">
        <v>178</v>
      </c>
      <c r="Y34" s="85" t="s">
        <v>86</v>
      </c>
      <c r="Z34" s="86"/>
      <c r="AA34" s="82" t="s">
        <v>87</v>
      </c>
      <c r="AB34" s="81" t="s">
        <v>177</v>
      </c>
      <c r="AC34" s="81">
        <v>2</v>
      </c>
      <c r="AD34" s="81">
        <v>2</v>
      </c>
      <c r="AE34" s="81">
        <v>2</v>
      </c>
      <c r="AF34" s="85">
        <v>3</v>
      </c>
      <c r="AG34" s="85">
        <v>2</v>
      </c>
      <c r="AH34" s="88" t="s">
        <v>177</v>
      </c>
      <c r="AI34" s="89"/>
    </row>
    <row r="35" spans="1:35" ht="28" x14ac:dyDescent="0.35">
      <c r="A35" s="77">
        <v>1</v>
      </c>
      <c r="B35" s="77">
        <v>3</v>
      </c>
      <c r="C35" s="77">
        <f t="shared" si="0"/>
        <v>0</v>
      </c>
      <c r="D35" s="26"/>
      <c r="E35" s="26"/>
      <c r="F35" s="12"/>
      <c r="G35" s="12"/>
      <c r="H35" s="13">
        <f t="shared" si="1"/>
        <v>0</v>
      </c>
      <c r="I35" s="13">
        <f t="shared" si="4"/>
        <v>0</v>
      </c>
      <c r="J35" s="12"/>
      <c r="K35" s="12"/>
      <c r="L35" s="12"/>
      <c r="M35" s="12"/>
      <c r="N35" s="78">
        <f t="shared" si="3"/>
        <v>0</v>
      </c>
      <c r="O35" s="79" t="s">
        <v>130</v>
      </c>
      <c r="P35" s="79" t="s">
        <v>131</v>
      </c>
      <c r="Q35" s="79" t="s">
        <v>61</v>
      </c>
      <c r="R35" s="80">
        <v>13189</v>
      </c>
      <c r="S35" s="80" t="s">
        <v>140</v>
      </c>
      <c r="T35" s="81">
        <v>1977</v>
      </c>
      <c r="U35" s="82" t="s">
        <v>132</v>
      </c>
      <c r="V35" s="81">
        <v>600</v>
      </c>
      <c r="W35" s="83">
        <v>0.5</v>
      </c>
      <c r="X35" s="90">
        <v>1081</v>
      </c>
      <c r="Y35" s="85" t="s">
        <v>64</v>
      </c>
      <c r="Z35" s="86" t="s">
        <v>72</v>
      </c>
      <c r="AA35" s="82" t="s">
        <v>81</v>
      </c>
      <c r="AB35" s="81" t="s">
        <v>72</v>
      </c>
      <c r="AC35" s="81">
        <v>3</v>
      </c>
      <c r="AD35" s="81">
        <v>1</v>
      </c>
      <c r="AE35" s="81">
        <v>4</v>
      </c>
      <c r="AF35" s="85">
        <v>3</v>
      </c>
      <c r="AG35" s="85">
        <v>2</v>
      </c>
      <c r="AH35" s="88" t="s">
        <v>72</v>
      </c>
      <c r="AI35" s="89"/>
    </row>
    <row r="36" spans="1:35" x14ac:dyDescent="0.35">
      <c r="A36" s="77">
        <v>1</v>
      </c>
      <c r="B36" s="77">
        <v>3</v>
      </c>
      <c r="C36" s="77">
        <f t="shared" ref="C36:C37" si="5">(D36*A36)+(E36*B36)</f>
        <v>0</v>
      </c>
      <c r="D36" s="26"/>
      <c r="E36" s="26"/>
      <c r="F36" s="12"/>
      <c r="G36" s="12"/>
      <c r="H36" s="13">
        <f t="shared" ref="H36:H37" si="6">A36*F36</f>
        <v>0</v>
      </c>
      <c r="I36" s="13">
        <f t="shared" ref="I36:I37" si="7">B36*G36</f>
        <v>0</v>
      </c>
      <c r="J36" s="12"/>
      <c r="K36" s="12"/>
      <c r="L36" s="12"/>
      <c r="M36" s="12"/>
      <c r="N36" s="78">
        <f t="shared" ref="N36:N37" si="8">SUM(H36:M36)</f>
        <v>0</v>
      </c>
      <c r="O36" s="90" t="s">
        <v>136</v>
      </c>
      <c r="P36" s="90" t="s">
        <v>137</v>
      </c>
      <c r="Q36" s="79" t="s">
        <v>61</v>
      </c>
      <c r="R36" s="85">
        <v>13655</v>
      </c>
      <c r="S36" s="80" t="s">
        <v>142</v>
      </c>
      <c r="T36" s="81">
        <v>1998</v>
      </c>
      <c r="U36" s="82" t="s">
        <v>135</v>
      </c>
      <c r="V36" s="85">
        <v>1000</v>
      </c>
      <c r="W36" s="83">
        <v>0.63</v>
      </c>
      <c r="X36" s="90" t="s">
        <v>128</v>
      </c>
      <c r="Y36" s="85" t="s">
        <v>64</v>
      </c>
      <c r="Z36" s="85" t="s">
        <v>176</v>
      </c>
      <c r="AA36" s="90" t="s">
        <v>87</v>
      </c>
      <c r="AB36" s="94" t="s">
        <v>179</v>
      </c>
      <c r="AC36" s="88">
        <v>3</v>
      </c>
      <c r="AD36" s="96">
        <v>1</v>
      </c>
      <c r="AE36" s="96">
        <v>3</v>
      </c>
      <c r="AF36" s="96">
        <v>3</v>
      </c>
      <c r="AG36" s="96">
        <v>2</v>
      </c>
      <c r="AH36" s="88" t="s">
        <v>176</v>
      </c>
      <c r="AI36" s="89"/>
    </row>
    <row r="37" spans="1:35" x14ac:dyDescent="0.35">
      <c r="A37" s="77">
        <v>1</v>
      </c>
      <c r="B37" s="77">
        <v>3</v>
      </c>
      <c r="C37" s="77">
        <f t="shared" si="5"/>
        <v>0</v>
      </c>
      <c r="D37" s="26"/>
      <c r="E37" s="26"/>
      <c r="F37" s="12"/>
      <c r="G37" s="12"/>
      <c r="H37" s="13">
        <f t="shared" si="6"/>
        <v>0</v>
      </c>
      <c r="I37" s="13">
        <f t="shared" si="7"/>
        <v>0</v>
      </c>
      <c r="J37" s="12"/>
      <c r="K37" s="12"/>
      <c r="L37" s="12"/>
      <c r="M37" s="12"/>
      <c r="N37" s="78">
        <f t="shared" si="8"/>
        <v>0</v>
      </c>
      <c r="O37" s="90" t="s">
        <v>136</v>
      </c>
      <c r="P37" s="90" t="s">
        <v>137</v>
      </c>
      <c r="Q37" s="79" t="s">
        <v>61</v>
      </c>
      <c r="R37" s="85">
        <v>13656</v>
      </c>
      <c r="S37" s="80" t="s">
        <v>142</v>
      </c>
      <c r="T37" s="81">
        <v>1998</v>
      </c>
      <c r="U37" s="82" t="s">
        <v>135</v>
      </c>
      <c r="V37" s="85">
        <v>1000</v>
      </c>
      <c r="W37" s="83">
        <v>0.63</v>
      </c>
      <c r="X37" s="90" t="s">
        <v>128</v>
      </c>
      <c r="Y37" s="85" t="s">
        <v>64</v>
      </c>
      <c r="Z37" s="85" t="s">
        <v>176</v>
      </c>
      <c r="AA37" s="90" t="s">
        <v>87</v>
      </c>
      <c r="AB37" s="94" t="s">
        <v>179</v>
      </c>
      <c r="AC37" s="88">
        <v>2</v>
      </c>
      <c r="AD37" s="96">
        <v>1</v>
      </c>
      <c r="AE37" s="96">
        <v>2</v>
      </c>
      <c r="AF37" s="96">
        <v>3</v>
      </c>
      <c r="AG37" s="96">
        <v>2</v>
      </c>
      <c r="AH37" s="88" t="s">
        <v>176</v>
      </c>
      <c r="AI37" s="89"/>
    </row>
    <row r="38" spans="1:35" ht="42.5" x14ac:dyDescent="0.35">
      <c r="A38" s="77"/>
      <c r="B38" s="77">
        <v>1</v>
      </c>
      <c r="C38" s="77">
        <f t="shared" ref="C38:C49" si="9">(D38*A38)+(E38*B38)</f>
        <v>0</v>
      </c>
      <c r="D38" s="26"/>
      <c r="E38" s="26"/>
      <c r="F38" s="12"/>
      <c r="G38" s="12"/>
      <c r="H38" s="13">
        <f t="shared" ref="H38:H49" si="10">A38*F38</f>
        <v>0</v>
      </c>
      <c r="I38" s="13">
        <f t="shared" ref="I38:I49" si="11">B38*G38</f>
        <v>0</v>
      </c>
      <c r="J38" s="12"/>
      <c r="K38" s="12"/>
      <c r="L38" s="12"/>
      <c r="M38" s="12"/>
      <c r="N38" s="78">
        <f t="shared" ref="N38:N49" si="12">SUM(H38:M38)</f>
        <v>0</v>
      </c>
      <c r="O38" s="99" t="s">
        <v>162</v>
      </c>
      <c r="P38" s="99" t="s">
        <v>139</v>
      </c>
      <c r="Q38" s="79" t="s">
        <v>61</v>
      </c>
      <c r="R38" s="96">
        <v>13151</v>
      </c>
      <c r="S38" s="80" t="s">
        <v>140</v>
      </c>
      <c r="T38" s="88">
        <v>1988</v>
      </c>
      <c r="U38" s="100" t="s">
        <v>160</v>
      </c>
      <c r="V38" s="96">
        <v>630</v>
      </c>
      <c r="W38" s="101">
        <v>0.6</v>
      </c>
      <c r="X38" s="99">
        <v>1081</v>
      </c>
      <c r="Y38" s="96" t="s">
        <v>64</v>
      </c>
      <c r="Z38" s="96" t="s">
        <v>176</v>
      </c>
      <c r="AA38" s="100" t="s">
        <v>81</v>
      </c>
      <c r="AB38" s="96" t="s">
        <v>176</v>
      </c>
      <c r="AC38" s="88">
        <v>4</v>
      </c>
      <c r="AD38" s="96">
        <v>1</v>
      </c>
      <c r="AE38" s="96">
        <v>4</v>
      </c>
      <c r="AF38" s="96">
        <v>3</v>
      </c>
      <c r="AG38" s="96">
        <v>2</v>
      </c>
      <c r="AH38" s="88" t="s">
        <v>176</v>
      </c>
      <c r="AI38" s="102" t="s">
        <v>161</v>
      </c>
    </row>
    <row r="39" spans="1:35" x14ac:dyDescent="0.35">
      <c r="A39" s="77"/>
      <c r="B39" s="77">
        <v>2</v>
      </c>
      <c r="C39" s="77">
        <f t="shared" si="9"/>
        <v>0</v>
      </c>
      <c r="D39" s="26"/>
      <c r="E39" s="26"/>
      <c r="F39" s="12"/>
      <c r="G39" s="12"/>
      <c r="H39" s="13">
        <f t="shared" si="10"/>
        <v>0</v>
      </c>
      <c r="I39" s="13">
        <f t="shared" si="11"/>
        <v>0</v>
      </c>
      <c r="J39" s="12"/>
      <c r="K39" s="12"/>
      <c r="L39" s="12"/>
      <c r="M39" s="12"/>
      <c r="N39" s="78">
        <f t="shared" si="12"/>
        <v>0</v>
      </c>
      <c r="O39" s="90" t="s">
        <v>154</v>
      </c>
      <c r="P39" s="90" t="s">
        <v>141</v>
      </c>
      <c r="Q39" s="79" t="s">
        <v>61</v>
      </c>
      <c r="R39" s="85">
        <v>14093</v>
      </c>
      <c r="S39" s="80" t="s">
        <v>142</v>
      </c>
      <c r="T39" s="81">
        <v>2023</v>
      </c>
      <c r="U39" s="82" t="s">
        <v>69</v>
      </c>
      <c r="V39" s="85">
        <v>500</v>
      </c>
      <c r="W39" s="83">
        <v>0.15</v>
      </c>
      <c r="X39" s="90" t="s">
        <v>178</v>
      </c>
      <c r="Y39" s="85" t="s">
        <v>86</v>
      </c>
      <c r="Z39" s="85" t="s">
        <v>177</v>
      </c>
      <c r="AA39" s="90" t="s">
        <v>71</v>
      </c>
      <c r="AB39" s="85"/>
      <c r="AC39" s="88">
        <v>3</v>
      </c>
      <c r="AD39" s="96">
        <v>1</v>
      </c>
      <c r="AE39" s="96">
        <v>3</v>
      </c>
      <c r="AF39" s="96">
        <v>3</v>
      </c>
      <c r="AG39" s="96">
        <v>2</v>
      </c>
      <c r="AH39" s="88" t="s">
        <v>177</v>
      </c>
      <c r="AI39" s="89"/>
    </row>
    <row r="40" spans="1:35" ht="28" x14ac:dyDescent="0.35">
      <c r="A40" s="77"/>
      <c r="B40" s="77">
        <v>2</v>
      </c>
      <c r="C40" s="77">
        <f t="shared" si="9"/>
        <v>0</v>
      </c>
      <c r="D40" s="26"/>
      <c r="E40" s="26"/>
      <c r="F40" s="12"/>
      <c r="G40" s="12"/>
      <c r="H40" s="13">
        <f t="shared" si="10"/>
        <v>0</v>
      </c>
      <c r="I40" s="13">
        <f t="shared" si="11"/>
        <v>0</v>
      </c>
      <c r="J40" s="12"/>
      <c r="K40" s="12"/>
      <c r="L40" s="12"/>
      <c r="M40" s="12"/>
      <c r="N40" s="78">
        <f t="shared" si="12"/>
        <v>0</v>
      </c>
      <c r="O40" s="90" t="s">
        <v>158</v>
      </c>
      <c r="P40" s="90" t="s">
        <v>134</v>
      </c>
      <c r="Q40" s="79" t="s">
        <v>61</v>
      </c>
      <c r="R40" s="85">
        <v>13657</v>
      </c>
      <c r="S40" s="80" t="s">
        <v>140</v>
      </c>
      <c r="T40" s="81">
        <v>1985</v>
      </c>
      <c r="U40" s="82" t="s">
        <v>80</v>
      </c>
      <c r="V40" s="85">
        <v>630</v>
      </c>
      <c r="W40" s="83">
        <v>1</v>
      </c>
      <c r="X40" s="90">
        <v>1081</v>
      </c>
      <c r="Y40" s="85" t="s">
        <v>64</v>
      </c>
      <c r="Z40" s="85" t="s">
        <v>176</v>
      </c>
      <c r="AA40" s="82" t="s">
        <v>81</v>
      </c>
      <c r="AB40" s="85" t="s">
        <v>176</v>
      </c>
      <c r="AC40" s="88">
        <v>6</v>
      </c>
      <c r="AD40" s="96">
        <v>1</v>
      </c>
      <c r="AE40" s="96">
        <v>6</v>
      </c>
      <c r="AF40" s="96">
        <v>3</v>
      </c>
      <c r="AG40" s="96">
        <v>2</v>
      </c>
      <c r="AH40" s="88"/>
      <c r="AI40" s="89"/>
    </row>
    <row r="41" spans="1:35" x14ac:dyDescent="0.35">
      <c r="A41" s="77"/>
      <c r="B41" s="77">
        <v>2</v>
      </c>
      <c r="C41" s="77">
        <f t="shared" si="9"/>
        <v>0</v>
      </c>
      <c r="D41" s="26"/>
      <c r="E41" s="26"/>
      <c r="F41" s="12"/>
      <c r="G41" s="12"/>
      <c r="H41" s="13">
        <f t="shared" si="10"/>
        <v>0</v>
      </c>
      <c r="I41" s="13">
        <f t="shared" si="11"/>
        <v>0</v>
      </c>
      <c r="J41" s="12"/>
      <c r="K41" s="12"/>
      <c r="L41" s="12"/>
      <c r="M41" s="12"/>
      <c r="N41" s="78">
        <f t="shared" si="12"/>
        <v>0</v>
      </c>
      <c r="O41" s="90" t="s">
        <v>159</v>
      </c>
      <c r="P41" s="90" t="s">
        <v>143</v>
      </c>
      <c r="Q41" s="79" t="s">
        <v>61</v>
      </c>
      <c r="R41" s="85">
        <v>14092</v>
      </c>
      <c r="S41" s="80" t="s">
        <v>142</v>
      </c>
      <c r="T41" s="81">
        <v>2023</v>
      </c>
      <c r="U41" s="82" t="s">
        <v>69</v>
      </c>
      <c r="V41" s="85">
        <v>500</v>
      </c>
      <c r="W41" s="83">
        <v>0.15</v>
      </c>
      <c r="X41" s="90" t="s">
        <v>178</v>
      </c>
      <c r="Y41" s="85" t="s">
        <v>86</v>
      </c>
      <c r="Z41" s="85" t="s">
        <v>176</v>
      </c>
      <c r="AA41" s="90" t="s">
        <v>71</v>
      </c>
      <c r="AB41" s="85"/>
      <c r="AC41" s="88">
        <v>2</v>
      </c>
      <c r="AD41" s="96">
        <v>1</v>
      </c>
      <c r="AE41" s="96">
        <v>2</v>
      </c>
      <c r="AF41" s="96">
        <v>3</v>
      </c>
      <c r="AG41" s="96">
        <v>2</v>
      </c>
      <c r="AH41" s="88" t="s">
        <v>177</v>
      </c>
      <c r="AI41" s="89"/>
    </row>
    <row r="42" spans="1:35" x14ac:dyDescent="0.35">
      <c r="A42" s="77">
        <v>1</v>
      </c>
      <c r="B42" s="77">
        <v>3</v>
      </c>
      <c r="C42" s="77">
        <f t="shared" si="9"/>
        <v>0</v>
      </c>
      <c r="D42" s="26"/>
      <c r="E42" s="26"/>
      <c r="F42" s="12"/>
      <c r="G42" s="12"/>
      <c r="H42" s="13">
        <f t="shared" si="10"/>
        <v>0</v>
      </c>
      <c r="I42" s="13">
        <f t="shared" si="11"/>
        <v>0</v>
      </c>
      <c r="J42" s="12"/>
      <c r="K42" s="12"/>
      <c r="L42" s="12"/>
      <c r="M42" s="12"/>
      <c r="N42" s="78">
        <f t="shared" si="12"/>
        <v>0</v>
      </c>
      <c r="O42" s="90" t="s">
        <v>144</v>
      </c>
      <c r="P42" s="90" t="s">
        <v>144</v>
      </c>
      <c r="Q42" s="79" t="s">
        <v>61</v>
      </c>
      <c r="R42" s="85">
        <v>31413</v>
      </c>
      <c r="S42" s="80" t="s">
        <v>145</v>
      </c>
      <c r="T42" s="81">
        <v>1977</v>
      </c>
      <c r="U42" s="82" t="s">
        <v>62</v>
      </c>
      <c r="V42" s="85">
        <v>750</v>
      </c>
      <c r="W42" s="83">
        <v>1</v>
      </c>
      <c r="X42" s="90">
        <v>1081</v>
      </c>
      <c r="Y42" s="85" t="s">
        <v>64</v>
      </c>
      <c r="Z42" s="85" t="s">
        <v>176</v>
      </c>
      <c r="AA42" s="82" t="s">
        <v>81</v>
      </c>
      <c r="AB42" s="85" t="s">
        <v>176</v>
      </c>
      <c r="AC42" s="88">
        <v>8</v>
      </c>
      <c r="AD42" s="96">
        <v>1</v>
      </c>
      <c r="AE42" s="96">
        <v>8</v>
      </c>
      <c r="AF42" s="96">
        <v>3</v>
      </c>
      <c r="AG42" s="96">
        <v>2</v>
      </c>
      <c r="AH42" s="88" t="s">
        <v>176</v>
      </c>
      <c r="AI42" s="89"/>
    </row>
    <row r="43" spans="1:35" x14ac:dyDescent="0.35">
      <c r="A43" s="77">
        <v>1</v>
      </c>
      <c r="B43" s="77">
        <v>3</v>
      </c>
      <c r="C43" s="77">
        <f t="shared" si="9"/>
        <v>0</v>
      </c>
      <c r="D43" s="26"/>
      <c r="E43" s="26"/>
      <c r="F43" s="12"/>
      <c r="G43" s="12"/>
      <c r="H43" s="13">
        <f t="shared" si="10"/>
        <v>0</v>
      </c>
      <c r="I43" s="13">
        <f t="shared" si="11"/>
        <v>0</v>
      </c>
      <c r="J43" s="12"/>
      <c r="K43" s="12"/>
      <c r="L43" s="12"/>
      <c r="M43" s="12"/>
      <c r="N43" s="78">
        <f t="shared" si="12"/>
        <v>0</v>
      </c>
      <c r="O43" s="90" t="s">
        <v>144</v>
      </c>
      <c r="P43" s="90" t="s">
        <v>144</v>
      </c>
      <c r="Q43" s="79" t="s">
        <v>61</v>
      </c>
      <c r="R43" s="85">
        <v>31414</v>
      </c>
      <c r="S43" s="80" t="s">
        <v>145</v>
      </c>
      <c r="T43" s="81">
        <v>1977</v>
      </c>
      <c r="U43" s="82" t="s">
        <v>62</v>
      </c>
      <c r="V43" s="85">
        <v>750</v>
      </c>
      <c r="W43" s="83">
        <v>1</v>
      </c>
      <c r="X43" s="90">
        <v>1081</v>
      </c>
      <c r="Y43" s="85" t="s">
        <v>64</v>
      </c>
      <c r="Z43" s="85" t="s">
        <v>176</v>
      </c>
      <c r="AA43" s="82" t="s">
        <v>81</v>
      </c>
      <c r="AB43" s="85" t="s">
        <v>176</v>
      </c>
      <c r="AC43" s="88">
        <v>8</v>
      </c>
      <c r="AD43" s="96">
        <v>1</v>
      </c>
      <c r="AE43" s="96">
        <v>8</v>
      </c>
      <c r="AF43" s="96">
        <v>3</v>
      </c>
      <c r="AG43" s="96">
        <v>2</v>
      </c>
      <c r="AH43" s="88" t="s">
        <v>176</v>
      </c>
      <c r="AI43" s="89"/>
    </row>
    <row r="44" spans="1:35" x14ac:dyDescent="0.35">
      <c r="A44" s="77">
        <v>1</v>
      </c>
      <c r="B44" s="77">
        <v>3</v>
      </c>
      <c r="C44" s="77">
        <f t="shared" si="9"/>
        <v>0</v>
      </c>
      <c r="D44" s="26"/>
      <c r="E44" s="26"/>
      <c r="F44" s="12"/>
      <c r="G44" s="12"/>
      <c r="H44" s="13">
        <f t="shared" si="10"/>
        <v>0</v>
      </c>
      <c r="I44" s="13">
        <f t="shared" si="11"/>
        <v>0</v>
      </c>
      <c r="J44" s="12"/>
      <c r="K44" s="12"/>
      <c r="L44" s="12"/>
      <c r="M44" s="12"/>
      <c r="N44" s="78">
        <f t="shared" si="12"/>
        <v>0</v>
      </c>
      <c r="O44" s="90" t="s">
        <v>156</v>
      </c>
      <c r="P44" s="90" t="s">
        <v>155</v>
      </c>
      <c r="Q44" s="79" t="s">
        <v>61</v>
      </c>
      <c r="R44" s="85">
        <v>13992</v>
      </c>
      <c r="S44" s="80" t="s">
        <v>142</v>
      </c>
      <c r="T44" s="81">
        <v>2013</v>
      </c>
      <c r="U44" s="82" t="s">
        <v>133</v>
      </c>
      <c r="V44" s="85">
        <v>1000</v>
      </c>
      <c r="W44" s="83">
        <v>1</v>
      </c>
      <c r="X44" s="90" t="s">
        <v>76</v>
      </c>
      <c r="Y44" s="85" t="s">
        <v>64</v>
      </c>
      <c r="Z44" s="85" t="s">
        <v>176</v>
      </c>
      <c r="AA44" s="82" t="s">
        <v>81</v>
      </c>
      <c r="AB44" s="85" t="s">
        <v>176</v>
      </c>
      <c r="AC44" s="88">
        <v>3</v>
      </c>
      <c r="AD44" s="96">
        <v>2</v>
      </c>
      <c r="AE44" s="96">
        <v>3</v>
      </c>
      <c r="AF44" s="96">
        <v>3</v>
      </c>
      <c r="AG44" s="96">
        <v>2</v>
      </c>
      <c r="AH44" s="88" t="s">
        <v>176</v>
      </c>
      <c r="AI44" s="94" t="s">
        <v>157</v>
      </c>
    </row>
    <row r="45" spans="1:35" x14ac:dyDescent="0.35">
      <c r="A45" s="77">
        <v>1</v>
      </c>
      <c r="B45" s="77">
        <v>3</v>
      </c>
      <c r="C45" s="77">
        <f t="shared" si="9"/>
        <v>0</v>
      </c>
      <c r="D45" s="26"/>
      <c r="E45" s="26"/>
      <c r="F45" s="12"/>
      <c r="G45" s="12"/>
      <c r="H45" s="13">
        <f t="shared" si="10"/>
        <v>0</v>
      </c>
      <c r="I45" s="13">
        <f t="shared" si="11"/>
        <v>0</v>
      </c>
      <c r="J45" s="12"/>
      <c r="K45" s="12"/>
      <c r="L45" s="12"/>
      <c r="M45" s="12"/>
      <c r="N45" s="78">
        <f t="shared" si="12"/>
        <v>0</v>
      </c>
      <c r="O45" s="90" t="s">
        <v>156</v>
      </c>
      <c r="P45" s="90" t="s">
        <v>155</v>
      </c>
      <c r="Q45" s="79" t="s">
        <v>61</v>
      </c>
      <c r="R45" s="85">
        <v>13993</v>
      </c>
      <c r="S45" s="80" t="s">
        <v>142</v>
      </c>
      <c r="T45" s="81">
        <v>2013</v>
      </c>
      <c r="U45" s="82" t="s">
        <v>133</v>
      </c>
      <c r="V45" s="85">
        <v>1000</v>
      </c>
      <c r="W45" s="83">
        <v>1</v>
      </c>
      <c r="X45" s="90" t="s">
        <v>76</v>
      </c>
      <c r="Y45" s="85" t="s">
        <v>64</v>
      </c>
      <c r="Z45" s="85" t="s">
        <v>176</v>
      </c>
      <c r="AA45" s="82" t="s">
        <v>81</v>
      </c>
      <c r="AB45" s="85" t="s">
        <v>176</v>
      </c>
      <c r="AC45" s="88">
        <v>3</v>
      </c>
      <c r="AD45" s="96">
        <v>2</v>
      </c>
      <c r="AE45" s="96">
        <v>3</v>
      </c>
      <c r="AF45" s="96">
        <v>3</v>
      </c>
      <c r="AG45" s="96">
        <v>2</v>
      </c>
      <c r="AH45" s="88" t="s">
        <v>176</v>
      </c>
      <c r="AI45" s="90" t="s">
        <v>147</v>
      </c>
    </row>
    <row r="46" spans="1:35" x14ac:dyDescent="0.35">
      <c r="A46" s="77">
        <v>1</v>
      </c>
      <c r="B46" s="77">
        <v>3</v>
      </c>
      <c r="C46" s="77">
        <f t="shared" si="9"/>
        <v>0</v>
      </c>
      <c r="D46" s="26"/>
      <c r="E46" s="26"/>
      <c r="F46" s="12"/>
      <c r="G46" s="12"/>
      <c r="H46" s="13">
        <f t="shared" si="10"/>
        <v>0</v>
      </c>
      <c r="I46" s="13">
        <f t="shared" si="11"/>
        <v>0</v>
      </c>
      <c r="J46" s="12"/>
      <c r="K46" s="12"/>
      <c r="L46" s="12"/>
      <c r="M46" s="12"/>
      <c r="N46" s="78">
        <f t="shared" si="12"/>
        <v>0</v>
      </c>
      <c r="O46" s="90" t="s">
        <v>146</v>
      </c>
      <c r="P46" s="90" t="s">
        <v>152</v>
      </c>
      <c r="Q46" s="79" t="s">
        <v>61</v>
      </c>
      <c r="R46" s="85">
        <v>13973</v>
      </c>
      <c r="S46" s="80" t="s">
        <v>145</v>
      </c>
      <c r="T46" s="81">
        <v>1990</v>
      </c>
      <c r="U46" s="82" t="s">
        <v>135</v>
      </c>
      <c r="V46" s="85">
        <v>1000</v>
      </c>
      <c r="W46" s="83">
        <v>1</v>
      </c>
      <c r="X46" s="90" t="s">
        <v>76</v>
      </c>
      <c r="Y46" s="85" t="s">
        <v>64</v>
      </c>
      <c r="Z46" s="85" t="s">
        <v>176</v>
      </c>
      <c r="AA46" s="82" t="s">
        <v>81</v>
      </c>
      <c r="AB46" s="85" t="s">
        <v>176</v>
      </c>
      <c r="AC46" s="88">
        <v>5</v>
      </c>
      <c r="AD46" s="96">
        <v>1</v>
      </c>
      <c r="AE46" s="96">
        <v>5</v>
      </c>
      <c r="AF46" s="96">
        <v>3</v>
      </c>
      <c r="AG46" s="96">
        <v>2</v>
      </c>
      <c r="AH46" s="88" t="s">
        <v>176</v>
      </c>
      <c r="AI46" s="90" t="s">
        <v>148</v>
      </c>
    </row>
    <row r="47" spans="1:35" x14ac:dyDescent="0.35">
      <c r="A47" s="77">
        <v>1</v>
      </c>
      <c r="B47" s="77">
        <v>3</v>
      </c>
      <c r="C47" s="77">
        <f t="shared" si="9"/>
        <v>0</v>
      </c>
      <c r="D47" s="26"/>
      <c r="E47" s="26"/>
      <c r="F47" s="12"/>
      <c r="G47" s="12"/>
      <c r="H47" s="13">
        <f t="shared" si="10"/>
        <v>0</v>
      </c>
      <c r="I47" s="13">
        <f t="shared" si="11"/>
        <v>0</v>
      </c>
      <c r="J47" s="12"/>
      <c r="K47" s="12"/>
      <c r="L47" s="12"/>
      <c r="M47" s="12"/>
      <c r="N47" s="78">
        <f t="shared" si="12"/>
        <v>0</v>
      </c>
      <c r="O47" s="90" t="s">
        <v>146</v>
      </c>
      <c r="P47" s="90" t="s">
        <v>152</v>
      </c>
      <c r="Q47" s="79" t="s">
        <v>61</v>
      </c>
      <c r="R47" s="85">
        <v>13974</v>
      </c>
      <c r="S47" s="80" t="s">
        <v>145</v>
      </c>
      <c r="T47" s="81">
        <v>1990</v>
      </c>
      <c r="U47" s="82" t="s">
        <v>135</v>
      </c>
      <c r="V47" s="85">
        <v>1000</v>
      </c>
      <c r="W47" s="83">
        <v>1</v>
      </c>
      <c r="X47" s="90" t="s">
        <v>76</v>
      </c>
      <c r="Y47" s="85" t="s">
        <v>64</v>
      </c>
      <c r="Z47" s="85" t="s">
        <v>176</v>
      </c>
      <c r="AA47" s="82" t="s">
        <v>81</v>
      </c>
      <c r="AB47" s="85" t="s">
        <v>176</v>
      </c>
      <c r="AC47" s="88">
        <v>5</v>
      </c>
      <c r="AD47" s="96">
        <v>1</v>
      </c>
      <c r="AE47" s="96">
        <v>5</v>
      </c>
      <c r="AF47" s="96">
        <v>3</v>
      </c>
      <c r="AG47" s="96">
        <v>2</v>
      </c>
      <c r="AH47" s="88" t="s">
        <v>176</v>
      </c>
      <c r="AI47" s="90" t="s">
        <v>149</v>
      </c>
    </row>
    <row r="48" spans="1:35" x14ac:dyDescent="0.35">
      <c r="A48" s="77">
        <v>1</v>
      </c>
      <c r="B48" s="77">
        <v>3</v>
      </c>
      <c r="C48" s="77">
        <f t="shared" si="9"/>
        <v>0</v>
      </c>
      <c r="D48" s="26"/>
      <c r="E48" s="26"/>
      <c r="F48" s="12"/>
      <c r="G48" s="12"/>
      <c r="H48" s="13">
        <f t="shared" si="10"/>
        <v>0</v>
      </c>
      <c r="I48" s="13">
        <f t="shared" si="11"/>
        <v>0</v>
      </c>
      <c r="J48" s="12"/>
      <c r="K48" s="12"/>
      <c r="L48" s="12"/>
      <c r="M48" s="12"/>
      <c r="N48" s="78">
        <f t="shared" si="12"/>
        <v>0</v>
      </c>
      <c r="O48" s="90" t="s">
        <v>146</v>
      </c>
      <c r="P48" s="90" t="s">
        <v>152</v>
      </c>
      <c r="Q48" s="79" t="s">
        <v>61</v>
      </c>
      <c r="R48" s="85">
        <v>13975</v>
      </c>
      <c r="S48" s="80" t="s">
        <v>145</v>
      </c>
      <c r="T48" s="81">
        <v>1998</v>
      </c>
      <c r="U48" s="82" t="s">
        <v>135</v>
      </c>
      <c r="V48" s="85">
        <v>1000</v>
      </c>
      <c r="W48" s="83">
        <v>1</v>
      </c>
      <c r="X48" s="90" t="s">
        <v>76</v>
      </c>
      <c r="Y48" s="85" t="s">
        <v>64</v>
      </c>
      <c r="Z48" s="85" t="s">
        <v>176</v>
      </c>
      <c r="AA48" s="82" t="s">
        <v>81</v>
      </c>
      <c r="AB48" s="85" t="s">
        <v>176</v>
      </c>
      <c r="AC48" s="88">
        <v>9</v>
      </c>
      <c r="AD48" s="96">
        <v>1</v>
      </c>
      <c r="AE48" s="96">
        <v>5</v>
      </c>
      <c r="AF48" s="96">
        <v>3</v>
      </c>
      <c r="AG48" s="96">
        <v>2</v>
      </c>
      <c r="AH48" s="88" t="s">
        <v>176</v>
      </c>
      <c r="AI48" s="90" t="s">
        <v>150</v>
      </c>
    </row>
    <row r="49" spans="1:35" x14ac:dyDescent="0.35">
      <c r="A49" s="77">
        <v>1</v>
      </c>
      <c r="B49" s="77">
        <v>3</v>
      </c>
      <c r="C49" s="77">
        <f t="shared" si="9"/>
        <v>0</v>
      </c>
      <c r="D49" s="26"/>
      <c r="E49" s="26"/>
      <c r="F49" s="12"/>
      <c r="G49" s="12"/>
      <c r="H49" s="13">
        <f t="shared" si="10"/>
        <v>0</v>
      </c>
      <c r="I49" s="13">
        <f t="shared" si="11"/>
        <v>0</v>
      </c>
      <c r="J49" s="12"/>
      <c r="K49" s="12"/>
      <c r="L49" s="12"/>
      <c r="M49" s="12"/>
      <c r="N49" s="78">
        <f t="shared" si="12"/>
        <v>0</v>
      </c>
      <c r="O49" s="90" t="s">
        <v>146</v>
      </c>
      <c r="P49" s="90" t="s">
        <v>152</v>
      </c>
      <c r="Q49" s="79" t="s">
        <v>61</v>
      </c>
      <c r="R49" s="85">
        <v>13976</v>
      </c>
      <c r="S49" s="80" t="s">
        <v>145</v>
      </c>
      <c r="T49" s="81">
        <v>1998</v>
      </c>
      <c r="U49" s="82" t="s">
        <v>135</v>
      </c>
      <c r="V49" s="85">
        <v>1000</v>
      </c>
      <c r="W49" s="83">
        <v>1</v>
      </c>
      <c r="X49" s="90" t="s">
        <v>76</v>
      </c>
      <c r="Y49" s="85" t="s">
        <v>64</v>
      </c>
      <c r="Z49" s="85" t="s">
        <v>176</v>
      </c>
      <c r="AA49" s="82" t="s">
        <v>81</v>
      </c>
      <c r="AB49" s="85" t="s">
        <v>176</v>
      </c>
      <c r="AC49" s="88">
        <v>9</v>
      </c>
      <c r="AD49" s="96">
        <v>1</v>
      </c>
      <c r="AE49" s="96">
        <v>9</v>
      </c>
      <c r="AF49" s="96">
        <v>3</v>
      </c>
      <c r="AG49" s="96">
        <v>2</v>
      </c>
      <c r="AH49" s="88" t="s">
        <v>176</v>
      </c>
      <c r="AI49" s="90" t="s">
        <v>151</v>
      </c>
    </row>
  </sheetData>
  <sheetProtection selectLockedCells="1" autoFilter="0"/>
  <autoFilter ref="A4:AL49" xr:uid="{00000000-0001-0000-0100-000000000000}"/>
  <mergeCells count="8">
    <mergeCell ref="A2:B2"/>
    <mergeCell ref="C2:E2"/>
    <mergeCell ref="F2:G2"/>
    <mergeCell ref="H2:N2"/>
    <mergeCell ref="A3:B3"/>
    <mergeCell ref="C3:E3"/>
    <mergeCell ref="F3:G3"/>
    <mergeCell ref="H3:N3"/>
  </mergeCells>
  <phoneticPr fontId="9" type="noConversion"/>
  <conditionalFormatting sqref="D5:G49 J5:M49">
    <cfRule type="notContainsBlanks" dxfId="2" priority="1">
      <formula>LEN(TRIM(D5))&gt;0</formula>
    </cfRule>
    <cfRule type="containsBlanks" dxfId="1" priority="4">
      <formula>LEN(TRIM(D5))=0</formula>
    </cfRule>
  </conditionalFormatting>
  <pageMargins left="0.7" right="0.7" top="0.75" bottom="0.75" header="0.3" footer="0.3"/>
  <pageSetup paperSize="9" scale="39" orientation="landscape" r:id="rId1"/>
  <colBreaks count="2" manualBreakCount="2">
    <brk id="14" max="1048575" man="1"/>
    <brk id="3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7DAFE-AD51-401C-AF36-35C3FA9CF35A}">
  <sheetPr>
    <tabColor theme="8" tint="0.79998168889431442"/>
  </sheetPr>
  <dimension ref="A1:E31"/>
  <sheetViews>
    <sheetView showGridLines="0" zoomScale="40" zoomScaleNormal="40" workbookViewId="0">
      <selection activeCell="I47" sqref="I47"/>
    </sheetView>
  </sheetViews>
  <sheetFormatPr defaultColWidth="8.90625" defaultRowHeight="14" x14ac:dyDescent="0.3"/>
  <cols>
    <col min="1" max="1" width="106.36328125" style="41" bestFit="1" customWidth="1"/>
    <col min="2" max="2" width="22.81640625" style="23" bestFit="1" customWidth="1"/>
    <col min="3" max="3" width="25.54296875" style="23" bestFit="1" customWidth="1"/>
    <col min="4" max="4" width="20" style="23" customWidth="1"/>
    <col min="5" max="5" width="54" style="23" customWidth="1"/>
    <col min="6" max="16384" width="8.90625" style="23"/>
  </cols>
  <sheetData>
    <row r="1" spans="1:5" ht="25.5" customHeight="1" thickBot="1" x14ac:dyDescent="0.35">
      <c r="A1" s="178" t="s">
        <v>164</v>
      </c>
      <c r="B1" s="178"/>
      <c r="C1" s="178"/>
      <c r="D1" s="178"/>
    </row>
    <row r="2" spans="1:5" ht="14.5" thickBot="1" x14ac:dyDescent="0.35">
      <c r="A2" s="179" t="s">
        <v>175</v>
      </c>
      <c r="B2" s="180"/>
      <c r="C2" s="180"/>
      <c r="D2" s="181"/>
    </row>
    <row r="4" spans="1:5" x14ac:dyDescent="0.3">
      <c r="A4" s="42" t="s">
        <v>225</v>
      </c>
      <c r="B4" s="43"/>
    </row>
    <row r="5" spans="1:5" ht="22.75" customHeight="1" x14ac:dyDescent="0.3">
      <c r="A5" s="44" t="s">
        <v>224</v>
      </c>
      <c r="B5" s="45" t="s">
        <v>171</v>
      </c>
      <c r="C5" s="46" t="s">
        <v>167</v>
      </c>
      <c r="D5" s="46" t="s">
        <v>168</v>
      </c>
      <c r="E5" s="47" t="s">
        <v>195</v>
      </c>
    </row>
    <row r="6" spans="1:5" x14ac:dyDescent="0.3">
      <c r="A6" s="48" t="s">
        <v>200</v>
      </c>
      <c r="B6" s="49"/>
      <c r="C6" s="35">
        <v>5</v>
      </c>
      <c r="D6" s="36">
        <f>C6*B6</f>
        <v>0</v>
      </c>
      <c r="E6" s="128"/>
    </row>
    <row r="7" spans="1:5" x14ac:dyDescent="0.3">
      <c r="A7" s="48" t="s">
        <v>201</v>
      </c>
      <c r="B7" s="49"/>
      <c r="C7" s="35">
        <v>5</v>
      </c>
      <c r="D7" s="36">
        <f>C7*B7</f>
        <v>0</v>
      </c>
      <c r="E7" s="128"/>
    </row>
    <row r="8" spans="1:5" x14ac:dyDescent="0.3">
      <c r="A8" s="50" t="s">
        <v>173</v>
      </c>
      <c r="B8" s="49"/>
      <c r="C8" s="35">
        <v>5</v>
      </c>
      <c r="D8" s="36">
        <f>C8*B8</f>
        <v>0</v>
      </c>
      <c r="E8" s="128"/>
    </row>
    <row r="9" spans="1:5" x14ac:dyDescent="0.3">
      <c r="A9" s="50" t="s">
        <v>198</v>
      </c>
      <c r="B9" s="49"/>
      <c r="C9" s="35">
        <v>8</v>
      </c>
      <c r="D9" s="36">
        <f t="shared" ref="D9:D16" si="0">C9*B9</f>
        <v>0</v>
      </c>
      <c r="E9" s="128"/>
    </row>
    <row r="10" spans="1:5" x14ac:dyDescent="0.3">
      <c r="A10" s="50" t="s">
        <v>199</v>
      </c>
      <c r="B10" s="49"/>
      <c r="C10" s="35">
        <v>8</v>
      </c>
      <c r="D10" s="36">
        <f t="shared" si="0"/>
        <v>0</v>
      </c>
      <c r="E10" s="128"/>
    </row>
    <row r="11" spans="1:5" x14ac:dyDescent="0.3">
      <c r="A11" s="50" t="s">
        <v>202</v>
      </c>
      <c r="B11" s="49"/>
      <c r="C11" s="35">
        <v>5</v>
      </c>
      <c r="D11" s="36">
        <f t="shared" si="0"/>
        <v>0</v>
      </c>
      <c r="E11" s="128"/>
    </row>
    <row r="12" spans="1:5" x14ac:dyDescent="0.3">
      <c r="A12" s="50" t="s">
        <v>172</v>
      </c>
      <c r="B12" s="49"/>
      <c r="C12" s="35">
        <v>10</v>
      </c>
      <c r="D12" s="36">
        <f t="shared" si="0"/>
        <v>0</v>
      </c>
      <c r="E12" s="128"/>
    </row>
    <row r="13" spans="1:5" ht="14.4" customHeight="1" x14ac:dyDescent="0.3">
      <c r="A13" s="50" t="s">
        <v>181</v>
      </c>
      <c r="B13" s="49"/>
      <c r="C13" s="35">
        <v>40</v>
      </c>
      <c r="D13" s="36">
        <f t="shared" si="0"/>
        <v>0</v>
      </c>
      <c r="E13" s="128"/>
    </row>
    <row r="14" spans="1:5" x14ac:dyDescent="0.3">
      <c r="A14" s="50" t="s">
        <v>191</v>
      </c>
      <c r="B14" s="49"/>
      <c r="C14" s="35">
        <v>2</v>
      </c>
      <c r="D14" s="36">
        <f t="shared" si="0"/>
        <v>0</v>
      </c>
      <c r="E14" s="128"/>
    </row>
    <row r="15" spans="1:5" x14ac:dyDescent="0.3">
      <c r="A15" s="50" t="s">
        <v>182</v>
      </c>
      <c r="B15" s="49"/>
      <c r="C15" s="35">
        <v>1</v>
      </c>
      <c r="D15" s="36">
        <f t="shared" si="0"/>
        <v>0</v>
      </c>
      <c r="E15" s="128"/>
    </row>
    <row r="16" spans="1:5" x14ac:dyDescent="0.3">
      <c r="A16" s="50" t="s">
        <v>183</v>
      </c>
      <c r="B16" s="49"/>
      <c r="C16" s="35">
        <v>1</v>
      </c>
      <c r="D16" s="36">
        <f t="shared" si="0"/>
        <v>0</v>
      </c>
      <c r="E16" s="128"/>
    </row>
    <row r="17" spans="1:5" x14ac:dyDescent="0.3">
      <c r="A17" s="50" t="s">
        <v>203</v>
      </c>
      <c r="B17" s="49"/>
      <c r="C17" s="35">
        <v>15</v>
      </c>
      <c r="D17" s="36">
        <f t="shared" ref="D17:D27" si="1">B17*C17</f>
        <v>0</v>
      </c>
      <c r="E17" s="128"/>
    </row>
    <row r="18" spans="1:5" ht="28" x14ac:dyDescent="0.3">
      <c r="A18" s="50" t="s">
        <v>204</v>
      </c>
      <c r="B18" s="49"/>
      <c r="C18" s="35">
        <v>15</v>
      </c>
      <c r="D18" s="36">
        <f t="shared" si="1"/>
        <v>0</v>
      </c>
      <c r="E18" s="128"/>
    </row>
    <row r="19" spans="1:5" x14ac:dyDescent="0.3">
      <c r="A19" s="50" t="s">
        <v>205</v>
      </c>
      <c r="B19" s="49"/>
      <c r="C19" s="35">
        <v>10</v>
      </c>
      <c r="D19" s="36">
        <f t="shared" si="1"/>
        <v>0</v>
      </c>
      <c r="E19" s="128"/>
    </row>
    <row r="20" spans="1:5" x14ac:dyDescent="0.3">
      <c r="A20" s="50" t="s">
        <v>196</v>
      </c>
      <c r="B20" s="49"/>
      <c r="C20" s="35">
        <v>2</v>
      </c>
      <c r="D20" s="36">
        <f>B20*C20</f>
        <v>0</v>
      </c>
      <c r="E20" s="128"/>
    </row>
    <row r="21" spans="1:5" x14ac:dyDescent="0.3">
      <c r="A21" s="50" t="s">
        <v>184</v>
      </c>
      <c r="B21" s="49"/>
      <c r="C21" s="35">
        <v>8</v>
      </c>
      <c r="D21" s="36">
        <f t="shared" si="1"/>
        <v>0</v>
      </c>
      <c r="E21" s="128"/>
    </row>
    <row r="22" spans="1:5" x14ac:dyDescent="0.3">
      <c r="A22" s="50" t="s">
        <v>185</v>
      </c>
      <c r="B22" s="49"/>
      <c r="C22" s="35">
        <v>8</v>
      </c>
      <c r="D22" s="36">
        <f t="shared" si="1"/>
        <v>0</v>
      </c>
      <c r="E22" s="128"/>
    </row>
    <row r="23" spans="1:5" x14ac:dyDescent="0.3">
      <c r="A23" s="50" t="s">
        <v>186</v>
      </c>
      <c r="B23" s="49"/>
      <c r="C23" s="35">
        <v>4</v>
      </c>
      <c r="D23" s="36">
        <f t="shared" si="1"/>
        <v>0</v>
      </c>
      <c r="E23" s="128"/>
    </row>
    <row r="24" spans="1:5" x14ac:dyDescent="0.3">
      <c r="A24" s="50" t="s">
        <v>197</v>
      </c>
      <c r="B24" s="49"/>
      <c r="C24" s="35">
        <v>4</v>
      </c>
      <c r="D24" s="36">
        <f t="shared" si="1"/>
        <v>0</v>
      </c>
      <c r="E24" s="128"/>
    </row>
    <row r="25" spans="1:5" x14ac:dyDescent="0.3">
      <c r="A25" s="50" t="s">
        <v>187</v>
      </c>
      <c r="B25" s="49"/>
      <c r="C25" s="35">
        <v>8</v>
      </c>
      <c r="D25" s="36">
        <f t="shared" si="1"/>
        <v>0</v>
      </c>
      <c r="E25" s="128"/>
    </row>
    <row r="26" spans="1:5" x14ac:dyDescent="0.3">
      <c r="A26" s="50" t="s">
        <v>188</v>
      </c>
      <c r="B26" s="49"/>
      <c r="C26" s="35">
        <v>8</v>
      </c>
      <c r="D26" s="36">
        <f t="shared" si="1"/>
        <v>0</v>
      </c>
      <c r="E26" s="128"/>
    </row>
    <row r="27" spans="1:5" ht="28" x14ac:dyDescent="0.3">
      <c r="A27" s="50" t="s">
        <v>189</v>
      </c>
      <c r="B27" s="49"/>
      <c r="C27" s="35">
        <v>3</v>
      </c>
      <c r="D27" s="36">
        <f t="shared" si="1"/>
        <v>0</v>
      </c>
      <c r="E27" s="128"/>
    </row>
    <row r="28" spans="1:5" x14ac:dyDescent="0.3">
      <c r="A28" s="174" t="s">
        <v>190</v>
      </c>
      <c r="B28" s="175"/>
      <c r="C28" s="175"/>
      <c r="D28" s="51">
        <f>SUM(D6:D27)</f>
        <v>0</v>
      </c>
      <c r="E28" s="52"/>
    </row>
    <row r="29" spans="1:5" x14ac:dyDescent="0.3">
      <c r="A29" s="23"/>
      <c r="B29" s="176" t="s">
        <v>223</v>
      </c>
      <c r="C29" s="177"/>
      <c r="D29" s="37">
        <f>D28/11</f>
        <v>0</v>
      </c>
    </row>
    <row r="31" spans="1:5" x14ac:dyDescent="0.3">
      <c r="A31" s="53" t="s">
        <v>174</v>
      </c>
    </row>
  </sheetData>
  <sheetProtection algorithmName="SHA-512" hashValue="khdPpM6TGDfjSIMB6NFAPx5ij0A1ObpxNIMXln5rvUIrBd4DkaQO8u+Ag0M0kd9pYLvX75pIm4mWxAK6NOPDqQ==" saltValue="js83RyWwAfhqLD5SKWGPZA==" spinCount="100000" sheet="1" objects="1" scenarios="1"/>
  <mergeCells count="4">
    <mergeCell ref="A28:C28"/>
    <mergeCell ref="B29:C29"/>
    <mergeCell ref="A1:D1"/>
    <mergeCell ref="A2:D2"/>
  </mergeCells>
  <conditionalFormatting sqref="B6:B27">
    <cfRule type="containsBlanks" dxfId="0" priority="1">
      <formula>LEN(TRIM(B6))=0</formula>
    </cfRule>
  </conditionalFormatting>
  <pageMargins left="0.7" right="0.7" top="0.75" bottom="0.75" header="0.3" footer="0.3"/>
  <pageSetup paperSize="9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FFDCA2244FA544AE3206717259E748" ma:contentTypeVersion="4" ma:contentTypeDescription="Een nieuw document maken." ma:contentTypeScope="" ma:versionID="d9c7a08fc3e87ed355c88955da1f9c3b">
  <xsd:schema xmlns:xsd="http://www.w3.org/2001/XMLSchema" xmlns:xs="http://www.w3.org/2001/XMLSchema" xmlns:p="http://schemas.microsoft.com/office/2006/metadata/properties" xmlns:ns2="7e46bf51-854f-466b-b632-ddec7cea0270" targetNamespace="http://schemas.microsoft.com/office/2006/metadata/properties" ma:root="true" ma:fieldsID="91bbef4886dac760a57a207cfb3726f1" ns2:_="">
    <xsd:import namespace="7e46bf51-854f-466b-b632-ddec7cea0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6bf51-854f-466b-b632-ddec7cea02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27F46B-189B-436B-923E-E556A4AA83BA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7e46bf51-854f-466b-b632-ddec7cea027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3372ED3-E41A-492A-8C41-A07B24EB38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C17C94-73E1-4C81-9DE9-B179E51DC6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46bf51-854f-466b-b632-ddec7cea0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0c7dc89-3ca5-4565-aac6-397d06363c8e}" enabled="0" method="" siteId="{c0c7dc89-3ca5-4565-aac6-397d06363c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Inschrijfstaat</vt:lpstr>
      <vt:lpstr>01. Verrekenprijzen</vt:lpstr>
      <vt:lpstr>02. Contractprijzen</vt:lpstr>
      <vt:lpstr>03. Tarievenblad</vt:lpstr>
      <vt:lpstr>'02. Contractprijzen'!Afdrukbereik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doornebos</dc:creator>
  <cp:keywords/>
  <dc:description/>
  <cp:lastModifiedBy>Luc Koppers</cp:lastModifiedBy>
  <cp:revision/>
  <dcterms:created xsi:type="dcterms:W3CDTF">2018-06-26T14:36:08Z</dcterms:created>
  <dcterms:modified xsi:type="dcterms:W3CDTF">2025-09-16T12:32:06Z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0x010100AFFFDCA2244FA544AE3206717259E748</vt:lpwstr>
  </property>
  <property fmtid="{D5CDD505-2E9C-101B-9397-08002B2CF9AE}" pid="3" name="MediaServiceImageTags">
    <vt:lpwstr/>
  </property>
</Properties>
</file>