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66925"/>
  <xr:revisionPtr revIDLastSave="0" documentId="6_{9C6B65F3-7D64-473E-9C46-5904407BA451}" xr6:coauthVersionLast="47" xr6:coauthVersionMax="47" xr10:uidLastSave="{00000000-0000-0000-0000-000000000000}"/>
  <bookViews>
    <workbookView xWindow="-110" yWindow="-110" windowWidth="19420" windowHeight="10300" firstSheet="1" activeTab="2" xr2:uid="{00000000-000D-0000-FFFF-FFFF00000000}"/>
  </bookViews>
  <sheets>
    <sheet name="General Info" sheetId="1" state="hidden" r:id="rId1"/>
    <sheet name="Polisblad" sheetId="25" r:id="rId2"/>
    <sheet name="Bestand dd 1 januari 2025" sheetId="24" r:id="rId3"/>
  </sheets>
  <definedNames>
    <definedName name="_xlnm.Print_Area" localSheetId="2">'Bestand dd 1 januari 2025'!$A$1:$O$110</definedName>
    <definedName name="_xlnm.Print_Titles" localSheetId="2">'Bestand dd 1 januari 2025'!$1:$5</definedName>
    <definedName name="afr">#REF!</definedName>
    <definedName name="afrind">'General Info'!$B$19</definedName>
    <definedName name="cad">'Bestand dd 1 januari 2025'!$AA$110</definedName>
    <definedName name="ign">'General Info'!$B$5</definedName>
    <definedName name="igo">'General Info'!$B$6</definedName>
    <definedName name="iin">'General Info'!$B$7</definedName>
    <definedName name="iio">'General Info'!$B$8</definedName>
    <definedName name="index">'Bestand dd 1 januari 2025'!$X$110</definedName>
    <definedName name="index2002">'Bestand dd 1 januari 2025'!#REF!</definedName>
    <definedName name="premieGM">'General Info'!$B$13</definedName>
    <definedName name="premieOW">'General Info'!$B$14</definedName>
    <definedName name="vv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25" l="1"/>
  <c r="H18" i="25" s="1"/>
  <c r="G18" i="25"/>
  <c r="I17" i="25"/>
  <c r="I16" i="25"/>
  <c r="I15" i="25"/>
  <c r="I14" i="25"/>
  <c r="I13" i="25"/>
  <c r="R107" i="24"/>
  <c r="S107" i="24"/>
  <c r="P107" i="24"/>
  <c r="M107" i="24"/>
  <c r="L107" i="24"/>
  <c r="B18" i="25"/>
  <c r="V107" i="24"/>
  <c r="V110" i="24" s="1"/>
  <c r="F97" i="24" l="1"/>
  <c r="U96" i="24"/>
  <c r="U94" i="24"/>
  <c r="U93" i="24"/>
  <c r="U92" i="24"/>
  <c r="U89" i="24"/>
  <c r="U88" i="24"/>
  <c r="U86" i="24"/>
  <c r="U85" i="24"/>
  <c r="U84" i="24"/>
  <c r="U81" i="24"/>
  <c r="U65" i="24"/>
  <c r="U61" i="24"/>
  <c r="U57" i="24"/>
  <c r="U53" i="24"/>
  <c r="U48" i="24"/>
  <c r="U45" i="24"/>
  <c r="U44" i="24"/>
  <c r="U43" i="24"/>
  <c r="U41" i="24"/>
  <c r="U40" i="24"/>
  <c r="U39" i="24"/>
  <c r="U36" i="24"/>
  <c r="U35" i="24"/>
  <c r="U33" i="24"/>
  <c r="U31" i="24"/>
  <c r="U29" i="24"/>
  <c r="U28" i="24"/>
  <c r="U25" i="24"/>
  <c r="U23" i="24"/>
  <c r="U21" i="24"/>
  <c r="U17" i="24"/>
  <c r="U16" i="24"/>
  <c r="U15" i="24"/>
  <c r="U13" i="24"/>
  <c r="U11" i="24"/>
  <c r="U9" i="24"/>
  <c r="U68" i="24"/>
  <c r="U64" i="24"/>
  <c r="U62" i="24"/>
  <c r="U60" i="24"/>
  <c r="U56" i="24"/>
  <c r="U54" i="24"/>
  <c r="U52" i="24"/>
  <c r="U49" i="24"/>
  <c r="U46" i="24"/>
  <c r="U38" i="24"/>
  <c r="U37" i="24"/>
  <c r="U32" i="24"/>
  <c r="U30" i="24"/>
  <c r="U24" i="24"/>
  <c r="U22" i="24"/>
  <c r="U20" i="24"/>
  <c r="U14" i="24"/>
  <c r="U12" i="24"/>
  <c r="U8" i="24"/>
  <c r="U7" i="24"/>
  <c r="U10" i="24"/>
  <c r="U18" i="24"/>
  <c r="U19" i="24"/>
  <c r="U26" i="24"/>
  <c r="U27" i="24"/>
  <c r="U34" i="24"/>
  <c r="U42" i="24"/>
  <c r="U47" i="24"/>
  <c r="U50" i="24"/>
  <c r="U51" i="24"/>
  <c r="U55" i="24"/>
  <c r="U58" i="24"/>
  <c r="U59" i="24"/>
  <c r="U63" i="24"/>
  <c r="U66" i="24"/>
  <c r="U67" i="24"/>
  <c r="U82" i="24"/>
  <c r="U83" i="24"/>
  <c r="U87" i="24"/>
  <c r="U90" i="24"/>
  <c r="U91" i="24"/>
  <c r="U95" i="24"/>
  <c r="R93" i="24" l="1"/>
  <c r="R92" i="24"/>
  <c r="R85" i="24"/>
  <c r="R84" i="24"/>
  <c r="R61" i="24"/>
  <c r="R53" i="24"/>
  <c r="R45" i="24"/>
  <c r="R37" i="24"/>
  <c r="R29" i="24"/>
  <c r="R21" i="24"/>
  <c r="R13" i="24"/>
  <c r="R9" i="24"/>
  <c r="R105" i="24"/>
  <c r="R104" i="24"/>
  <c r="R103" i="24"/>
  <c r="R102" i="24"/>
  <c r="R101" i="24"/>
  <c r="R100" i="24"/>
  <c r="R99" i="24"/>
  <c r="R98" i="24"/>
  <c r="R97" i="24"/>
  <c r="R96" i="24"/>
  <c r="R95" i="24"/>
  <c r="R94" i="24"/>
  <c r="R91" i="24"/>
  <c r="R90" i="24"/>
  <c r="R89" i="24"/>
  <c r="R88" i="24"/>
  <c r="R87" i="24"/>
  <c r="R86" i="24"/>
  <c r="R83" i="24"/>
  <c r="R82" i="24"/>
  <c r="R81" i="24"/>
  <c r="R76" i="24"/>
  <c r="R75" i="24"/>
  <c r="R74" i="24"/>
  <c r="R73" i="24"/>
  <c r="R72" i="24"/>
  <c r="R71" i="24"/>
  <c r="R70" i="24"/>
  <c r="R69" i="24"/>
  <c r="R68" i="24"/>
  <c r="R67" i="24"/>
  <c r="R66" i="24"/>
  <c r="R65" i="24"/>
  <c r="R64" i="24"/>
  <c r="R63" i="24"/>
  <c r="R62" i="24"/>
  <c r="R60" i="24"/>
  <c r="R59" i="24"/>
  <c r="R58" i="24"/>
  <c r="R57" i="24"/>
  <c r="R56" i="24"/>
  <c r="R55" i="24"/>
  <c r="R54" i="24"/>
  <c r="R52" i="24"/>
  <c r="R51" i="24"/>
  <c r="R50" i="24"/>
  <c r="R49" i="24"/>
  <c r="R48" i="24"/>
  <c r="R47" i="24"/>
  <c r="R46" i="24"/>
  <c r="R44" i="24"/>
  <c r="R43" i="24"/>
  <c r="R42" i="24"/>
  <c r="R41" i="24"/>
  <c r="R40" i="24"/>
  <c r="R39" i="24"/>
  <c r="R38" i="24"/>
  <c r="R36" i="24"/>
  <c r="R35" i="24"/>
  <c r="R34" i="24"/>
  <c r="R33" i="24"/>
  <c r="R32" i="24"/>
  <c r="R31" i="24"/>
  <c r="R30" i="24"/>
  <c r="R28" i="24"/>
  <c r="R27" i="24"/>
  <c r="R26" i="24"/>
  <c r="R25" i="24"/>
  <c r="R24" i="24"/>
  <c r="R23" i="24"/>
  <c r="R22" i="24"/>
  <c r="R20" i="24"/>
  <c r="R19" i="24"/>
  <c r="R18" i="24"/>
  <c r="R17" i="24"/>
  <c r="R16" i="24"/>
  <c r="R15" i="24"/>
  <c r="R14" i="24"/>
  <c r="R12" i="24"/>
  <c r="R11" i="24"/>
  <c r="R10" i="24"/>
  <c r="R8" i="24"/>
  <c r="R7" i="24"/>
  <c r="L7" i="24" l="1"/>
  <c r="M7" i="24"/>
  <c r="L8" i="24"/>
  <c r="M8" i="24"/>
  <c r="L9" i="24"/>
  <c r="M9" i="24"/>
  <c r="L10" i="24"/>
  <c r="M10" i="24"/>
  <c r="L11" i="24"/>
  <c r="M11" i="24"/>
  <c r="L12" i="24"/>
  <c r="M12" i="24"/>
  <c r="L13" i="24"/>
  <c r="M13" i="24"/>
  <c r="L14" i="24"/>
  <c r="M14" i="24"/>
  <c r="L15" i="24"/>
  <c r="M15" i="24"/>
  <c r="L16" i="24"/>
  <c r="M16" i="24"/>
  <c r="L17" i="24"/>
  <c r="M17" i="24"/>
  <c r="L18" i="24"/>
  <c r="M18" i="24"/>
  <c r="L19" i="24"/>
  <c r="M19" i="24"/>
  <c r="L20" i="24"/>
  <c r="M20" i="24"/>
  <c r="L21" i="24"/>
  <c r="M21" i="24"/>
  <c r="L22" i="24"/>
  <c r="M22" i="24"/>
  <c r="L23" i="24"/>
  <c r="M23" i="24"/>
  <c r="L24" i="24"/>
  <c r="M24" i="24"/>
  <c r="L25" i="24"/>
  <c r="M25" i="24"/>
  <c r="L26" i="24"/>
  <c r="M26" i="24"/>
  <c r="L27" i="24"/>
  <c r="M27" i="24"/>
  <c r="L28" i="24"/>
  <c r="M28" i="24"/>
  <c r="L29" i="24"/>
  <c r="M29" i="24"/>
  <c r="L30" i="24"/>
  <c r="M30" i="24"/>
  <c r="L31" i="24"/>
  <c r="M31" i="24"/>
  <c r="L32" i="24"/>
  <c r="M32" i="24"/>
  <c r="L33" i="24"/>
  <c r="M33" i="24"/>
  <c r="L34" i="24"/>
  <c r="M34" i="24"/>
  <c r="L35" i="24"/>
  <c r="M35" i="24"/>
  <c r="L36" i="24"/>
  <c r="M36" i="24"/>
  <c r="L37" i="24"/>
  <c r="M37" i="24"/>
  <c r="L38" i="24"/>
  <c r="M38" i="24"/>
  <c r="L39" i="24"/>
  <c r="M39" i="24"/>
  <c r="L40" i="24"/>
  <c r="M40" i="24"/>
  <c r="L41" i="24"/>
  <c r="M41" i="24"/>
  <c r="L42" i="24"/>
  <c r="M42" i="24"/>
  <c r="L43" i="24"/>
  <c r="M43" i="24"/>
  <c r="L44" i="24"/>
  <c r="M44" i="24"/>
  <c r="L45" i="24"/>
  <c r="M45" i="24"/>
  <c r="L46" i="24"/>
  <c r="M46" i="24"/>
  <c r="L47" i="24"/>
  <c r="M47" i="24"/>
  <c r="L48" i="24"/>
  <c r="M48" i="24"/>
  <c r="L49" i="24"/>
  <c r="M49" i="24"/>
  <c r="L50" i="24"/>
  <c r="M50" i="24"/>
  <c r="L51" i="24"/>
  <c r="M51" i="24"/>
  <c r="L52" i="24"/>
  <c r="M52" i="24"/>
  <c r="L53" i="24"/>
  <c r="M53" i="24"/>
  <c r="L54" i="24"/>
  <c r="M54" i="24"/>
  <c r="L55" i="24"/>
  <c r="M55" i="24"/>
  <c r="L56" i="24"/>
  <c r="M56" i="24"/>
  <c r="L57" i="24"/>
  <c r="M57" i="24"/>
  <c r="L58" i="24"/>
  <c r="M58" i="24"/>
  <c r="L59" i="24"/>
  <c r="M59" i="24"/>
  <c r="L60" i="24"/>
  <c r="M60" i="24"/>
  <c r="L61" i="24"/>
  <c r="M61" i="24"/>
  <c r="L62" i="24"/>
  <c r="M62" i="24"/>
  <c r="L63" i="24"/>
  <c r="M63" i="24"/>
  <c r="L64" i="24"/>
  <c r="M64" i="24"/>
  <c r="L65" i="24"/>
  <c r="M65" i="24"/>
  <c r="L66" i="24"/>
  <c r="M66" i="24"/>
  <c r="Z38" i="24" l="1"/>
  <c r="Y38" i="24"/>
  <c r="W38" i="24"/>
  <c r="L87" i="24"/>
  <c r="Z87" i="24"/>
  <c r="Y87" i="24"/>
  <c r="M87" i="24"/>
  <c r="AA38" i="24" l="1"/>
  <c r="N38" i="24"/>
  <c r="AA87" i="24"/>
  <c r="V38" i="24"/>
  <c r="X38" i="24" s="1"/>
  <c r="N87" i="24"/>
  <c r="W87" i="24"/>
  <c r="V87" i="24"/>
  <c r="X87" i="24" l="1"/>
  <c r="Z29" i="24" l="1"/>
  <c r="Y29" i="24"/>
  <c r="W29" i="24"/>
  <c r="V29" i="24"/>
  <c r="Z76" i="24"/>
  <c r="Y76" i="24"/>
  <c r="U76" i="24"/>
  <c r="M76" i="24"/>
  <c r="W76" i="24" s="1"/>
  <c r="L76" i="24"/>
  <c r="V76" i="24" s="1"/>
  <c r="Z75" i="24"/>
  <c r="Y75" i="24"/>
  <c r="U75" i="24"/>
  <c r="M75" i="24"/>
  <c r="W75" i="24" s="1"/>
  <c r="L75" i="24"/>
  <c r="V75" i="24" s="1"/>
  <c r="Z74" i="24"/>
  <c r="Y74" i="24"/>
  <c r="U74" i="24"/>
  <c r="M74" i="24"/>
  <c r="W74" i="24" s="1"/>
  <c r="L74" i="24"/>
  <c r="Z73" i="24"/>
  <c r="Y73" i="24"/>
  <c r="U73" i="24"/>
  <c r="M73" i="24"/>
  <c r="W73" i="24" s="1"/>
  <c r="L73" i="24"/>
  <c r="Z72" i="24"/>
  <c r="Y72" i="24"/>
  <c r="U72" i="24"/>
  <c r="M72" i="24"/>
  <c r="W72" i="24" s="1"/>
  <c r="L72" i="24"/>
  <c r="V72" i="24" s="1"/>
  <c r="Z71" i="24"/>
  <c r="Y71" i="24"/>
  <c r="U71" i="24"/>
  <c r="M71" i="24"/>
  <c r="W71" i="24" s="1"/>
  <c r="L71" i="24"/>
  <c r="Z70" i="24"/>
  <c r="Y70" i="24"/>
  <c r="U70" i="24"/>
  <c r="M70" i="24"/>
  <c r="W70" i="24" s="1"/>
  <c r="L70" i="24"/>
  <c r="V70" i="24" s="1"/>
  <c r="Z34" i="24"/>
  <c r="Y34" i="24"/>
  <c r="W34" i="24"/>
  <c r="V34" i="24"/>
  <c r="Z57" i="24"/>
  <c r="Y57" i="24"/>
  <c r="W57" i="24"/>
  <c r="V57" i="24"/>
  <c r="Z51" i="24"/>
  <c r="Y51" i="24"/>
  <c r="W51" i="24"/>
  <c r="Z59" i="24"/>
  <c r="Y59" i="24"/>
  <c r="V59" i="24"/>
  <c r="Z65" i="24"/>
  <c r="Y65" i="24"/>
  <c r="W65" i="24"/>
  <c r="V65" i="24"/>
  <c r="Z33" i="24"/>
  <c r="Y33" i="24"/>
  <c r="W33" i="24"/>
  <c r="Z62" i="24"/>
  <c r="Y62" i="24"/>
  <c r="W62" i="24"/>
  <c r="V62" i="24"/>
  <c r="Z30" i="24"/>
  <c r="Y30" i="24"/>
  <c r="W30" i="24"/>
  <c r="V30" i="24"/>
  <c r="Z69" i="24"/>
  <c r="Y69" i="24"/>
  <c r="U69" i="24"/>
  <c r="M69" i="24"/>
  <c r="W69" i="24" s="1"/>
  <c r="L69" i="24"/>
  <c r="V69" i="24" s="1"/>
  <c r="Z68" i="24"/>
  <c r="Y68" i="24"/>
  <c r="M68" i="24"/>
  <c r="L68" i="24"/>
  <c r="V68" i="24" s="1"/>
  <c r="Z67" i="24"/>
  <c r="Y67" i="24"/>
  <c r="M67" i="24"/>
  <c r="L67" i="24"/>
  <c r="V67" i="24" s="1"/>
  <c r="Z66" i="24"/>
  <c r="Y66" i="24"/>
  <c r="W66" i="24"/>
  <c r="V66" i="24"/>
  <c r="Z9" i="24"/>
  <c r="Y9" i="24"/>
  <c r="W9" i="24"/>
  <c r="V9" i="24"/>
  <c r="Z16" i="24"/>
  <c r="Y16" i="24"/>
  <c r="W16" i="24"/>
  <c r="Z45" i="24"/>
  <c r="Y45" i="24"/>
  <c r="W45" i="24"/>
  <c r="V45" i="24"/>
  <c r="Z44" i="24"/>
  <c r="Y44" i="24"/>
  <c r="W44" i="24"/>
  <c r="Z43" i="24"/>
  <c r="Y43" i="24"/>
  <c r="W43" i="24"/>
  <c r="V43" i="24"/>
  <c r="Z42" i="24"/>
  <c r="Y42" i="24"/>
  <c r="V42" i="24"/>
  <c r="Z41" i="24"/>
  <c r="Y41" i="24"/>
  <c r="W41" i="24"/>
  <c r="V41" i="24"/>
  <c r="Z14" i="24"/>
  <c r="Y14" i="24"/>
  <c r="W14" i="24"/>
  <c r="V14" i="24"/>
  <c r="Z48" i="24"/>
  <c r="Y48" i="24"/>
  <c r="W48" i="24"/>
  <c r="Z28" i="24"/>
  <c r="Y28" i="24"/>
  <c r="W28" i="24"/>
  <c r="V28" i="24"/>
  <c r="Z52" i="24"/>
  <c r="Y52" i="24"/>
  <c r="W52" i="24"/>
  <c r="V52" i="24"/>
  <c r="Z40" i="24"/>
  <c r="Y40" i="24"/>
  <c r="W40" i="24"/>
  <c r="Z64" i="24"/>
  <c r="Y64" i="24"/>
  <c r="W64" i="24"/>
  <c r="Z49" i="24"/>
  <c r="Y49" i="24"/>
  <c r="W49" i="24"/>
  <c r="V49" i="24"/>
  <c r="D30" i="25"/>
  <c r="Y99" i="24"/>
  <c r="Z99" i="24"/>
  <c r="L99" i="24"/>
  <c r="V99" i="24" s="1"/>
  <c r="M99" i="24"/>
  <c r="W99" i="24" s="1"/>
  <c r="U99" i="24"/>
  <c r="Y100" i="24"/>
  <c r="Z100" i="24"/>
  <c r="L100" i="24"/>
  <c r="M100" i="24"/>
  <c r="W100" i="24" s="1"/>
  <c r="U100" i="24"/>
  <c r="Y98" i="24"/>
  <c r="Z98" i="24"/>
  <c r="L98" i="24"/>
  <c r="M98" i="24"/>
  <c r="W98" i="24" s="1"/>
  <c r="U98" i="24"/>
  <c r="Y97" i="24"/>
  <c r="Z97" i="24"/>
  <c r="L97" i="24"/>
  <c r="M97" i="24"/>
  <c r="W97" i="24" s="1"/>
  <c r="U97" i="24"/>
  <c r="Y94" i="24"/>
  <c r="Z94" i="24"/>
  <c r="L94" i="24"/>
  <c r="V94" i="24" s="1"/>
  <c r="M94" i="24"/>
  <c r="W94" i="24" s="1"/>
  <c r="Y102" i="24"/>
  <c r="Z102" i="24"/>
  <c r="L102" i="24"/>
  <c r="V102" i="24" s="1"/>
  <c r="M102" i="24"/>
  <c r="W102" i="24" s="1"/>
  <c r="U102" i="24"/>
  <c r="Y103" i="24"/>
  <c r="Z103" i="24"/>
  <c r="L103" i="24"/>
  <c r="V103" i="24" s="1"/>
  <c r="M103" i="24"/>
  <c r="W103" i="24" s="1"/>
  <c r="U103" i="24"/>
  <c r="Y104" i="24"/>
  <c r="Z104" i="24"/>
  <c r="L104" i="24"/>
  <c r="V104" i="24" s="1"/>
  <c r="M104" i="24"/>
  <c r="W104" i="24" s="1"/>
  <c r="U104" i="24"/>
  <c r="Y105" i="24"/>
  <c r="Z105" i="24"/>
  <c r="L105" i="24"/>
  <c r="V105" i="24" s="1"/>
  <c r="M105" i="24"/>
  <c r="W105" i="24" s="1"/>
  <c r="U105" i="24"/>
  <c r="Y101" i="24"/>
  <c r="Z101" i="24"/>
  <c r="L101" i="24"/>
  <c r="M101" i="24"/>
  <c r="W101" i="24" s="1"/>
  <c r="U101" i="24"/>
  <c r="Y32" i="24"/>
  <c r="Z32" i="24"/>
  <c r="V32" i="24"/>
  <c r="W32" i="24"/>
  <c r="Y53" i="24"/>
  <c r="Z53" i="24"/>
  <c r="V53" i="24"/>
  <c r="W53" i="24"/>
  <c r="Y54" i="24"/>
  <c r="Z54" i="24"/>
  <c r="V54" i="24"/>
  <c r="W54" i="24"/>
  <c r="Y60" i="24"/>
  <c r="Z60" i="24"/>
  <c r="V60" i="24"/>
  <c r="W60" i="24"/>
  <c r="Y46" i="24"/>
  <c r="Z46" i="24"/>
  <c r="V46" i="24"/>
  <c r="W46" i="24"/>
  <c r="Y19" i="24"/>
  <c r="Z19" i="24"/>
  <c r="V19" i="24"/>
  <c r="W19" i="24"/>
  <c r="Y17" i="24"/>
  <c r="Z17" i="24"/>
  <c r="V17" i="24"/>
  <c r="W17" i="24"/>
  <c r="Y20" i="24"/>
  <c r="Z20" i="24"/>
  <c r="V20" i="24"/>
  <c r="W20" i="24"/>
  <c r="Y50" i="24"/>
  <c r="Z50" i="24"/>
  <c r="V50" i="24"/>
  <c r="W50" i="24"/>
  <c r="Y18" i="24"/>
  <c r="Z18" i="24"/>
  <c r="V18" i="24"/>
  <c r="W18" i="24"/>
  <c r="Y11" i="24"/>
  <c r="Z11" i="24"/>
  <c r="V11" i="24"/>
  <c r="W11" i="24"/>
  <c r="Y63" i="24"/>
  <c r="Z63" i="24"/>
  <c r="W63" i="24"/>
  <c r="Y58" i="24"/>
  <c r="Z58" i="24"/>
  <c r="V58" i="24"/>
  <c r="W58" i="24"/>
  <c r="Y55" i="24"/>
  <c r="Z55" i="24"/>
  <c r="W55" i="24"/>
  <c r="Y61" i="24"/>
  <c r="Z61" i="24"/>
  <c r="V61" i="24"/>
  <c r="W61" i="24"/>
  <c r="Y24" i="24"/>
  <c r="Z24" i="24"/>
  <c r="V24" i="24"/>
  <c r="W24" i="24"/>
  <c r="Y26" i="24"/>
  <c r="Z26" i="24"/>
  <c r="V26" i="24"/>
  <c r="Y25" i="24"/>
  <c r="Z25" i="24"/>
  <c r="V25" i="24"/>
  <c r="Y27" i="24"/>
  <c r="Z27" i="24"/>
  <c r="V27" i="24"/>
  <c r="Y23" i="24"/>
  <c r="Z23" i="24"/>
  <c r="W23" i="24"/>
  <c r="Y31" i="24"/>
  <c r="Z31" i="24"/>
  <c r="V31" i="24"/>
  <c r="W31" i="24"/>
  <c r="Y35" i="24"/>
  <c r="Z35" i="24"/>
  <c r="W35" i="24"/>
  <c r="Y39" i="24"/>
  <c r="Z39" i="24"/>
  <c r="V39" i="24"/>
  <c r="W39" i="24"/>
  <c r="Y47" i="24"/>
  <c r="Z47" i="24"/>
  <c r="V47" i="24"/>
  <c r="W47" i="24"/>
  <c r="Y92" i="24"/>
  <c r="Z92" i="24"/>
  <c r="Y96" i="24"/>
  <c r="Z96" i="24"/>
  <c r="Y95" i="24"/>
  <c r="Z95" i="24"/>
  <c r="Y93" i="24"/>
  <c r="Z93" i="24"/>
  <c r="Y85" i="24"/>
  <c r="Z85" i="24"/>
  <c r="Y89" i="24"/>
  <c r="Z89" i="24"/>
  <c r="Y88" i="24"/>
  <c r="Z88" i="24"/>
  <c r="Y86" i="24"/>
  <c r="Z86" i="24"/>
  <c r="Y91" i="24"/>
  <c r="Z91" i="24"/>
  <c r="Y90" i="24"/>
  <c r="Z90" i="24"/>
  <c r="Y83" i="24"/>
  <c r="Z83" i="24"/>
  <c r="Y84" i="24"/>
  <c r="Z84" i="24"/>
  <c r="Y81" i="24"/>
  <c r="Z81" i="24"/>
  <c r="Y82" i="24"/>
  <c r="Z82" i="24"/>
  <c r="Y37" i="24"/>
  <c r="Z37" i="24"/>
  <c r="Y36" i="24"/>
  <c r="Z36" i="24"/>
  <c r="Y15" i="24"/>
  <c r="Z15" i="24"/>
  <c r="Y13" i="24"/>
  <c r="Z13" i="24"/>
  <c r="Y12" i="24"/>
  <c r="Z12" i="24"/>
  <c r="Y8" i="24"/>
  <c r="Z8" i="24"/>
  <c r="Y7" i="24"/>
  <c r="Z7" i="24"/>
  <c r="Y21" i="24"/>
  <c r="Z21" i="24"/>
  <c r="Y22" i="24"/>
  <c r="Z22" i="24"/>
  <c r="Y56" i="24"/>
  <c r="Z56" i="24"/>
  <c r="Y10" i="24"/>
  <c r="Z10" i="24"/>
  <c r="L92" i="24"/>
  <c r="M92" i="24"/>
  <c r="W92" i="24" s="1"/>
  <c r="L96" i="24"/>
  <c r="M96" i="24"/>
  <c r="W96" i="24" s="1"/>
  <c r="L95" i="24"/>
  <c r="M95" i="24"/>
  <c r="W95" i="24" s="1"/>
  <c r="L93" i="24"/>
  <c r="V93" i="24" s="1"/>
  <c r="M93" i="24"/>
  <c r="W93" i="24" s="1"/>
  <c r="L85" i="24"/>
  <c r="V85" i="24" s="1"/>
  <c r="M85" i="24"/>
  <c r="W85" i="24" s="1"/>
  <c r="L89" i="24"/>
  <c r="V89" i="24" s="1"/>
  <c r="M89" i="24"/>
  <c r="W89" i="24" s="1"/>
  <c r="L88" i="24"/>
  <c r="V88" i="24" s="1"/>
  <c r="M88" i="24"/>
  <c r="L86" i="24"/>
  <c r="V86" i="24" s="1"/>
  <c r="M86" i="24"/>
  <c r="W86" i="24" s="1"/>
  <c r="L91" i="24"/>
  <c r="V91" i="24" s="1"/>
  <c r="M91" i="24"/>
  <c r="W91" i="24" s="1"/>
  <c r="L90" i="24"/>
  <c r="M90" i="24"/>
  <c r="W90" i="24" s="1"/>
  <c r="L83" i="24"/>
  <c r="V83" i="24" s="1"/>
  <c r="M83" i="24"/>
  <c r="W83" i="24" s="1"/>
  <c r="L84" i="24"/>
  <c r="V84" i="24" s="1"/>
  <c r="M84" i="24"/>
  <c r="W84" i="24" s="1"/>
  <c r="L81" i="24"/>
  <c r="V81" i="24" s="1"/>
  <c r="M81" i="24"/>
  <c r="W81" i="24" s="1"/>
  <c r="L82" i="24"/>
  <c r="V82" i="24" s="1"/>
  <c r="M82" i="24"/>
  <c r="W82" i="24" s="1"/>
  <c r="W37" i="24"/>
  <c r="V36" i="24"/>
  <c r="W36" i="24"/>
  <c r="V15" i="24"/>
  <c r="V13" i="24"/>
  <c r="W13" i="24"/>
  <c r="V12" i="24"/>
  <c r="W12" i="24"/>
  <c r="V8" i="24"/>
  <c r="W8" i="24"/>
  <c r="V7" i="24"/>
  <c r="W7" i="24"/>
  <c r="V21" i="24"/>
  <c r="W21" i="24"/>
  <c r="V22" i="24"/>
  <c r="W22" i="24"/>
  <c r="V56" i="24"/>
  <c r="W56" i="24"/>
  <c r="V10" i="24"/>
  <c r="W10" i="24"/>
  <c r="T78" i="24"/>
  <c r="S78" i="24"/>
  <c r="Q78" i="24"/>
  <c r="P78" i="24"/>
  <c r="T107" i="24"/>
  <c r="Q107" i="24"/>
  <c r="A3" i="25"/>
  <c r="A2" i="25"/>
  <c r="X29" i="24" l="1"/>
  <c r="AA29" i="24"/>
  <c r="S110" i="24"/>
  <c r="T110" i="24"/>
  <c r="P110" i="24"/>
  <c r="N29" i="24"/>
  <c r="Q110" i="24"/>
  <c r="N60" i="24"/>
  <c r="N100" i="24"/>
  <c r="N74" i="24"/>
  <c r="AA54" i="24"/>
  <c r="V100" i="24"/>
  <c r="X100" i="24" s="1"/>
  <c r="AA30" i="24"/>
  <c r="AA33" i="24"/>
  <c r="AA51" i="24"/>
  <c r="X34" i="24"/>
  <c r="AA74" i="24"/>
  <c r="N71" i="24"/>
  <c r="X52" i="24"/>
  <c r="N48" i="24"/>
  <c r="AA16" i="24"/>
  <c r="AA67" i="24"/>
  <c r="AA71" i="24"/>
  <c r="AA62" i="24"/>
  <c r="AA70" i="24"/>
  <c r="N73" i="24"/>
  <c r="AA76" i="24"/>
  <c r="V74" i="24"/>
  <c r="X74" i="24" s="1"/>
  <c r="X76" i="24"/>
  <c r="AA44" i="24"/>
  <c r="N81" i="24"/>
  <c r="N67" i="24"/>
  <c r="V73" i="24"/>
  <c r="X73" i="24" s="1"/>
  <c r="N30" i="24"/>
  <c r="AA65" i="24"/>
  <c r="N51" i="24"/>
  <c r="AA72" i="24"/>
  <c r="AA73" i="24"/>
  <c r="X75" i="24"/>
  <c r="N76" i="24"/>
  <c r="X72" i="24"/>
  <c r="N59" i="24"/>
  <c r="X43" i="24"/>
  <c r="AA75" i="24"/>
  <c r="X70" i="24"/>
  <c r="AA42" i="24"/>
  <c r="AA59" i="24"/>
  <c r="V51" i="24"/>
  <c r="X51" i="24" s="1"/>
  <c r="N57" i="24"/>
  <c r="N34" i="24"/>
  <c r="V71" i="24"/>
  <c r="X71" i="24" s="1"/>
  <c r="N75" i="24"/>
  <c r="AA68" i="24"/>
  <c r="N72" i="24"/>
  <c r="N70" i="24"/>
  <c r="N41" i="24"/>
  <c r="AA14" i="24"/>
  <c r="AA66" i="24"/>
  <c r="X62" i="24"/>
  <c r="X57" i="24"/>
  <c r="N33" i="24"/>
  <c r="AA57" i="24"/>
  <c r="AA34" i="24"/>
  <c r="N42" i="24"/>
  <c r="N68" i="24"/>
  <c r="N65" i="24"/>
  <c r="X65" i="24"/>
  <c r="X30" i="24"/>
  <c r="AA64" i="24"/>
  <c r="X41" i="24"/>
  <c r="N43" i="24"/>
  <c r="N62" i="24"/>
  <c r="X69" i="24"/>
  <c r="V33" i="24"/>
  <c r="X33" i="24" s="1"/>
  <c r="W59" i="24"/>
  <c r="X59" i="24" s="1"/>
  <c r="AA9" i="24"/>
  <c r="X66" i="24"/>
  <c r="AA43" i="24"/>
  <c r="AA69" i="24"/>
  <c r="W68" i="24"/>
  <c r="X68" i="24" s="1"/>
  <c r="N69" i="24"/>
  <c r="AA45" i="24"/>
  <c r="X9" i="24"/>
  <c r="N66" i="24"/>
  <c r="AA58" i="24"/>
  <c r="W42" i="24"/>
  <c r="X42" i="24" s="1"/>
  <c r="N16" i="24"/>
  <c r="W67" i="24"/>
  <c r="X67" i="24" s="1"/>
  <c r="AA85" i="24"/>
  <c r="AA24" i="24"/>
  <c r="AA55" i="24"/>
  <c r="AA18" i="24"/>
  <c r="AA41" i="24"/>
  <c r="N44" i="24"/>
  <c r="V16" i="24"/>
  <c r="X16" i="24" s="1"/>
  <c r="X14" i="24"/>
  <c r="X45" i="24"/>
  <c r="N35" i="24"/>
  <c r="AA50" i="24"/>
  <c r="N54" i="24"/>
  <c r="N14" i="24"/>
  <c r="V44" i="24"/>
  <c r="X44" i="24" s="1"/>
  <c r="N9" i="24"/>
  <c r="N45" i="24"/>
  <c r="X49" i="24"/>
  <c r="N19" i="24"/>
  <c r="N90" i="24"/>
  <c r="AA56" i="24"/>
  <c r="N61" i="24"/>
  <c r="AA49" i="24"/>
  <c r="AA52" i="24"/>
  <c r="AA28" i="24"/>
  <c r="AA48" i="24"/>
  <c r="N31" i="24"/>
  <c r="AA40" i="24"/>
  <c r="N64" i="24"/>
  <c r="N40" i="24"/>
  <c r="AA92" i="24"/>
  <c r="AA61" i="24"/>
  <c r="X28" i="24"/>
  <c r="N105" i="24"/>
  <c r="N49" i="24"/>
  <c r="V40" i="24"/>
  <c r="X40" i="24" s="1"/>
  <c r="N28" i="24"/>
  <c r="X60" i="24"/>
  <c r="V64" i="24"/>
  <c r="X64" i="24" s="1"/>
  <c r="N52" i="24"/>
  <c r="V48" i="24"/>
  <c r="X48" i="24" s="1"/>
  <c r="V90" i="24"/>
  <c r="X90" i="24" s="1"/>
  <c r="N88" i="24"/>
  <c r="AA10" i="24"/>
  <c r="AA21" i="24"/>
  <c r="N104" i="24"/>
  <c r="N92" i="24"/>
  <c r="AA39" i="24"/>
  <c r="X61" i="24"/>
  <c r="AA63" i="24"/>
  <c r="AA99" i="24"/>
  <c r="N22" i="24"/>
  <c r="V35" i="24"/>
  <c r="X35" i="24" s="1"/>
  <c r="X53" i="24"/>
  <c r="AA102" i="24"/>
  <c r="N91" i="24"/>
  <c r="N83" i="24"/>
  <c r="AA81" i="24"/>
  <c r="X18" i="24"/>
  <c r="N37" i="24"/>
  <c r="AA7" i="24"/>
  <c r="AA13" i="24"/>
  <c r="AA88" i="24"/>
  <c r="AA20" i="24"/>
  <c r="AA46" i="24"/>
  <c r="N12" i="24"/>
  <c r="AA91" i="24"/>
  <c r="N36" i="24"/>
  <c r="AA15" i="24"/>
  <c r="V92" i="24"/>
  <c r="X92" i="24" s="1"/>
  <c r="N93" i="24"/>
  <c r="N7" i="24"/>
  <c r="N53" i="24"/>
  <c r="AA60" i="24"/>
  <c r="X32" i="24"/>
  <c r="N11" i="24"/>
  <c r="N95" i="24"/>
  <c r="X39" i="24"/>
  <c r="N101" i="24"/>
  <c r="X99" i="24"/>
  <c r="V37" i="24"/>
  <c r="X37" i="24" s="1"/>
  <c r="N94" i="24"/>
  <c r="X56" i="24"/>
  <c r="AA94" i="24"/>
  <c r="X89" i="24"/>
  <c r="X22" i="24"/>
  <c r="AA90" i="24"/>
  <c r="AA11" i="24"/>
  <c r="X36" i="24"/>
  <c r="X31" i="24"/>
  <c r="N32" i="24"/>
  <c r="X81" i="24"/>
  <c r="X85" i="24"/>
  <c r="N96" i="24"/>
  <c r="AA93" i="24"/>
  <c r="AA47" i="24"/>
  <c r="X19" i="24"/>
  <c r="X93" i="24"/>
  <c r="N102" i="24"/>
  <c r="N20" i="24"/>
  <c r="AA84" i="24"/>
  <c r="AA105" i="24"/>
  <c r="AA97" i="24"/>
  <c r="N21" i="24"/>
  <c r="X105" i="24"/>
  <c r="N56" i="24"/>
  <c r="X7" i="24"/>
  <c r="W88" i="24"/>
  <c r="X88" i="24" s="1"/>
  <c r="AA8" i="24"/>
  <c r="AA86" i="24"/>
  <c r="AA23" i="24"/>
  <c r="X24" i="24"/>
  <c r="X46" i="24"/>
  <c r="AA101" i="24"/>
  <c r="Y107" i="24"/>
  <c r="X20" i="24"/>
  <c r="N82" i="24"/>
  <c r="N99" i="24"/>
  <c r="N17" i="24"/>
  <c r="X12" i="24"/>
  <c r="AA96" i="24"/>
  <c r="AA26" i="24"/>
  <c r="AA17" i="24"/>
  <c r="AA100" i="24"/>
  <c r="X104" i="24"/>
  <c r="X103" i="24"/>
  <c r="N86" i="24"/>
  <c r="X94" i="24"/>
  <c r="X10" i="24"/>
  <c r="X91" i="24"/>
  <c r="AA35" i="24"/>
  <c r="AA31" i="24"/>
  <c r="AA25" i="24"/>
  <c r="X11" i="24"/>
  <c r="N18" i="24"/>
  <c r="AA103" i="24"/>
  <c r="V95" i="24"/>
  <c r="X95" i="24" s="1"/>
  <c r="X8" i="24"/>
  <c r="X13" i="24"/>
  <c r="X86" i="24"/>
  <c r="X47" i="24"/>
  <c r="AA53" i="24"/>
  <c r="N47" i="24"/>
  <c r="X84" i="24"/>
  <c r="N24" i="24"/>
  <c r="X83" i="24"/>
  <c r="AA83" i="24"/>
  <c r="AA89" i="24"/>
  <c r="AA95" i="24"/>
  <c r="AA27" i="24"/>
  <c r="X50" i="24"/>
  <c r="N50" i="24"/>
  <c r="V96" i="24"/>
  <c r="X96" i="24" s="1"/>
  <c r="N39" i="24"/>
  <c r="N10" i="24"/>
  <c r="Z107" i="24"/>
  <c r="N27" i="24"/>
  <c r="W27" i="24"/>
  <c r="X27" i="24" s="1"/>
  <c r="V55" i="24"/>
  <c r="X55" i="24" s="1"/>
  <c r="N55" i="24"/>
  <c r="W25" i="24"/>
  <c r="X25" i="24" s="1"/>
  <c r="N25" i="24"/>
  <c r="X58" i="24"/>
  <c r="B11" i="25"/>
  <c r="B10" i="25"/>
  <c r="N46" i="24"/>
  <c r="V98" i="24"/>
  <c r="X98" i="24" s="1"/>
  <c r="N98" i="24"/>
  <c r="X82" i="24"/>
  <c r="AA32" i="24"/>
  <c r="V97" i="24"/>
  <c r="X97" i="24" s="1"/>
  <c r="N97" i="24"/>
  <c r="L78" i="24"/>
  <c r="Y78" i="24"/>
  <c r="X21" i="24"/>
  <c r="N58" i="24"/>
  <c r="M78" i="24"/>
  <c r="N89" i="24"/>
  <c r="V101" i="24"/>
  <c r="X101" i="24" s="1"/>
  <c r="N15" i="24"/>
  <c r="W15" i="24"/>
  <c r="X15" i="24" s="1"/>
  <c r="N85" i="24"/>
  <c r="AA37" i="24"/>
  <c r="N23" i="24"/>
  <c r="V23" i="24"/>
  <c r="X23" i="24" s="1"/>
  <c r="X54" i="24"/>
  <c r="W26" i="24"/>
  <c r="X26" i="24" s="1"/>
  <c r="N26" i="24"/>
  <c r="N63" i="24"/>
  <c r="V63" i="24"/>
  <c r="X63" i="24" s="1"/>
  <c r="N13" i="24"/>
  <c r="AA104" i="24"/>
  <c r="AA98" i="24"/>
  <c r="N84" i="24"/>
  <c r="X102" i="24"/>
  <c r="N8" i="24"/>
  <c r="AA12" i="24"/>
  <c r="AA36" i="24"/>
  <c r="AA82" i="24"/>
  <c r="AA19" i="24"/>
  <c r="N103" i="24"/>
  <c r="X17" i="24"/>
  <c r="Z78" i="24"/>
  <c r="AA22" i="24"/>
  <c r="U107" i="24"/>
  <c r="R78" i="24"/>
  <c r="U78" i="24"/>
  <c r="L110" i="24" l="1"/>
  <c r="U110" i="24"/>
  <c r="R110" i="24"/>
  <c r="M110" i="24"/>
  <c r="Z110" i="24"/>
  <c r="Y110" i="24"/>
  <c r="X78" i="24"/>
  <c r="N107" i="24"/>
  <c r="AA107" i="24"/>
  <c r="V78" i="24"/>
  <c r="AA78" i="24"/>
  <c r="B6" i="25"/>
  <c r="W107" i="24"/>
  <c r="W78" i="24"/>
  <c r="N78" i="24"/>
  <c r="B7" i="25"/>
  <c r="X107" i="24"/>
  <c r="W110" i="24" l="1"/>
  <c r="AA110" i="24"/>
  <c r="B19" i="25" s="1"/>
  <c r="B20" i="25" s="1"/>
  <c r="N110" i="24"/>
  <c r="X110" i="24"/>
  <c r="B21" i="25" s="1"/>
  <c r="B13" i="25"/>
  <c r="I11" i="25" l="1"/>
  <c r="I9" i="25"/>
  <c r="I12" i="25"/>
  <c r="I7" i="25"/>
  <c r="I10" i="25"/>
  <c r="I8" i="25"/>
  <c r="B22" i="25"/>
  <c r="B14" i="1" l="1"/>
  <c r="B13" i="1"/>
  <c r="O38" i="24" l="1"/>
  <c r="C7" i="25"/>
  <c r="D7" i="25" s="1"/>
  <c r="C6" i="25"/>
  <c r="D6" i="25" s="1"/>
  <c r="O25" i="24"/>
  <c r="O28" i="24"/>
  <c r="O16" i="24"/>
  <c r="O56" i="24"/>
  <c r="O10" i="24"/>
  <c r="O54" i="24"/>
  <c r="O76" i="24"/>
  <c r="O18" i="24"/>
  <c r="O19" i="24"/>
  <c r="O75" i="24"/>
  <c r="O11" i="24"/>
  <c r="O12" i="24"/>
  <c r="O39" i="24"/>
  <c r="O69" i="24"/>
  <c r="O51" i="24"/>
  <c r="O17" i="24"/>
  <c r="O37" i="24"/>
  <c r="O52" i="24"/>
  <c r="O48" i="24"/>
  <c r="O21" i="24"/>
  <c r="O55" i="24"/>
  <c r="O15" i="24"/>
  <c r="O22" i="24"/>
  <c r="O65" i="24"/>
  <c r="O59" i="24"/>
  <c r="O62" i="24"/>
  <c r="O73" i="24"/>
  <c r="O23" i="24"/>
  <c r="O66" i="24"/>
  <c r="O9" i="24"/>
  <c r="O24" i="24"/>
  <c r="O14" i="24"/>
  <c r="O8" i="24"/>
  <c r="O45" i="24"/>
  <c r="O36" i="24"/>
  <c r="O42" i="24"/>
  <c r="O57" i="24"/>
  <c r="O68" i="24"/>
  <c r="O63" i="24"/>
  <c r="O47" i="24"/>
  <c r="O44" i="24"/>
  <c r="O43" i="24"/>
  <c r="O35" i="24"/>
  <c r="O50" i="24"/>
  <c r="O27" i="24"/>
  <c r="O74" i="24"/>
  <c r="O40" i="24"/>
  <c r="O70" i="24"/>
  <c r="O30" i="24"/>
  <c r="O46" i="24"/>
  <c r="O67" i="24"/>
  <c r="O29" i="24"/>
  <c r="O53" i="24"/>
  <c r="O58" i="24"/>
  <c r="O31" i="24"/>
  <c r="O13" i="24"/>
  <c r="O26" i="24"/>
  <c r="O32" i="24"/>
  <c r="O34" i="24"/>
  <c r="O20" i="24"/>
  <c r="O33" i="24"/>
  <c r="O7" i="24"/>
  <c r="O60" i="24"/>
  <c r="O61" i="24"/>
  <c r="O41" i="24"/>
  <c r="O71" i="24"/>
  <c r="O49" i="24"/>
  <c r="O64" i="24"/>
  <c r="O72" i="24"/>
  <c r="O87" i="24"/>
  <c r="C10" i="25"/>
  <c r="D10" i="25" s="1"/>
  <c r="C11" i="25"/>
  <c r="D11" i="25" s="1"/>
  <c r="O88" i="24"/>
  <c r="O92" i="24"/>
  <c r="O85" i="24"/>
  <c r="O91" i="24"/>
  <c r="O84" i="24"/>
  <c r="O96" i="24"/>
  <c r="O104" i="24"/>
  <c r="O83" i="24"/>
  <c r="O100" i="24"/>
  <c r="O90" i="24"/>
  <c r="O103" i="24"/>
  <c r="O93" i="24"/>
  <c r="O86" i="24"/>
  <c r="O101" i="24"/>
  <c r="O89" i="24"/>
  <c r="O82" i="24"/>
  <c r="O98" i="24"/>
  <c r="O102" i="24"/>
  <c r="O99" i="24"/>
  <c r="O94" i="24"/>
  <c r="O97" i="24"/>
  <c r="O105" i="24"/>
  <c r="O81" i="24"/>
  <c r="O95" i="24"/>
  <c r="D13" i="25" l="1"/>
  <c r="O78" i="24"/>
  <c r="O107" i="24"/>
  <c r="O110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F19" authorId="0" shapeId="0" xr:uid="{0264CAF2-29DA-40F3-A30A-BAEE91F6826A}">
      <text>
        <r>
          <rPr>
            <sz val="9"/>
            <color indexed="81"/>
            <rFont val="Tahoma"/>
            <family val="2"/>
          </rPr>
          <t xml:space="preserve">e voormalige alua aan de Julianalaan 8A is.
</t>
        </r>
      </text>
    </comment>
    <comment ref="F34" authorId="0" shapeId="0" xr:uid="{94572334-E0C1-4D38-A2AF-BFC5A2D22D4C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Hier staan totaal 3 gebouwen op het terrein, waarvan alleen op het wolatelier (met de bedrijfswoning) zonnepanelen liggen. Alleem de schaapskooi zelf is rietgedekt. . 
</t>
        </r>
      </text>
    </comment>
  </commentList>
</comments>
</file>

<file path=xl/sharedStrings.xml><?xml version="1.0" encoding="utf-8"?>
<sst xmlns="http://schemas.openxmlformats.org/spreadsheetml/2006/main" count="630" uniqueCount="324">
  <si>
    <t>Index-cijfers:</t>
  </si>
  <si>
    <t>Omschrijving:</t>
  </si>
  <si>
    <t>Indexcijfer:</t>
  </si>
  <si>
    <t>Index geb Troostwijk nw</t>
  </si>
  <si>
    <t>Index geb Troostwijk oud</t>
  </si>
  <si>
    <t>Index inv troostwijk nw</t>
  </si>
  <si>
    <t>Index inv troostwijk oud</t>
  </si>
  <si>
    <t>Premietarieven</t>
  </si>
  <si>
    <t>Premie o/oo:</t>
  </si>
  <si>
    <t xml:space="preserve"> </t>
  </si>
  <si>
    <t>premieGM</t>
  </si>
  <si>
    <t>premieOW</t>
  </si>
  <si>
    <t>Afronding index</t>
  </si>
  <si>
    <t xml:space="preserve">Overzicht Polisblad d.d. </t>
  </si>
  <si>
    <t>Gemeentelijk Bezit:</t>
  </si>
  <si>
    <t>1. Gebouwen</t>
  </si>
  <si>
    <t>2. Inventaris</t>
  </si>
  <si>
    <t>Primair Onderwijs:</t>
  </si>
  <si>
    <t>3. Gebouwen</t>
  </si>
  <si>
    <t>4. Inventaris</t>
  </si>
  <si>
    <t>Stand per 1 januari 2024:</t>
  </si>
  <si>
    <t xml:space="preserve">Verrekening termijn </t>
  </si>
  <si>
    <t xml:space="preserve">jaarpremie per </t>
  </si>
  <si>
    <t xml:space="preserve">reeds verrekend met </t>
  </si>
  <si>
    <t>nota nr.</t>
  </si>
  <si>
    <t>premie-boeking/restitutie</t>
  </si>
  <si>
    <t>Attentie: Lees eerst de instructies onderaan deze lijst.</t>
  </si>
  <si>
    <t>Indexering per 1 januari  2024:</t>
  </si>
  <si>
    <t>Mutaties termijn 1 januari 2023/2024:</t>
  </si>
  <si>
    <t>Adres:</t>
  </si>
  <si>
    <t>No.</t>
  </si>
  <si>
    <t>Postcode</t>
  </si>
  <si>
    <t>Plaats</t>
  </si>
  <si>
    <t>Omschrijving</t>
  </si>
  <si>
    <t>Bouwaard</t>
  </si>
  <si>
    <t>Gebouwen:</t>
  </si>
  <si>
    <t>Inventaris:</t>
  </si>
  <si>
    <t>Totaal</t>
  </si>
  <si>
    <t>Premie in EUR:</t>
  </si>
  <si>
    <t>reserve</t>
  </si>
  <si>
    <t>Totaal Gemeentelijk Bezit:</t>
  </si>
  <si>
    <t>Reserve</t>
  </si>
  <si>
    <t>Eindtotaal:</t>
  </si>
  <si>
    <t>Instructies voor het bijwerken van dit bestand:</t>
  </si>
  <si>
    <t>Algemeen:</t>
  </si>
  <si>
    <t>In deze spreadsheet zijn allleen die kolommen zichtbaar gemaakt die voor u voor het bijwerken van belang zijn.</t>
  </si>
  <si>
    <t>De niet zichtbare kolommen zijn verborgen omdat zich daarin rekenformules bevinden die niet mogen worden overschreven of gewist.</t>
  </si>
  <si>
    <t>Dat wordt dan uiteindelijk de stand per 31 december van dit jaar</t>
  </si>
  <si>
    <t>Wijziging van de bedragen op bestaande objecten</t>
  </si>
  <si>
    <t>Afvoering van bestaande objecten:</t>
  </si>
  <si>
    <t>Let op: Ofschoon het object moet worden afgevoerd dient de regel zelf nog te blijven staan.</t>
  </si>
  <si>
    <t>Derhalve zoals vermeld alleen het verzekerde bedrag op 0 stellen. Meer niet! De regel zelf laten staan.</t>
  </si>
  <si>
    <t>Opvoering van nieuwe objecten</t>
  </si>
  <si>
    <t>Onder bijna iedere sectie zijn een aantal regels aangemaakt die met het woord "Reserve"begint.</t>
  </si>
  <si>
    <t>Alle niet genoemde verborgen kolommen worden vanzelf op de achtergronden aangepast.</t>
  </si>
  <si>
    <t>Gemeente Aa en Hunze</t>
  </si>
  <si>
    <t>Taxatierapport:</t>
  </si>
  <si>
    <t xml:space="preserve">Taxatiedatum Gebouwen </t>
  </si>
  <si>
    <t>Taxatiedatum Inventaris</t>
  </si>
  <si>
    <t>Incl.BTW:</t>
  </si>
  <si>
    <t>incl. BTW</t>
  </si>
  <si>
    <t>Steen/hard</t>
  </si>
  <si>
    <t>Eext</t>
  </si>
  <si>
    <t>Kerkbrink</t>
  </si>
  <si>
    <t>PH</t>
  </si>
  <si>
    <t>Anloo</t>
  </si>
  <si>
    <t>Kerktoren Magnuskerk</t>
  </si>
  <si>
    <t>Hunzeweg</t>
  </si>
  <si>
    <t>PD</t>
  </si>
  <si>
    <t>Nieuw-Annerveen</t>
  </si>
  <si>
    <t>Dorpshuis De Spiker, incl OBS Triangel</t>
  </si>
  <si>
    <t>Dalweg</t>
  </si>
  <si>
    <t>TE</t>
  </si>
  <si>
    <t>Eexterzandvoort</t>
  </si>
  <si>
    <t>Dorpshuis "d'Aole School"</t>
  </si>
  <si>
    <t>Middenstraat</t>
  </si>
  <si>
    <t>PP</t>
  </si>
  <si>
    <t>Semsstraat</t>
  </si>
  <si>
    <t>PL</t>
  </si>
  <si>
    <t>Eexterveensche Kan.</t>
  </si>
  <si>
    <t>Dorpshuis "de Kiep"</t>
  </si>
  <si>
    <t>Hagenend</t>
  </si>
  <si>
    <t>TS</t>
  </si>
  <si>
    <t>Anderen</t>
  </si>
  <si>
    <t>Dorpshuis "Oes Stee"</t>
  </si>
  <si>
    <t>Hout/Asfalt</t>
  </si>
  <si>
    <t>Bosweg</t>
  </si>
  <si>
    <t>PN</t>
  </si>
  <si>
    <t>Berging Begraafplaats, incl. urnenmuur</t>
  </si>
  <si>
    <t>Spijkerboorsdijk</t>
  </si>
  <si>
    <t>3B</t>
  </si>
  <si>
    <t>CG</t>
  </si>
  <si>
    <t>Annen</t>
  </si>
  <si>
    <t>Brandweerpost ANN</t>
  </si>
  <si>
    <t>Kruisakkers</t>
  </si>
  <si>
    <t>BJ</t>
  </si>
  <si>
    <t>Sporthal "Burgemeester Lambershal"</t>
  </si>
  <si>
    <t>Steen/bitumen</t>
  </si>
  <si>
    <t>36a</t>
  </si>
  <si>
    <t>dorpshuis "Ons Dorpshuis"</t>
  </si>
  <si>
    <t>Ronkelskamp</t>
  </si>
  <si>
    <t>EP</t>
  </si>
  <si>
    <t>Zwembad De Borghoorns</t>
  </si>
  <si>
    <t>Brink</t>
  </si>
  <si>
    <t>AS</t>
  </si>
  <si>
    <t>Gieten</t>
  </si>
  <si>
    <t>Kerktoren (N.H.kerk)</t>
  </si>
  <si>
    <t>Oude Groningerweg</t>
  </si>
  <si>
    <t>BP</t>
  </si>
  <si>
    <t>Begraafplaats (berging+4 urnenmuren)</t>
  </si>
  <si>
    <t>Julianalaan</t>
  </si>
  <si>
    <t>8A</t>
  </si>
  <si>
    <t>BT</t>
  </si>
  <si>
    <t>dependance Dr. Nassaucollege</t>
  </si>
  <si>
    <t>Boddeveld</t>
  </si>
  <si>
    <t>JA</t>
  </si>
  <si>
    <t>Gymzaal De Wendeling</t>
  </si>
  <si>
    <t>Asserstraat</t>
  </si>
  <si>
    <t>GB</t>
  </si>
  <si>
    <t xml:space="preserve">Sporthal "de Goorns" </t>
  </si>
  <si>
    <t xml:space="preserve">Nieuwediep </t>
  </si>
  <si>
    <t>SG</t>
  </si>
  <si>
    <t>Nieuwediep</t>
  </si>
  <si>
    <t>Dorpshuis "de Schalm"</t>
  </si>
  <si>
    <t>Hunzelaan</t>
  </si>
  <si>
    <t>BM</t>
  </si>
  <si>
    <t>Gass.nijveen</t>
  </si>
  <si>
    <t>Molen de Juffer</t>
  </si>
  <si>
    <t>Steen/Riet</t>
  </si>
  <si>
    <t>Ceresstraat</t>
  </si>
  <si>
    <t>CA</t>
  </si>
  <si>
    <t>Gasselte</t>
  </si>
  <si>
    <t>Sportzaal De Strohalm</t>
  </si>
  <si>
    <t>Steen/Platen</t>
  </si>
  <si>
    <t>Vogelshemweg</t>
  </si>
  <si>
    <t xml:space="preserve">Brandweerpost GNV + loods </t>
  </si>
  <si>
    <t>St/Stl/Mst/Rub</t>
  </si>
  <si>
    <t>Borgerweg</t>
  </si>
  <si>
    <t>bij 17</t>
  </si>
  <si>
    <t>RA</t>
  </si>
  <si>
    <t>Berging begraafplaats+ 2 urnenmuren</t>
  </si>
  <si>
    <t>Steen/Pannen</t>
  </si>
  <si>
    <t>Vaart</t>
  </si>
  <si>
    <t>AD</t>
  </si>
  <si>
    <t>Berging en opbaarruimte begraafplaats</t>
  </si>
  <si>
    <t>2a</t>
  </si>
  <si>
    <t>Ekehaar</t>
  </si>
  <si>
    <t>AL</t>
  </si>
  <si>
    <t>Rolde</t>
  </si>
  <si>
    <t>Kerktoren Jacobuskerk</t>
  </si>
  <si>
    <t>Steen/Shingles</t>
  </si>
  <si>
    <t>Hunnebedweg</t>
  </si>
  <si>
    <t>nabij 7</t>
  </si>
  <si>
    <t>AP</t>
  </si>
  <si>
    <t>Bergingen Begraafpl. + 6 urnenmuren</t>
  </si>
  <si>
    <t>Hoofdstraat</t>
  </si>
  <si>
    <t>bij 19</t>
  </si>
  <si>
    <t>PA</t>
  </si>
  <si>
    <t>Grolloo</t>
  </si>
  <si>
    <t>Berging Begraafplaats + 2 urnenmuren</t>
  </si>
  <si>
    <t>Bosrand</t>
  </si>
  <si>
    <t>Ong.</t>
  </si>
  <si>
    <t>BK</t>
  </si>
  <si>
    <t>Hertenkamp</t>
  </si>
  <si>
    <t>Hout/Mast/Rub</t>
  </si>
  <si>
    <t>Nijlanderstraat</t>
  </si>
  <si>
    <t>Zuides</t>
  </si>
  <si>
    <t>KD</t>
  </si>
  <si>
    <t>Ontmoetingscentrum de Boerhoorn</t>
  </si>
  <si>
    <t>St/ht/plt</t>
  </si>
  <si>
    <t xml:space="preserve">Kerkbrink </t>
  </si>
  <si>
    <t>dorpshuis Anloo</t>
  </si>
  <si>
    <t>Steen/Staal</t>
  </si>
  <si>
    <t>Crabbeweg</t>
  </si>
  <si>
    <t>Balloo</t>
  </si>
  <si>
    <t>Schaapskooi</t>
  </si>
  <si>
    <t>Hout/riet</t>
  </si>
  <si>
    <t>Eexterweg</t>
  </si>
  <si>
    <t>BD</t>
  </si>
  <si>
    <t>Molen "De Hazewind"</t>
  </si>
  <si>
    <t>Steen/hout/Riet</t>
  </si>
  <si>
    <t xml:space="preserve">Spiekersteeg </t>
  </si>
  <si>
    <t>Gemeentehuis Aa en Hunze</t>
  </si>
  <si>
    <t>Steen/Staal/Beton</t>
  </si>
  <si>
    <t>Oelenboom</t>
  </si>
  <si>
    <t>VA</t>
  </si>
  <si>
    <t>Greveling</t>
  </si>
  <si>
    <t>Annerveenschekanaal</t>
  </si>
  <si>
    <t>Multifunctioneel Centrum De Badde</t>
  </si>
  <si>
    <t>'t Witzand</t>
  </si>
  <si>
    <t>22 a</t>
  </si>
  <si>
    <t>Gymlokaal obs "Willem Alexander"</t>
  </si>
  <si>
    <t>nabij 1</t>
  </si>
  <si>
    <t>Schuurruimte</t>
  </si>
  <si>
    <t>Gasselternijveen</t>
  </si>
  <si>
    <t xml:space="preserve">Oelenboom  </t>
  </si>
  <si>
    <t>Brandweerpost GTN</t>
  </si>
  <si>
    <t>33B</t>
  </si>
  <si>
    <t>Clubgebouw VV Gieten</t>
  </si>
  <si>
    <t>Broek</t>
  </si>
  <si>
    <t>7 e</t>
  </si>
  <si>
    <t>RB</t>
  </si>
  <si>
    <t>Gieterveen</t>
  </si>
  <si>
    <t>Berging begraafplaats (Broek)</t>
  </si>
  <si>
    <t>Streek</t>
  </si>
  <si>
    <t>nabij 5</t>
  </si>
  <si>
    <t>PJ</t>
  </si>
  <si>
    <t>Berging begraafplaats (Streek)</t>
  </si>
  <si>
    <t>Grote Brink</t>
  </si>
  <si>
    <t>Korenmolen te Rolde</t>
  </si>
  <si>
    <t>Spekstoep</t>
  </si>
  <si>
    <t>Afvalbrengstation</t>
  </si>
  <si>
    <t xml:space="preserve">Schoolstraat </t>
  </si>
  <si>
    <t>PC</t>
  </si>
  <si>
    <t>Schoonloo</t>
  </si>
  <si>
    <t>dorpshuis "de Zevenster"</t>
  </si>
  <si>
    <t>Achter de Brinken</t>
  </si>
  <si>
    <t>RH</t>
  </si>
  <si>
    <t>Jongerenontmoetingsplaats</t>
  </si>
  <si>
    <t>Bonnerveen</t>
  </si>
  <si>
    <t>7+7a</t>
  </si>
  <si>
    <t>PM</t>
  </si>
  <si>
    <t>Multifunctioneelcentrum Gieterveen, excl OBS Oostermoer</t>
  </si>
  <si>
    <t>Cerestraat</t>
  </si>
  <si>
    <t>4+6+8</t>
  </si>
  <si>
    <t>MFC de Spil excl. OBS Emmens en CBS Kompas</t>
  </si>
  <si>
    <t>Zwembad Zwanemeer</t>
  </si>
  <si>
    <t>incl BTW</t>
  </si>
  <si>
    <t>Kruiskakkers</t>
  </si>
  <si>
    <t>kunstgrasveld sportpark De Hofakkers</t>
  </si>
  <si>
    <t>buitendienstlocatie werkplaats</t>
  </si>
  <si>
    <t>buitendienstlocatie loods</t>
  </si>
  <si>
    <t>buitendienstlocatie overkapping</t>
  </si>
  <si>
    <t>buitendienstlocatie overkapping (hout)</t>
  </si>
  <si>
    <t>buitendienstlocatie zoutloods</t>
  </si>
  <si>
    <t>TO 3b</t>
  </si>
  <si>
    <t>Berging de Beuk (lijkwagenhuisje)</t>
  </si>
  <si>
    <t>Brinkstraat</t>
  </si>
  <si>
    <t>schuurruimte Mulder</t>
  </si>
  <si>
    <t>Dorpsstraat</t>
  </si>
  <si>
    <t>Eexterveen</t>
  </si>
  <si>
    <t>De Pol</t>
  </si>
  <si>
    <t>XE</t>
  </si>
  <si>
    <t>AA</t>
  </si>
  <si>
    <t>oud gemeentehuis Gasselte</t>
  </si>
  <si>
    <t>kunstgrasveld Rolder Boys</t>
  </si>
  <si>
    <t>kunstgrasveld vv Gieten</t>
  </si>
  <si>
    <t>Molenwijk</t>
  </si>
  <si>
    <t>PG</t>
  </si>
  <si>
    <t>Spijkerboor</t>
  </si>
  <si>
    <t>Trafo gebouw voormalig Enexis</t>
  </si>
  <si>
    <t>Gieterstraat</t>
  </si>
  <si>
    <t>Tijdelijke huisvesting kernteam Rolde</t>
  </si>
  <si>
    <t>Steenkamp</t>
  </si>
  <si>
    <t>VC</t>
  </si>
  <si>
    <t>Tijdelijke huisvesting kernteam Gieten</t>
  </si>
  <si>
    <t>Papenvoort</t>
  </si>
  <si>
    <t>TT</t>
  </si>
  <si>
    <t>Yorneo Terrein (vluchtelingen Oekraïne) inclusief fundering</t>
  </si>
  <si>
    <t>'298481010</t>
  </si>
  <si>
    <t>De Biester (ivm opvang vluchtelingen)</t>
  </si>
  <si>
    <t>20/22</t>
  </si>
  <si>
    <t>Molenakkers</t>
  </si>
  <si>
    <t>OBS "Eshoek" 14 lokalen</t>
  </si>
  <si>
    <t>OBS " Anloo" 4 lokalen + Gymlokaal</t>
  </si>
  <si>
    <t>OBS De Kameleon</t>
  </si>
  <si>
    <t>OBS "Willem Alexander" 5 lokalen</t>
  </si>
  <si>
    <t>Bonnen</t>
  </si>
  <si>
    <t>AC</t>
  </si>
  <si>
    <t>OBS Bonnen</t>
  </si>
  <si>
    <t>De Weegbree</t>
  </si>
  <si>
    <t>KM</t>
  </si>
  <si>
    <t>CBS "De Marke"</t>
  </si>
  <si>
    <t>6C</t>
  </si>
  <si>
    <t>OBS de Dobbe</t>
  </si>
  <si>
    <t>OBS J. Emmens</t>
  </si>
  <si>
    <t>St./Mast./Rub.</t>
  </si>
  <si>
    <t>CBS 't Kompas</t>
  </si>
  <si>
    <t>Markeweg</t>
  </si>
  <si>
    <t>OBS "de Flint"</t>
  </si>
  <si>
    <t>Stokleggingslaan</t>
  </si>
  <si>
    <t>CC</t>
  </si>
  <si>
    <t>Dr. Nassaucollege</t>
  </si>
  <si>
    <t>4a</t>
  </si>
  <si>
    <t>OBS "De Drift"</t>
  </si>
  <si>
    <t>M. Altinglaan</t>
  </si>
  <si>
    <t>KE</t>
  </si>
  <si>
    <t>OBS Jan Thiesschool</t>
  </si>
  <si>
    <t>Spoorstraat</t>
  </si>
  <si>
    <t>OBS Gieten</t>
  </si>
  <si>
    <t>7 + 7a</t>
  </si>
  <si>
    <t>school SWS Oostermoer</t>
  </si>
  <si>
    <t>Onderwijs:</t>
  </si>
  <si>
    <t>Totaal Onderwijs:</t>
  </si>
  <si>
    <t>Neem zo'n regel. Vul de textuele omschrijvingen in in de kolommmen A t/m K</t>
  </si>
  <si>
    <t>De Spil - aanbouw</t>
  </si>
  <si>
    <t>OBS de Dobbe - noodunit</t>
  </si>
  <si>
    <t>BB</t>
  </si>
  <si>
    <t>Politiebureau inclusief funderingen</t>
  </si>
  <si>
    <t>Verzekeraars</t>
  </si>
  <si>
    <t>Premie in o/oo</t>
  </si>
  <si>
    <t>Totaal premie</t>
  </si>
  <si>
    <t>Aandeel in %</t>
  </si>
  <si>
    <t>De wijzigingen van de verzekerde waarden dienen handmatig uitsluitend en alleen in de kolommen P en Q te worden aangebracht.</t>
  </si>
  <si>
    <t>Het reeds vermelde bedrag in de desbestreffende regel van kolom P en Q waarnodig met het nieuwe bedrag overschrijven. (Alleen het getal invoeren)</t>
  </si>
  <si>
    <t>Het reeds vermelde bedrag in de desbetreffende regel van kolom P en Q waar van toepassing SVP met het getal 0 overschrijven.</t>
  </si>
  <si>
    <t>En vul dan in die regel de verzekerde waarden in in de kolommen P en Q waar nodig.</t>
  </si>
  <si>
    <t>226578001</t>
  </si>
  <si>
    <t>incl MTW</t>
  </si>
  <si>
    <t>A. De Brinken</t>
  </si>
  <si>
    <t>6A</t>
  </si>
  <si>
    <t>Stand per 1 januari 2024</t>
  </si>
  <si>
    <t>Stand per 31 december 2024</t>
  </si>
  <si>
    <t>Stand per 1 januari 2025 (na indexering)</t>
  </si>
  <si>
    <t>Zandvoorterweg</t>
  </si>
  <si>
    <t xml:space="preserve">PN </t>
  </si>
  <si>
    <t>Niewuwbouw OBS De Kameleon</t>
  </si>
  <si>
    <t>Bestand d.d. 1 januari 2025</t>
  </si>
  <si>
    <t>Door tussentijds afronden kunnen er verschillen ontstaan tussen deze berekende premie en de premie berekend per verzekeraar. De premie per verzekeraar is leidend.</t>
  </si>
  <si>
    <t>Door tussentijds afronden kan dit eindtotaal verschillen van het eindtotaal zoals vernoemd op het tabblad "Polisblad". Het premie totaal op het tabblad "Polisblad" is leidend.</t>
  </si>
  <si>
    <t>mutaties 2024:</t>
  </si>
  <si>
    <t>Index per 1 januari 2025</t>
  </si>
  <si>
    <t>Stand per 1 januari 2025</t>
  </si>
  <si>
    <t xml:space="preserve">behorende bij polis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</si>
</sst>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64" formatCode="_-* #,##0.00_-;\-* #,##0.00_-;_-* &quot;-&quot;??_-;_-@_-"/>
    <numFmt numFmtId="165" formatCode="_-* #,##0.00000_-;\-* #,##0.00000_-;_-* &quot;-&quot;??_-;_-@_-"/>
    <numFmt numFmtId="166" formatCode="_-[$NLG]\ * #,##0.00_-;_-[$NLG]\ * #,##0.00\-;_-[$NLG]\ * &quot;-&quot;??_-;_-@_-"/>
    <numFmt numFmtId="167" formatCode="_-[$EUR]\ * #,##0.00_-;_-[$EUR]\ * #,##0.00\-;_-[$EUR]\ * &quot;-&quot;??_-;_-@_-"/>
    <numFmt numFmtId="168" formatCode="0.0000\ \‰"/>
    <numFmt numFmtId="169" formatCode="_-[$€-413]\ * #,##0.00_-;_-[$€-413]\ * #,##0.00\-;_-[$€-413]\ * &quot;-&quot;??_-;_-@_-"/>
    <numFmt numFmtId="170" formatCode="d/mm/yy;@"/>
    <numFmt numFmtId="171" formatCode="0.0%"/>
    <numFmt numFmtId="172" formatCode="_-&quot;EUR&quot;\ * #,##0.00_-;_-&quot;EUR&quot;\ * #,##0.00\-;_-&quot;EUR&quot;\ * &quot;-&quot;??_-;_-@_-"/>
    <numFmt numFmtId="173" formatCode="0.0000"/>
    <numFmt numFmtId="174" formatCode="0.00000\ \‰"/>
  </numFmts>
  <fonts count="39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Univers (W1)"/>
      <family val="2"/>
    </font>
    <font>
      <sz val="8"/>
      <name val="Univers (W1)"/>
      <family val="2"/>
    </font>
    <font>
      <b/>
      <i/>
      <sz val="10"/>
      <name val="Univers (W1)"/>
      <family val="2"/>
    </font>
    <font>
      <b/>
      <i/>
      <sz val="10"/>
      <name val="Univers (W1)"/>
    </font>
    <font>
      <sz val="8"/>
      <color indexed="8"/>
      <name val="Univers (W1)"/>
      <family val="2"/>
    </font>
    <font>
      <b/>
      <i/>
      <sz val="12"/>
      <color indexed="8"/>
      <name val="Univers (W1)"/>
      <family val="2"/>
    </font>
    <font>
      <sz val="10"/>
      <color indexed="8"/>
      <name val="Times New Roman"/>
      <family val="1"/>
    </font>
    <font>
      <b/>
      <i/>
      <sz val="12"/>
      <color indexed="8"/>
      <name val="Univers (W1)"/>
    </font>
    <font>
      <sz val="12"/>
      <color indexed="8"/>
      <name val="Univers (W1)"/>
      <family val="2"/>
    </font>
    <font>
      <b/>
      <i/>
      <sz val="10"/>
      <color indexed="8"/>
      <name val="Univers (W1)"/>
      <family val="2"/>
    </font>
    <font>
      <b/>
      <i/>
      <sz val="8"/>
      <color indexed="8"/>
      <name val="Univers (W1)"/>
    </font>
    <font>
      <sz val="10"/>
      <color indexed="8"/>
      <name val="Univers (W1)"/>
      <family val="2"/>
    </font>
    <font>
      <b/>
      <i/>
      <sz val="18"/>
      <color indexed="8"/>
      <name val="Univers (W1)"/>
      <family val="2"/>
    </font>
    <font>
      <sz val="18"/>
      <color indexed="8"/>
      <name val="Univers (W1)"/>
      <family val="2"/>
    </font>
    <font>
      <b/>
      <i/>
      <sz val="8"/>
      <color indexed="8"/>
      <name val="Univers (W1)"/>
      <family val="2"/>
    </font>
    <font>
      <sz val="8"/>
      <color indexed="8"/>
      <name val="Univers (W1)"/>
    </font>
    <font>
      <sz val="10"/>
      <name val="Arial"/>
      <family val="2"/>
    </font>
    <font>
      <b/>
      <i/>
      <sz val="10"/>
      <name val="Arial"/>
      <family val="2"/>
    </font>
    <font>
      <b/>
      <i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8"/>
      <color indexed="8"/>
      <name val="Arial"/>
      <family val="2"/>
    </font>
    <font>
      <sz val="10"/>
      <color indexed="10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63"/>
      <name val="Arial"/>
      <family val="2"/>
    </font>
    <font>
      <sz val="10"/>
      <color theme="1"/>
      <name val="Arial"/>
      <family val="2"/>
    </font>
    <font>
      <sz val="8"/>
      <name val="Univers (W1)"/>
    </font>
    <font>
      <sz val="10"/>
      <color indexed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Univers (W1)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4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0">
    <xf numFmtId="0" fontId="0" fillId="0" borderId="0" xfId="0"/>
    <xf numFmtId="164" fontId="10" fillId="0" borderId="0" xfId="1" applyFont="1" applyAlignment="1">
      <alignment horizontal="left" vertical="top"/>
    </xf>
    <xf numFmtId="164" fontId="11" fillId="0" borderId="0" xfId="1" applyFont="1" applyBorder="1" applyAlignment="1">
      <alignment horizontal="left" vertical="top"/>
    </xf>
    <xf numFmtId="164" fontId="9" fillId="0" borderId="0" xfId="1" applyFont="1" applyAlignment="1">
      <alignment horizontal="left" vertical="top"/>
    </xf>
    <xf numFmtId="0" fontId="9" fillId="0" borderId="0" xfId="0" applyFont="1" applyAlignment="1">
      <alignment horizontal="left" vertical="top"/>
    </xf>
    <xf numFmtId="166" fontId="13" fillId="0" borderId="0" xfId="1" applyNumberFormat="1" applyFont="1" applyBorder="1" applyAlignment="1">
      <alignment horizontal="left" vertical="top"/>
    </xf>
    <xf numFmtId="164" fontId="14" fillId="0" borderId="0" xfId="1" applyFont="1" applyBorder="1" applyAlignment="1">
      <alignment horizontal="left" vertical="top"/>
    </xf>
    <xf numFmtId="164" fontId="16" fillId="0" borderId="0" xfId="1" applyFont="1" applyAlignment="1">
      <alignment horizontal="left" vertical="top"/>
    </xf>
    <xf numFmtId="164" fontId="16" fillId="0" borderId="0" xfId="1" applyFont="1" applyBorder="1" applyAlignment="1">
      <alignment horizontal="left" vertical="top"/>
    </xf>
    <xf numFmtId="4" fontId="17" fillId="2" borderId="2" xfId="1" applyNumberFormat="1" applyFont="1" applyFill="1" applyBorder="1" applyAlignment="1">
      <alignment horizontal="left" vertical="top" wrapText="1"/>
    </xf>
    <xf numFmtId="1" fontId="17" fillId="2" borderId="2" xfId="1" applyNumberFormat="1" applyFont="1" applyFill="1" applyBorder="1" applyAlignment="1">
      <alignment horizontal="center" vertical="top" wrapText="1"/>
    </xf>
    <xf numFmtId="164" fontId="17" fillId="2" borderId="3" xfId="1" applyFont="1" applyFill="1" applyBorder="1" applyAlignment="1">
      <alignment horizontal="left" vertical="top" wrapText="1"/>
    </xf>
    <xf numFmtId="164" fontId="17" fillId="2" borderId="2" xfId="1" applyFont="1" applyFill="1" applyBorder="1" applyAlignment="1">
      <alignment horizontal="left" vertical="top" wrapText="1"/>
    </xf>
    <xf numFmtId="164" fontId="17" fillId="2" borderId="4" xfId="1" applyFont="1" applyFill="1" applyBorder="1" applyAlignment="1">
      <alignment horizontal="left" vertical="top" wrapText="1"/>
    </xf>
    <xf numFmtId="164" fontId="9" fillId="0" borderId="0" xfId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1" fontId="7" fillId="0" borderId="1" xfId="0" applyNumberFormat="1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left" vertical="top" wrapText="1"/>
    </xf>
    <xf numFmtId="167" fontId="18" fillId="0" borderId="5" xfId="1" applyNumberFormat="1" applyFont="1" applyBorder="1" applyAlignment="1">
      <alignment horizontal="left" vertical="top"/>
    </xf>
    <xf numFmtId="167" fontId="18" fillId="0" borderId="1" xfId="1" applyNumberFormat="1" applyFont="1" applyBorder="1" applyAlignment="1">
      <alignment horizontal="left" vertical="top"/>
    </xf>
    <xf numFmtId="1" fontId="7" fillId="0" borderId="6" xfId="0" applyNumberFormat="1" applyFont="1" applyBorder="1" applyAlignment="1">
      <alignment horizontal="center" vertical="top"/>
    </xf>
    <xf numFmtId="167" fontId="13" fillId="0" borderId="7" xfId="1" applyNumberFormat="1" applyFont="1" applyBorder="1" applyAlignment="1">
      <alignment horizontal="left" vertical="top"/>
    </xf>
    <xf numFmtId="1" fontId="9" fillId="0" borderId="0" xfId="0" applyNumberFormat="1" applyFont="1" applyAlignment="1">
      <alignment horizontal="center" vertical="top"/>
    </xf>
    <xf numFmtId="167" fontId="7" fillId="0" borderId="1" xfId="1" applyNumberFormat="1" applyFont="1" applyFill="1" applyBorder="1" applyAlignment="1">
      <alignment horizontal="left" vertical="top"/>
    </xf>
    <xf numFmtId="167" fontId="7" fillId="0" borderId="8" xfId="1" applyNumberFormat="1" applyFont="1" applyFill="1" applyBorder="1" applyAlignment="1">
      <alignment horizontal="left" vertical="top"/>
    </xf>
    <xf numFmtId="4" fontId="4" fillId="0" borderId="0" xfId="0" quotePrefix="1" applyNumberFormat="1" applyFont="1" applyAlignment="1">
      <alignment horizontal="left" vertical="top"/>
    </xf>
    <xf numFmtId="164" fontId="4" fillId="0" borderId="0" xfId="1" applyFont="1" applyAlignment="1">
      <alignment vertical="top"/>
    </xf>
    <xf numFmtId="4" fontId="4" fillId="0" borderId="0" xfId="0" applyNumberFormat="1" applyFont="1" applyAlignment="1">
      <alignment vertical="top"/>
    </xf>
    <xf numFmtId="0" fontId="5" fillId="0" borderId="9" xfId="0" applyFont="1" applyBorder="1" applyAlignment="1">
      <alignment horizontal="centerContinuous" vertical="top"/>
    </xf>
    <xf numFmtId="0" fontId="3" fillId="0" borderId="10" xfId="0" applyFont="1" applyBorder="1" applyAlignment="1">
      <alignment horizontal="centerContinuous" vertical="top"/>
    </xf>
    <xf numFmtId="0" fontId="6" fillId="0" borderId="11" xfId="0" applyFont="1" applyBorder="1" applyAlignment="1">
      <alignment vertical="top"/>
    </xf>
    <xf numFmtId="0" fontId="6" fillId="0" borderId="12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3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center" vertical="top"/>
    </xf>
    <xf numFmtId="0" fontId="3" fillId="0" borderId="12" xfId="0" applyFont="1" applyBorder="1" applyAlignment="1">
      <alignment horizontal="right" vertical="top"/>
    </xf>
    <xf numFmtId="165" fontId="4" fillId="0" borderId="0" xfId="1" applyNumberFormat="1" applyFont="1" applyAlignment="1">
      <alignment vertical="top"/>
    </xf>
    <xf numFmtId="0" fontId="19" fillId="0" borderId="0" xfId="0" applyFont="1" applyAlignment="1">
      <alignment vertical="top"/>
    </xf>
    <xf numFmtId="168" fontId="19" fillId="0" borderId="0" xfId="0" applyNumberFormat="1" applyFont="1" applyAlignment="1">
      <alignment horizontal="center" vertical="top"/>
    </xf>
    <xf numFmtId="164" fontId="17" fillId="2" borderId="14" xfId="1" applyFont="1" applyFill="1" applyBorder="1" applyAlignment="1">
      <alignment horizontal="left" vertical="top" wrapText="1"/>
    </xf>
    <xf numFmtId="167" fontId="7" fillId="0" borderId="13" xfId="1" applyNumberFormat="1" applyFont="1" applyFill="1" applyBorder="1" applyAlignment="1">
      <alignment horizontal="left" vertical="top"/>
    </xf>
    <xf numFmtId="1" fontId="21" fillId="0" borderId="0" xfId="1" applyNumberFormat="1" applyFont="1" applyAlignment="1">
      <alignment horizontal="left" vertical="top"/>
    </xf>
    <xf numFmtId="1" fontId="22" fillId="0" borderId="0" xfId="1" quotePrefix="1" applyNumberFormat="1" applyFont="1" applyAlignment="1">
      <alignment horizontal="left" vertical="top"/>
    </xf>
    <xf numFmtId="1" fontId="23" fillId="0" borderId="0" xfId="1" quotePrefix="1" applyNumberFormat="1" applyFont="1" applyAlignment="1">
      <alignment horizontal="left" vertical="top"/>
    </xf>
    <xf numFmtId="164" fontId="17" fillId="0" borderId="5" xfId="1" applyFont="1" applyFill="1" applyBorder="1" applyAlignment="1">
      <alignment horizontal="left" vertical="top" wrapText="1"/>
    </xf>
    <xf numFmtId="164" fontId="17" fillId="0" borderId="1" xfId="1" applyFont="1" applyFill="1" applyBorder="1" applyAlignment="1">
      <alignment horizontal="left" vertical="top" wrapText="1"/>
    </xf>
    <xf numFmtId="164" fontId="17" fillId="0" borderId="8" xfId="1" applyFont="1" applyFill="1" applyBorder="1" applyAlignment="1">
      <alignment horizontal="left" vertical="top" wrapText="1"/>
    </xf>
    <xf numFmtId="164" fontId="17" fillId="0" borderId="13" xfId="1" applyFont="1" applyFill="1" applyBorder="1" applyAlignment="1">
      <alignment horizontal="left" vertical="top" wrapText="1"/>
    </xf>
    <xf numFmtId="164" fontId="9" fillId="0" borderId="0" xfId="1" applyFont="1" applyFill="1" applyAlignment="1">
      <alignment horizontal="left" vertical="top" wrapText="1"/>
    </xf>
    <xf numFmtId="167" fontId="13" fillId="0" borderId="15" xfId="1" applyNumberFormat="1" applyFont="1" applyBorder="1" applyAlignment="1">
      <alignment horizontal="left" vertical="top"/>
    </xf>
    <xf numFmtId="0" fontId="20" fillId="0" borderId="0" xfId="0" applyFont="1" applyAlignment="1">
      <alignment vertical="top"/>
    </xf>
    <xf numFmtId="169" fontId="19" fillId="0" borderId="0" xfId="0" applyNumberFormat="1" applyFont="1" applyAlignment="1">
      <alignment vertical="top"/>
    </xf>
    <xf numFmtId="169" fontId="20" fillId="0" borderId="16" xfId="0" applyNumberFormat="1" applyFont="1" applyBorder="1" applyAlignment="1">
      <alignment vertical="top"/>
    </xf>
    <xf numFmtId="4" fontId="7" fillId="0" borderId="16" xfId="0" applyNumberFormat="1" applyFont="1" applyBorder="1" applyAlignment="1">
      <alignment horizontal="left" vertical="top" wrapText="1"/>
    </xf>
    <xf numFmtId="164" fontId="24" fillId="0" borderId="0" xfId="1" applyFont="1" applyAlignment="1">
      <alignment horizontal="left" vertical="top"/>
    </xf>
    <xf numFmtId="0" fontId="24" fillId="0" borderId="0" xfId="0" applyFont="1" applyAlignment="1">
      <alignment horizontal="left" vertical="top"/>
    </xf>
    <xf numFmtId="167" fontId="13" fillId="0" borderId="5" xfId="1" applyNumberFormat="1" applyFont="1" applyBorder="1" applyAlignment="1">
      <alignment horizontal="left" vertical="top"/>
    </xf>
    <xf numFmtId="167" fontId="13" fillId="0" borderId="0" xfId="1" applyNumberFormat="1" applyFont="1" applyBorder="1" applyAlignment="1">
      <alignment horizontal="left" vertical="top"/>
    </xf>
    <xf numFmtId="167" fontId="13" fillId="0" borderId="17" xfId="1" applyNumberFormat="1" applyFont="1" applyBorder="1" applyAlignment="1">
      <alignment horizontal="left" vertical="top"/>
    </xf>
    <xf numFmtId="167" fontId="18" fillId="0" borderId="8" xfId="1" applyNumberFormat="1" applyFont="1" applyFill="1" applyBorder="1" applyAlignment="1">
      <alignment horizontal="left" vertical="top"/>
    </xf>
    <xf numFmtId="167" fontId="18" fillId="0" borderId="13" xfId="1" applyNumberFormat="1" applyFont="1" applyFill="1" applyBorder="1" applyAlignment="1">
      <alignment horizontal="left" vertical="top"/>
    </xf>
    <xf numFmtId="167" fontId="18" fillId="0" borderId="0" xfId="1" applyNumberFormat="1" applyFont="1" applyBorder="1" applyAlignment="1">
      <alignment horizontal="left" vertical="top"/>
    </xf>
    <xf numFmtId="167" fontId="18" fillId="0" borderId="0" xfId="1" applyNumberFormat="1" applyFont="1" applyFill="1" applyBorder="1" applyAlignment="1">
      <alignment horizontal="left" vertical="top"/>
    </xf>
    <xf numFmtId="167" fontId="18" fillId="0" borderId="17" xfId="1" applyNumberFormat="1" applyFont="1" applyFill="1" applyBorder="1" applyAlignment="1">
      <alignment horizontal="left" vertical="top"/>
    </xf>
    <xf numFmtId="167" fontId="18" fillId="0" borderId="5" xfId="1" applyNumberFormat="1" applyFont="1" applyBorder="1" applyAlignment="1" applyProtection="1">
      <alignment horizontal="left" vertical="top"/>
      <protection locked="0"/>
    </xf>
    <xf numFmtId="167" fontId="18" fillId="0" borderId="1" xfId="1" applyNumberFormat="1" applyFont="1" applyBorder="1" applyAlignment="1" applyProtection="1">
      <alignment horizontal="left" vertical="top"/>
      <protection locked="0"/>
    </xf>
    <xf numFmtId="167" fontId="18" fillId="0" borderId="8" xfId="1" applyNumberFormat="1" applyFont="1" applyFill="1" applyBorder="1" applyAlignment="1" applyProtection="1">
      <alignment horizontal="left" vertical="top"/>
      <protection locked="0"/>
    </xf>
    <xf numFmtId="167" fontId="18" fillId="0" borderId="0" xfId="1" applyNumberFormat="1" applyFont="1" applyBorder="1" applyAlignment="1" applyProtection="1">
      <alignment horizontal="left" vertical="top"/>
      <protection locked="0"/>
    </xf>
    <xf numFmtId="167" fontId="18" fillId="0" borderId="0" xfId="1" applyNumberFormat="1" applyFont="1" applyFill="1" applyBorder="1" applyAlignment="1" applyProtection="1">
      <alignment horizontal="left" vertical="top"/>
      <protection locked="0"/>
    </xf>
    <xf numFmtId="167" fontId="7" fillId="0" borderId="8" xfId="1" applyNumberFormat="1" applyFont="1" applyFill="1" applyBorder="1" applyAlignment="1" applyProtection="1">
      <alignment horizontal="left" vertical="top"/>
      <protection locked="0"/>
    </xf>
    <xf numFmtId="164" fontId="28" fillId="0" borderId="0" xfId="1" applyFont="1" applyAlignment="1">
      <alignment horizontal="left" vertical="top"/>
    </xf>
    <xf numFmtId="4" fontId="17" fillId="0" borderId="1" xfId="1" applyNumberFormat="1" applyFont="1" applyFill="1" applyBorder="1" applyAlignment="1" applyProtection="1">
      <alignment horizontal="left" vertical="top" wrapText="1"/>
      <protection locked="0"/>
    </xf>
    <xf numFmtId="1" fontId="17" fillId="0" borderId="1" xfId="1" applyNumberFormat="1" applyFont="1" applyFill="1" applyBorder="1" applyAlignment="1" applyProtection="1">
      <alignment horizontal="center" vertical="top" wrapText="1"/>
      <protection locked="0"/>
    </xf>
    <xf numFmtId="164" fontId="17" fillId="0" borderId="5" xfId="1" applyFont="1" applyFill="1" applyBorder="1" applyAlignment="1" applyProtection="1">
      <alignment horizontal="left" vertical="top" wrapText="1"/>
      <protection locked="0"/>
    </xf>
    <xf numFmtId="164" fontId="17" fillId="0" borderId="1" xfId="1" applyFont="1" applyFill="1" applyBorder="1" applyAlignment="1" applyProtection="1">
      <alignment horizontal="left" vertical="top" wrapText="1"/>
      <protection locked="0"/>
    </xf>
    <xf numFmtId="164" fontId="17" fillId="0" borderId="8" xfId="1" applyFont="1" applyFill="1" applyBorder="1" applyAlignment="1" applyProtection="1">
      <alignment horizontal="left" vertical="top" wrapText="1"/>
      <protection locked="0"/>
    </xf>
    <xf numFmtId="167" fontId="18" fillId="0" borderId="1" xfId="1" applyNumberFormat="1" applyFont="1" applyFill="1" applyBorder="1" applyAlignment="1" applyProtection="1">
      <alignment horizontal="left" vertical="top"/>
      <protection locked="0"/>
    </xf>
    <xf numFmtId="167" fontId="7" fillId="0" borderId="1" xfId="1" applyNumberFormat="1" applyFont="1" applyFill="1" applyBorder="1" applyAlignment="1" applyProtection="1">
      <alignment horizontal="left" vertical="top"/>
      <protection locked="0"/>
    </xf>
    <xf numFmtId="169" fontId="19" fillId="0" borderId="18" xfId="0" applyNumberFormat="1" applyFont="1" applyBorder="1" applyAlignment="1">
      <alignment vertical="top"/>
    </xf>
    <xf numFmtId="0" fontId="9" fillId="2" borderId="0" xfId="0" applyFont="1" applyFill="1" applyAlignment="1">
      <alignment horizontal="center" vertical="top"/>
    </xf>
    <xf numFmtId="164" fontId="10" fillId="2" borderId="0" xfId="1" applyFont="1" applyFill="1" applyAlignment="1">
      <alignment horizontal="left" vertical="top"/>
    </xf>
    <xf numFmtId="1" fontId="7" fillId="2" borderId="0" xfId="1" applyNumberFormat="1" applyFont="1" applyFill="1" applyAlignment="1">
      <alignment horizontal="left" vertical="top" wrapText="1"/>
    </xf>
    <xf numFmtId="164" fontId="11" fillId="2" borderId="0" xfId="1" applyFont="1" applyFill="1" applyBorder="1" applyAlignment="1">
      <alignment horizontal="left" vertical="top"/>
    </xf>
    <xf numFmtId="164" fontId="11" fillId="2" borderId="0" xfId="1" applyFont="1" applyFill="1" applyAlignment="1">
      <alignment horizontal="left" vertical="top"/>
    </xf>
    <xf numFmtId="0" fontId="9" fillId="2" borderId="0" xfId="0" applyFont="1" applyFill="1" applyAlignment="1">
      <alignment horizontal="right" vertical="top" wrapText="1"/>
    </xf>
    <xf numFmtId="166" fontId="13" fillId="2" borderId="0" xfId="1" applyNumberFormat="1" applyFont="1" applyFill="1" applyBorder="1" applyAlignment="1">
      <alignment horizontal="left" vertical="top"/>
    </xf>
    <xf numFmtId="164" fontId="14" fillId="2" borderId="0" xfId="1" applyFont="1" applyFill="1" applyBorder="1" applyAlignment="1">
      <alignment horizontal="left" vertical="top"/>
    </xf>
    <xf numFmtId="164" fontId="14" fillId="2" borderId="0" xfId="1" applyFont="1" applyFill="1" applyAlignment="1">
      <alignment horizontal="left" vertical="top"/>
    </xf>
    <xf numFmtId="164" fontId="16" fillId="2" borderId="0" xfId="1" applyFont="1" applyFill="1" applyAlignment="1">
      <alignment horizontal="left" vertical="top"/>
    </xf>
    <xf numFmtId="164" fontId="16" fillId="2" borderId="0" xfId="1" applyFont="1" applyFill="1" applyBorder="1" applyAlignment="1">
      <alignment horizontal="left" vertical="top"/>
    </xf>
    <xf numFmtId="1" fontId="9" fillId="3" borderId="19" xfId="0" applyNumberFormat="1" applyFont="1" applyFill="1" applyBorder="1" applyAlignment="1">
      <alignment horizontal="center" vertical="top"/>
    </xf>
    <xf numFmtId="1" fontId="7" fillId="3" borderId="19" xfId="1" applyNumberFormat="1" applyFont="1" applyFill="1" applyBorder="1" applyAlignment="1">
      <alignment horizontal="left" vertical="top" wrapText="1"/>
    </xf>
    <xf numFmtId="169" fontId="20" fillId="0" borderId="0" xfId="0" applyNumberFormat="1" applyFont="1" applyAlignment="1">
      <alignment vertical="top"/>
    </xf>
    <xf numFmtId="4" fontId="7" fillId="0" borderId="1" xfId="0" applyNumberFormat="1" applyFont="1" applyBorder="1" applyAlignment="1">
      <alignment horizontal="left"/>
    </xf>
    <xf numFmtId="4" fontId="17" fillId="2" borderId="23" xfId="2" applyNumberFormat="1" applyFont="1" applyFill="1" applyBorder="1" applyAlignment="1">
      <alignment horizontal="left" vertical="top"/>
    </xf>
    <xf numFmtId="4" fontId="17" fillId="2" borderId="23" xfId="2" applyNumberFormat="1" applyFont="1" applyFill="1" applyBorder="1" applyAlignment="1">
      <alignment horizontal="left" vertical="top" wrapText="1"/>
    </xf>
    <xf numFmtId="4" fontId="4" fillId="0" borderId="1" xfId="0" applyNumberFormat="1" applyFont="1" applyBorder="1" applyAlignment="1" applyProtection="1">
      <alignment horizontal="left" vertical="top"/>
      <protection locked="0"/>
    </xf>
    <xf numFmtId="0" fontId="17" fillId="2" borderId="2" xfId="1" applyNumberFormat="1" applyFont="1" applyFill="1" applyBorder="1" applyAlignment="1">
      <alignment horizontal="center" vertical="top" wrapText="1"/>
    </xf>
    <xf numFmtId="0" fontId="17" fillId="0" borderId="1" xfId="1" applyNumberFormat="1" applyFont="1" applyFill="1" applyBorder="1" applyAlignment="1" applyProtection="1">
      <alignment horizontal="center" vertical="top" wrapText="1"/>
      <protection locked="0"/>
    </xf>
    <xf numFmtId="0" fontId="10" fillId="2" borderId="0" xfId="1" applyNumberFormat="1" applyFont="1" applyFill="1" applyAlignment="1">
      <alignment horizontal="center"/>
    </xf>
    <xf numFmtId="0" fontId="7" fillId="2" borderId="0" xfId="1" quotePrefix="1" applyNumberFormat="1" applyFont="1" applyFill="1" applyAlignment="1">
      <alignment horizontal="center"/>
    </xf>
    <xf numFmtId="0" fontId="7" fillId="3" borderId="19" xfId="1" applyNumberFormat="1" applyFont="1" applyFill="1" applyBorder="1" applyAlignment="1">
      <alignment horizontal="center"/>
    </xf>
    <xf numFmtId="0" fontId="17" fillId="0" borderId="1" xfId="1" applyNumberFormat="1" applyFont="1" applyFill="1" applyBorder="1" applyAlignment="1" applyProtection="1">
      <alignment horizontal="center" wrapText="1"/>
      <protection locked="0"/>
    </xf>
    <xf numFmtId="0" fontId="18" fillId="0" borderId="1" xfId="0" applyNumberFormat="1" applyFont="1" applyBorder="1" applyAlignment="1" applyProtection="1">
      <alignment horizontal="center"/>
      <protection locked="0"/>
    </xf>
    <xf numFmtId="0" fontId="7" fillId="0" borderId="6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 applyProtection="1">
      <alignment horizontal="center"/>
      <protection locked="0"/>
    </xf>
    <xf numFmtId="0" fontId="9" fillId="0" borderId="0" xfId="0" applyNumberFormat="1" applyFont="1" applyAlignment="1">
      <alignment horizontal="center"/>
    </xf>
    <xf numFmtId="0" fontId="18" fillId="0" borderId="1" xfId="0" applyNumberFormat="1" applyFont="1" applyBorder="1" applyAlignment="1" applyProtection="1">
      <alignment horizontal="left"/>
      <protection locked="0"/>
    </xf>
    <xf numFmtId="0" fontId="18" fillId="0" borderId="1" xfId="0" applyNumberFormat="1" applyFont="1" applyBorder="1" applyAlignment="1" applyProtection="1">
      <alignment horizontal="left" wrapText="1"/>
      <protection locked="0"/>
    </xf>
    <xf numFmtId="0" fontId="13" fillId="0" borderId="6" xfId="0" applyNumberFormat="1" applyFont="1" applyBorder="1" applyAlignment="1">
      <alignment horizontal="left"/>
    </xf>
    <xf numFmtId="0" fontId="7" fillId="0" borderId="6" xfId="0" applyNumberFormat="1" applyFont="1" applyBorder="1" applyAlignment="1">
      <alignment horizontal="left" wrapText="1"/>
    </xf>
    <xf numFmtId="0" fontId="13" fillId="0" borderId="1" xfId="0" applyNumberFormat="1" applyFont="1" applyBorder="1" applyAlignment="1">
      <alignment horizontal="left"/>
    </xf>
    <xf numFmtId="0" fontId="7" fillId="0" borderId="1" xfId="0" applyNumberFormat="1" applyFont="1" applyBorder="1" applyAlignment="1">
      <alignment horizontal="left" wrapText="1"/>
    </xf>
    <xf numFmtId="0" fontId="13" fillId="0" borderId="1" xfId="0" applyNumberFormat="1" applyFont="1" applyBorder="1" applyAlignment="1" applyProtection="1">
      <alignment horizontal="left"/>
      <protection locked="0"/>
    </xf>
    <xf numFmtId="0" fontId="7" fillId="0" borderId="1" xfId="0" applyNumberFormat="1" applyFont="1" applyBorder="1" applyAlignment="1" applyProtection="1">
      <alignment horizontal="left" wrapText="1"/>
      <protection locked="0"/>
    </xf>
    <xf numFmtId="0" fontId="7" fillId="0" borderId="1" xfId="0" applyNumberFormat="1" applyFont="1" applyBorder="1" applyAlignment="1" applyProtection="1">
      <alignment horizontal="left"/>
      <protection locked="0"/>
    </xf>
    <xf numFmtId="0" fontId="18" fillId="0" borderId="1" xfId="0" applyNumberFormat="1" applyFont="1" applyBorder="1" applyAlignment="1" applyProtection="1">
      <alignment horizontal="center" wrapText="1"/>
      <protection locked="0"/>
    </xf>
    <xf numFmtId="0" fontId="7" fillId="0" borderId="6" xfId="0" applyNumberFormat="1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center" wrapText="1"/>
    </xf>
    <xf numFmtId="0" fontId="7" fillId="0" borderId="1" xfId="0" applyNumberFormat="1" applyFont="1" applyBorder="1" applyAlignment="1" applyProtection="1">
      <alignment horizontal="center" wrapText="1"/>
      <protection locked="0"/>
    </xf>
    <xf numFmtId="4" fontId="17" fillId="2" borderId="2" xfId="1" applyNumberFormat="1" applyFont="1" applyFill="1" applyBorder="1" applyAlignment="1">
      <alignment vertical="top" wrapText="1"/>
    </xf>
    <xf numFmtId="4" fontId="17" fillId="0" borderId="1" xfId="1" applyNumberFormat="1" applyFont="1" applyFill="1" applyBorder="1" applyAlignment="1" applyProtection="1">
      <alignment wrapText="1"/>
      <protection locked="0"/>
    </xf>
    <xf numFmtId="1" fontId="8" fillId="2" borderId="0" xfId="1" applyNumberFormat="1" applyFont="1" applyFill="1" applyAlignment="1">
      <alignment horizontal="left"/>
    </xf>
    <xf numFmtId="1" fontId="12" fillId="2" borderId="0" xfId="1" quotePrefix="1" applyNumberFormat="1" applyFont="1" applyFill="1" applyAlignment="1">
      <alignment horizontal="left"/>
    </xf>
    <xf numFmtId="1" fontId="15" fillId="2" borderId="0" xfId="1" applyNumberFormat="1" applyFont="1" applyFill="1" applyAlignment="1">
      <alignment horizontal="left"/>
    </xf>
    <xf numFmtId="0" fontId="9" fillId="3" borderId="19" xfId="0" applyFont="1" applyFill="1" applyBorder="1" applyAlignment="1">
      <alignment horizontal="left"/>
    </xf>
    <xf numFmtId="4" fontId="17" fillId="0" borderId="1" xfId="1" applyNumberFormat="1" applyFont="1" applyFill="1" applyBorder="1" applyAlignment="1" applyProtection="1">
      <alignment horizontal="left" wrapText="1"/>
      <protection locked="0"/>
    </xf>
    <xf numFmtId="4" fontId="13" fillId="0" borderId="6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4" fontId="7" fillId="0" borderId="6" xfId="0" applyNumberFormat="1" applyFont="1" applyBorder="1" applyAlignment="1">
      <alignment horizontal="left" wrapText="1"/>
    </xf>
    <xf numFmtId="4" fontId="7" fillId="0" borderId="1" xfId="0" applyNumberFormat="1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164" fontId="10" fillId="2" borderId="0" xfId="1" applyFont="1" applyFill="1" applyAlignment="1">
      <alignment wrapText="1"/>
    </xf>
    <xf numFmtId="1" fontId="7" fillId="2" borderId="0" xfId="1" quotePrefix="1" applyNumberFormat="1" applyFont="1" applyFill="1" applyAlignment="1">
      <alignment wrapText="1"/>
    </xf>
    <xf numFmtId="164" fontId="7" fillId="3" borderId="19" xfId="1" applyFont="1" applyFill="1" applyBorder="1" applyAlignment="1">
      <alignment wrapText="1"/>
    </xf>
    <xf numFmtId="0" fontId="18" fillId="0" borderId="1" xfId="0" applyNumberFormat="1" applyFont="1" applyBorder="1" applyAlignment="1" applyProtection="1">
      <alignment wrapText="1"/>
      <protection locked="0"/>
    </xf>
    <xf numFmtId="0" fontId="7" fillId="0" borderId="6" xfId="0" applyNumberFormat="1" applyFont="1" applyBorder="1" applyAlignment="1">
      <alignment wrapText="1"/>
    </xf>
    <xf numFmtId="0" fontId="7" fillId="0" borderId="1" xfId="0" applyNumberFormat="1" applyFont="1" applyBorder="1" applyAlignment="1">
      <alignment wrapText="1"/>
    </xf>
    <xf numFmtId="0" fontId="7" fillId="0" borderId="1" xfId="0" applyNumberFormat="1" applyFont="1" applyBorder="1" applyAlignment="1" applyProtection="1">
      <alignment wrapText="1"/>
      <protection locked="0"/>
    </xf>
    <xf numFmtId="4" fontId="7" fillId="0" borderId="6" xfId="0" applyNumberFormat="1" applyFont="1" applyBorder="1" applyAlignment="1">
      <alignment wrapText="1"/>
    </xf>
    <xf numFmtId="4" fontId="7" fillId="0" borderId="1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1" fontId="7" fillId="2" borderId="0" xfId="1" applyNumberFormat="1" applyFont="1" applyFill="1" applyAlignment="1">
      <alignment horizontal="left" wrapText="1"/>
    </xf>
    <xf numFmtId="1" fontId="7" fillId="3" borderId="19" xfId="1" applyNumberFormat="1" applyFont="1" applyFill="1" applyBorder="1" applyAlignment="1">
      <alignment horizontal="left" wrapText="1"/>
    </xf>
    <xf numFmtId="0" fontId="9" fillId="2" borderId="0" xfId="0" applyFont="1" applyFill="1" applyAlignment="1">
      <alignment horizontal="left" wrapText="1"/>
    </xf>
    <xf numFmtId="170" fontId="17" fillId="0" borderId="1" xfId="1" applyNumberFormat="1" applyFont="1" applyFill="1" applyBorder="1" applyAlignment="1" applyProtection="1">
      <alignment horizontal="left" vertical="top" wrapText="1"/>
      <protection locked="0"/>
    </xf>
    <xf numFmtId="170" fontId="18" fillId="0" borderId="1" xfId="0" applyNumberFormat="1" applyFont="1" applyBorder="1" applyAlignment="1" applyProtection="1">
      <alignment horizontal="center" wrapText="1"/>
      <protection locked="0"/>
    </xf>
    <xf numFmtId="170" fontId="7" fillId="0" borderId="1" xfId="0" applyNumberFormat="1" applyFont="1" applyBorder="1" applyAlignment="1" applyProtection="1">
      <alignment horizontal="center" wrapText="1"/>
      <protection locked="0"/>
    </xf>
    <xf numFmtId="170" fontId="7" fillId="0" borderId="6" xfId="0" applyNumberFormat="1" applyFont="1" applyBorder="1" applyAlignment="1">
      <alignment horizontal="center" wrapText="1"/>
    </xf>
    <xf numFmtId="0" fontId="31" fillId="8" borderId="25" xfId="6" applyFont="1" applyFill="1" applyBorder="1" applyAlignment="1">
      <alignment vertical="top" wrapText="1"/>
    </xf>
    <xf numFmtId="171" fontId="31" fillId="8" borderId="10" xfId="6" applyNumberFormat="1" applyFont="1" applyFill="1" applyBorder="1" applyAlignment="1">
      <alignment wrapText="1"/>
    </xf>
    <xf numFmtId="0" fontId="31" fillId="8" borderId="24" xfId="6" applyFont="1" applyFill="1" applyBorder="1" applyAlignment="1">
      <alignment horizontal="center" vertical="top" wrapText="1"/>
    </xf>
    <xf numFmtId="172" fontId="31" fillId="8" borderId="24" xfId="6" applyNumberFormat="1" applyFont="1" applyFill="1" applyBorder="1" applyAlignment="1">
      <alignment vertical="top" wrapText="1"/>
    </xf>
    <xf numFmtId="0" fontId="19" fillId="0" borderId="26" xfId="6" applyFont="1" applyFill="1" applyBorder="1"/>
    <xf numFmtId="173" fontId="32" fillId="0" borderId="24" xfId="6" applyNumberFormat="1" applyFont="1" applyBorder="1" applyAlignment="1">
      <alignment horizontal="right" wrapText="1"/>
    </xf>
    <xf numFmtId="172" fontId="19" fillId="0" borderId="24" xfId="6" applyNumberFormat="1" applyFont="1" applyBorder="1" applyAlignment="1">
      <alignment horizontal="center" wrapText="1"/>
    </xf>
    <xf numFmtId="0" fontId="19" fillId="0" borderId="26" xfId="6" applyFont="1" applyFill="1" applyBorder="1" applyAlignment="1">
      <alignment vertical="top"/>
    </xf>
    <xf numFmtId="171" fontId="19" fillId="0" borderId="10" xfId="6" applyNumberFormat="1" applyFont="1" applyBorder="1"/>
    <xf numFmtId="0" fontId="19" fillId="0" borderId="27" xfId="6" applyFont="1" applyBorder="1" applyAlignment="1">
      <alignment vertical="top" wrapText="1"/>
    </xf>
    <xf numFmtId="0" fontId="30" fillId="8" borderId="28" xfId="6" applyFont="1" applyFill="1" applyBorder="1"/>
    <xf numFmtId="171" fontId="30" fillId="8" borderId="29" xfId="6" applyNumberFormat="1" applyFont="1" applyFill="1" applyBorder="1"/>
    <xf numFmtId="172" fontId="30" fillId="8" borderId="30" xfId="6" applyNumberFormat="1" applyFont="1" applyFill="1" applyBorder="1" applyAlignment="1">
      <alignment horizontal="center" wrapText="1"/>
    </xf>
    <xf numFmtId="165" fontId="3" fillId="0" borderId="13" xfId="1" applyNumberFormat="1" applyFont="1" applyBorder="1" applyAlignment="1">
      <alignment vertical="top"/>
    </xf>
    <xf numFmtId="174" fontId="19" fillId="0" borderId="0" xfId="0" applyNumberFormat="1" applyFont="1" applyAlignment="1">
      <alignment horizontal="center" vertical="top"/>
    </xf>
    <xf numFmtId="171" fontId="33" fillId="0" borderId="10" xfId="6" applyNumberFormat="1" applyFont="1" applyBorder="1"/>
    <xf numFmtId="173" fontId="33" fillId="0" borderId="24" xfId="6" applyNumberFormat="1" applyFont="1" applyBorder="1" applyAlignment="1">
      <alignment horizontal="right" wrapText="1"/>
    </xf>
    <xf numFmtId="4" fontId="4" fillId="0" borderId="1" xfId="0" applyNumberFormat="1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4" fontId="4" fillId="0" borderId="1" xfId="0" quotePrefix="1" applyNumberFormat="1" applyFont="1" applyBorder="1" applyAlignment="1" applyProtection="1">
      <alignment horizontal="left"/>
      <protection locked="0"/>
    </xf>
    <xf numFmtId="14" fontId="4" fillId="0" borderId="1" xfId="0" quotePrefix="1" applyNumberFormat="1" applyFont="1" applyBorder="1" applyAlignment="1" applyProtection="1">
      <alignment horizontal="left"/>
      <protection locked="0"/>
    </xf>
    <xf numFmtId="4" fontId="4" fillId="0" borderId="1" xfId="0" applyNumberFormat="1" applyFont="1" applyBorder="1" applyProtection="1">
      <protection locked="0"/>
    </xf>
    <xf numFmtId="1" fontId="4" fillId="0" borderId="1" xfId="0" quotePrefix="1" applyNumberFormat="1" applyFont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 vertical="top"/>
      <protection locked="0"/>
    </xf>
    <xf numFmtId="4" fontId="4" fillId="0" borderId="1" xfId="0" applyNumberFormat="1" applyFont="1" applyBorder="1" applyAlignment="1" applyProtection="1">
      <alignment vertical="top"/>
      <protection locked="0"/>
    </xf>
    <xf numFmtId="1" fontId="4" fillId="0" borderId="1" xfId="0" quotePrefix="1" applyNumberFormat="1" applyFont="1" applyBorder="1" applyAlignment="1" applyProtection="1">
      <alignment horizontal="left" vertical="top"/>
      <protection locked="0"/>
    </xf>
    <xf numFmtId="1" fontId="4" fillId="0" borderId="13" xfId="0" quotePrefix="1" applyNumberFormat="1" applyFont="1" applyBorder="1" applyAlignment="1" applyProtection="1">
      <alignment horizontal="center" vertical="top"/>
      <protection locked="0"/>
    </xf>
    <xf numFmtId="1" fontId="4" fillId="0" borderId="1" xfId="0" quotePrefix="1" applyNumberFormat="1" applyFont="1" applyBorder="1" applyAlignment="1" applyProtection="1">
      <alignment horizontal="center" vertical="top"/>
      <protection locked="0"/>
    </xf>
    <xf numFmtId="1" fontId="4" fillId="0" borderId="13" xfId="0" quotePrefix="1" applyNumberFormat="1" applyFont="1" applyBorder="1" applyAlignment="1" applyProtection="1">
      <alignment horizontal="left" vertical="top"/>
      <protection locked="0"/>
    </xf>
    <xf numFmtId="4" fontId="4" fillId="0" borderId="1" xfId="0" quotePrefix="1" applyNumberFormat="1" applyFont="1" applyBorder="1" applyAlignment="1" applyProtection="1">
      <alignment horizontal="left" vertical="top"/>
      <protection locked="0"/>
    </xf>
    <xf numFmtId="1" fontId="4" fillId="0" borderId="1" xfId="0" applyNumberFormat="1" applyFont="1" applyBorder="1" applyAlignment="1" applyProtection="1">
      <alignment horizontal="left" vertical="top"/>
      <protection locked="0"/>
    </xf>
    <xf numFmtId="4" fontId="34" fillId="0" borderId="1" xfId="0" applyNumberFormat="1" applyFont="1" applyBorder="1" applyAlignment="1" applyProtection="1">
      <alignment horizontal="left" vertical="top"/>
      <protection locked="0"/>
    </xf>
    <xf numFmtId="4" fontId="34" fillId="0" borderId="1" xfId="0" applyNumberFormat="1" applyFont="1" applyBorder="1" applyAlignment="1" applyProtection="1">
      <alignment horizontal="left"/>
      <protection locked="0"/>
    </xf>
    <xf numFmtId="0" fontId="35" fillId="0" borderId="0" xfId="0" applyFont="1"/>
    <xf numFmtId="4" fontId="7" fillId="0" borderId="1" xfId="0" applyNumberFormat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/>
      <protection locked="0"/>
    </xf>
    <xf numFmtId="4" fontId="7" fillId="0" borderId="1" xfId="0" quotePrefix="1" applyNumberFormat="1" applyFont="1" applyBorder="1" applyAlignment="1" applyProtection="1">
      <alignment horizontal="left" vertical="top"/>
      <protection locked="0"/>
    </xf>
    <xf numFmtId="4" fontId="7" fillId="0" borderId="1" xfId="0" applyNumberFormat="1" applyFont="1" applyBorder="1" applyAlignment="1" applyProtection="1">
      <alignment horizontal="left" wrapText="1"/>
      <protection locked="0"/>
    </xf>
    <xf numFmtId="4" fontId="7" fillId="0" borderId="1" xfId="0" applyNumberFormat="1" applyFont="1" applyBorder="1" applyAlignment="1" applyProtection="1">
      <alignment horizontal="left"/>
      <protection locked="0"/>
    </xf>
    <xf numFmtId="4" fontId="7" fillId="0" borderId="1" xfId="0" applyNumberFormat="1" applyFont="1" applyBorder="1" applyAlignment="1" applyProtection="1">
      <alignment vertical="top"/>
      <protection locked="0"/>
    </xf>
    <xf numFmtId="1" fontId="7" fillId="0" borderId="1" xfId="0" quotePrefix="1" applyNumberFormat="1" applyFont="1" applyBorder="1" applyAlignment="1" applyProtection="1">
      <alignment horizontal="center" vertical="top"/>
      <protection locked="0"/>
    </xf>
    <xf numFmtId="4" fontId="7" fillId="0" borderId="1" xfId="0" quotePrefix="1" applyNumberFormat="1" applyFont="1" applyBorder="1" applyAlignment="1" applyProtection="1">
      <alignment horizontal="left"/>
      <protection locked="0"/>
    </xf>
    <xf numFmtId="0" fontId="18" fillId="0" borderId="1" xfId="0" applyFont="1" applyBorder="1" applyAlignment="1" applyProtection="1">
      <alignment horizontal="left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18" fillId="0" borderId="1" xfId="0" applyFont="1" applyBorder="1" applyAlignment="1" applyProtection="1">
      <alignment horizontal="left" wrapText="1"/>
      <protection locked="0"/>
    </xf>
    <xf numFmtId="0" fontId="18" fillId="0" borderId="1" xfId="0" applyFont="1" applyBorder="1" applyAlignment="1" applyProtection="1">
      <alignment horizontal="center" wrapText="1"/>
      <protection locked="0"/>
    </xf>
    <xf numFmtId="172" fontId="19" fillId="0" borderId="0" xfId="0" applyNumberFormat="1" applyFont="1" applyAlignment="1">
      <alignment vertical="top"/>
    </xf>
    <xf numFmtId="167" fontId="38" fillId="0" borderId="5" xfId="1" applyNumberFormat="1" applyFont="1" applyFill="1" applyBorder="1" applyAlignment="1" applyProtection="1">
      <alignment horizontal="left" vertical="top"/>
      <protection locked="0"/>
    </xf>
    <xf numFmtId="167" fontId="38" fillId="0" borderId="1" xfId="1" applyNumberFormat="1" applyFont="1" applyFill="1" applyBorder="1" applyAlignment="1" applyProtection="1">
      <alignment horizontal="left" vertical="top"/>
      <protection locked="0"/>
    </xf>
    <xf numFmtId="167" fontId="38" fillId="0" borderId="5" xfId="1" applyNumberFormat="1" applyFont="1" applyFill="1" applyBorder="1" applyAlignment="1">
      <alignment horizontal="left" vertical="top"/>
    </xf>
    <xf numFmtId="167" fontId="38" fillId="0" borderId="1" xfId="1" applyNumberFormat="1" applyFont="1" applyFill="1" applyBorder="1" applyAlignment="1">
      <alignment horizontal="left" vertical="top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167" fontId="34" fillId="0" borderId="5" xfId="1" applyNumberFormat="1" applyFont="1" applyBorder="1" applyAlignment="1" applyProtection="1">
      <alignment horizontal="left" vertical="top"/>
      <protection locked="0"/>
    </xf>
    <xf numFmtId="167" fontId="34" fillId="0" borderId="1" xfId="1" applyNumberFormat="1" applyFont="1" applyBorder="1" applyAlignment="1" applyProtection="1">
      <alignment horizontal="left" vertical="top"/>
      <protection locked="0"/>
    </xf>
    <xf numFmtId="167" fontId="34" fillId="0" borderId="1" xfId="1" applyNumberFormat="1" applyFont="1" applyFill="1" applyBorder="1" applyAlignment="1" applyProtection="1">
      <alignment horizontal="left" vertical="top"/>
      <protection locked="0"/>
    </xf>
    <xf numFmtId="167" fontId="34" fillId="0" borderId="8" xfId="1" applyNumberFormat="1" applyFont="1" applyFill="1" applyBorder="1" applyAlignment="1" applyProtection="1">
      <alignment horizontal="left" vertical="top"/>
      <protection locked="0"/>
    </xf>
    <xf numFmtId="167" fontId="34" fillId="0" borderId="5" xfId="1" applyNumberFormat="1" applyFont="1" applyFill="1" applyBorder="1" applyAlignment="1" applyProtection="1">
      <alignment horizontal="left" vertical="top"/>
      <protection locked="0"/>
    </xf>
    <xf numFmtId="167" fontId="34" fillId="0" borderId="8" xfId="1" applyNumberFormat="1" applyFont="1" applyFill="1" applyBorder="1" applyAlignment="1">
      <alignment horizontal="left" vertical="top"/>
    </xf>
    <xf numFmtId="167" fontId="34" fillId="0" borderId="5" xfId="1" applyNumberFormat="1" applyFont="1" applyBorder="1" applyAlignment="1">
      <alignment horizontal="left" vertical="top"/>
    </xf>
    <xf numFmtId="167" fontId="34" fillId="0" borderId="1" xfId="1" applyNumberFormat="1" applyFont="1" applyBorder="1" applyAlignment="1">
      <alignment horizontal="left" vertical="top"/>
    </xf>
    <xf numFmtId="167" fontId="34" fillId="0" borderId="13" xfId="1" applyNumberFormat="1" applyFont="1" applyFill="1" applyBorder="1" applyAlignment="1">
      <alignment horizontal="left" vertical="top"/>
    </xf>
    <xf numFmtId="164" fontId="29" fillId="0" borderId="0" xfId="1" applyFont="1" applyAlignment="1">
      <alignment horizontal="left" vertical="top"/>
    </xf>
    <xf numFmtId="0" fontId="29" fillId="0" borderId="0" xfId="0" applyFont="1" applyAlignment="1">
      <alignment horizontal="left" vertical="top"/>
    </xf>
    <xf numFmtId="173" fontId="30" fillId="8" borderId="28" xfId="6" applyNumberFormat="1" applyFont="1" applyFill="1" applyBorder="1"/>
    <xf numFmtId="169" fontId="19" fillId="0" borderId="0" xfId="0" applyNumberFormat="1" applyFont="1" applyAlignment="1">
      <alignment vertical="top" wrapText="1"/>
    </xf>
    <xf numFmtId="164" fontId="18" fillId="0" borderId="31" xfId="2" applyFont="1" applyBorder="1" applyAlignment="1">
      <alignment horizontal="left" vertical="top" wrapText="1"/>
    </xf>
    <xf numFmtId="164" fontId="10" fillId="4" borderId="20" xfId="1" applyFont="1" applyFill="1" applyBorder="1" applyAlignment="1">
      <alignment horizontal="center" vertical="top"/>
    </xf>
    <xf numFmtId="164" fontId="10" fillId="4" borderId="21" xfId="1" applyFont="1" applyFill="1" applyBorder="1" applyAlignment="1">
      <alignment horizontal="center" vertical="top"/>
    </xf>
    <xf numFmtId="164" fontId="10" fillId="3" borderId="20" xfId="1" applyFont="1" applyFill="1" applyBorder="1" applyAlignment="1">
      <alignment horizontal="center" vertical="top"/>
    </xf>
    <xf numFmtId="164" fontId="10" fillId="3" borderId="21" xfId="1" applyFont="1" applyFill="1" applyBorder="1" applyAlignment="1">
      <alignment horizontal="center" vertical="top"/>
    </xf>
    <xf numFmtId="164" fontId="10" fillId="3" borderId="22" xfId="1" applyFont="1" applyFill="1" applyBorder="1" applyAlignment="1">
      <alignment horizontal="center" vertical="top"/>
    </xf>
    <xf numFmtId="164" fontId="10" fillId="5" borderId="20" xfId="1" applyFont="1" applyFill="1" applyBorder="1" applyAlignment="1">
      <alignment horizontal="center" vertical="top"/>
    </xf>
    <xf numFmtId="164" fontId="10" fillId="5" borderId="21" xfId="1" applyFont="1" applyFill="1" applyBorder="1" applyAlignment="1">
      <alignment horizontal="center" vertical="top"/>
    </xf>
    <xf numFmtId="164" fontId="10" fillId="5" borderId="22" xfId="1" applyFont="1" applyFill="1" applyBorder="1" applyAlignment="1">
      <alignment horizontal="center" vertical="top"/>
    </xf>
    <xf numFmtId="164" fontId="10" fillId="6" borderId="20" xfId="1" applyFont="1" applyFill="1" applyBorder="1" applyAlignment="1">
      <alignment horizontal="center" vertical="top"/>
    </xf>
    <xf numFmtId="164" fontId="10" fillId="6" borderId="21" xfId="1" applyFont="1" applyFill="1" applyBorder="1" applyAlignment="1">
      <alignment horizontal="center" vertical="top"/>
    </xf>
    <xf numFmtId="164" fontId="10" fillId="6" borderId="22" xfId="1" applyFont="1" applyFill="1" applyBorder="1" applyAlignment="1">
      <alignment horizontal="center" vertical="top"/>
    </xf>
    <xf numFmtId="164" fontId="10" fillId="7" borderId="20" xfId="1" applyFont="1" applyFill="1" applyBorder="1" applyAlignment="1">
      <alignment horizontal="center" vertical="top"/>
    </xf>
    <xf numFmtId="164" fontId="10" fillId="7" borderId="21" xfId="1" applyFont="1" applyFill="1" applyBorder="1" applyAlignment="1">
      <alignment horizontal="center" vertical="top"/>
    </xf>
    <xf numFmtId="164" fontId="10" fillId="7" borderId="22" xfId="1" applyFont="1" applyFill="1" applyBorder="1" applyAlignment="1">
      <alignment horizontal="center" vertical="top"/>
    </xf>
  </cellXfs>
  <cellStyles count="11">
    <cellStyle name="Comma 2" xfId="3" xr:uid="{D8397576-48E8-4F81-86AB-B34F4A2A9FD4}"/>
    <cellStyle name="Comma 2 2" xfId="4" xr:uid="{24746A7D-478A-47D9-8496-E15328743AEC}"/>
    <cellStyle name="Comma 2 3" xfId="7" xr:uid="{559FCAA4-89B2-452D-ACEE-127B7B70F63A}"/>
    <cellStyle name="Comma 3" xfId="2" xr:uid="{88072FE3-E5D6-4B91-A988-D063E1EA760E}"/>
    <cellStyle name="Comma 3 2" xfId="9" xr:uid="{41D06303-88C0-46C9-A653-9FBC6CF4901F}"/>
    <cellStyle name="Komma" xfId="1" builtinId="3"/>
    <cellStyle name="Normal 2" xfId="5" xr:uid="{65AA9FAF-C4AE-4986-B07B-84FAE4855CBA}"/>
    <cellStyle name="Normal 2 2" xfId="6" xr:uid="{6BBC4552-0835-45D6-9230-CCDAD0F8ECD4}"/>
    <cellStyle name="Normal 3" xfId="8" xr:uid="{766D42AB-9928-49B1-9AB1-CFB6A018DBEC}"/>
    <cellStyle name="Percent 2" xfId="10" xr:uid="{D856C03E-D7A9-44AB-B09E-127ADCDF1C60}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workbookViewId="0">
      <selection activeCell="K26" sqref="K26"/>
    </sheetView>
  </sheetViews>
  <sheetFormatPr defaultColWidth="9.296875" defaultRowHeight="10"/>
  <cols>
    <col min="1" max="1" width="26.796875" style="27" customWidth="1"/>
    <col min="2" max="2" width="13.69921875" style="26" customWidth="1"/>
    <col min="3" max="107" width="13.69921875" style="27" customWidth="1"/>
    <col min="108" max="16384" width="9.296875" style="27"/>
  </cols>
  <sheetData>
    <row r="1" spans="1:5">
      <c r="A1" s="25"/>
    </row>
    <row r="2" spans="1:5">
      <c r="A2" s="25"/>
    </row>
    <row r="3" spans="1:5" ht="13">
      <c r="A3" s="28" t="s">
        <v>0</v>
      </c>
      <c r="B3" s="29"/>
    </row>
    <row r="4" spans="1:5" ht="13">
      <c r="A4" s="30" t="s">
        <v>1</v>
      </c>
      <c r="B4" s="31" t="s">
        <v>2</v>
      </c>
    </row>
    <row r="5" spans="1:5" ht="12.5">
      <c r="A5" s="32" t="s">
        <v>3</v>
      </c>
      <c r="B5" s="33">
        <v>133.4</v>
      </c>
    </row>
    <row r="6" spans="1:5" ht="12.5">
      <c r="A6" s="32" t="s">
        <v>4</v>
      </c>
      <c r="B6" s="33">
        <v>128.4</v>
      </c>
    </row>
    <row r="7" spans="1:5" ht="12.5">
      <c r="A7" s="32" t="s">
        <v>5</v>
      </c>
      <c r="B7" s="33">
        <v>129.6</v>
      </c>
    </row>
    <row r="8" spans="1:5" ht="12.5">
      <c r="A8" s="34" t="s">
        <v>6</v>
      </c>
      <c r="B8" s="35">
        <v>124.4</v>
      </c>
    </row>
    <row r="9" spans="1:5">
      <c r="A9" s="25"/>
    </row>
    <row r="11" spans="1:5" ht="13">
      <c r="A11" s="28" t="s">
        <v>7</v>
      </c>
      <c r="B11" s="29"/>
    </row>
    <row r="12" spans="1:5" ht="13">
      <c r="A12" s="30" t="s">
        <v>1</v>
      </c>
      <c r="B12" s="31" t="s">
        <v>8</v>
      </c>
      <c r="D12" s="27" t="s">
        <v>9</v>
      </c>
      <c r="E12" s="27" t="s">
        <v>9</v>
      </c>
    </row>
    <row r="13" spans="1:5" ht="12.5">
      <c r="A13" s="32" t="s">
        <v>10</v>
      </c>
      <c r="B13" s="168">
        <f>SUM(Polisblad!H18)</f>
        <v>0</v>
      </c>
    </row>
    <row r="14" spans="1:5" ht="12.5">
      <c r="A14" s="32" t="s">
        <v>11</v>
      </c>
      <c r="B14" s="168">
        <f>SUM(Polisblad!H18)</f>
        <v>0</v>
      </c>
    </row>
    <row r="15" spans="1:5" ht="12.5">
      <c r="A15" s="34"/>
      <c r="B15" s="36"/>
    </row>
    <row r="17" spans="1:2">
      <c r="B17" s="37"/>
    </row>
    <row r="19" spans="1:2">
      <c r="A19" s="27" t="s">
        <v>12</v>
      </c>
      <c r="B19" s="26">
        <v>-3</v>
      </c>
    </row>
  </sheetData>
  <phoneticPr fontId="0" type="noConversion"/>
  <printOptions gridLines="1" gridLinesSet="0"/>
  <pageMargins left="0.75" right="0.75" top="1" bottom="1" header="0.5" footer="0.5"/>
  <pageSetup paperSize="9" orientation="portrait" horizontalDpi="4294967292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topLeftCell="A14" zoomScaleNormal="100" workbookViewId="0">
      <selection activeCell="B40" sqref="B40"/>
    </sheetView>
  </sheetViews>
  <sheetFormatPr defaultColWidth="28" defaultRowHeight="12.5"/>
  <cols>
    <col min="1" max="1" width="33" style="38" customWidth="1"/>
    <col min="2" max="2" width="28" style="52" customWidth="1"/>
    <col min="3" max="3" width="12.5" style="39" customWidth="1"/>
    <col min="4" max="5" width="28" style="52" customWidth="1"/>
    <col min="6" max="6" width="67.69921875" style="38" bestFit="1" customWidth="1"/>
    <col min="7" max="7" width="12.69921875" style="38" bestFit="1" customWidth="1"/>
    <col min="8" max="8" width="17" style="38" bestFit="1" customWidth="1"/>
    <col min="9" max="9" width="19" style="38" bestFit="1" customWidth="1"/>
    <col min="10" max="16384" width="28" style="38"/>
  </cols>
  <sheetData>
    <row r="1" spans="1:10" ht="15.5">
      <c r="A1" s="42" t="s">
        <v>13</v>
      </c>
    </row>
    <row r="2" spans="1:10" ht="13">
      <c r="A2" s="43" t="str">
        <f>'Bestand dd 1 januari 2025'!A2</f>
        <v xml:space="preserve">behorende bij polis nr. </v>
      </c>
    </row>
    <row r="3" spans="1:10" ht="22.5">
      <c r="A3" s="44" t="str">
        <f>'Bestand dd 1 januari 2025'!A3</f>
        <v>Gemeente Aa en Hunze</v>
      </c>
    </row>
    <row r="5" spans="1:10" ht="13">
      <c r="A5" s="51" t="s">
        <v>14</v>
      </c>
    </row>
    <row r="6" spans="1:10" ht="26">
      <c r="A6" s="38" t="s">
        <v>15</v>
      </c>
      <c r="B6" s="52">
        <f>'Bestand dd 1 januari 2025'!L78</f>
        <v>139926000</v>
      </c>
      <c r="C6" s="169">
        <f>premieGM</f>
        <v>0</v>
      </c>
      <c r="D6" s="52">
        <f>ROUND(B6*C6/1000,2)</f>
        <v>0</v>
      </c>
      <c r="F6" s="155" t="s">
        <v>299</v>
      </c>
      <c r="G6" s="156" t="s">
        <v>302</v>
      </c>
      <c r="H6" s="157" t="s">
        <v>300</v>
      </c>
      <c r="I6" s="158" t="s">
        <v>301</v>
      </c>
    </row>
    <row r="7" spans="1:10">
      <c r="A7" s="38" t="s">
        <v>16</v>
      </c>
      <c r="B7" s="52">
        <f>'Bestand dd 1 januari 2025'!M78</f>
        <v>11991000</v>
      </c>
      <c r="C7" s="169">
        <f>premieGM</f>
        <v>0</v>
      </c>
      <c r="D7" s="52">
        <f>ROUND(B7*C7/1000,2)</f>
        <v>0</v>
      </c>
      <c r="F7" s="159"/>
      <c r="G7" s="170"/>
      <c r="H7" s="160"/>
      <c r="I7" s="161">
        <f>ROUND(SUM(B$13*(H7/1000)*G7),2)</f>
        <v>0</v>
      </c>
      <c r="J7" s="202"/>
    </row>
    <row r="8" spans="1:10">
      <c r="F8" s="162"/>
      <c r="G8" s="163"/>
      <c r="H8" s="171"/>
      <c r="I8" s="161">
        <f t="shared" ref="I8:I12" si="0">ROUND(SUM(B$13*(H8/1000)*G8),2)</f>
        <v>0</v>
      </c>
      <c r="J8" s="202"/>
    </row>
    <row r="9" spans="1:10" ht="13">
      <c r="A9" s="51" t="s">
        <v>17</v>
      </c>
      <c r="F9" s="162"/>
      <c r="G9" s="170"/>
      <c r="H9" s="171"/>
      <c r="I9" s="161">
        <f t="shared" si="0"/>
        <v>0</v>
      </c>
      <c r="J9" s="202"/>
    </row>
    <row r="10" spans="1:10">
      <c r="A10" s="38" t="s">
        <v>18</v>
      </c>
      <c r="B10" s="52">
        <f>'Bestand dd 1 januari 2025'!L107</f>
        <v>45407000</v>
      </c>
      <c r="C10" s="169">
        <f>premieOW</f>
        <v>0</v>
      </c>
      <c r="D10" s="52">
        <f>ROUND(B10*C10/1000,2)</f>
        <v>0</v>
      </c>
      <c r="F10" s="162"/>
      <c r="G10" s="163"/>
      <c r="H10" s="171"/>
      <c r="I10" s="161">
        <f t="shared" si="0"/>
        <v>0</v>
      </c>
      <c r="J10" s="202"/>
    </row>
    <row r="11" spans="1:10">
      <c r="A11" s="38" t="s">
        <v>19</v>
      </c>
      <c r="B11" s="52">
        <f>'Bestand dd 1 januari 2025'!M107</f>
        <v>9975000</v>
      </c>
      <c r="C11" s="169">
        <f>premieOW</f>
        <v>0</v>
      </c>
      <c r="D11" s="52">
        <f>ROUND(B11*C11/1000,2)</f>
        <v>0</v>
      </c>
      <c r="F11" s="164"/>
      <c r="G11" s="163"/>
      <c r="H11" s="171"/>
      <c r="I11" s="161">
        <f t="shared" si="0"/>
        <v>0</v>
      </c>
      <c r="J11" s="202"/>
    </row>
    <row r="12" spans="1:10">
      <c r="F12" s="164"/>
      <c r="G12" s="163"/>
      <c r="H12" s="171"/>
      <c r="I12" s="161">
        <f t="shared" si="0"/>
        <v>0</v>
      </c>
      <c r="J12" s="202"/>
    </row>
    <row r="13" spans="1:10" ht="13.5" thickBot="1">
      <c r="B13" s="53">
        <f>SUM(B6:B12)</f>
        <v>207299000</v>
      </c>
      <c r="D13" s="53">
        <f>SUM(D6:D12)</f>
        <v>0</v>
      </c>
      <c r="F13" s="164"/>
      <c r="G13" s="163"/>
      <c r="H13" s="171"/>
      <c r="I13" s="161">
        <f t="shared" ref="I13:I17" si="1">ROUND(SUM(B$13*(H13/1000)*G13),2)</f>
        <v>0</v>
      </c>
      <c r="J13" s="202"/>
    </row>
    <row r="14" spans="1:10" ht="39.75" customHeight="1" thickTop="1">
      <c r="D14" s="224" t="s">
        <v>318</v>
      </c>
      <c r="E14" s="224"/>
      <c r="F14" s="164"/>
      <c r="G14" s="163"/>
      <c r="H14" s="171"/>
      <c r="I14" s="161">
        <f t="shared" si="1"/>
        <v>0</v>
      </c>
    </row>
    <row r="15" spans="1:10">
      <c r="F15" s="164"/>
      <c r="G15" s="163"/>
      <c r="H15" s="171"/>
      <c r="I15" s="161">
        <f t="shared" si="1"/>
        <v>0</v>
      </c>
    </row>
    <row r="16" spans="1:10">
      <c r="F16" s="164"/>
      <c r="G16" s="163"/>
      <c r="H16" s="171"/>
      <c r="I16" s="161">
        <f t="shared" si="1"/>
        <v>0</v>
      </c>
    </row>
    <row r="17" spans="1:9" ht="13" thickBot="1">
      <c r="F17" s="164"/>
      <c r="G17" s="163"/>
      <c r="H17" s="171"/>
      <c r="I17" s="161">
        <f t="shared" si="1"/>
        <v>0</v>
      </c>
    </row>
    <row r="18" spans="1:9" ht="13.5" thickBot="1">
      <c r="A18" s="38" t="s">
        <v>20</v>
      </c>
      <c r="B18" s="52">
        <f>'Bestand dd 1 januari 2025'!U110</f>
        <v>196263000</v>
      </c>
      <c r="F18" s="165" t="s">
        <v>37</v>
      </c>
      <c r="G18" s="166">
        <f>SUM(G7:G17)</f>
        <v>0</v>
      </c>
      <c r="H18" s="223">
        <f>SUM(I18/(B13/1000))</f>
        <v>0</v>
      </c>
      <c r="I18" s="167">
        <f>SUM(I7:I17)</f>
        <v>0</v>
      </c>
    </row>
    <row r="19" spans="1:9" ht="13">
      <c r="A19" s="38" t="s">
        <v>320</v>
      </c>
      <c r="B19" s="52">
        <f>cad</f>
        <v>3211000</v>
      </c>
      <c r="F19"/>
      <c r="G19"/>
      <c r="H19"/>
    </row>
    <row r="20" spans="1:9" ht="13">
      <c r="A20" s="38" t="s">
        <v>9</v>
      </c>
      <c r="B20" s="79">
        <f>SUM(B18:B19)</f>
        <v>199474000</v>
      </c>
      <c r="F20"/>
      <c r="G20"/>
      <c r="H20"/>
    </row>
    <row r="21" spans="1:9" ht="13">
      <c r="A21" s="38" t="s">
        <v>321</v>
      </c>
      <c r="B21" s="52">
        <f>index</f>
        <v>7825000</v>
      </c>
      <c r="F21"/>
      <c r="G21"/>
      <c r="H21"/>
    </row>
    <row r="22" spans="1:9" ht="13.5" thickBot="1">
      <c r="A22" s="38" t="s">
        <v>322</v>
      </c>
      <c r="B22" s="53">
        <f>SUM(B20:B21)</f>
        <v>207299000</v>
      </c>
      <c r="F22"/>
      <c r="G22"/>
      <c r="H22"/>
    </row>
    <row r="23" spans="1:9" ht="13" thickTop="1"/>
    <row r="26" spans="1:9" ht="13" hidden="1">
      <c r="A26" s="51" t="s">
        <v>21</v>
      </c>
      <c r="D26" s="93" t="s">
        <v>9</v>
      </c>
    </row>
    <row r="27" spans="1:9" hidden="1">
      <c r="A27" s="38" t="s">
        <v>22</v>
      </c>
      <c r="D27" s="52">
        <v>0</v>
      </c>
    </row>
    <row r="28" spans="1:9" hidden="1">
      <c r="A28" s="38" t="s">
        <v>23</v>
      </c>
    </row>
    <row r="29" spans="1:9" hidden="1">
      <c r="A29" s="38" t="s">
        <v>24</v>
      </c>
      <c r="D29" s="52">
        <v>0</v>
      </c>
    </row>
    <row r="30" spans="1:9" ht="13.5" hidden="1" thickBot="1">
      <c r="A30" s="38" t="s">
        <v>25</v>
      </c>
      <c r="D30" s="53">
        <f>SUM(D27:D29)</f>
        <v>0</v>
      </c>
    </row>
  </sheetData>
  <mergeCells count="1">
    <mergeCell ref="D14:E14"/>
  </mergeCells>
  <phoneticPr fontId="0" type="noConversion"/>
  <printOptions horizontalCentered="1" gridLines="1"/>
  <pageMargins left="0.23622047244094491" right="0.23622047244094491" top="0.94488188976377963" bottom="0.98425196850393704" header="0.51181102362204722" footer="0.51181102362204722"/>
  <pageSetup paperSize="9" orientation="landscape" r:id="rId1"/>
  <headerFooter alignWithMargins="0">
    <oddFooter>&amp;L&amp;F
Uniek nr. e-ABS XXXXXXXXXXXXXXXXXXX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X141"/>
  <sheetViews>
    <sheetView tabSelected="1" zoomScaleNormal="100" workbookViewId="0">
      <pane ySplit="5" topLeftCell="A26" activePane="bottomLeft" state="frozen"/>
      <selection activeCell="I16" sqref="I16"/>
      <selection pane="bottomLeft" activeCell="F59" sqref="F59"/>
    </sheetView>
  </sheetViews>
  <sheetFormatPr defaultColWidth="9.296875" defaultRowHeight="13"/>
  <cols>
    <col min="1" max="1" width="24.296875" style="130" customWidth="1"/>
    <col min="2" max="2" width="6.69921875" style="22" customWidth="1"/>
    <col min="3" max="3" width="11.19921875" style="108" customWidth="1"/>
    <col min="4" max="4" width="6.796875" style="22" customWidth="1"/>
    <col min="5" max="5" width="18" style="147" customWidth="1"/>
    <col min="6" max="6" width="35.5" style="137" customWidth="1"/>
    <col min="7" max="7" width="16.296875" style="15" bestFit="1" customWidth="1"/>
    <col min="8" max="9" width="13.69921875" style="15" customWidth="1"/>
    <col min="10" max="10" width="16" style="15" customWidth="1"/>
    <col min="11" max="11" width="13" style="15" customWidth="1"/>
    <col min="12" max="12" width="20.296875" style="3" customWidth="1"/>
    <col min="13" max="13" width="19.296875" style="3" customWidth="1"/>
    <col min="14" max="14" width="20.296875" style="3" customWidth="1"/>
    <col min="15" max="15" width="16.69921875" style="3" customWidth="1"/>
    <col min="16" max="23" width="21.5" style="3" hidden="1" customWidth="1"/>
    <col min="24" max="27" width="18.296875" style="3" hidden="1" customWidth="1"/>
    <col min="28" max="30" width="9.296875" style="3" customWidth="1"/>
    <col min="31" max="232" width="9.296875" style="3"/>
    <col min="233" max="16384" width="9.296875" style="4"/>
  </cols>
  <sheetData>
    <row r="1" spans="1:232" ht="15.5">
      <c r="A1" s="124" t="s">
        <v>317</v>
      </c>
      <c r="B1" s="80"/>
      <c r="C1" s="100"/>
      <c r="D1" s="80"/>
      <c r="E1" s="138"/>
      <c r="F1" s="148"/>
      <c r="G1" s="82"/>
      <c r="H1" s="82"/>
      <c r="I1" s="82"/>
      <c r="J1" s="82"/>
      <c r="K1" s="82"/>
      <c r="L1" s="81"/>
      <c r="M1" s="81"/>
      <c r="N1" s="83"/>
      <c r="O1" s="84"/>
      <c r="P1" s="1"/>
      <c r="Q1" s="1"/>
      <c r="R1" s="2"/>
      <c r="S1" s="1"/>
      <c r="T1" s="1"/>
      <c r="U1" s="2"/>
      <c r="V1" s="1"/>
      <c r="W1" s="1"/>
      <c r="X1" s="2"/>
      <c r="Y1" s="1"/>
      <c r="Z1" s="1"/>
      <c r="AA1" s="2"/>
    </row>
    <row r="2" spans="1:232">
      <c r="A2" s="125" t="s">
        <v>323</v>
      </c>
      <c r="B2" s="80"/>
      <c r="C2" s="101"/>
      <c r="D2" s="80"/>
      <c r="E2" s="139"/>
      <c r="F2" s="150"/>
      <c r="G2" s="85"/>
      <c r="H2" s="85"/>
      <c r="I2" s="85"/>
      <c r="J2" s="85"/>
      <c r="K2" s="85"/>
      <c r="L2" s="86"/>
      <c r="M2" s="86"/>
      <c r="N2" s="87"/>
      <c r="O2" s="88"/>
      <c r="P2" s="5"/>
      <c r="Q2" s="5"/>
      <c r="R2" s="6"/>
      <c r="S2" s="5"/>
      <c r="T2" s="5"/>
      <c r="U2" s="6"/>
      <c r="V2" s="5"/>
      <c r="W2" s="5"/>
      <c r="X2" s="6"/>
      <c r="Y2" s="5"/>
      <c r="Z2" s="5"/>
      <c r="AA2" s="6"/>
    </row>
    <row r="3" spans="1:232" ht="23" thickBot="1">
      <c r="A3" s="126" t="s">
        <v>55</v>
      </c>
      <c r="B3" s="80"/>
      <c r="C3" s="101"/>
      <c r="D3" s="80"/>
      <c r="E3" s="139"/>
      <c r="F3" s="148"/>
      <c r="G3" s="82"/>
      <c r="H3" s="82"/>
      <c r="I3" s="82"/>
      <c r="J3" s="82"/>
      <c r="K3" s="82"/>
      <c r="L3" s="89"/>
      <c r="M3" s="89"/>
      <c r="N3" s="90"/>
      <c r="O3" s="89"/>
      <c r="P3" s="71" t="s">
        <v>26</v>
      </c>
      <c r="Q3" s="7"/>
      <c r="R3" s="8"/>
      <c r="S3" s="7"/>
      <c r="T3" s="7"/>
      <c r="U3" s="8"/>
      <c r="V3" s="7"/>
      <c r="W3" s="7"/>
      <c r="X3" s="8"/>
      <c r="Y3" s="7"/>
      <c r="Z3" s="7"/>
      <c r="AA3" s="8"/>
    </row>
    <row r="4" spans="1:232" ht="16" thickBot="1">
      <c r="A4" s="127"/>
      <c r="B4" s="91"/>
      <c r="C4" s="102"/>
      <c r="D4" s="91"/>
      <c r="E4" s="140"/>
      <c r="F4" s="149"/>
      <c r="G4" s="92"/>
      <c r="H4" s="92"/>
      <c r="I4" s="92"/>
      <c r="J4" s="92"/>
      <c r="K4" s="92"/>
      <c r="L4" s="228" t="s">
        <v>313</v>
      </c>
      <c r="M4" s="229"/>
      <c r="N4" s="229"/>
      <c r="O4" s="230"/>
      <c r="P4" s="231" t="s">
        <v>312</v>
      </c>
      <c r="Q4" s="232"/>
      <c r="R4" s="233"/>
      <c r="S4" s="234" t="s">
        <v>311</v>
      </c>
      <c r="T4" s="235"/>
      <c r="U4" s="236"/>
      <c r="V4" s="237" t="s">
        <v>27</v>
      </c>
      <c r="W4" s="238"/>
      <c r="X4" s="239"/>
      <c r="Y4" s="226" t="s">
        <v>28</v>
      </c>
      <c r="Z4" s="227"/>
      <c r="AA4" s="227"/>
    </row>
    <row r="5" spans="1:232" s="15" customFormat="1" ht="20">
      <c r="A5" s="9" t="s">
        <v>29</v>
      </c>
      <c r="B5" s="10" t="s">
        <v>30</v>
      </c>
      <c r="C5" s="98" t="s">
        <v>31</v>
      </c>
      <c r="D5" s="10"/>
      <c r="E5" s="122" t="s">
        <v>32</v>
      </c>
      <c r="F5" s="9" t="s">
        <v>33</v>
      </c>
      <c r="G5" s="96" t="s">
        <v>56</v>
      </c>
      <c r="H5" s="96" t="s">
        <v>57</v>
      </c>
      <c r="I5" s="96" t="s">
        <v>58</v>
      </c>
      <c r="J5" s="95" t="s">
        <v>59</v>
      </c>
      <c r="K5" s="9" t="s">
        <v>34</v>
      </c>
      <c r="L5" s="11" t="s">
        <v>35</v>
      </c>
      <c r="M5" s="12" t="s">
        <v>36</v>
      </c>
      <c r="N5" s="12" t="s">
        <v>37</v>
      </c>
      <c r="O5" s="13" t="s">
        <v>38</v>
      </c>
      <c r="P5" s="11" t="s">
        <v>35</v>
      </c>
      <c r="Q5" s="12" t="s">
        <v>36</v>
      </c>
      <c r="R5" s="13" t="s">
        <v>37</v>
      </c>
      <c r="S5" s="11" t="s">
        <v>35</v>
      </c>
      <c r="T5" s="12" t="s">
        <v>36</v>
      </c>
      <c r="U5" s="13" t="s">
        <v>37</v>
      </c>
      <c r="V5" s="11" t="s">
        <v>35</v>
      </c>
      <c r="W5" s="12" t="s">
        <v>36</v>
      </c>
      <c r="X5" s="13" t="s">
        <v>37</v>
      </c>
      <c r="Y5" s="11" t="s">
        <v>35</v>
      </c>
      <c r="Z5" s="12" t="s">
        <v>36</v>
      </c>
      <c r="AA5" s="40" t="s">
        <v>37</v>
      </c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</row>
    <row r="6" spans="1:232" s="15" customFormat="1">
      <c r="A6" s="128" t="s">
        <v>14</v>
      </c>
      <c r="B6" s="99"/>
      <c r="C6" s="103"/>
      <c r="D6" s="73"/>
      <c r="E6" s="123"/>
      <c r="F6" s="128"/>
      <c r="G6" s="72"/>
      <c r="H6" s="151"/>
      <c r="I6" s="151"/>
      <c r="J6" s="128"/>
      <c r="K6" s="128"/>
      <c r="L6" s="74"/>
      <c r="M6" s="75"/>
      <c r="N6" s="75"/>
      <c r="O6" s="76"/>
      <c r="P6" s="74"/>
      <c r="Q6" s="75"/>
      <c r="R6" s="47"/>
      <c r="S6" s="45"/>
      <c r="T6" s="46"/>
      <c r="U6" s="47"/>
      <c r="V6" s="45"/>
      <c r="W6" s="46"/>
      <c r="X6" s="47"/>
      <c r="Y6" s="45"/>
      <c r="Z6" s="46"/>
      <c r="AA6" s="48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</row>
    <row r="7" spans="1:232" s="56" customFormat="1">
      <c r="A7" s="172" t="s">
        <v>63</v>
      </c>
      <c r="B7" s="173">
        <v>3</v>
      </c>
      <c r="C7" s="173">
        <v>9467</v>
      </c>
      <c r="D7" s="173" t="s">
        <v>64</v>
      </c>
      <c r="E7" s="172" t="s">
        <v>65</v>
      </c>
      <c r="F7" s="172" t="s">
        <v>66</v>
      </c>
      <c r="G7" s="174" t="s">
        <v>307</v>
      </c>
      <c r="H7" s="175">
        <v>42675</v>
      </c>
      <c r="I7" s="175"/>
      <c r="J7" s="172" t="s">
        <v>60</v>
      </c>
      <c r="K7" s="176" t="s">
        <v>61</v>
      </c>
      <c r="L7" s="65">
        <f t="shared" ref="L7:L37" si="0">ROUND(P7*ign/igo,afrind)</f>
        <v>5929000</v>
      </c>
      <c r="M7" s="66">
        <f t="shared" ref="M7:M37" si="1">ROUND(Q7*iin/iio,afrind)</f>
        <v>0</v>
      </c>
      <c r="N7" s="77">
        <f t="shared" ref="N7:N37" si="2">SUM(L7:M7)</f>
        <v>5929000</v>
      </c>
      <c r="O7" s="67">
        <f t="shared" ref="O7:O37" si="3">ROUND(N7*premieGM/1000,2)</f>
        <v>0</v>
      </c>
      <c r="P7" s="203">
        <v>5707000</v>
      </c>
      <c r="Q7" s="204">
        <v>0</v>
      </c>
      <c r="R7" s="60">
        <f t="shared" ref="R7:R67" si="4">SUM(P7:Q7)</f>
        <v>5707000</v>
      </c>
      <c r="S7" s="65">
        <v>5707000</v>
      </c>
      <c r="T7" s="66">
        <v>0</v>
      </c>
      <c r="U7" s="60">
        <f t="shared" ref="U7:U37" si="5">SUM(S7:T7)</f>
        <v>5707000</v>
      </c>
      <c r="V7" s="18">
        <f t="shared" ref="V7:V37" si="6">L7-P7</f>
        <v>222000</v>
      </c>
      <c r="W7" s="19">
        <f t="shared" ref="W7:W37" si="7">M7-Q7</f>
        <v>0</v>
      </c>
      <c r="X7" s="60">
        <f t="shared" ref="X7:X37" si="8">SUM(V7:W7)</f>
        <v>222000</v>
      </c>
      <c r="Y7" s="18">
        <f t="shared" ref="Y7:Y37" si="9">P7-S7</f>
        <v>0</v>
      </c>
      <c r="Z7" s="19">
        <f t="shared" ref="Z7:Z37" si="10">Q7-T7</f>
        <v>0</v>
      </c>
      <c r="AA7" s="61">
        <f t="shared" ref="AA7:AA37" si="11">SUM(Y7:Z7)</f>
        <v>0</v>
      </c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5"/>
      <c r="FK7" s="55"/>
      <c r="FL7" s="55"/>
      <c r="FM7" s="55"/>
      <c r="FN7" s="55"/>
      <c r="FO7" s="55"/>
      <c r="FP7" s="55"/>
      <c r="FQ7" s="55"/>
      <c r="FR7" s="55"/>
      <c r="FS7" s="55"/>
      <c r="FT7" s="55"/>
      <c r="FU7" s="55"/>
      <c r="FV7" s="55"/>
      <c r="FW7" s="55"/>
      <c r="FX7" s="55"/>
      <c r="FY7" s="55"/>
      <c r="FZ7" s="55"/>
      <c r="GA7" s="55"/>
      <c r="GB7" s="55"/>
      <c r="GC7" s="55"/>
      <c r="GD7" s="55"/>
      <c r="GE7" s="55"/>
      <c r="GF7" s="55"/>
      <c r="GG7" s="55"/>
      <c r="GH7" s="55"/>
      <c r="GI7" s="55"/>
      <c r="GJ7" s="55"/>
      <c r="GK7" s="55"/>
      <c r="GL7" s="55"/>
      <c r="GM7" s="55"/>
      <c r="GN7" s="55"/>
      <c r="GO7" s="55"/>
      <c r="GP7" s="55"/>
      <c r="GQ7" s="55"/>
      <c r="GR7" s="55"/>
      <c r="GS7" s="55"/>
      <c r="GT7" s="55"/>
      <c r="GU7" s="55"/>
      <c r="GV7" s="55"/>
      <c r="GW7" s="55"/>
      <c r="GX7" s="55"/>
      <c r="GY7" s="55"/>
      <c r="GZ7" s="55"/>
      <c r="HA7" s="55"/>
      <c r="HB7" s="55"/>
      <c r="HC7" s="55"/>
      <c r="HD7" s="55"/>
      <c r="HE7" s="55"/>
      <c r="HF7" s="55"/>
      <c r="HG7" s="55"/>
      <c r="HH7" s="55"/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</row>
    <row r="8" spans="1:232" s="222" customFormat="1">
      <c r="A8" s="172" t="s">
        <v>67</v>
      </c>
      <c r="B8" s="177" t="s">
        <v>261</v>
      </c>
      <c r="C8" s="173">
        <v>9657</v>
      </c>
      <c r="D8" s="173" t="s">
        <v>68</v>
      </c>
      <c r="E8" s="172" t="s">
        <v>69</v>
      </c>
      <c r="F8" s="172" t="s">
        <v>70</v>
      </c>
      <c r="G8" s="174" t="s">
        <v>307</v>
      </c>
      <c r="H8" s="175">
        <v>42675</v>
      </c>
      <c r="I8" s="175">
        <v>42671</v>
      </c>
      <c r="J8" s="172" t="s">
        <v>60</v>
      </c>
      <c r="K8" s="176" t="s">
        <v>61</v>
      </c>
      <c r="L8" s="212">
        <f t="shared" si="0"/>
        <v>0</v>
      </c>
      <c r="M8" s="213">
        <f t="shared" si="1"/>
        <v>0</v>
      </c>
      <c r="N8" s="214">
        <f t="shared" si="2"/>
        <v>0</v>
      </c>
      <c r="O8" s="215">
        <f t="shared" si="3"/>
        <v>0</v>
      </c>
      <c r="P8" s="216">
        <v>0</v>
      </c>
      <c r="Q8" s="214">
        <v>0</v>
      </c>
      <c r="R8" s="217">
        <f t="shared" si="4"/>
        <v>0</v>
      </c>
      <c r="S8" s="212">
        <v>2133000</v>
      </c>
      <c r="T8" s="213">
        <v>176000</v>
      </c>
      <c r="U8" s="217">
        <f t="shared" si="5"/>
        <v>2309000</v>
      </c>
      <c r="V8" s="218">
        <f t="shared" si="6"/>
        <v>0</v>
      </c>
      <c r="W8" s="219">
        <f t="shared" si="7"/>
        <v>0</v>
      </c>
      <c r="X8" s="217">
        <f t="shared" si="8"/>
        <v>0</v>
      </c>
      <c r="Y8" s="218">
        <f t="shared" si="9"/>
        <v>-2133000</v>
      </c>
      <c r="Z8" s="219">
        <f t="shared" si="10"/>
        <v>-176000</v>
      </c>
      <c r="AA8" s="220">
        <f t="shared" si="11"/>
        <v>-2309000</v>
      </c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1"/>
      <c r="BN8" s="221"/>
      <c r="BO8" s="221"/>
      <c r="BP8" s="221"/>
      <c r="BQ8" s="221"/>
      <c r="BR8" s="221"/>
      <c r="BS8" s="221"/>
      <c r="BT8" s="221"/>
      <c r="BU8" s="221"/>
      <c r="BV8" s="221"/>
      <c r="BW8" s="221"/>
      <c r="BX8" s="221"/>
      <c r="BY8" s="221"/>
      <c r="BZ8" s="221"/>
      <c r="CA8" s="221"/>
      <c r="CB8" s="221"/>
      <c r="CC8" s="221"/>
      <c r="CD8" s="221"/>
      <c r="CE8" s="221"/>
      <c r="CF8" s="221"/>
      <c r="CG8" s="221"/>
      <c r="CH8" s="221"/>
      <c r="CI8" s="221"/>
      <c r="CJ8" s="221"/>
      <c r="CK8" s="221"/>
      <c r="CL8" s="221"/>
      <c r="CM8" s="221"/>
      <c r="CN8" s="221"/>
      <c r="CO8" s="221"/>
      <c r="CP8" s="221"/>
      <c r="CQ8" s="221"/>
      <c r="CR8" s="221"/>
      <c r="CS8" s="221"/>
      <c r="CT8" s="221"/>
      <c r="CU8" s="221"/>
      <c r="CV8" s="221"/>
      <c r="CW8" s="221"/>
      <c r="CX8" s="221"/>
      <c r="CY8" s="221"/>
      <c r="CZ8" s="221"/>
      <c r="DA8" s="221"/>
      <c r="DB8" s="221"/>
      <c r="DC8" s="221"/>
      <c r="DD8" s="221"/>
      <c r="DE8" s="221"/>
      <c r="DF8" s="221"/>
      <c r="DG8" s="221"/>
      <c r="DH8" s="221"/>
      <c r="DI8" s="221"/>
      <c r="DJ8" s="221"/>
      <c r="DK8" s="221"/>
      <c r="DL8" s="221"/>
      <c r="DM8" s="221"/>
      <c r="DN8" s="221"/>
      <c r="DO8" s="221"/>
      <c r="DP8" s="221"/>
      <c r="DQ8" s="221"/>
      <c r="DR8" s="221"/>
      <c r="DS8" s="221"/>
      <c r="DT8" s="221"/>
      <c r="DU8" s="221"/>
      <c r="DV8" s="221"/>
      <c r="DW8" s="221"/>
      <c r="DX8" s="221"/>
      <c r="DY8" s="221"/>
      <c r="DZ8" s="221"/>
      <c r="EA8" s="221"/>
      <c r="EB8" s="221"/>
      <c r="EC8" s="221"/>
      <c r="ED8" s="221"/>
      <c r="EE8" s="221"/>
      <c r="EF8" s="221"/>
      <c r="EG8" s="221"/>
      <c r="EH8" s="221"/>
      <c r="EI8" s="221"/>
      <c r="EJ8" s="221"/>
      <c r="EK8" s="221"/>
      <c r="EL8" s="221"/>
      <c r="EM8" s="221"/>
      <c r="EN8" s="221"/>
      <c r="EO8" s="221"/>
      <c r="EP8" s="221"/>
      <c r="EQ8" s="221"/>
      <c r="ER8" s="221"/>
      <c r="ES8" s="221"/>
      <c r="ET8" s="221"/>
      <c r="EU8" s="221"/>
      <c r="EV8" s="221"/>
      <c r="EW8" s="221"/>
      <c r="EX8" s="221"/>
      <c r="EY8" s="221"/>
      <c r="EZ8" s="221"/>
      <c r="FA8" s="221"/>
      <c r="FB8" s="221"/>
      <c r="FC8" s="221"/>
      <c r="FD8" s="221"/>
      <c r="FE8" s="221"/>
      <c r="FF8" s="221"/>
      <c r="FG8" s="221"/>
      <c r="FH8" s="221"/>
      <c r="FI8" s="221"/>
      <c r="FJ8" s="221"/>
      <c r="FK8" s="221"/>
      <c r="FL8" s="221"/>
      <c r="FM8" s="221"/>
      <c r="FN8" s="221"/>
      <c r="FO8" s="221"/>
      <c r="FP8" s="221"/>
      <c r="FQ8" s="221"/>
      <c r="FR8" s="221"/>
      <c r="FS8" s="221"/>
      <c r="FT8" s="221"/>
      <c r="FU8" s="221"/>
      <c r="FV8" s="221"/>
      <c r="FW8" s="221"/>
      <c r="FX8" s="221"/>
      <c r="FY8" s="221"/>
      <c r="FZ8" s="221"/>
      <c r="GA8" s="221"/>
      <c r="GB8" s="221"/>
      <c r="GC8" s="221"/>
      <c r="GD8" s="221"/>
      <c r="GE8" s="221"/>
      <c r="GF8" s="221"/>
      <c r="GG8" s="221"/>
      <c r="GH8" s="221"/>
      <c r="GI8" s="221"/>
      <c r="GJ8" s="221"/>
      <c r="GK8" s="221"/>
      <c r="GL8" s="221"/>
      <c r="GM8" s="221"/>
      <c r="GN8" s="221"/>
      <c r="GO8" s="221"/>
      <c r="GP8" s="221"/>
      <c r="GQ8" s="221"/>
      <c r="GR8" s="221"/>
      <c r="GS8" s="221"/>
      <c r="GT8" s="221"/>
      <c r="GU8" s="221"/>
      <c r="GV8" s="221"/>
      <c r="GW8" s="221"/>
      <c r="GX8" s="221"/>
      <c r="GY8" s="221"/>
      <c r="GZ8" s="221"/>
      <c r="HA8" s="221"/>
      <c r="HB8" s="221"/>
      <c r="HC8" s="221"/>
      <c r="HD8" s="221"/>
      <c r="HE8" s="221"/>
      <c r="HF8" s="221"/>
      <c r="HG8" s="221"/>
      <c r="HH8" s="221"/>
      <c r="HI8" s="221"/>
      <c r="HJ8" s="221"/>
      <c r="HK8" s="221"/>
      <c r="HL8" s="221"/>
      <c r="HM8" s="221"/>
      <c r="HN8" s="221"/>
      <c r="HO8" s="221"/>
      <c r="HP8" s="221"/>
      <c r="HQ8" s="221"/>
      <c r="HR8" s="221"/>
      <c r="HS8" s="221"/>
      <c r="HT8" s="221"/>
      <c r="HU8" s="221"/>
      <c r="HV8" s="221"/>
      <c r="HW8" s="221"/>
      <c r="HX8" s="221"/>
    </row>
    <row r="9" spans="1:232" s="56" customFormat="1">
      <c r="A9" s="172" t="s">
        <v>71</v>
      </c>
      <c r="B9" s="173">
        <v>1</v>
      </c>
      <c r="C9" s="173">
        <v>9464</v>
      </c>
      <c r="D9" s="173" t="s">
        <v>72</v>
      </c>
      <c r="E9" s="172" t="s">
        <v>73</v>
      </c>
      <c r="F9" s="172" t="s">
        <v>74</v>
      </c>
      <c r="G9" s="174" t="s">
        <v>307</v>
      </c>
      <c r="H9" s="175">
        <v>42675</v>
      </c>
      <c r="I9" s="175">
        <v>42671</v>
      </c>
      <c r="J9" s="172" t="s">
        <v>60</v>
      </c>
      <c r="K9" s="176" t="s">
        <v>61</v>
      </c>
      <c r="L9" s="65">
        <f t="shared" si="0"/>
        <v>877000</v>
      </c>
      <c r="M9" s="66">
        <f t="shared" si="1"/>
        <v>100000</v>
      </c>
      <c r="N9" s="77">
        <f t="shared" si="2"/>
        <v>977000</v>
      </c>
      <c r="O9" s="67">
        <f t="shared" si="3"/>
        <v>0</v>
      </c>
      <c r="P9" s="203">
        <v>844000</v>
      </c>
      <c r="Q9" s="204">
        <v>96000</v>
      </c>
      <c r="R9" s="60">
        <f t="shared" si="4"/>
        <v>940000</v>
      </c>
      <c r="S9" s="65">
        <v>844000</v>
      </c>
      <c r="T9" s="66">
        <v>96000</v>
      </c>
      <c r="U9" s="60">
        <f t="shared" si="5"/>
        <v>940000</v>
      </c>
      <c r="V9" s="18">
        <f t="shared" si="6"/>
        <v>33000</v>
      </c>
      <c r="W9" s="19">
        <f t="shared" si="7"/>
        <v>4000</v>
      </c>
      <c r="X9" s="60">
        <f t="shared" si="8"/>
        <v>37000</v>
      </c>
      <c r="Y9" s="18">
        <f t="shared" si="9"/>
        <v>0</v>
      </c>
      <c r="Z9" s="19">
        <f t="shared" si="10"/>
        <v>0</v>
      </c>
      <c r="AA9" s="61">
        <f t="shared" si="11"/>
        <v>0</v>
      </c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</row>
    <row r="10" spans="1:232" s="56" customFormat="1">
      <c r="A10" s="172" t="s">
        <v>77</v>
      </c>
      <c r="B10" s="173">
        <v>95</v>
      </c>
      <c r="C10" s="173">
        <v>9659</v>
      </c>
      <c r="D10" s="173" t="s">
        <v>78</v>
      </c>
      <c r="E10" s="172" t="s">
        <v>79</v>
      </c>
      <c r="F10" s="172" t="s">
        <v>80</v>
      </c>
      <c r="G10" s="174" t="s">
        <v>307</v>
      </c>
      <c r="H10" s="175">
        <v>42675</v>
      </c>
      <c r="I10" s="175">
        <v>42671</v>
      </c>
      <c r="J10" s="172" t="s">
        <v>60</v>
      </c>
      <c r="K10" s="176" t="s">
        <v>61</v>
      </c>
      <c r="L10" s="65">
        <f t="shared" si="0"/>
        <v>1329000</v>
      </c>
      <c r="M10" s="66">
        <f t="shared" si="1"/>
        <v>176000</v>
      </c>
      <c r="N10" s="77">
        <f t="shared" si="2"/>
        <v>1505000</v>
      </c>
      <c r="O10" s="67">
        <f t="shared" si="3"/>
        <v>0</v>
      </c>
      <c r="P10" s="203">
        <v>1279000</v>
      </c>
      <c r="Q10" s="204">
        <v>169000</v>
      </c>
      <c r="R10" s="60">
        <f t="shared" si="4"/>
        <v>1448000</v>
      </c>
      <c r="S10" s="65">
        <v>1279000</v>
      </c>
      <c r="T10" s="66">
        <v>169000</v>
      </c>
      <c r="U10" s="60">
        <f t="shared" si="5"/>
        <v>1448000</v>
      </c>
      <c r="V10" s="18">
        <f t="shared" si="6"/>
        <v>50000</v>
      </c>
      <c r="W10" s="19">
        <f t="shared" si="7"/>
        <v>7000</v>
      </c>
      <c r="X10" s="60">
        <f t="shared" si="8"/>
        <v>57000</v>
      </c>
      <c r="Y10" s="18">
        <f t="shared" si="9"/>
        <v>0</v>
      </c>
      <c r="Z10" s="19">
        <f t="shared" si="10"/>
        <v>0</v>
      </c>
      <c r="AA10" s="61">
        <f t="shared" si="11"/>
        <v>0</v>
      </c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</row>
    <row r="11" spans="1:232" s="56" customFormat="1">
      <c r="A11" s="172" t="s">
        <v>81</v>
      </c>
      <c r="B11" s="173">
        <v>4</v>
      </c>
      <c r="C11" s="173">
        <v>9465</v>
      </c>
      <c r="D11" s="173" t="s">
        <v>82</v>
      </c>
      <c r="E11" s="172" t="s">
        <v>83</v>
      </c>
      <c r="F11" s="172" t="s">
        <v>84</v>
      </c>
      <c r="G11" s="174" t="s">
        <v>307</v>
      </c>
      <c r="H11" s="175">
        <v>42675</v>
      </c>
      <c r="I11" s="175">
        <v>42671</v>
      </c>
      <c r="J11" s="172" t="s">
        <v>60</v>
      </c>
      <c r="K11" s="176" t="s">
        <v>85</v>
      </c>
      <c r="L11" s="65">
        <f t="shared" si="0"/>
        <v>769000</v>
      </c>
      <c r="M11" s="66">
        <f t="shared" si="1"/>
        <v>78000</v>
      </c>
      <c r="N11" s="77">
        <f t="shared" si="2"/>
        <v>847000</v>
      </c>
      <c r="O11" s="67">
        <f t="shared" si="3"/>
        <v>0</v>
      </c>
      <c r="P11" s="203">
        <v>740000</v>
      </c>
      <c r="Q11" s="204">
        <v>75000</v>
      </c>
      <c r="R11" s="60">
        <f t="shared" si="4"/>
        <v>815000</v>
      </c>
      <c r="S11" s="65">
        <v>740000</v>
      </c>
      <c r="T11" s="66">
        <v>75000</v>
      </c>
      <c r="U11" s="60">
        <f t="shared" si="5"/>
        <v>815000</v>
      </c>
      <c r="V11" s="18">
        <f t="shared" si="6"/>
        <v>29000</v>
      </c>
      <c r="W11" s="19">
        <f t="shared" si="7"/>
        <v>3000</v>
      </c>
      <c r="X11" s="60">
        <f t="shared" si="8"/>
        <v>32000</v>
      </c>
      <c r="Y11" s="18">
        <f t="shared" si="9"/>
        <v>0</v>
      </c>
      <c r="Z11" s="19">
        <f t="shared" si="10"/>
        <v>0</v>
      </c>
      <c r="AA11" s="61">
        <f t="shared" si="11"/>
        <v>0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  <c r="GX11" s="55"/>
      <c r="GY11" s="55"/>
      <c r="GZ11" s="55"/>
      <c r="HA11" s="55"/>
      <c r="HB11" s="55"/>
      <c r="HC11" s="55"/>
      <c r="HD11" s="55"/>
      <c r="HE11" s="55"/>
      <c r="HF11" s="55"/>
      <c r="HG11" s="55"/>
      <c r="HH11" s="55"/>
      <c r="HI11" s="55"/>
      <c r="HJ11" s="55"/>
      <c r="HK11" s="55"/>
      <c r="HL11" s="55"/>
      <c r="HM11" s="55"/>
      <c r="HN11" s="55"/>
      <c r="HO11" s="55"/>
      <c r="HP11" s="55"/>
      <c r="HQ11" s="55"/>
      <c r="HR11" s="55"/>
      <c r="HS11" s="55"/>
      <c r="HT11" s="55"/>
      <c r="HU11" s="55"/>
      <c r="HV11" s="55"/>
      <c r="HW11" s="55"/>
      <c r="HX11" s="55"/>
    </row>
    <row r="12" spans="1:232" s="56" customFormat="1">
      <c r="A12" s="172" t="s">
        <v>86</v>
      </c>
      <c r="B12" s="173">
        <v>6</v>
      </c>
      <c r="C12" s="173">
        <v>9467</v>
      </c>
      <c r="D12" s="173" t="s">
        <v>87</v>
      </c>
      <c r="E12" s="172" t="s">
        <v>65</v>
      </c>
      <c r="F12" s="172" t="s">
        <v>88</v>
      </c>
      <c r="G12" s="174" t="s">
        <v>307</v>
      </c>
      <c r="H12" s="175">
        <v>42675</v>
      </c>
      <c r="I12" s="175"/>
      <c r="J12" s="172" t="s">
        <v>60</v>
      </c>
      <c r="K12" s="176" t="s">
        <v>61</v>
      </c>
      <c r="L12" s="65">
        <f t="shared" si="0"/>
        <v>221000</v>
      </c>
      <c r="M12" s="66">
        <f t="shared" si="1"/>
        <v>0</v>
      </c>
      <c r="N12" s="77">
        <f t="shared" si="2"/>
        <v>221000</v>
      </c>
      <c r="O12" s="67">
        <f t="shared" si="3"/>
        <v>0</v>
      </c>
      <c r="P12" s="203">
        <v>213000</v>
      </c>
      <c r="Q12" s="204">
        <v>0</v>
      </c>
      <c r="R12" s="60">
        <f t="shared" si="4"/>
        <v>213000</v>
      </c>
      <c r="S12" s="65">
        <v>213000</v>
      </c>
      <c r="T12" s="66">
        <v>0</v>
      </c>
      <c r="U12" s="60">
        <f t="shared" si="5"/>
        <v>213000</v>
      </c>
      <c r="V12" s="18">
        <f t="shared" si="6"/>
        <v>8000</v>
      </c>
      <c r="W12" s="19">
        <f t="shared" si="7"/>
        <v>0</v>
      </c>
      <c r="X12" s="60">
        <f t="shared" si="8"/>
        <v>8000</v>
      </c>
      <c r="Y12" s="18">
        <f t="shared" si="9"/>
        <v>0</v>
      </c>
      <c r="Z12" s="19">
        <f t="shared" si="10"/>
        <v>0</v>
      </c>
      <c r="AA12" s="61">
        <f t="shared" si="11"/>
        <v>0</v>
      </c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</row>
    <row r="13" spans="1:232" s="56" customFormat="1">
      <c r="A13" s="97" t="s">
        <v>89</v>
      </c>
      <c r="B13" s="178" t="s">
        <v>90</v>
      </c>
      <c r="C13" s="178">
        <v>9468</v>
      </c>
      <c r="D13" s="178" t="s">
        <v>91</v>
      </c>
      <c r="E13" s="97" t="s">
        <v>92</v>
      </c>
      <c r="F13" s="97" t="s">
        <v>93</v>
      </c>
      <c r="G13" s="174" t="s">
        <v>307</v>
      </c>
      <c r="H13" s="175">
        <v>42675</v>
      </c>
      <c r="I13" s="175"/>
      <c r="J13" s="172" t="s">
        <v>60</v>
      </c>
      <c r="K13" s="179" t="s">
        <v>61</v>
      </c>
      <c r="L13" s="65">
        <f t="shared" si="0"/>
        <v>1095000</v>
      </c>
      <c r="M13" s="66">
        <f t="shared" si="1"/>
        <v>0</v>
      </c>
      <c r="N13" s="77">
        <f t="shared" si="2"/>
        <v>1095000</v>
      </c>
      <c r="O13" s="67">
        <f t="shared" si="3"/>
        <v>0</v>
      </c>
      <c r="P13" s="203">
        <v>1054000</v>
      </c>
      <c r="Q13" s="204">
        <v>0</v>
      </c>
      <c r="R13" s="60">
        <f t="shared" si="4"/>
        <v>1054000</v>
      </c>
      <c r="S13" s="65">
        <v>1054000</v>
      </c>
      <c r="T13" s="66">
        <v>0</v>
      </c>
      <c r="U13" s="60">
        <f t="shared" si="5"/>
        <v>1054000</v>
      </c>
      <c r="V13" s="18">
        <f t="shared" si="6"/>
        <v>41000</v>
      </c>
      <c r="W13" s="19">
        <f t="shared" si="7"/>
        <v>0</v>
      </c>
      <c r="X13" s="60">
        <f t="shared" si="8"/>
        <v>41000</v>
      </c>
      <c r="Y13" s="18">
        <f t="shared" si="9"/>
        <v>0</v>
      </c>
      <c r="Z13" s="19">
        <f t="shared" si="10"/>
        <v>0</v>
      </c>
      <c r="AA13" s="61">
        <f t="shared" si="11"/>
        <v>0</v>
      </c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  <c r="GY13" s="55"/>
      <c r="GZ13" s="55"/>
      <c r="HA13" s="55"/>
      <c r="HB13" s="55"/>
      <c r="HC13" s="55"/>
      <c r="HD13" s="55"/>
      <c r="HE13" s="55"/>
      <c r="HF13" s="55"/>
      <c r="HG13" s="55"/>
      <c r="HH13" s="55"/>
      <c r="HI13" s="55"/>
      <c r="HJ13" s="55"/>
      <c r="HK13" s="55"/>
      <c r="HL13" s="55"/>
      <c r="HM13" s="55"/>
      <c r="HN13" s="55"/>
      <c r="HO13" s="55"/>
      <c r="HP13" s="55"/>
      <c r="HQ13" s="55"/>
      <c r="HR13" s="55"/>
      <c r="HS13" s="55"/>
      <c r="HT13" s="55"/>
      <c r="HU13" s="55"/>
      <c r="HV13" s="55"/>
      <c r="HW13" s="55"/>
      <c r="HX13" s="55"/>
    </row>
    <row r="14" spans="1:232" s="56" customFormat="1">
      <c r="A14" s="180" t="s">
        <v>94</v>
      </c>
      <c r="B14" s="181">
        <v>40</v>
      </c>
      <c r="C14" s="180">
        <v>9468</v>
      </c>
      <c r="D14" s="182" t="s">
        <v>95</v>
      </c>
      <c r="E14" s="180" t="s">
        <v>92</v>
      </c>
      <c r="F14" s="183" t="s">
        <v>96</v>
      </c>
      <c r="G14" s="174" t="s">
        <v>307</v>
      </c>
      <c r="H14" s="175">
        <v>42675</v>
      </c>
      <c r="I14" s="175">
        <v>42671</v>
      </c>
      <c r="J14" s="172" t="s">
        <v>60</v>
      </c>
      <c r="K14" s="184" t="s">
        <v>97</v>
      </c>
      <c r="L14" s="65">
        <f t="shared" si="0"/>
        <v>4995000</v>
      </c>
      <c r="M14" s="66">
        <f t="shared" si="1"/>
        <v>523000</v>
      </c>
      <c r="N14" s="77">
        <f t="shared" si="2"/>
        <v>5518000</v>
      </c>
      <c r="O14" s="67">
        <f t="shared" si="3"/>
        <v>0</v>
      </c>
      <c r="P14" s="203">
        <v>4808000</v>
      </c>
      <c r="Q14" s="204">
        <v>502000</v>
      </c>
      <c r="R14" s="60">
        <f t="shared" si="4"/>
        <v>5310000</v>
      </c>
      <c r="S14" s="65">
        <v>4808000</v>
      </c>
      <c r="T14" s="66">
        <v>502000</v>
      </c>
      <c r="U14" s="60">
        <f t="shared" si="5"/>
        <v>5310000</v>
      </c>
      <c r="V14" s="18">
        <f t="shared" si="6"/>
        <v>187000</v>
      </c>
      <c r="W14" s="19">
        <f t="shared" si="7"/>
        <v>21000</v>
      </c>
      <c r="X14" s="60">
        <f t="shared" si="8"/>
        <v>208000</v>
      </c>
      <c r="Y14" s="18">
        <f t="shared" si="9"/>
        <v>0</v>
      </c>
      <c r="Z14" s="19">
        <f t="shared" si="10"/>
        <v>0</v>
      </c>
      <c r="AA14" s="61">
        <f t="shared" si="11"/>
        <v>0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</row>
    <row r="15" spans="1:232" s="56" customFormat="1">
      <c r="A15" s="97" t="s">
        <v>94</v>
      </c>
      <c r="B15" s="182" t="s">
        <v>98</v>
      </c>
      <c r="C15" s="178">
        <v>9468</v>
      </c>
      <c r="D15" s="178" t="s">
        <v>95</v>
      </c>
      <c r="E15" s="97" t="s">
        <v>92</v>
      </c>
      <c r="F15" s="97" t="s">
        <v>99</v>
      </c>
      <c r="G15" s="174" t="s">
        <v>307</v>
      </c>
      <c r="H15" s="175">
        <v>42675</v>
      </c>
      <c r="I15" s="175">
        <v>42671</v>
      </c>
      <c r="J15" s="172" t="s">
        <v>60</v>
      </c>
      <c r="K15" s="179" t="s">
        <v>61</v>
      </c>
      <c r="L15" s="65">
        <f t="shared" si="0"/>
        <v>1251000</v>
      </c>
      <c r="M15" s="66">
        <f t="shared" si="1"/>
        <v>165000</v>
      </c>
      <c r="N15" s="77">
        <f t="shared" si="2"/>
        <v>1416000</v>
      </c>
      <c r="O15" s="67">
        <f t="shared" si="3"/>
        <v>0</v>
      </c>
      <c r="P15" s="203">
        <v>1204000</v>
      </c>
      <c r="Q15" s="204">
        <v>158000</v>
      </c>
      <c r="R15" s="60">
        <f t="shared" si="4"/>
        <v>1362000</v>
      </c>
      <c r="S15" s="65">
        <v>1204000</v>
      </c>
      <c r="T15" s="66">
        <v>158000</v>
      </c>
      <c r="U15" s="60">
        <f t="shared" si="5"/>
        <v>1362000</v>
      </c>
      <c r="V15" s="18">
        <f t="shared" si="6"/>
        <v>47000</v>
      </c>
      <c r="W15" s="19">
        <f t="shared" si="7"/>
        <v>7000</v>
      </c>
      <c r="X15" s="60">
        <f t="shared" si="8"/>
        <v>54000</v>
      </c>
      <c r="Y15" s="18">
        <f t="shared" si="9"/>
        <v>0</v>
      </c>
      <c r="Z15" s="19">
        <f t="shared" si="10"/>
        <v>0</v>
      </c>
      <c r="AA15" s="61">
        <f t="shared" si="11"/>
        <v>0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  <c r="GX15" s="55"/>
      <c r="GY15" s="55"/>
      <c r="GZ15" s="55"/>
      <c r="HA15" s="55"/>
      <c r="HB15" s="55"/>
      <c r="HC15" s="55"/>
      <c r="HD15" s="55"/>
      <c r="HE15" s="55"/>
      <c r="HF15" s="55"/>
      <c r="HG15" s="55"/>
      <c r="HH15" s="55"/>
      <c r="HI15" s="55"/>
      <c r="HJ15" s="55"/>
      <c r="HK15" s="55"/>
      <c r="HL15" s="55"/>
      <c r="HM15" s="55"/>
      <c r="HN15" s="55"/>
      <c r="HO15" s="55"/>
      <c r="HP15" s="55"/>
      <c r="HQ15" s="55"/>
      <c r="HR15" s="55"/>
      <c r="HS15" s="55"/>
      <c r="HT15" s="55"/>
      <c r="HU15" s="55"/>
      <c r="HV15" s="55"/>
      <c r="HW15" s="55"/>
      <c r="HX15" s="55"/>
    </row>
    <row r="16" spans="1:232" s="56" customFormat="1">
      <c r="A16" s="97" t="s">
        <v>100</v>
      </c>
      <c r="B16" s="178">
        <v>40</v>
      </c>
      <c r="C16" s="178">
        <v>9468</v>
      </c>
      <c r="D16" s="178" t="s">
        <v>101</v>
      </c>
      <c r="E16" s="97" t="s">
        <v>92</v>
      </c>
      <c r="F16" s="97" t="s">
        <v>102</v>
      </c>
      <c r="G16" s="174" t="s">
        <v>307</v>
      </c>
      <c r="H16" s="175">
        <v>42675</v>
      </c>
      <c r="I16" s="175">
        <v>42671</v>
      </c>
      <c r="J16" s="172" t="s">
        <v>60</v>
      </c>
      <c r="K16" s="179" t="s">
        <v>61</v>
      </c>
      <c r="L16" s="65">
        <f t="shared" si="0"/>
        <v>3173000</v>
      </c>
      <c r="M16" s="66">
        <f t="shared" si="1"/>
        <v>260000</v>
      </c>
      <c r="N16" s="77">
        <f t="shared" si="2"/>
        <v>3433000</v>
      </c>
      <c r="O16" s="67">
        <f t="shared" si="3"/>
        <v>0</v>
      </c>
      <c r="P16" s="203">
        <v>3054000</v>
      </c>
      <c r="Q16" s="204">
        <v>250000</v>
      </c>
      <c r="R16" s="60">
        <f t="shared" si="4"/>
        <v>3304000</v>
      </c>
      <c r="S16" s="65">
        <v>3054000</v>
      </c>
      <c r="T16" s="66">
        <v>250000</v>
      </c>
      <c r="U16" s="60">
        <f t="shared" si="5"/>
        <v>3304000</v>
      </c>
      <c r="V16" s="18">
        <f t="shared" si="6"/>
        <v>119000</v>
      </c>
      <c r="W16" s="19">
        <f t="shared" si="7"/>
        <v>10000</v>
      </c>
      <c r="X16" s="60">
        <f t="shared" si="8"/>
        <v>129000</v>
      </c>
      <c r="Y16" s="18">
        <f t="shared" si="9"/>
        <v>0</v>
      </c>
      <c r="Z16" s="19">
        <f t="shared" si="10"/>
        <v>0</v>
      </c>
      <c r="AA16" s="61">
        <f t="shared" si="11"/>
        <v>0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</row>
    <row r="17" spans="1:232" s="56" customFormat="1">
      <c r="A17" s="172" t="s">
        <v>103</v>
      </c>
      <c r="B17" s="173">
        <v>8</v>
      </c>
      <c r="C17" s="173">
        <v>9461</v>
      </c>
      <c r="D17" s="173" t="s">
        <v>104</v>
      </c>
      <c r="E17" s="172" t="s">
        <v>105</v>
      </c>
      <c r="F17" s="172" t="s">
        <v>106</v>
      </c>
      <c r="G17" s="174" t="s">
        <v>307</v>
      </c>
      <c r="H17" s="175">
        <v>42675</v>
      </c>
      <c r="I17" s="175"/>
      <c r="J17" s="172" t="s">
        <v>60</v>
      </c>
      <c r="K17" s="176" t="s">
        <v>61</v>
      </c>
      <c r="L17" s="65">
        <f t="shared" si="0"/>
        <v>2484000</v>
      </c>
      <c r="M17" s="66">
        <f t="shared" si="1"/>
        <v>0</v>
      </c>
      <c r="N17" s="77">
        <f t="shared" si="2"/>
        <v>2484000</v>
      </c>
      <c r="O17" s="67">
        <f t="shared" si="3"/>
        <v>0</v>
      </c>
      <c r="P17" s="203">
        <v>2391000</v>
      </c>
      <c r="Q17" s="204">
        <v>0</v>
      </c>
      <c r="R17" s="60">
        <f t="shared" si="4"/>
        <v>2391000</v>
      </c>
      <c r="S17" s="65">
        <v>2391000</v>
      </c>
      <c r="T17" s="66">
        <v>0</v>
      </c>
      <c r="U17" s="60">
        <f t="shared" si="5"/>
        <v>2391000</v>
      </c>
      <c r="V17" s="18">
        <f t="shared" si="6"/>
        <v>93000</v>
      </c>
      <c r="W17" s="19">
        <f t="shared" si="7"/>
        <v>0</v>
      </c>
      <c r="X17" s="60">
        <f t="shared" si="8"/>
        <v>93000</v>
      </c>
      <c r="Y17" s="18">
        <f t="shared" si="9"/>
        <v>0</v>
      </c>
      <c r="Z17" s="19">
        <f t="shared" si="10"/>
        <v>0</v>
      </c>
      <c r="AA17" s="61">
        <f t="shared" si="11"/>
        <v>0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  <c r="GX17" s="55"/>
      <c r="GY17" s="55"/>
      <c r="GZ17" s="55"/>
      <c r="HA17" s="55"/>
      <c r="HB17" s="55"/>
      <c r="HC17" s="55"/>
      <c r="HD17" s="55"/>
      <c r="HE17" s="55"/>
      <c r="HF17" s="55"/>
      <c r="HG17" s="55"/>
      <c r="HH17" s="55"/>
      <c r="HI17" s="55"/>
      <c r="HJ17" s="55"/>
      <c r="HK17" s="55"/>
      <c r="HL17" s="55"/>
      <c r="HM17" s="55"/>
      <c r="HN17" s="55"/>
      <c r="HO17" s="55"/>
      <c r="HP17" s="55"/>
      <c r="HQ17" s="55"/>
      <c r="HR17" s="55"/>
      <c r="HS17" s="55"/>
      <c r="HT17" s="55"/>
      <c r="HU17" s="55"/>
      <c r="HV17" s="55"/>
      <c r="HW17" s="55"/>
      <c r="HX17" s="55"/>
    </row>
    <row r="18" spans="1:232" s="56" customFormat="1">
      <c r="A18" s="172" t="s">
        <v>107</v>
      </c>
      <c r="B18" s="173">
        <v>19</v>
      </c>
      <c r="C18" s="173">
        <v>9461</v>
      </c>
      <c r="D18" s="173" t="s">
        <v>108</v>
      </c>
      <c r="E18" s="172" t="s">
        <v>105</v>
      </c>
      <c r="F18" s="172" t="s">
        <v>109</v>
      </c>
      <c r="G18" s="174" t="s">
        <v>307</v>
      </c>
      <c r="H18" s="175">
        <v>42675</v>
      </c>
      <c r="I18" s="175"/>
      <c r="J18" s="172" t="s">
        <v>60</v>
      </c>
      <c r="K18" s="176" t="s">
        <v>61</v>
      </c>
      <c r="L18" s="65">
        <f t="shared" si="0"/>
        <v>294000</v>
      </c>
      <c r="M18" s="66">
        <f t="shared" si="1"/>
        <v>0</v>
      </c>
      <c r="N18" s="77">
        <f t="shared" si="2"/>
        <v>294000</v>
      </c>
      <c r="O18" s="67">
        <f t="shared" si="3"/>
        <v>0</v>
      </c>
      <c r="P18" s="203">
        <v>283000</v>
      </c>
      <c r="Q18" s="204">
        <v>0</v>
      </c>
      <c r="R18" s="60">
        <f t="shared" si="4"/>
        <v>283000</v>
      </c>
      <c r="S18" s="65">
        <v>283000</v>
      </c>
      <c r="T18" s="66">
        <v>0</v>
      </c>
      <c r="U18" s="60">
        <f t="shared" si="5"/>
        <v>283000</v>
      </c>
      <c r="V18" s="18">
        <f t="shared" si="6"/>
        <v>11000</v>
      </c>
      <c r="W18" s="19">
        <f t="shared" si="7"/>
        <v>0</v>
      </c>
      <c r="X18" s="60">
        <f t="shared" si="8"/>
        <v>11000</v>
      </c>
      <c r="Y18" s="18">
        <f t="shared" si="9"/>
        <v>0</v>
      </c>
      <c r="Z18" s="19">
        <f t="shared" si="10"/>
        <v>0</v>
      </c>
      <c r="AA18" s="61">
        <f t="shared" si="11"/>
        <v>0</v>
      </c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</row>
    <row r="19" spans="1:232" s="56" customFormat="1">
      <c r="A19" s="97" t="s">
        <v>110</v>
      </c>
      <c r="B19" s="178" t="s">
        <v>111</v>
      </c>
      <c r="C19" s="178">
        <v>9461</v>
      </c>
      <c r="D19" s="178" t="s">
        <v>112</v>
      </c>
      <c r="E19" s="97" t="s">
        <v>105</v>
      </c>
      <c r="F19" s="97" t="s">
        <v>113</v>
      </c>
      <c r="G19" s="174" t="s">
        <v>307</v>
      </c>
      <c r="H19" s="175">
        <v>42675</v>
      </c>
      <c r="I19" s="175">
        <v>42671</v>
      </c>
      <c r="J19" s="172" t="s">
        <v>60</v>
      </c>
      <c r="K19" s="179" t="s">
        <v>61</v>
      </c>
      <c r="L19" s="65">
        <f t="shared" si="0"/>
        <v>486000</v>
      </c>
      <c r="M19" s="66">
        <f t="shared" si="1"/>
        <v>73000</v>
      </c>
      <c r="N19" s="77">
        <f t="shared" si="2"/>
        <v>559000</v>
      </c>
      <c r="O19" s="67">
        <f t="shared" si="3"/>
        <v>0</v>
      </c>
      <c r="P19" s="203">
        <v>468000</v>
      </c>
      <c r="Q19" s="204">
        <v>70000</v>
      </c>
      <c r="R19" s="60">
        <f t="shared" si="4"/>
        <v>538000</v>
      </c>
      <c r="S19" s="65">
        <v>468000</v>
      </c>
      <c r="T19" s="66">
        <v>70000</v>
      </c>
      <c r="U19" s="60">
        <f t="shared" si="5"/>
        <v>538000</v>
      </c>
      <c r="V19" s="18">
        <f t="shared" si="6"/>
        <v>18000</v>
      </c>
      <c r="W19" s="19">
        <f t="shared" si="7"/>
        <v>3000</v>
      </c>
      <c r="X19" s="60">
        <f t="shared" si="8"/>
        <v>21000</v>
      </c>
      <c r="Y19" s="18">
        <f t="shared" si="9"/>
        <v>0</v>
      </c>
      <c r="Z19" s="19">
        <f t="shared" si="10"/>
        <v>0</v>
      </c>
      <c r="AA19" s="61">
        <f t="shared" si="11"/>
        <v>0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</row>
    <row r="20" spans="1:232" s="56" customFormat="1">
      <c r="A20" s="97" t="s">
        <v>114</v>
      </c>
      <c r="B20" s="178">
        <v>17</v>
      </c>
      <c r="C20" s="178">
        <v>9461</v>
      </c>
      <c r="D20" s="178" t="s">
        <v>115</v>
      </c>
      <c r="E20" s="97" t="s">
        <v>105</v>
      </c>
      <c r="F20" s="97" t="s">
        <v>116</v>
      </c>
      <c r="G20" s="174" t="s">
        <v>307</v>
      </c>
      <c r="H20" s="175">
        <v>42675</v>
      </c>
      <c r="I20" s="175">
        <v>42671</v>
      </c>
      <c r="J20" s="172" t="s">
        <v>60</v>
      </c>
      <c r="K20" s="179" t="s">
        <v>61</v>
      </c>
      <c r="L20" s="65">
        <f t="shared" si="0"/>
        <v>1251000</v>
      </c>
      <c r="M20" s="66">
        <f t="shared" si="1"/>
        <v>132000</v>
      </c>
      <c r="N20" s="77">
        <f t="shared" si="2"/>
        <v>1383000</v>
      </c>
      <c r="O20" s="67">
        <f t="shared" si="3"/>
        <v>0</v>
      </c>
      <c r="P20" s="203">
        <v>1204000</v>
      </c>
      <c r="Q20" s="204">
        <v>127000</v>
      </c>
      <c r="R20" s="60">
        <f t="shared" si="4"/>
        <v>1331000</v>
      </c>
      <c r="S20" s="65">
        <v>1204000</v>
      </c>
      <c r="T20" s="66">
        <v>127000</v>
      </c>
      <c r="U20" s="60">
        <f t="shared" si="5"/>
        <v>1331000</v>
      </c>
      <c r="V20" s="18">
        <f t="shared" si="6"/>
        <v>47000</v>
      </c>
      <c r="W20" s="19">
        <f t="shared" si="7"/>
        <v>5000</v>
      </c>
      <c r="X20" s="60">
        <f t="shared" si="8"/>
        <v>52000</v>
      </c>
      <c r="Y20" s="18">
        <f t="shared" si="9"/>
        <v>0</v>
      </c>
      <c r="Z20" s="19">
        <f t="shared" si="10"/>
        <v>0</v>
      </c>
      <c r="AA20" s="61">
        <f t="shared" si="11"/>
        <v>0</v>
      </c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</row>
    <row r="21" spans="1:232" s="56" customFormat="1">
      <c r="A21" s="97" t="s">
        <v>117</v>
      </c>
      <c r="B21" s="178">
        <v>33</v>
      </c>
      <c r="C21" s="178">
        <v>9461</v>
      </c>
      <c r="D21" s="178" t="s">
        <v>118</v>
      </c>
      <c r="E21" s="97" t="s">
        <v>105</v>
      </c>
      <c r="F21" s="97" t="s">
        <v>119</v>
      </c>
      <c r="G21" s="174" t="s">
        <v>307</v>
      </c>
      <c r="H21" s="175">
        <v>42675</v>
      </c>
      <c r="I21" s="175">
        <v>42671</v>
      </c>
      <c r="J21" s="172" t="s">
        <v>60</v>
      </c>
      <c r="K21" s="179" t="s">
        <v>61</v>
      </c>
      <c r="L21" s="65">
        <f t="shared" si="0"/>
        <v>4839000</v>
      </c>
      <c r="M21" s="66">
        <f t="shared" si="1"/>
        <v>517000</v>
      </c>
      <c r="N21" s="77">
        <f t="shared" si="2"/>
        <v>5356000</v>
      </c>
      <c r="O21" s="67">
        <f t="shared" si="3"/>
        <v>0</v>
      </c>
      <c r="P21" s="203">
        <v>4658000</v>
      </c>
      <c r="Q21" s="204">
        <v>496000</v>
      </c>
      <c r="R21" s="60">
        <f t="shared" si="4"/>
        <v>5154000</v>
      </c>
      <c r="S21" s="65">
        <v>4658000</v>
      </c>
      <c r="T21" s="66">
        <v>496000</v>
      </c>
      <c r="U21" s="60">
        <f t="shared" si="5"/>
        <v>5154000</v>
      </c>
      <c r="V21" s="18">
        <f t="shared" si="6"/>
        <v>181000</v>
      </c>
      <c r="W21" s="19">
        <f t="shared" si="7"/>
        <v>21000</v>
      </c>
      <c r="X21" s="60">
        <f t="shared" si="8"/>
        <v>202000</v>
      </c>
      <c r="Y21" s="18">
        <f t="shared" si="9"/>
        <v>0</v>
      </c>
      <c r="Z21" s="19">
        <f t="shared" si="10"/>
        <v>0</v>
      </c>
      <c r="AA21" s="61">
        <f t="shared" si="11"/>
        <v>0</v>
      </c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5"/>
      <c r="HP21" s="55"/>
      <c r="HQ21" s="55"/>
      <c r="HR21" s="55"/>
      <c r="HS21" s="55"/>
      <c r="HT21" s="55"/>
      <c r="HU21" s="55"/>
      <c r="HV21" s="55"/>
      <c r="HW21" s="55"/>
      <c r="HX21" s="55"/>
    </row>
    <row r="22" spans="1:232" s="56" customFormat="1">
      <c r="A22" s="172" t="s">
        <v>120</v>
      </c>
      <c r="B22" s="173">
        <v>117</v>
      </c>
      <c r="C22" s="173">
        <v>9512</v>
      </c>
      <c r="D22" s="173" t="s">
        <v>121</v>
      </c>
      <c r="E22" s="172" t="s">
        <v>122</v>
      </c>
      <c r="F22" s="172" t="s">
        <v>123</v>
      </c>
      <c r="G22" s="174" t="s">
        <v>307</v>
      </c>
      <c r="H22" s="175">
        <v>42675</v>
      </c>
      <c r="I22" s="175">
        <v>42671</v>
      </c>
      <c r="J22" s="172" t="s">
        <v>60</v>
      </c>
      <c r="K22" s="176" t="s">
        <v>61</v>
      </c>
      <c r="L22" s="65">
        <f t="shared" si="0"/>
        <v>940000</v>
      </c>
      <c r="M22" s="66">
        <f t="shared" si="1"/>
        <v>128000</v>
      </c>
      <c r="N22" s="77">
        <f t="shared" si="2"/>
        <v>1068000</v>
      </c>
      <c r="O22" s="67">
        <f t="shared" si="3"/>
        <v>0</v>
      </c>
      <c r="P22" s="203">
        <v>905000</v>
      </c>
      <c r="Q22" s="204">
        <v>123000</v>
      </c>
      <c r="R22" s="60">
        <f t="shared" si="4"/>
        <v>1028000</v>
      </c>
      <c r="S22" s="65">
        <v>905000</v>
      </c>
      <c r="T22" s="66">
        <v>123000</v>
      </c>
      <c r="U22" s="60">
        <f t="shared" si="5"/>
        <v>1028000</v>
      </c>
      <c r="V22" s="18">
        <f t="shared" si="6"/>
        <v>35000</v>
      </c>
      <c r="W22" s="19">
        <f t="shared" si="7"/>
        <v>5000</v>
      </c>
      <c r="X22" s="60">
        <f t="shared" si="8"/>
        <v>40000</v>
      </c>
      <c r="Y22" s="18">
        <f t="shared" si="9"/>
        <v>0</v>
      </c>
      <c r="Z22" s="19">
        <f t="shared" si="10"/>
        <v>0</v>
      </c>
      <c r="AA22" s="61">
        <f t="shared" si="11"/>
        <v>0</v>
      </c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</row>
    <row r="23" spans="1:232" s="56" customFormat="1">
      <c r="A23" s="172" t="s">
        <v>124</v>
      </c>
      <c r="B23" s="173">
        <v>1</v>
      </c>
      <c r="C23" s="173">
        <v>9514</v>
      </c>
      <c r="D23" s="173" t="s">
        <v>125</v>
      </c>
      <c r="E23" s="172" t="s">
        <v>126</v>
      </c>
      <c r="F23" s="172" t="s">
        <v>127</v>
      </c>
      <c r="G23" s="174" t="s">
        <v>307</v>
      </c>
      <c r="H23" s="175">
        <v>42675</v>
      </c>
      <c r="I23" s="175"/>
      <c r="J23" s="172" t="s">
        <v>60</v>
      </c>
      <c r="K23" s="176" t="s">
        <v>128</v>
      </c>
      <c r="L23" s="65">
        <f t="shared" si="0"/>
        <v>2734000</v>
      </c>
      <c r="M23" s="66">
        <f t="shared" si="1"/>
        <v>0</v>
      </c>
      <c r="N23" s="77">
        <f t="shared" si="2"/>
        <v>2734000</v>
      </c>
      <c r="O23" s="67">
        <f t="shared" si="3"/>
        <v>0</v>
      </c>
      <c r="P23" s="203">
        <v>2632000</v>
      </c>
      <c r="Q23" s="204">
        <v>0</v>
      </c>
      <c r="R23" s="60">
        <f t="shared" si="4"/>
        <v>2632000</v>
      </c>
      <c r="S23" s="65">
        <v>2632000</v>
      </c>
      <c r="T23" s="66">
        <v>0</v>
      </c>
      <c r="U23" s="60">
        <f t="shared" si="5"/>
        <v>2632000</v>
      </c>
      <c r="V23" s="18">
        <f t="shared" si="6"/>
        <v>102000</v>
      </c>
      <c r="W23" s="19">
        <f t="shared" si="7"/>
        <v>0</v>
      </c>
      <c r="X23" s="60">
        <f t="shared" si="8"/>
        <v>102000</v>
      </c>
      <c r="Y23" s="18">
        <f t="shared" si="9"/>
        <v>0</v>
      </c>
      <c r="Z23" s="19">
        <f t="shared" si="10"/>
        <v>0</v>
      </c>
      <c r="AA23" s="61">
        <f t="shared" si="11"/>
        <v>0</v>
      </c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55"/>
      <c r="HV23" s="55"/>
      <c r="HW23" s="55"/>
      <c r="HX23" s="55"/>
    </row>
    <row r="24" spans="1:232" s="56" customFormat="1">
      <c r="A24" s="97" t="s">
        <v>129</v>
      </c>
      <c r="B24" s="178">
        <v>3</v>
      </c>
      <c r="C24" s="178">
        <v>9514</v>
      </c>
      <c r="D24" s="178" t="s">
        <v>130</v>
      </c>
      <c r="E24" s="97" t="s">
        <v>131</v>
      </c>
      <c r="F24" s="97" t="s">
        <v>132</v>
      </c>
      <c r="G24" s="174" t="s">
        <v>307</v>
      </c>
      <c r="H24" s="175">
        <v>42675</v>
      </c>
      <c r="I24" s="175">
        <v>42671</v>
      </c>
      <c r="J24" s="172" t="s">
        <v>60</v>
      </c>
      <c r="K24" s="179" t="s">
        <v>133</v>
      </c>
      <c r="L24" s="65">
        <f t="shared" si="0"/>
        <v>2656000</v>
      </c>
      <c r="M24" s="66">
        <f t="shared" si="1"/>
        <v>227000</v>
      </c>
      <c r="N24" s="77">
        <f t="shared" si="2"/>
        <v>2883000</v>
      </c>
      <c r="O24" s="67">
        <f t="shared" si="3"/>
        <v>0</v>
      </c>
      <c r="P24" s="203">
        <v>2556000</v>
      </c>
      <c r="Q24" s="204">
        <v>218000</v>
      </c>
      <c r="R24" s="60">
        <f t="shared" si="4"/>
        <v>2774000</v>
      </c>
      <c r="S24" s="65">
        <v>2556000</v>
      </c>
      <c r="T24" s="66">
        <v>218000</v>
      </c>
      <c r="U24" s="60">
        <f t="shared" si="5"/>
        <v>2774000</v>
      </c>
      <c r="V24" s="18">
        <f t="shared" si="6"/>
        <v>100000</v>
      </c>
      <c r="W24" s="19">
        <f t="shared" si="7"/>
        <v>9000</v>
      </c>
      <c r="X24" s="60">
        <f t="shared" si="8"/>
        <v>109000</v>
      </c>
      <c r="Y24" s="18">
        <f t="shared" si="9"/>
        <v>0</v>
      </c>
      <c r="Z24" s="19">
        <f t="shared" si="10"/>
        <v>0</v>
      </c>
      <c r="AA24" s="61">
        <f t="shared" si="11"/>
        <v>0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</row>
    <row r="25" spans="1:232" s="56" customFormat="1">
      <c r="A25" s="97" t="s">
        <v>134</v>
      </c>
      <c r="B25" s="178">
        <v>20</v>
      </c>
      <c r="C25" s="178">
        <v>9514</v>
      </c>
      <c r="D25" s="178" t="s">
        <v>112</v>
      </c>
      <c r="E25" s="172" t="s">
        <v>126</v>
      </c>
      <c r="F25" s="184" t="s">
        <v>135</v>
      </c>
      <c r="G25" s="174" t="s">
        <v>307</v>
      </c>
      <c r="H25" s="175">
        <v>42675</v>
      </c>
      <c r="I25" s="175"/>
      <c r="J25" s="97" t="s">
        <v>60</v>
      </c>
      <c r="K25" s="179" t="s">
        <v>136</v>
      </c>
      <c r="L25" s="65">
        <f t="shared" si="0"/>
        <v>1377000</v>
      </c>
      <c r="M25" s="66">
        <f t="shared" si="1"/>
        <v>0</v>
      </c>
      <c r="N25" s="77">
        <f t="shared" si="2"/>
        <v>1377000</v>
      </c>
      <c r="O25" s="67">
        <f t="shared" si="3"/>
        <v>0</v>
      </c>
      <c r="P25" s="203">
        <v>1325000</v>
      </c>
      <c r="Q25" s="204">
        <v>0</v>
      </c>
      <c r="R25" s="60">
        <f t="shared" si="4"/>
        <v>1325000</v>
      </c>
      <c r="S25" s="65">
        <v>1325000</v>
      </c>
      <c r="T25" s="66">
        <v>0</v>
      </c>
      <c r="U25" s="60">
        <f t="shared" si="5"/>
        <v>1325000</v>
      </c>
      <c r="V25" s="18">
        <f t="shared" si="6"/>
        <v>52000</v>
      </c>
      <c r="W25" s="19">
        <f t="shared" si="7"/>
        <v>0</v>
      </c>
      <c r="X25" s="60">
        <f t="shared" si="8"/>
        <v>52000</v>
      </c>
      <c r="Y25" s="18">
        <f t="shared" si="9"/>
        <v>0</v>
      </c>
      <c r="Z25" s="19">
        <f t="shared" si="10"/>
        <v>0</v>
      </c>
      <c r="AA25" s="61">
        <f t="shared" si="11"/>
        <v>0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</row>
    <row r="26" spans="1:232" s="56" customFormat="1">
      <c r="A26" s="172" t="s">
        <v>137</v>
      </c>
      <c r="B26" s="173" t="s">
        <v>138</v>
      </c>
      <c r="C26" s="173">
        <v>9462</v>
      </c>
      <c r="D26" s="173" t="s">
        <v>139</v>
      </c>
      <c r="E26" s="172" t="s">
        <v>131</v>
      </c>
      <c r="F26" s="172" t="s">
        <v>140</v>
      </c>
      <c r="G26" s="174" t="s">
        <v>307</v>
      </c>
      <c r="H26" s="175">
        <v>42675</v>
      </c>
      <c r="I26" s="175"/>
      <c r="J26" s="172" t="s">
        <v>60</v>
      </c>
      <c r="K26" s="176" t="s">
        <v>141</v>
      </c>
      <c r="L26" s="65">
        <f t="shared" si="0"/>
        <v>239000</v>
      </c>
      <c r="M26" s="66">
        <f t="shared" si="1"/>
        <v>0</v>
      </c>
      <c r="N26" s="77">
        <f t="shared" si="2"/>
        <v>239000</v>
      </c>
      <c r="O26" s="67">
        <f t="shared" si="3"/>
        <v>0</v>
      </c>
      <c r="P26" s="203">
        <v>230000</v>
      </c>
      <c r="Q26" s="204">
        <v>0</v>
      </c>
      <c r="R26" s="60">
        <f t="shared" si="4"/>
        <v>230000</v>
      </c>
      <c r="S26" s="65">
        <v>230000</v>
      </c>
      <c r="T26" s="66">
        <v>0</v>
      </c>
      <c r="U26" s="60">
        <f t="shared" si="5"/>
        <v>230000</v>
      </c>
      <c r="V26" s="18">
        <f t="shared" si="6"/>
        <v>9000</v>
      </c>
      <c r="W26" s="19">
        <f t="shared" si="7"/>
        <v>0</v>
      </c>
      <c r="X26" s="60">
        <f t="shared" si="8"/>
        <v>9000</v>
      </c>
      <c r="Y26" s="18">
        <f t="shared" si="9"/>
        <v>0</v>
      </c>
      <c r="Z26" s="19">
        <f t="shared" si="10"/>
        <v>0</v>
      </c>
      <c r="AA26" s="61">
        <f t="shared" si="11"/>
        <v>0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</row>
    <row r="27" spans="1:232" s="56" customFormat="1">
      <c r="A27" s="172" t="s">
        <v>142</v>
      </c>
      <c r="B27" s="173">
        <v>131</v>
      </c>
      <c r="C27" s="173">
        <v>9514</v>
      </c>
      <c r="D27" s="177" t="s">
        <v>143</v>
      </c>
      <c r="E27" s="172" t="s">
        <v>126</v>
      </c>
      <c r="F27" s="172" t="s">
        <v>144</v>
      </c>
      <c r="G27" s="174" t="s">
        <v>307</v>
      </c>
      <c r="H27" s="175">
        <v>42675</v>
      </c>
      <c r="I27" s="175"/>
      <c r="J27" s="172" t="s">
        <v>60</v>
      </c>
      <c r="K27" s="176" t="s">
        <v>141</v>
      </c>
      <c r="L27" s="65">
        <f t="shared" si="0"/>
        <v>294000</v>
      </c>
      <c r="M27" s="66">
        <f t="shared" si="1"/>
        <v>0</v>
      </c>
      <c r="N27" s="77">
        <f t="shared" si="2"/>
        <v>294000</v>
      </c>
      <c r="O27" s="67">
        <f t="shared" si="3"/>
        <v>0</v>
      </c>
      <c r="P27" s="203">
        <v>283000</v>
      </c>
      <c r="Q27" s="204">
        <v>0</v>
      </c>
      <c r="R27" s="60">
        <f t="shared" si="4"/>
        <v>283000</v>
      </c>
      <c r="S27" s="65">
        <v>283000</v>
      </c>
      <c r="T27" s="66">
        <v>0</v>
      </c>
      <c r="U27" s="60">
        <f t="shared" si="5"/>
        <v>283000</v>
      </c>
      <c r="V27" s="18">
        <f t="shared" si="6"/>
        <v>11000</v>
      </c>
      <c r="W27" s="19">
        <f t="shared" si="7"/>
        <v>0</v>
      </c>
      <c r="X27" s="60">
        <f t="shared" si="8"/>
        <v>11000</v>
      </c>
      <c r="Y27" s="18">
        <f t="shared" si="9"/>
        <v>0</v>
      </c>
      <c r="Z27" s="19">
        <f t="shared" si="10"/>
        <v>0</v>
      </c>
      <c r="AA27" s="61">
        <f t="shared" si="11"/>
        <v>0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55"/>
      <c r="HV27" s="55"/>
      <c r="HW27" s="55"/>
      <c r="HX27" s="55"/>
    </row>
    <row r="28" spans="1:232" s="56" customFormat="1">
      <c r="A28" s="172" t="s">
        <v>63</v>
      </c>
      <c r="B28" s="173">
        <v>5</v>
      </c>
      <c r="C28" s="173">
        <v>9451</v>
      </c>
      <c r="D28" s="173" t="s">
        <v>147</v>
      </c>
      <c r="E28" s="172" t="s">
        <v>148</v>
      </c>
      <c r="F28" s="174" t="s">
        <v>149</v>
      </c>
      <c r="G28" s="174" t="s">
        <v>307</v>
      </c>
      <c r="H28" s="175">
        <v>42675</v>
      </c>
      <c r="I28" s="175"/>
      <c r="J28" s="172" t="s">
        <v>60</v>
      </c>
      <c r="K28" s="174" t="s">
        <v>150</v>
      </c>
      <c r="L28" s="65">
        <f t="shared" si="0"/>
        <v>7956000</v>
      </c>
      <c r="M28" s="66">
        <f t="shared" si="1"/>
        <v>0</v>
      </c>
      <c r="N28" s="77">
        <f t="shared" si="2"/>
        <v>7956000</v>
      </c>
      <c r="O28" s="67">
        <f t="shared" si="3"/>
        <v>0</v>
      </c>
      <c r="P28" s="203">
        <v>7658000</v>
      </c>
      <c r="Q28" s="204">
        <v>0</v>
      </c>
      <c r="R28" s="60">
        <f t="shared" si="4"/>
        <v>7658000</v>
      </c>
      <c r="S28" s="65">
        <v>7658000</v>
      </c>
      <c r="T28" s="66">
        <v>0</v>
      </c>
      <c r="U28" s="60">
        <f t="shared" si="5"/>
        <v>7658000</v>
      </c>
      <c r="V28" s="18">
        <f t="shared" si="6"/>
        <v>298000</v>
      </c>
      <c r="W28" s="19">
        <f t="shared" si="7"/>
        <v>0</v>
      </c>
      <c r="X28" s="60">
        <f t="shared" si="8"/>
        <v>298000</v>
      </c>
      <c r="Y28" s="18">
        <f t="shared" si="9"/>
        <v>0</v>
      </c>
      <c r="Z28" s="19">
        <f t="shared" si="10"/>
        <v>0</v>
      </c>
      <c r="AA28" s="61">
        <f t="shared" si="11"/>
        <v>0</v>
      </c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</row>
    <row r="29" spans="1:232" s="56" customFormat="1">
      <c r="A29" s="172" t="s">
        <v>151</v>
      </c>
      <c r="B29" s="173" t="s">
        <v>152</v>
      </c>
      <c r="C29" s="173">
        <v>9451</v>
      </c>
      <c r="D29" s="177" t="s">
        <v>153</v>
      </c>
      <c r="E29" s="172" t="s">
        <v>148</v>
      </c>
      <c r="F29" s="172" t="s">
        <v>154</v>
      </c>
      <c r="G29" s="174" t="s">
        <v>307</v>
      </c>
      <c r="H29" s="175">
        <v>42675</v>
      </c>
      <c r="I29" s="175"/>
      <c r="J29" s="172" t="s">
        <v>60</v>
      </c>
      <c r="K29" s="174" t="s">
        <v>133</v>
      </c>
      <c r="L29" s="65">
        <f t="shared" si="0"/>
        <v>641000</v>
      </c>
      <c r="M29" s="66">
        <f t="shared" si="1"/>
        <v>0</v>
      </c>
      <c r="N29" s="77">
        <f t="shared" si="2"/>
        <v>641000</v>
      </c>
      <c r="O29" s="67">
        <f t="shared" si="3"/>
        <v>0</v>
      </c>
      <c r="P29" s="203">
        <v>617000</v>
      </c>
      <c r="Q29" s="204">
        <v>0</v>
      </c>
      <c r="R29" s="60">
        <f t="shared" si="4"/>
        <v>617000</v>
      </c>
      <c r="S29" s="65">
        <v>617000</v>
      </c>
      <c r="T29" s="66">
        <v>0</v>
      </c>
      <c r="U29" s="60">
        <f t="shared" si="5"/>
        <v>617000</v>
      </c>
      <c r="V29" s="18">
        <f t="shared" si="6"/>
        <v>24000</v>
      </c>
      <c r="W29" s="19">
        <f t="shared" si="7"/>
        <v>0</v>
      </c>
      <c r="X29" s="60">
        <f t="shared" si="8"/>
        <v>24000</v>
      </c>
      <c r="Y29" s="18">
        <f t="shared" si="9"/>
        <v>0</v>
      </c>
      <c r="Z29" s="19">
        <f t="shared" si="10"/>
        <v>0</v>
      </c>
      <c r="AA29" s="61">
        <f t="shared" si="11"/>
        <v>0</v>
      </c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55"/>
      <c r="HV29" s="55"/>
      <c r="HW29" s="55"/>
      <c r="HX29" s="55"/>
    </row>
    <row r="30" spans="1:232" s="56" customFormat="1">
      <c r="A30" s="172" t="s">
        <v>155</v>
      </c>
      <c r="B30" s="173" t="s">
        <v>156</v>
      </c>
      <c r="C30" s="173">
        <v>9444</v>
      </c>
      <c r="D30" s="173" t="s">
        <v>157</v>
      </c>
      <c r="E30" s="172" t="s">
        <v>158</v>
      </c>
      <c r="F30" s="172" t="s">
        <v>159</v>
      </c>
      <c r="G30" s="174" t="s">
        <v>307</v>
      </c>
      <c r="H30" s="175">
        <v>42675</v>
      </c>
      <c r="I30" s="175"/>
      <c r="J30" s="172" t="s">
        <v>60</v>
      </c>
      <c r="K30" s="174" t="s">
        <v>141</v>
      </c>
      <c r="L30" s="65">
        <f t="shared" si="0"/>
        <v>161000</v>
      </c>
      <c r="M30" s="66">
        <f t="shared" si="1"/>
        <v>0</v>
      </c>
      <c r="N30" s="77">
        <f t="shared" si="2"/>
        <v>161000</v>
      </c>
      <c r="O30" s="67">
        <f t="shared" si="3"/>
        <v>0</v>
      </c>
      <c r="P30" s="203">
        <v>155000</v>
      </c>
      <c r="Q30" s="204">
        <v>0</v>
      </c>
      <c r="R30" s="60">
        <f t="shared" si="4"/>
        <v>155000</v>
      </c>
      <c r="S30" s="65">
        <v>155000</v>
      </c>
      <c r="T30" s="66">
        <v>0</v>
      </c>
      <c r="U30" s="60">
        <f t="shared" si="5"/>
        <v>155000</v>
      </c>
      <c r="V30" s="18">
        <f t="shared" si="6"/>
        <v>6000</v>
      </c>
      <c r="W30" s="19">
        <f t="shared" si="7"/>
        <v>0</v>
      </c>
      <c r="X30" s="60">
        <f t="shared" si="8"/>
        <v>6000</v>
      </c>
      <c r="Y30" s="18">
        <f t="shared" si="9"/>
        <v>0</v>
      </c>
      <c r="Z30" s="19">
        <f t="shared" si="10"/>
        <v>0</v>
      </c>
      <c r="AA30" s="61">
        <f t="shared" si="11"/>
        <v>0</v>
      </c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</row>
    <row r="31" spans="1:232" s="56" customFormat="1">
      <c r="A31" s="172" t="s">
        <v>160</v>
      </c>
      <c r="B31" s="173" t="s">
        <v>161</v>
      </c>
      <c r="C31" s="173">
        <v>9451</v>
      </c>
      <c r="D31" s="173" t="s">
        <v>162</v>
      </c>
      <c r="E31" s="172" t="s">
        <v>148</v>
      </c>
      <c r="F31" s="172" t="s">
        <v>163</v>
      </c>
      <c r="G31" s="174" t="s">
        <v>307</v>
      </c>
      <c r="H31" s="175">
        <v>42675</v>
      </c>
      <c r="I31" s="175"/>
      <c r="J31" s="172"/>
      <c r="K31" s="176" t="s">
        <v>164</v>
      </c>
      <c r="L31" s="65">
        <f t="shared" si="0"/>
        <v>123000</v>
      </c>
      <c r="M31" s="66">
        <f t="shared" si="1"/>
        <v>0</v>
      </c>
      <c r="N31" s="77">
        <f t="shared" si="2"/>
        <v>123000</v>
      </c>
      <c r="O31" s="67">
        <f t="shared" si="3"/>
        <v>0</v>
      </c>
      <c r="P31" s="203">
        <v>118000</v>
      </c>
      <c r="Q31" s="204">
        <v>0</v>
      </c>
      <c r="R31" s="60">
        <f t="shared" si="4"/>
        <v>118000</v>
      </c>
      <c r="S31" s="65">
        <v>118000</v>
      </c>
      <c r="T31" s="66">
        <v>0</v>
      </c>
      <c r="U31" s="60">
        <f t="shared" si="5"/>
        <v>118000</v>
      </c>
      <c r="V31" s="18">
        <f t="shared" si="6"/>
        <v>5000</v>
      </c>
      <c r="W31" s="19">
        <f t="shared" si="7"/>
        <v>0</v>
      </c>
      <c r="X31" s="60">
        <f t="shared" si="8"/>
        <v>5000</v>
      </c>
      <c r="Y31" s="18">
        <f t="shared" si="9"/>
        <v>0</v>
      </c>
      <c r="Z31" s="19">
        <f t="shared" si="10"/>
        <v>0</v>
      </c>
      <c r="AA31" s="61">
        <f t="shared" si="11"/>
        <v>0</v>
      </c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55"/>
      <c r="HT31" s="55"/>
      <c r="HU31" s="55"/>
      <c r="HV31" s="55"/>
      <c r="HW31" s="55"/>
      <c r="HX31" s="55"/>
    </row>
    <row r="32" spans="1:232" s="56" customFormat="1">
      <c r="A32" s="97" t="s">
        <v>166</v>
      </c>
      <c r="B32" s="178">
        <v>50</v>
      </c>
      <c r="C32" s="178">
        <v>9451</v>
      </c>
      <c r="D32" s="178" t="s">
        <v>167</v>
      </c>
      <c r="E32" s="97" t="s">
        <v>148</v>
      </c>
      <c r="F32" s="97" t="s">
        <v>168</v>
      </c>
      <c r="G32" s="174" t="s">
        <v>307</v>
      </c>
      <c r="H32" s="175">
        <v>42675</v>
      </c>
      <c r="I32" s="175">
        <v>42671</v>
      </c>
      <c r="J32" s="172" t="s">
        <v>60</v>
      </c>
      <c r="K32" s="179" t="s">
        <v>169</v>
      </c>
      <c r="L32" s="65">
        <f t="shared" si="0"/>
        <v>11076000</v>
      </c>
      <c r="M32" s="66">
        <f t="shared" si="1"/>
        <v>954000</v>
      </c>
      <c r="N32" s="77">
        <f t="shared" si="2"/>
        <v>12030000</v>
      </c>
      <c r="O32" s="67">
        <f t="shared" si="3"/>
        <v>0</v>
      </c>
      <c r="P32" s="203">
        <v>10661000</v>
      </c>
      <c r="Q32" s="204">
        <v>916000</v>
      </c>
      <c r="R32" s="60">
        <f t="shared" si="4"/>
        <v>11577000</v>
      </c>
      <c r="S32" s="65">
        <v>10661000</v>
      </c>
      <c r="T32" s="66">
        <v>916000</v>
      </c>
      <c r="U32" s="60">
        <f t="shared" si="5"/>
        <v>11577000</v>
      </c>
      <c r="V32" s="18">
        <f t="shared" si="6"/>
        <v>415000</v>
      </c>
      <c r="W32" s="19">
        <f t="shared" si="7"/>
        <v>38000</v>
      </c>
      <c r="X32" s="60">
        <f t="shared" si="8"/>
        <v>453000</v>
      </c>
      <c r="Y32" s="18">
        <f t="shared" si="9"/>
        <v>0</v>
      </c>
      <c r="Z32" s="19">
        <f t="shared" si="10"/>
        <v>0</v>
      </c>
      <c r="AA32" s="61">
        <f t="shared" si="11"/>
        <v>0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</row>
    <row r="33" spans="1:232" s="56" customFormat="1">
      <c r="A33" s="97" t="s">
        <v>170</v>
      </c>
      <c r="B33" s="178">
        <v>2</v>
      </c>
      <c r="C33" s="178">
        <v>9467</v>
      </c>
      <c r="D33" s="178" t="s">
        <v>64</v>
      </c>
      <c r="E33" s="185" t="s">
        <v>65</v>
      </c>
      <c r="F33" s="97" t="s">
        <v>171</v>
      </c>
      <c r="G33" s="174" t="s">
        <v>307</v>
      </c>
      <c r="H33" s="175">
        <v>42675</v>
      </c>
      <c r="I33" s="175">
        <v>42671</v>
      </c>
      <c r="J33" s="172" t="s">
        <v>60</v>
      </c>
      <c r="K33" s="97" t="s">
        <v>172</v>
      </c>
      <c r="L33" s="65">
        <f t="shared" si="0"/>
        <v>940000</v>
      </c>
      <c r="M33" s="66">
        <f t="shared" si="1"/>
        <v>139000</v>
      </c>
      <c r="N33" s="77">
        <f t="shared" si="2"/>
        <v>1079000</v>
      </c>
      <c r="O33" s="67">
        <f t="shared" si="3"/>
        <v>0</v>
      </c>
      <c r="P33" s="203">
        <v>905000</v>
      </c>
      <c r="Q33" s="204">
        <v>133000</v>
      </c>
      <c r="R33" s="60">
        <f t="shared" si="4"/>
        <v>1038000</v>
      </c>
      <c r="S33" s="65">
        <v>905000</v>
      </c>
      <c r="T33" s="66">
        <v>133000</v>
      </c>
      <c r="U33" s="60">
        <f t="shared" si="5"/>
        <v>1038000</v>
      </c>
      <c r="V33" s="18">
        <f t="shared" si="6"/>
        <v>35000</v>
      </c>
      <c r="W33" s="19">
        <f t="shared" si="7"/>
        <v>6000</v>
      </c>
      <c r="X33" s="60">
        <f t="shared" si="8"/>
        <v>41000</v>
      </c>
      <c r="Y33" s="18">
        <f t="shared" si="9"/>
        <v>0</v>
      </c>
      <c r="Z33" s="19">
        <f t="shared" si="10"/>
        <v>0</v>
      </c>
      <c r="AA33" s="61">
        <f t="shared" si="11"/>
        <v>0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55"/>
      <c r="HV33" s="55"/>
      <c r="HW33" s="55"/>
      <c r="HX33" s="55"/>
    </row>
    <row r="34" spans="1:232" s="56" customFormat="1">
      <c r="A34" s="97" t="s">
        <v>173</v>
      </c>
      <c r="B34" s="178">
        <v>2</v>
      </c>
      <c r="C34" s="178"/>
      <c r="D34" s="178"/>
      <c r="E34" s="97" t="s">
        <v>174</v>
      </c>
      <c r="F34" s="97" t="s">
        <v>175</v>
      </c>
      <c r="G34" s="174" t="s">
        <v>307</v>
      </c>
      <c r="H34" s="175">
        <v>42675</v>
      </c>
      <c r="I34" s="175"/>
      <c r="J34" s="172" t="s">
        <v>60</v>
      </c>
      <c r="K34" s="97" t="s">
        <v>176</v>
      </c>
      <c r="L34" s="65">
        <f t="shared" si="0"/>
        <v>1471000</v>
      </c>
      <c r="M34" s="66">
        <f t="shared" si="1"/>
        <v>0</v>
      </c>
      <c r="N34" s="77">
        <f t="shared" si="2"/>
        <v>1471000</v>
      </c>
      <c r="O34" s="67">
        <f t="shared" si="3"/>
        <v>0</v>
      </c>
      <c r="P34" s="203">
        <v>1416000</v>
      </c>
      <c r="Q34" s="204">
        <v>0</v>
      </c>
      <c r="R34" s="60">
        <f t="shared" si="4"/>
        <v>1416000</v>
      </c>
      <c r="S34" s="65">
        <v>1416000</v>
      </c>
      <c r="T34" s="66">
        <v>0</v>
      </c>
      <c r="U34" s="60">
        <f t="shared" si="5"/>
        <v>1416000</v>
      </c>
      <c r="V34" s="18">
        <f t="shared" si="6"/>
        <v>55000</v>
      </c>
      <c r="W34" s="19">
        <f t="shared" si="7"/>
        <v>0</v>
      </c>
      <c r="X34" s="60">
        <f t="shared" si="8"/>
        <v>55000</v>
      </c>
      <c r="Y34" s="18">
        <f t="shared" si="9"/>
        <v>0</v>
      </c>
      <c r="Z34" s="19">
        <f t="shared" si="10"/>
        <v>0</v>
      </c>
      <c r="AA34" s="61">
        <f t="shared" si="11"/>
        <v>0</v>
      </c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</row>
    <row r="35" spans="1:232" s="56" customFormat="1">
      <c r="A35" s="172" t="s">
        <v>177</v>
      </c>
      <c r="B35" s="173" t="s">
        <v>145</v>
      </c>
      <c r="C35" s="173">
        <v>9461</v>
      </c>
      <c r="D35" s="173" t="s">
        <v>178</v>
      </c>
      <c r="E35" s="172" t="s">
        <v>105</v>
      </c>
      <c r="F35" s="172" t="s">
        <v>179</v>
      </c>
      <c r="G35" s="174" t="s">
        <v>307</v>
      </c>
      <c r="H35" s="175">
        <v>42675</v>
      </c>
      <c r="I35" s="175"/>
      <c r="J35" s="172" t="s">
        <v>60</v>
      </c>
      <c r="K35" s="172" t="s">
        <v>180</v>
      </c>
      <c r="L35" s="65">
        <f t="shared" si="0"/>
        <v>4480000</v>
      </c>
      <c r="M35" s="66">
        <f t="shared" si="1"/>
        <v>0</v>
      </c>
      <c r="N35" s="77">
        <f t="shared" si="2"/>
        <v>4480000</v>
      </c>
      <c r="O35" s="67">
        <f t="shared" si="3"/>
        <v>0</v>
      </c>
      <c r="P35" s="203">
        <v>4312000</v>
      </c>
      <c r="Q35" s="204">
        <v>0</v>
      </c>
      <c r="R35" s="60">
        <f t="shared" si="4"/>
        <v>4312000</v>
      </c>
      <c r="S35" s="65">
        <v>4312000</v>
      </c>
      <c r="T35" s="66">
        <v>0</v>
      </c>
      <c r="U35" s="60">
        <f t="shared" si="5"/>
        <v>4312000</v>
      </c>
      <c r="V35" s="18">
        <f t="shared" si="6"/>
        <v>168000</v>
      </c>
      <c r="W35" s="19">
        <f t="shared" si="7"/>
        <v>0</v>
      </c>
      <c r="X35" s="60">
        <f t="shared" si="8"/>
        <v>168000</v>
      </c>
      <c r="Y35" s="18">
        <f t="shared" si="9"/>
        <v>0</v>
      </c>
      <c r="Z35" s="19">
        <f t="shared" si="10"/>
        <v>0</v>
      </c>
      <c r="AA35" s="61">
        <f t="shared" si="11"/>
        <v>0</v>
      </c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55"/>
      <c r="HV35" s="55"/>
      <c r="HW35" s="55"/>
      <c r="HX35" s="55"/>
    </row>
    <row r="36" spans="1:232" s="56" customFormat="1">
      <c r="A36" s="186" t="s">
        <v>181</v>
      </c>
      <c r="B36" s="178">
        <v>1</v>
      </c>
      <c r="C36" s="178"/>
      <c r="D36" s="178"/>
      <c r="E36" s="186" t="s">
        <v>105</v>
      </c>
      <c r="F36" s="186" t="s">
        <v>182</v>
      </c>
      <c r="G36" s="174" t="s">
        <v>307</v>
      </c>
      <c r="H36" s="175">
        <v>42675</v>
      </c>
      <c r="I36" s="175">
        <v>42671</v>
      </c>
      <c r="J36" s="187" t="s">
        <v>60</v>
      </c>
      <c r="K36" s="97" t="s">
        <v>183</v>
      </c>
      <c r="L36" s="65">
        <f t="shared" si="0"/>
        <v>20587000</v>
      </c>
      <c r="M36" s="66">
        <f t="shared" si="1"/>
        <v>6139000</v>
      </c>
      <c r="N36" s="77">
        <f t="shared" si="2"/>
        <v>26726000</v>
      </c>
      <c r="O36" s="67">
        <f t="shared" si="3"/>
        <v>0</v>
      </c>
      <c r="P36" s="203">
        <v>19815000</v>
      </c>
      <c r="Q36" s="204">
        <v>5893000</v>
      </c>
      <c r="R36" s="60">
        <f t="shared" si="4"/>
        <v>25708000</v>
      </c>
      <c r="S36" s="65">
        <v>19815000</v>
      </c>
      <c r="T36" s="66">
        <v>5893000</v>
      </c>
      <c r="U36" s="60">
        <f t="shared" si="5"/>
        <v>25708000</v>
      </c>
      <c r="V36" s="18">
        <f t="shared" si="6"/>
        <v>772000</v>
      </c>
      <c r="W36" s="19">
        <f t="shared" si="7"/>
        <v>246000</v>
      </c>
      <c r="X36" s="60">
        <f t="shared" si="8"/>
        <v>1018000</v>
      </c>
      <c r="Y36" s="18">
        <f t="shared" si="9"/>
        <v>0</v>
      </c>
      <c r="Z36" s="19">
        <f t="shared" si="10"/>
        <v>0</v>
      </c>
      <c r="AA36" s="61">
        <f t="shared" si="11"/>
        <v>0</v>
      </c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  <c r="HG36" s="55"/>
      <c r="HH36" s="55"/>
      <c r="HI36" s="55"/>
      <c r="HJ36" s="55"/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55"/>
      <c r="HV36" s="55"/>
      <c r="HW36" s="55"/>
      <c r="HX36" s="55"/>
    </row>
    <row r="37" spans="1:232" s="56" customFormat="1">
      <c r="A37" s="172" t="s">
        <v>186</v>
      </c>
      <c r="B37" s="173">
        <v>137</v>
      </c>
      <c r="C37" s="173">
        <v>9654</v>
      </c>
      <c r="D37" s="173" t="s">
        <v>76</v>
      </c>
      <c r="E37" s="172" t="s">
        <v>187</v>
      </c>
      <c r="F37" s="172" t="s">
        <v>188</v>
      </c>
      <c r="G37" s="174" t="s">
        <v>307</v>
      </c>
      <c r="H37" s="175">
        <v>42675</v>
      </c>
      <c r="I37" s="175">
        <v>42671</v>
      </c>
      <c r="J37" s="172" t="s">
        <v>60</v>
      </c>
      <c r="K37" s="172"/>
      <c r="L37" s="65">
        <f t="shared" si="0"/>
        <v>3155000</v>
      </c>
      <c r="M37" s="66">
        <f t="shared" si="1"/>
        <v>357000</v>
      </c>
      <c r="N37" s="77">
        <f t="shared" si="2"/>
        <v>3512000</v>
      </c>
      <c r="O37" s="67">
        <f t="shared" si="3"/>
        <v>0</v>
      </c>
      <c r="P37" s="203">
        <v>3037000</v>
      </c>
      <c r="Q37" s="204">
        <v>343000</v>
      </c>
      <c r="R37" s="60">
        <f t="shared" si="4"/>
        <v>3380000</v>
      </c>
      <c r="S37" s="65">
        <v>3037000</v>
      </c>
      <c r="T37" s="66">
        <v>343000</v>
      </c>
      <c r="U37" s="60">
        <f t="shared" si="5"/>
        <v>3380000</v>
      </c>
      <c r="V37" s="18">
        <f t="shared" si="6"/>
        <v>118000</v>
      </c>
      <c r="W37" s="19">
        <f t="shared" si="7"/>
        <v>14000</v>
      </c>
      <c r="X37" s="60">
        <f t="shared" si="8"/>
        <v>132000</v>
      </c>
      <c r="Y37" s="18">
        <f t="shared" si="9"/>
        <v>0</v>
      </c>
      <c r="Z37" s="19">
        <f t="shared" si="10"/>
        <v>0</v>
      </c>
      <c r="AA37" s="61">
        <f t="shared" si="11"/>
        <v>0</v>
      </c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55"/>
      <c r="DS37" s="55"/>
      <c r="DT37" s="55"/>
      <c r="DU37" s="55"/>
      <c r="DV37" s="55"/>
      <c r="DW37" s="55"/>
      <c r="DX37" s="55"/>
      <c r="DY37" s="55"/>
      <c r="DZ37" s="55"/>
      <c r="EA37" s="55"/>
      <c r="EB37" s="55"/>
      <c r="EC37" s="55"/>
      <c r="ED37" s="55"/>
      <c r="EE37" s="55"/>
      <c r="EF37" s="55"/>
      <c r="EG37" s="55"/>
      <c r="EH37" s="55"/>
      <c r="EI37" s="55"/>
      <c r="EJ37" s="55"/>
      <c r="EK37" s="55"/>
      <c r="EL37" s="55"/>
      <c r="EM37" s="55"/>
      <c r="EN37" s="55"/>
      <c r="EO37" s="55"/>
      <c r="EP37" s="55"/>
      <c r="EQ37" s="55"/>
      <c r="ER37" s="55"/>
      <c r="ES37" s="55"/>
      <c r="ET37" s="55"/>
      <c r="EU37" s="55"/>
      <c r="EV37" s="55"/>
      <c r="EW37" s="55"/>
      <c r="EX37" s="55"/>
      <c r="EY37" s="55"/>
      <c r="EZ37" s="55"/>
      <c r="FA37" s="55"/>
      <c r="FB37" s="55"/>
      <c r="FC37" s="55"/>
      <c r="FD37" s="55"/>
      <c r="FE37" s="55"/>
      <c r="FF37" s="55"/>
      <c r="FG37" s="55"/>
      <c r="FH37" s="55"/>
      <c r="FI37" s="55"/>
      <c r="FJ37" s="55"/>
      <c r="FK37" s="55"/>
      <c r="FL37" s="55"/>
      <c r="FM37" s="55"/>
      <c r="FN37" s="55"/>
      <c r="FO37" s="55"/>
      <c r="FP37" s="55"/>
      <c r="FQ37" s="55"/>
      <c r="FR37" s="55"/>
      <c r="FS37" s="55"/>
      <c r="FT37" s="55"/>
      <c r="FU37" s="55"/>
      <c r="FV37" s="55"/>
      <c r="FW37" s="55"/>
      <c r="FX37" s="55"/>
      <c r="FY37" s="55"/>
      <c r="FZ37" s="55"/>
      <c r="GA37" s="55"/>
      <c r="GB37" s="55"/>
      <c r="GC37" s="55"/>
      <c r="GD37" s="55"/>
      <c r="GE37" s="55"/>
      <c r="GF37" s="55"/>
      <c r="GG37" s="55"/>
      <c r="GH37" s="55"/>
      <c r="GI37" s="55"/>
      <c r="GJ37" s="55"/>
      <c r="GK37" s="55"/>
      <c r="GL37" s="55"/>
      <c r="GM37" s="55"/>
      <c r="GN37" s="55"/>
      <c r="GO37" s="55"/>
      <c r="GP37" s="55"/>
      <c r="GQ37" s="55"/>
      <c r="GR37" s="55"/>
      <c r="GS37" s="55"/>
      <c r="GT37" s="55"/>
      <c r="GU37" s="55"/>
      <c r="GV37" s="55"/>
      <c r="GW37" s="55"/>
      <c r="GX37" s="55"/>
      <c r="GY37" s="55"/>
      <c r="GZ37" s="55"/>
      <c r="HA37" s="55"/>
      <c r="HB37" s="55"/>
      <c r="HC37" s="55"/>
      <c r="HD37" s="55"/>
      <c r="HE37" s="55"/>
      <c r="HF37" s="55"/>
      <c r="HG37" s="55"/>
      <c r="HH37" s="55"/>
      <c r="HI37" s="55"/>
      <c r="HJ37" s="55"/>
      <c r="HK37" s="55"/>
      <c r="HL37" s="55"/>
      <c r="HM37" s="55"/>
      <c r="HN37" s="55"/>
      <c r="HO37" s="55"/>
      <c r="HP37" s="55"/>
      <c r="HQ37" s="55"/>
      <c r="HR37" s="55"/>
      <c r="HS37" s="55"/>
      <c r="HT37" s="55"/>
      <c r="HU37" s="55"/>
      <c r="HV37" s="55"/>
      <c r="HW37" s="55"/>
      <c r="HX37" s="55"/>
    </row>
    <row r="38" spans="1:232" s="56" customFormat="1">
      <c r="A38" s="174" t="s">
        <v>189</v>
      </c>
      <c r="B38" s="173" t="s">
        <v>190</v>
      </c>
      <c r="C38" s="173">
        <v>9463</v>
      </c>
      <c r="D38" s="173" t="s">
        <v>157</v>
      </c>
      <c r="E38" s="172" t="s">
        <v>62</v>
      </c>
      <c r="F38" s="174" t="s">
        <v>191</v>
      </c>
      <c r="G38" s="174" t="s">
        <v>307</v>
      </c>
      <c r="H38" s="175">
        <v>42675</v>
      </c>
      <c r="I38" s="175"/>
      <c r="J38" s="172" t="s">
        <v>60</v>
      </c>
      <c r="K38" s="174" t="s">
        <v>97</v>
      </c>
      <c r="L38" s="65">
        <f t="shared" ref="L38:L65" si="12">ROUND(P38*ign/igo,afrind)</f>
        <v>1270000</v>
      </c>
      <c r="M38" s="66">
        <f t="shared" ref="M38:M65" si="13">ROUND(Q38*iin/iio,afrind)</f>
        <v>0</v>
      </c>
      <c r="N38" s="77">
        <f t="shared" ref="N38:N65" si="14">SUM(L38:M38)</f>
        <v>1270000</v>
      </c>
      <c r="O38" s="67">
        <f t="shared" ref="O38:O65" si="15">ROUND(N38*premieGM/1000,2)</f>
        <v>0</v>
      </c>
      <c r="P38" s="203">
        <v>1222000</v>
      </c>
      <c r="Q38" s="204">
        <v>0</v>
      </c>
      <c r="R38" s="60">
        <f t="shared" si="4"/>
        <v>1222000</v>
      </c>
      <c r="S38" s="65">
        <v>1222000</v>
      </c>
      <c r="T38" s="66">
        <v>0</v>
      </c>
      <c r="U38" s="60">
        <f t="shared" ref="U38:U65" si="16">SUM(S38:T38)</f>
        <v>1222000</v>
      </c>
      <c r="V38" s="18">
        <f t="shared" ref="V38:V65" si="17">L38-P38</f>
        <v>48000</v>
      </c>
      <c r="W38" s="19">
        <f t="shared" ref="W38:W65" si="18">M38-Q38</f>
        <v>0</v>
      </c>
      <c r="X38" s="60">
        <f t="shared" ref="X38:X65" si="19">SUM(V38:W38)</f>
        <v>48000</v>
      </c>
      <c r="Y38" s="18">
        <f t="shared" ref="Y38:Y65" si="20">P38-S38</f>
        <v>0</v>
      </c>
      <c r="Z38" s="19">
        <f t="shared" ref="Z38:Z65" si="21">Q38-T38</f>
        <v>0</v>
      </c>
      <c r="AA38" s="61">
        <f t="shared" ref="AA38:AA65" si="22">SUM(Y38:Z38)</f>
        <v>0</v>
      </c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  <c r="EX38" s="55"/>
      <c r="EY38" s="55"/>
      <c r="EZ38" s="55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5"/>
      <c r="FV38" s="55"/>
      <c r="FW38" s="55"/>
      <c r="FX38" s="55"/>
      <c r="FY38" s="55"/>
      <c r="FZ38" s="55"/>
      <c r="GA38" s="55"/>
      <c r="GB38" s="55"/>
      <c r="GC38" s="55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5"/>
      <c r="GY38" s="55"/>
      <c r="GZ38" s="55"/>
      <c r="HA38" s="55"/>
      <c r="HB38" s="55"/>
      <c r="HC38" s="55"/>
      <c r="HD38" s="55"/>
      <c r="HE38" s="55"/>
      <c r="HF38" s="55"/>
      <c r="HG38" s="55"/>
      <c r="HH38" s="55"/>
      <c r="HI38" s="55"/>
      <c r="HJ38" s="55"/>
      <c r="HK38" s="55"/>
      <c r="HL38" s="55"/>
      <c r="HM38" s="55"/>
      <c r="HN38" s="55"/>
      <c r="HO38" s="55"/>
      <c r="HP38" s="55"/>
      <c r="HQ38" s="55"/>
      <c r="HR38" s="55"/>
      <c r="HS38" s="55"/>
      <c r="HT38" s="55"/>
      <c r="HU38" s="55"/>
      <c r="HV38" s="55"/>
      <c r="HW38" s="55"/>
      <c r="HX38" s="55"/>
    </row>
    <row r="39" spans="1:232" s="56" customFormat="1">
      <c r="A39" s="172" t="s">
        <v>75</v>
      </c>
      <c r="B39" s="173" t="s">
        <v>192</v>
      </c>
      <c r="C39" s="173">
        <v>9463</v>
      </c>
      <c r="D39" s="173" t="s">
        <v>76</v>
      </c>
      <c r="E39" s="172" t="s">
        <v>62</v>
      </c>
      <c r="F39" s="172" t="s">
        <v>193</v>
      </c>
      <c r="G39" s="174" t="s">
        <v>307</v>
      </c>
      <c r="H39" s="175">
        <v>42675</v>
      </c>
      <c r="I39" s="175"/>
      <c r="J39" s="172" t="s">
        <v>60</v>
      </c>
      <c r="K39" s="172" t="s">
        <v>61</v>
      </c>
      <c r="L39" s="65">
        <f t="shared" si="12"/>
        <v>137000</v>
      </c>
      <c r="M39" s="66">
        <f t="shared" si="13"/>
        <v>0</v>
      </c>
      <c r="N39" s="77">
        <f t="shared" si="14"/>
        <v>137000</v>
      </c>
      <c r="O39" s="67">
        <f t="shared" si="15"/>
        <v>0</v>
      </c>
      <c r="P39" s="203">
        <v>132000</v>
      </c>
      <c r="Q39" s="204">
        <v>0</v>
      </c>
      <c r="R39" s="60">
        <f t="shared" si="4"/>
        <v>132000</v>
      </c>
      <c r="S39" s="65">
        <v>132000</v>
      </c>
      <c r="T39" s="66">
        <v>0</v>
      </c>
      <c r="U39" s="60">
        <f t="shared" si="16"/>
        <v>132000</v>
      </c>
      <c r="V39" s="18">
        <f t="shared" si="17"/>
        <v>5000</v>
      </c>
      <c r="W39" s="19">
        <f t="shared" si="18"/>
        <v>0</v>
      </c>
      <c r="X39" s="60">
        <f t="shared" si="19"/>
        <v>5000</v>
      </c>
      <c r="Y39" s="18">
        <f t="shared" si="20"/>
        <v>0</v>
      </c>
      <c r="Z39" s="19">
        <f t="shared" si="21"/>
        <v>0</v>
      </c>
      <c r="AA39" s="61">
        <f t="shared" si="22"/>
        <v>0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55"/>
      <c r="DV39" s="55"/>
      <c r="DW39" s="55"/>
      <c r="DX39" s="55"/>
      <c r="DY39" s="55"/>
      <c r="DZ39" s="55"/>
      <c r="EA39" s="55"/>
      <c r="EB39" s="55"/>
      <c r="EC39" s="55"/>
      <c r="ED39" s="55"/>
      <c r="EE39" s="55"/>
      <c r="EF39" s="55"/>
      <c r="EG39" s="55"/>
      <c r="EH39" s="55"/>
      <c r="EI39" s="55"/>
      <c r="EJ39" s="55"/>
      <c r="EK39" s="55"/>
      <c r="EL39" s="55"/>
      <c r="EM39" s="55"/>
      <c r="EN39" s="55"/>
      <c r="EO39" s="55"/>
      <c r="EP39" s="55"/>
      <c r="EQ39" s="55"/>
      <c r="ER39" s="55"/>
      <c r="ES39" s="55"/>
      <c r="ET39" s="55"/>
      <c r="EU39" s="55"/>
      <c r="EV39" s="55"/>
      <c r="EW39" s="55"/>
      <c r="EX39" s="55"/>
      <c r="EY39" s="55"/>
      <c r="EZ39" s="55"/>
      <c r="FA39" s="55"/>
      <c r="FB39" s="55"/>
      <c r="FC39" s="55"/>
      <c r="FD39" s="55"/>
      <c r="FE39" s="55"/>
      <c r="FF39" s="55"/>
      <c r="FG39" s="55"/>
      <c r="FH39" s="55"/>
      <c r="FI39" s="55"/>
      <c r="FJ39" s="55"/>
      <c r="FK39" s="55"/>
      <c r="FL39" s="55"/>
      <c r="FM39" s="55"/>
      <c r="FN39" s="55"/>
      <c r="FO39" s="55"/>
      <c r="FP39" s="55"/>
      <c r="FQ39" s="55"/>
      <c r="FR39" s="55"/>
      <c r="FS39" s="55"/>
      <c r="FT39" s="55"/>
      <c r="FU39" s="55"/>
      <c r="FV39" s="55"/>
      <c r="FW39" s="55"/>
      <c r="FX39" s="55"/>
      <c r="FY39" s="55"/>
      <c r="FZ39" s="55"/>
      <c r="GA39" s="55"/>
      <c r="GB39" s="55"/>
      <c r="GC39" s="55"/>
      <c r="GD39" s="55"/>
      <c r="GE39" s="55"/>
      <c r="GF39" s="55"/>
      <c r="GG39" s="55"/>
      <c r="GH39" s="55"/>
      <c r="GI39" s="55"/>
      <c r="GJ39" s="55"/>
      <c r="GK39" s="55"/>
      <c r="GL39" s="55"/>
      <c r="GM39" s="55"/>
      <c r="GN39" s="55"/>
      <c r="GO39" s="55"/>
      <c r="GP39" s="55"/>
      <c r="GQ39" s="55"/>
      <c r="GR39" s="55"/>
      <c r="GS39" s="55"/>
      <c r="GT39" s="55"/>
      <c r="GU39" s="55"/>
      <c r="GV39" s="55"/>
      <c r="GW39" s="55"/>
      <c r="GX39" s="55"/>
      <c r="GY39" s="55"/>
      <c r="GZ39" s="55"/>
      <c r="HA39" s="55"/>
      <c r="HB39" s="55"/>
      <c r="HC39" s="55"/>
      <c r="HD39" s="55"/>
      <c r="HE39" s="55"/>
      <c r="HF39" s="55"/>
      <c r="HG39" s="55"/>
      <c r="HH39" s="55"/>
      <c r="HI39" s="55"/>
      <c r="HJ39" s="55"/>
      <c r="HK39" s="55"/>
      <c r="HL39" s="55"/>
      <c r="HM39" s="55"/>
      <c r="HN39" s="55"/>
      <c r="HO39" s="55"/>
      <c r="HP39" s="55"/>
      <c r="HQ39" s="55"/>
      <c r="HR39" s="55"/>
      <c r="HS39" s="55"/>
      <c r="HT39" s="55"/>
      <c r="HU39" s="55"/>
      <c r="HV39" s="55"/>
      <c r="HW39" s="55"/>
      <c r="HX39" s="55"/>
    </row>
    <row r="40" spans="1:232" s="56" customFormat="1">
      <c r="A40" s="97" t="s">
        <v>195</v>
      </c>
      <c r="B40" s="178" t="s">
        <v>111</v>
      </c>
      <c r="C40" s="178">
        <v>9461</v>
      </c>
      <c r="D40" s="178" t="s">
        <v>185</v>
      </c>
      <c r="E40" s="97" t="s">
        <v>105</v>
      </c>
      <c r="F40" s="97" t="s">
        <v>196</v>
      </c>
      <c r="G40" s="174" t="s">
        <v>307</v>
      </c>
      <c r="H40" s="175">
        <v>42675</v>
      </c>
      <c r="I40" s="175"/>
      <c r="J40" s="172" t="s">
        <v>60</v>
      </c>
      <c r="K40" s="97" t="s">
        <v>61</v>
      </c>
      <c r="L40" s="65">
        <f t="shared" si="12"/>
        <v>1499000</v>
      </c>
      <c r="M40" s="66">
        <f t="shared" si="13"/>
        <v>0</v>
      </c>
      <c r="N40" s="77">
        <f t="shared" si="14"/>
        <v>1499000</v>
      </c>
      <c r="O40" s="67">
        <f t="shared" si="15"/>
        <v>0</v>
      </c>
      <c r="P40" s="203">
        <v>1443000</v>
      </c>
      <c r="Q40" s="204">
        <v>0</v>
      </c>
      <c r="R40" s="60">
        <f t="shared" si="4"/>
        <v>1443000</v>
      </c>
      <c r="S40" s="65">
        <v>1443000</v>
      </c>
      <c r="T40" s="66">
        <v>0</v>
      </c>
      <c r="U40" s="60">
        <f t="shared" si="16"/>
        <v>1443000</v>
      </c>
      <c r="V40" s="18">
        <f t="shared" si="17"/>
        <v>56000</v>
      </c>
      <c r="W40" s="19">
        <f t="shared" si="18"/>
        <v>0</v>
      </c>
      <c r="X40" s="60">
        <f t="shared" si="19"/>
        <v>56000</v>
      </c>
      <c r="Y40" s="18">
        <f t="shared" si="20"/>
        <v>0</v>
      </c>
      <c r="Z40" s="19">
        <f t="shared" si="21"/>
        <v>0</v>
      </c>
      <c r="AA40" s="61">
        <f t="shared" si="22"/>
        <v>0</v>
      </c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55"/>
      <c r="DZ40" s="55"/>
      <c r="EA40" s="55"/>
      <c r="EB40" s="55"/>
      <c r="EC40" s="55"/>
      <c r="ED40" s="55"/>
      <c r="EE40" s="55"/>
      <c r="EF40" s="55"/>
      <c r="EG40" s="55"/>
      <c r="EH40" s="55"/>
      <c r="EI40" s="55"/>
      <c r="EJ40" s="55"/>
      <c r="EK40" s="55"/>
      <c r="EL40" s="55"/>
      <c r="EM40" s="55"/>
      <c r="EN40" s="55"/>
      <c r="EO40" s="55"/>
      <c r="EP40" s="55"/>
      <c r="EQ40" s="55"/>
      <c r="ER40" s="55"/>
      <c r="ES40" s="55"/>
      <c r="ET40" s="55"/>
      <c r="EU40" s="55"/>
      <c r="EV40" s="55"/>
      <c r="EW40" s="55"/>
      <c r="EX40" s="55"/>
      <c r="EY40" s="55"/>
      <c r="EZ40" s="55"/>
      <c r="FA40" s="55"/>
      <c r="FB40" s="55"/>
      <c r="FC40" s="55"/>
      <c r="FD40" s="55"/>
      <c r="FE40" s="55"/>
      <c r="FF40" s="55"/>
      <c r="FG40" s="55"/>
      <c r="FH40" s="55"/>
      <c r="FI40" s="55"/>
      <c r="FJ40" s="55"/>
      <c r="FK40" s="55"/>
      <c r="FL40" s="55"/>
      <c r="FM40" s="55"/>
      <c r="FN40" s="55"/>
      <c r="FO40" s="55"/>
      <c r="FP40" s="55"/>
      <c r="FQ40" s="55"/>
      <c r="FR40" s="55"/>
      <c r="FS40" s="55"/>
      <c r="FT40" s="55"/>
      <c r="FU40" s="55"/>
      <c r="FV40" s="55"/>
      <c r="FW40" s="55"/>
      <c r="FX40" s="55"/>
      <c r="FY40" s="55"/>
      <c r="FZ40" s="55"/>
      <c r="GA40" s="55"/>
      <c r="GB40" s="55"/>
      <c r="GC40" s="55"/>
      <c r="GD40" s="55"/>
      <c r="GE40" s="55"/>
      <c r="GF40" s="55"/>
      <c r="GG40" s="55"/>
      <c r="GH40" s="55"/>
      <c r="GI40" s="55"/>
      <c r="GJ40" s="55"/>
      <c r="GK40" s="55"/>
      <c r="GL40" s="55"/>
      <c r="GM40" s="55"/>
      <c r="GN40" s="55"/>
      <c r="GO40" s="55"/>
      <c r="GP40" s="55"/>
      <c r="GQ40" s="55"/>
      <c r="GR40" s="55"/>
      <c r="GS40" s="55"/>
      <c r="GT40" s="55"/>
      <c r="GU40" s="55"/>
      <c r="GV40" s="55"/>
      <c r="GW40" s="55"/>
      <c r="GX40" s="55"/>
      <c r="GY40" s="55"/>
      <c r="GZ40" s="55"/>
      <c r="HA40" s="55"/>
      <c r="HB40" s="55"/>
      <c r="HC40" s="55"/>
      <c r="HD40" s="55"/>
      <c r="HE40" s="55"/>
      <c r="HF40" s="55"/>
      <c r="HG40" s="55"/>
      <c r="HH40" s="55"/>
      <c r="HI40" s="55"/>
      <c r="HJ40" s="55"/>
      <c r="HK40" s="55"/>
      <c r="HL40" s="55"/>
      <c r="HM40" s="55"/>
      <c r="HN40" s="55"/>
      <c r="HO40" s="55"/>
      <c r="HP40" s="55"/>
      <c r="HQ40" s="55"/>
      <c r="HR40" s="55"/>
      <c r="HS40" s="55"/>
      <c r="HT40" s="55"/>
      <c r="HU40" s="55"/>
      <c r="HV40" s="55"/>
      <c r="HW40" s="55"/>
      <c r="HX40" s="55"/>
    </row>
    <row r="41" spans="1:232" s="56" customFormat="1">
      <c r="A41" s="172" t="s">
        <v>117</v>
      </c>
      <c r="B41" s="173" t="s">
        <v>197</v>
      </c>
      <c r="C41" s="173">
        <v>9461</v>
      </c>
      <c r="D41" s="173" t="s">
        <v>118</v>
      </c>
      <c r="E41" s="172" t="s">
        <v>105</v>
      </c>
      <c r="F41" s="172" t="s">
        <v>198</v>
      </c>
      <c r="G41" s="174"/>
      <c r="H41" s="175"/>
      <c r="I41" s="175"/>
      <c r="J41" s="172" t="s">
        <v>60</v>
      </c>
      <c r="K41" s="172" t="s">
        <v>61</v>
      </c>
      <c r="L41" s="65">
        <f t="shared" si="12"/>
        <v>2499000</v>
      </c>
      <c r="M41" s="66">
        <f t="shared" si="13"/>
        <v>0</v>
      </c>
      <c r="N41" s="77">
        <f t="shared" si="14"/>
        <v>2499000</v>
      </c>
      <c r="O41" s="67">
        <f t="shared" si="15"/>
        <v>0</v>
      </c>
      <c r="P41" s="203">
        <v>2405000</v>
      </c>
      <c r="Q41" s="204">
        <v>0</v>
      </c>
      <c r="R41" s="60">
        <f t="shared" si="4"/>
        <v>2405000</v>
      </c>
      <c r="S41" s="65">
        <v>2405000</v>
      </c>
      <c r="T41" s="66">
        <v>0</v>
      </c>
      <c r="U41" s="60">
        <f t="shared" si="16"/>
        <v>2405000</v>
      </c>
      <c r="V41" s="18">
        <f t="shared" si="17"/>
        <v>94000</v>
      </c>
      <c r="W41" s="19">
        <f t="shared" si="18"/>
        <v>0</v>
      </c>
      <c r="X41" s="60">
        <f t="shared" si="19"/>
        <v>94000</v>
      </c>
      <c r="Y41" s="18">
        <f t="shared" si="20"/>
        <v>0</v>
      </c>
      <c r="Z41" s="19">
        <f t="shared" si="21"/>
        <v>0</v>
      </c>
      <c r="AA41" s="61">
        <f t="shared" si="22"/>
        <v>0</v>
      </c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  <c r="GY41" s="55"/>
      <c r="GZ41" s="55"/>
      <c r="HA41" s="55"/>
      <c r="HB41" s="55"/>
      <c r="HC41" s="55"/>
      <c r="HD41" s="55"/>
      <c r="HE41" s="55"/>
      <c r="HF41" s="55"/>
      <c r="HG41" s="55"/>
      <c r="HH41" s="55"/>
      <c r="HI41" s="55"/>
      <c r="HJ41" s="55"/>
      <c r="HK41" s="55"/>
      <c r="HL41" s="55"/>
      <c r="HM41" s="55"/>
      <c r="HN41" s="55"/>
      <c r="HO41" s="55"/>
      <c r="HP41" s="55"/>
      <c r="HQ41" s="55"/>
      <c r="HR41" s="55"/>
      <c r="HS41" s="55"/>
      <c r="HT41" s="55"/>
      <c r="HU41" s="55"/>
      <c r="HV41" s="55"/>
      <c r="HW41" s="55"/>
      <c r="HX41" s="55"/>
    </row>
    <row r="42" spans="1:232" s="56" customFormat="1">
      <c r="A42" s="172" t="s">
        <v>199</v>
      </c>
      <c r="B42" s="173" t="s">
        <v>200</v>
      </c>
      <c r="C42" s="173">
        <v>9511</v>
      </c>
      <c r="D42" s="173" t="s">
        <v>201</v>
      </c>
      <c r="E42" s="172" t="s">
        <v>202</v>
      </c>
      <c r="F42" s="172" t="s">
        <v>203</v>
      </c>
      <c r="G42" s="174" t="s">
        <v>307</v>
      </c>
      <c r="H42" s="175">
        <v>42675</v>
      </c>
      <c r="I42" s="175"/>
      <c r="J42" s="172" t="s">
        <v>60</v>
      </c>
      <c r="K42" s="172" t="s">
        <v>61</v>
      </c>
      <c r="L42" s="65">
        <f t="shared" si="12"/>
        <v>86000</v>
      </c>
      <c r="M42" s="66">
        <f t="shared" si="13"/>
        <v>0</v>
      </c>
      <c r="N42" s="77">
        <f t="shared" si="14"/>
        <v>86000</v>
      </c>
      <c r="O42" s="67">
        <f t="shared" si="15"/>
        <v>0</v>
      </c>
      <c r="P42" s="203">
        <v>83000</v>
      </c>
      <c r="Q42" s="204">
        <v>0</v>
      </c>
      <c r="R42" s="60">
        <f t="shared" si="4"/>
        <v>83000</v>
      </c>
      <c r="S42" s="65">
        <v>83000</v>
      </c>
      <c r="T42" s="66">
        <v>0</v>
      </c>
      <c r="U42" s="60">
        <f t="shared" si="16"/>
        <v>83000</v>
      </c>
      <c r="V42" s="18">
        <f t="shared" si="17"/>
        <v>3000</v>
      </c>
      <c r="W42" s="19">
        <f t="shared" si="18"/>
        <v>0</v>
      </c>
      <c r="X42" s="60">
        <f t="shared" si="19"/>
        <v>3000</v>
      </c>
      <c r="Y42" s="18">
        <f t="shared" si="20"/>
        <v>0</v>
      </c>
      <c r="Z42" s="19">
        <f t="shared" si="21"/>
        <v>0</v>
      </c>
      <c r="AA42" s="61">
        <f t="shared" si="22"/>
        <v>0</v>
      </c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  <c r="FL42" s="55"/>
      <c r="FM42" s="55"/>
      <c r="FN42" s="55"/>
      <c r="FO42" s="55"/>
      <c r="FP42" s="55"/>
      <c r="FQ42" s="55"/>
      <c r="FR42" s="55"/>
      <c r="FS42" s="55"/>
      <c r="FT42" s="55"/>
      <c r="FU42" s="55"/>
      <c r="FV42" s="55"/>
      <c r="FW42" s="55"/>
      <c r="FX42" s="55"/>
      <c r="FY42" s="55"/>
      <c r="FZ42" s="55"/>
      <c r="GA42" s="55"/>
      <c r="GB42" s="55"/>
      <c r="GC42" s="55"/>
      <c r="GD42" s="55"/>
      <c r="GE42" s="55"/>
      <c r="GF42" s="55"/>
      <c r="GG42" s="55"/>
      <c r="GH42" s="55"/>
      <c r="GI42" s="55"/>
      <c r="GJ42" s="55"/>
      <c r="GK42" s="55"/>
      <c r="GL42" s="55"/>
      <c r="GM42" s="55"/>
      <c r="GN42" s="55"/>
      <c r="GO42" s="55"/>
      <c r="GP42" s="55"/>
      <c r="GQ42" s="55"/>
      <c r="GR42" s="55"/>
      <c r="GS42" s="55"/>
      <c r="GT42" s="55"/>
      <c r="GU42" s="55"/>
      <c r="GV42" s="55"/>
      <c r="GW42" s="55"/>
      <c r="GX42" s="55"/>
      <c r="GY42" s="55"/>
      <c r="GZ42" s="55"/>
      <c r="HA42" s="55"/>
      <c r="HB42" s="55"/>
      <c r="HC42" s="55"/>
      <c r="HD42" s="55"/>
      <c r="HE42" s="55"/>
      <c r="HF42" s="55"/>
      <c r="HG42" s="55"/>
      <c r="HH42" s="55"/>
      <c r="HI42" s="55"/>
      <c r="HJ42" s="55"/>
      <c r="HK42" s="55"/>
      <c r="HL42" s="55"/>
      <c r="HM42" s="55"/>
      <c r="HN42" s="55"/>
      <c r="HO42" s="55"/>
      <c r="HP42" s="55"/>
      <c r="HQ42" s="55"/>
      <c r="HR42" s="55"/>
      <c r="HS42" s="55"/>
      <c r="HT42" s="55"/>
      <c r="HU42" s="55"/>
      <c r="HV42" s="55"/>
      <c r="HW42" s="55"/>
      <c r="HX42" s="55"/>
    </row>
    <row r="43" spans="1:232" s="56" customFormat="1">
      <c r="A43" s="172" t="s">
        <v>204</v>
      </c>
      <c r="B43" s="173" t="s">
        <v>205</v>
      </c>
      <c r="C43" s="173">
        <v>9511</v>
      </c>
      <c r="D43" s="173" t="s">
        <v>206</v>
      </c>
      <c r="E43" s="172" t="s">
        <v>202</v>
      </c>
      <c r="F43" s="172" t="s">
        <v>207</v>
      </c>
      <c r="G43" s="174" t="s">
        <v>307</v>
      </c>
      <c r="H43" s="175">
        <v>42675</v>
      </c>
      <c r="I43" s="175"/>
      <c r="J43" s="172" t="s">
        <v>60</v>
      </c>
      <c r="K43" s="172" t="s">
        <v>61</v>
      </c>
      <c r="L43" s="65">
        <f t="shared" si="12"/>
        <v>65000</v>
      </c>
      <c r="M43" s="66">
        <f t="shared" si="13"/>
        <v>0</v>
      </c>
      <c r="N43" s="77">
        <f t="shared" si="14"/>
        <v>65000</v>
      </c>
      <c r="O43" s="67">
        <f t="shared" si="15"/>
        <v>0</v>
      </c>
      <c r="P43" s="203">
        <v>63000</v>
      </c>
      <c r="Q43" s="204">
        <v>0</v>
      </c>
      <c r="R43" s="60">
        <f t="shared" si="4"/>
        <v>63000</v>
      </c>
      <c r="S43" s="65">
        <v>63000</v>
      </c>
      <c r="T43" s="66">
        <v>0</v>
      </c>
      <c r="U43" s="60">
        <f t="shared" si="16"/>
        <v>63000</v>
      </c>
      <c r="V43" s="18">
        <f t="shared" si="17"/>
        <v>2000</v>
      </c>
      <c r="W43" s="19">
        <f t="shared" si="18"/>
        <v>0</v>
      </c>
      <c r="X43" s="60">
        <f t="shared" si="19"/>
        <v>2000</v>
      </c>
      <c r="Y43" s="18">
        <f t="shared" si="20"/>
        <v>0</v>
      </c>
      <c r="Z43" s="19">
        <f t="shared" si="21"/>
        <v>0</v>
      </c>
      <c r="AA43" s="61">
        <f t="shared" si="22"/>
        <v>0</v>
      </c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  <c r="EE43" s="55"/>
      <c r="EF43" s="55"/>
      <c r="EG43" s="55"/>
      <c r="EH43" s="55"/>
      <c r="EI43" s="55"/>
      <c r="EJ43" s="55"/>
      <c r="EK43" s="55"/>
      <c r="EL43" s="55"/>
      <c r="EM43" s="55"/>
      <c r="EN43" s="55"/>
      <c r="EO43" s="55"/>
      <c r="EP43" s="55"/>
      <c r="EQ43" s="55"/>
      <c r="ER43" s="55"/>
      <c r="ES43" s="55"/>
      <c r="ET43" s="55"/>
      <c r="EU43" s="55"/>
      <c r="EV43" s="55"/>
      <c r="EW43" s="55"/>
      <c r="EX43" s="55"/>
      <c r="EY43" s="55"/>
      <c r="EZ43" s="55"/>
      <c r="FA43" s="55"/>
      <c r="FB43" s="55"/>
      <c r="FC43" s="55"/>
      <c r="FD43" s="55"/>
      <c r="FE43" s="55"/>
      <c r="FF43" s="55"/>
      <c r="FG43" s="55"/>
      <c r="FH43" s="55"/>
      <c r="FI43" s="55"/>
      <c r="FJ43" s="55"/>
      <c r="FK43" s="55"/>
      <c r="FL43" s="55"/>
      <c r="FM43" s="55"/>
      <c r="FN43" s="55"/>
      <c r="FO43" s="55"/>
      <c r="FP43" s="55"/>
      <c r="FQ43" s="55"/>
      <c r="FR43" s="55"/>
      <c r="FS43" s="55"/>
      <c r="FT43" s="55"/>
      <c r="FU43" s="55"/>
      <c r="FV43" s="55"/>
      <c r="FW43" s="55"/>
      <c r="FX43" s="55"/>
      <c r="FY43" s="55"/>
      <c r="FZ43" s="55"/>
      <c r="GA43" s="55"/>
      <c r="GB43" s="55"/>
      <c r="GC43" s="55"/>
      <c r="GD43" s="55"/>
      <c r="GE43" s="55"/>
      <c r="GF43" s="55"/>
      <c r="GG43" s="55"/>
      <c r="GH43" s="55"/>
      <c r="GI43" s="55"/>
      <c r="GJ43" s="55"/>
      <c r="GK43" s="55"/>
      <c r="GL43" s="55"/>
      <c r="GM43" s="55"/>
      <c r="GN43" s="55"/>
      <c r="GO43" s="55"/>
      <c r="GP43" s="55"/>
      <c r="GQ43" s="55"/>
      <c r="GR43" s="55"/>
      <c r="GS43" s="55"/>
      <c r="GT43" s="55"/>
      <c r="GU43" s="55"/>
      <c r="GV43" s="55"/>
      <c r="GW43" s="55"/>
      <c r="GX43" s="55"/>
      <c r="GY43" s="55"/>
      <c r="GZ43" s="55"/>
      <c r="HA43" s="55"/>
      <c r="HB43" s="55"/>
      <c r="HC43" s="55"/>
      <c r="HD43" s="55"/>
      <c r="HE43" s="55"/>
      <c r="HF43" s="55"/>
      <c r="HG43" s="55"/>
      <c r="HH43" s="55"/>
      <c r="HI43" s="55"/>
      <c r="HJ43" s="55"/>
      <c r="HK43" s="55"/>
      <c r="HL43" s="55"/>
      <c r="HM43" s="55"/>
      <c r="HN43" s="55"/>
      <c r="HO43" s="55"/>
      <c r="HP43" s="55"/>
      <c r="HQ43" s="55"/>
      <c r="HR43" s="55"/>
      <c r="HS43" s="55"/>
      <c r="HT43" s="55"/>
      <c r="HU43" s="55"/>
      <c r="HV43" s="55"/>
      <c r="HW43" s="55"/>
      <c r="HX43" s="55"/>
    </row>
    <row r="44" spans="1:232" s="56" customFormat="1">
      <c r="A44" s="172" t="s">
        <v>208</v>
      </c>
      <c r="B44" s="173">
        <v>24</v>
      </c>
      <c r="C44" s="173">
        <v>9451</v>
      </c>
      <c r="D44" s="173" t="s">
        <v>162</v>
      </c>
      <c r="E44" s="172" t="s">
        <v>148</v>
      </c>
      <c r="F44" s="172" t="s">
        <v>209</v>
      </c>
      <c r="G44" s="174" t="s">
        <v>307</v>
      </c>
      <c r="H44" s="175">
        <v>42675</v>
      </c>
      <c r="I44" s="175"/>
      <c r="J44" s="172" t="s">
        <v>60</v>
      </c>
      <c r="K44" s="172" t="s">
        <v>61</v>
      </c>
      <c r="L44" s="65">
        <f t="shared" si="12"/>
        <v>2966000</v>
      </c>
      <c r="M44" s="66">
        <f t="shared" si="13"/>
        <v>0</v>
      </c>
      <c r="N44" s="77">
        <f t="shared" si="14"/>
        <v>2966000</v>
      </c>
      <c r="O44" s="67">
        <f t="shared" si="15"/>
        <v>0</v>
      </c>
      <c r="P44" s="203">
        <v>2855000</v>
      </c>
      <c r="Q44" s="204">
        <v>0</v>
      </c>
      <c r="R44" s="60">
        <f t="shared" si="4"/>
        <v>2855000</v>
      </c>
      <c r="S44" s="65">
        <v>2855000</v>
      </c>
      <c r="T44" s="66">
        <v>0</v>
      </c>
      <c r="U44" s="60">
        <f t="shared" si="16"/>
        <v>2855000</v>
      </c>
      <c r="V44" s="18">
        <f t="shared" si="17"/>
        <v>111000</v>
      </c>
      <c r="W44" s="19">
        <f t="shared" si="18"/>
        <v>0</v>
      </c>
      <c r="X44" s="60">
        <f t="shared" si="19"/>
        <v>111000</v>
      </c>
      <c r="Y44" s="18">
        <f t="shared" si="20"/>
        <v>0</v>
      </c>
      <c r="Z44" s="19">
        <f t="shared" si="21"/>
        <v>0</v>
      </c>
      <c r="AA44" s="61">
        <f t="shared" si="22"/>
        <v>0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5"/>
      <c r="DU44" s="55"/>
      <c r="DV44" s="55"/>
      <c r="DW44" s="55"/>
      <c r="DX44" s="55"/>
      <c r="DY44" s="55"/>
      <c r="DZ44" s="55"/>
      <c r="EA44" s="55"/>
      <c r="EB44" s="55"/>
      <c r="EC44" s="55"/>
      <c r="ED44" s="55"/>
      <c r="EE44" s="55"/>
      <c r="EF44" s="55"/>
      <c r="EG44" s="55"/>
      <c r="EH44" s="55"/>
      <c r="EI44" s="55"/>
      <c r="EJ44" s="55"/>
      <c r="EK44" s="55"/>
      <c r="EL44" s="55"/>
      <c r="EM44" s="55"/>
      <c r="EN44" s="55"/>
      <c r="EO44" s="55"/>
      <c r="EP44" s="55"/>
      <c r="EQ44" s="55"/>
      <c r="ER44" s="55"/>
      <c r="ES44" s="55"/>
      <c r="ET44" s="55"/>
      <c r="EU44" s="55"/>
      <c r="EV44" s="55"/>
      <c r="EW44" s="55"/>
      <c r="EX44" s="55"/>
      <c r="EY44" s="55"/>
      <c r="EZ44" s="55"/>
      <c r="FA44" s="55"/>
      <c r="FB44" s="55"/>
      <c r="FC44" s="55"/>
      <c r="FD44" s="55"/>
      <c r="FE44" s="55"/>
      <c r="FF44" s="55"/>
      <c r="FG44" s="55"/>
      <c r="FH44" s="55"/>
      <c r="FI44" s="55"/>
      <c r="FJ44" s="55"/>
      <c r="FK44" s="55"/>
      <c r="FL44" s="55"/>
      <c r="FM44" s="55"/>
      <c r="FN44" s="55"/>
      <c r="FO44" s="55"/>
      <c r="FP44" s="55"/>
      <c r="FQ44" s="55"/>
      <c r="FR44" s="55"/>
      <c r="FS44" s="55"/>
      <c r="FT44" s="55"/>
      <c r="FU44" s="55"/>
      <c r="FV44" s="55"/>
      <c r="FW44" s="55"/>
      <c r="FX44" s="55"/>
      <c r="FY44" s="55"/>
      <c r="FZ44" s="55"/>
      <c r="GA44" s="55"/>
      <c r="GB44" s="55"/>
      <c r="GC44" s="55"/>
      <c r="GD44" s="55"/>
      <c r="GE44" s="55"/>
      <c r="GF44" s="55"/>
      <c r="GG44" s="55"/>
      <c r="GH44" s="55"/>
      <c r="GI44" s="55"/>
      <c r="GJ44" s="55"/>
      <c r="GK44" s="55"/>
      <c r="GL44" s="55"/>
      <c r="GM44" s="55"/>
      <c r="GN44" s="55"/>
      <c r="GO44" s="55"/>
      <c r="GP44" s="55"/>
      <c r="GQ44" s="55"/>
      <c r="GR44" s="55"/>
      <c r="GS44" s="55"/>
      <c r="GT44" s="55"/>
      <c r="GU44" s="55"/>
      <c r="GV44" s="55"/>
      <c r="GW44" s="55"/>
      <c r="GX44" s="55"/>
      <c r="GY44" s="55"/>
      <c r="GZ44" s="55"/>
      <c r="HA44" s="55"/>
      <c r="HB44" s="55"/>
      <c r="HC44" s="55"/>
      <c r="HD44" s="55"/>
      <c r="HE44" s="55"/>
      <c r="HF44" s="55"/>
      <c r="HG44" s="55"/>
      <c r="HH44" s="55"/>
      <c r="HI44" s="55"/>
      <c r="HJ44" s="55"/>
      <c r="HK44" s="55"/>
      <c r="HL44" s="55"/>
      <c r="HM44" s="55"/>
      <c r="HN44" s="55"/>
      <c r="HO44" s="55"/>
      <c r="HP44" s="55"/>
      <c r="HQ44" s="55"/>
      <c r="HR44" s="55"/>
      <c r="HS44" s="55"/>
      <c r="HT44" s="55"/>
      <c r="HU44" s="55"/>
      <c r="HV44" s="55"/>
      <c r="HW44" s="55"/>
      <c r="HX44" s="55"/>
    </row>
    <row r="45" spans="1:232" s="56" customFormat="1">
      <c r="A45" s="172" t="s">
        <v>210</v>
      </c>
      <c r="B45" s="173">
        <v>27</v>
      </c>
      <c r="C45" s="173">
        <v>9461</v>
      </c>
      <c r="D45" s="173" t="s">
        <v>147</v>
      </c>
      <c r="E45" s="172" t="s">
        <v>105</v>
      </c>
      <c r="F45" s="172" t="s">
        <v>211</v>
      </c>
      <c r="G45" s="174" t="s">
        <v>307</v>
      </c>
      <c r="H45" s="175">
        <v>42675</v>
      </c>
      <c r="I45" s="175">
        <v>42671</v>
      </c>
      <c r="J45" s="174"/>
      <c r="K45" s="172"/>
      <c r="L45" s="65">
        <f t="shared" si="12"/>
        <v>1548000</v>
      </c>
      <c r="M45" s="66">
        <f t="shared" si="13"/>
        <v>922000</v>
      </c>
      <c r="N45" s="77">
        <f t="shared" si="14"/>
        <v>2470000</v>
      </c>
      <c r="O45" s="67">
        <f t="shared" si="15"/>
        <v>0</v>
      </c>
      <c r="P45" s="203">
        <v>1490000</v>
      </c>
      <c r="Q45" s="204">
        <v>885000</v>
      </c>
      <c r="R45" s="60">
        <f t="shared" si="4"/>
        <v>2375000</v>
      </c>
      <c r="S45" s="65">
        <v>1490000</v>
      </c>
      <c r="T45" s="66">
        <v>885000</v>
      </c>
      <c r="U45" s="60">
        <f t="shared" si="16"/>
        <v>2375000</v>
      </c>
      <c r="V45" s="18">
        <f t="shared" si="17"/>
        <v>58000</v>
      </c>
      <c r="W45" s="19">
        <f t="shared" si="18"/>
        <v>37000</v>
      </c>
      <c r="X45" s="60">
        <f t="shared" si="19"/>
        <v>95000</v>
      </c>
      <c r="Y45" s="18">
        <f t="shared" si="20"/>
        <v>0</v>
      </c>
      <c r="Z45" s="19">
        <f t="shared" si="21"/>
        <v>0</v>
      </c>
      <c r="AA45" s="61">
        <f t="shared" si="22"/>
        <v>0</v>
      </c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55"/>
      <c r="EG45" s="55"/>
      <c r="EH45" s="55"/>
      <c r="EI45" s="55"/>
      <c r="EJ45" s="55"/>
      <c r="EK45" s="55"/>
      <c r="EL45" s="55"/>
      <c r="EM45" s="55"/>
      <c r="EN45" s="55"/>
      <c r="EO45" s="55"/>
      <c r="EP45" s="55"/>
      <c r="EQ45" s="55"/>
      <c r="ER45" s="55"/>
      <c r="ES45" s="55"/>
      <c r="ET45" s="55"/>
      <c r="EU45" s="55"/>
      <c r="EV45" s="55"/>
      <c r="EW45" s="55"/>
      <c r="EX45" s="55"/>
      <c r="EY45" s="55"/>
      <c r="EZ45" s="55"/>
      <c r="FA45" s="55"/>
      <c r="FB45" s="55"/>
      <c r="FC45" s="55"/>
      <c r="FD45" s="55"/>
      <c r="FE45" s="55"/>
      <c r="FF45" s="55"/>
      <c r="FG45" s="55"/>
      <c r="FH45" s="55"/>
      <c r="FI45" s="55"/>
      <c r="FJ45" s="55"/>
      <c r="FK45" s="55"/>
      <c r="FL45" s="55"/>
      <c r="FM45" s="55"/>
      <c r="FN45" s="55"/>
      <c r="FO45" s="55"/>
      <c r="FP45" s="55"/>
      <c r="FQ45" s="55"/>
      <c r="FR45" s="55"/>
      <c r="FS45" s="55"/>
      <c r="FT45" s="55"/>
      <c r="FU45" s="55"/>
      <c r="FV45" s="55"/>
      <c r="FW45" s="55"/>
      <c r="FX45" s="55"/>
      <c r="FY45" s="55"/>
      <c r="FZ45" s="55"/>
      <c r="GA45" s="55"/>
      <c r="GB45" s="55"/>
      <c r="GC45" s="55"/>
      <c r="GD45" s="55"/>
      <c r="GE45" s="55"/>
      <c r="GF45" s="55"/>
      <c r="GG45" s="55"/>
      <c r="GH45" s="55"/>
      <c r="GI45" s="55"/>
      <c r="GJ45" s="55"/>
      <c r="GK45" s="55"/>
      <c r="GL45" s="55"/>
      <c r="GM45" s="55"/>
      <c r="GN45" s="55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B45" s="55"/>
      <c r="HC45" s="55"/>
      <c r="HD45" s="55"/>
      <c r="HE45" s="55"/>
      <c r="HF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</row>
    <row r="46" spans="1:232" s="56" customFormat="1">
      <c r="A46" s="172" t="s">
        <v>212</v>
      </c>
      <c r="B46" s="173">
        <v>4</v>
      </c>
      <c r="C46" s="173">
        <v>9443</v>
      </c>
      <c r="D46" s="173" t="s">
        <v>213</v>
      </c>
      <c r="E46" s="172" t="s">
        <v>214</v>
      </c>
      <c r="F46" s="172" t="s">
        <v>215</v>
      </c>
      <c r="G46" s="174" t="s">
        <v>307</v>
      </c>
      <c r="H46" s="175">
        <v>42675</v>
      </c>
      <c r="I46" s="175">
        <v>42671</v>
      </c>
      <c r="J46" s="172" t="s">
        <v>60</v>
      </c>
      <c r="K46" s="172" t="s">
        <v>61</v>
      </c>
      <c r="L46" s="65">
        <f t="shared" si="12"/>
        <v>862000</v>
      </c>
      <c r="M46" s="66">
        <f t="shared" si="13"/>
        <v>89000</v>
      </c>
      <c r="N46" s="77">
        <f t="shared" si="14"/>
        <v>951000</v>
      </c>
      <c r="O46" s="67">
        <f t="shared" si="15"/>
        <v>0</v>
      </c>
      <c r="P46" s="203">
        <v>830000</v>
      </c>
      <c r="Q46" s="204">
        <v>85000</v>
      </c>
      <c r="R46" s="60">
        <f t="shared" si="4"/>
        <v>915000</v>
      </c>
      <c r="S46" s="65">
        <v>830000</v>
      </c>
      <c r="T46" s="66">
        <v>85000</v>
      </c>
      <c r="U46" s="60">
        <f t="shared" si="16"/>
        <v>915000</v>
      </c>
      <c r="V46" s="18">
        <f t="shared" si="17"/>
        <v>32000</v>
      </c>
      <c r="W46" s="19">
        <f t="shared" si="18"/>
        <v>4000</v>
      </c>
      <c r="X46" s="60">
        <f t="shared" si="19"/>
        <v>36000</v>
      </c>
      <c r="Y46" s="18">
        <f t="shared" si="20"/>
        <v>0</v>
      </c>
      <c r="Z46" s="19">
        <f t="shared" si="21"/>
        <v>0</v>
      </c>
      <c r="AA46" s="61">
        <f t="shared" si="22"/>
        <v>0</v>
      </c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55"/>
      <c r="DM46" s="55"/>
      <c r="DN46" s="55"/>
      <c r="DO46" s="55"/>
      <c r="DP46" s="55"/>
      <c r="DQ46" s="55"/>
      <c r="DR46" s="55"/>
      <c r="DS46" s="55"/>
      <c r="DT46" s="55"/>
      <c r="DU46" s="55"/>
      <c r="DV46" s="55"/>
      <c r="DW46" s="55"/>
      <c r="DX46" s="55"/>
      <c r="DY46" s="55"/>
      <c r="DZ46" s="55"/>
      <c r="EA46" s="55"/>
      <c r="EB46" s="55"/>
      <c r="EC46" s="55"/>
      <c r="ED46" s="55"/>
      <c r="EE46" s="55"/>
      <c r="EF46" s="55"/>
      <c r="EG46" s="55"/>
      <c r="EH46" s="55"/>
      <c r="EI46" s="55"/>
      <c r="EJ46" s="55"/>
      <c r="EK46" s="55"/>
      <c r="EL46" s="55"/>
      <c r="EM46" s="55"/>
      <c r="EN46" s="55"/>
      <c r="EO46" s="55"/>
      <c r="EP46" s="55"/>
      <c r="EQ46" s="55"/>
      <c r="ER46" s="55"/>
      <c r="ES46" s="55"/>
      <c r="ET46" s="55"/>
      <c r="EU46" s="55"/>
      <c r="EV46" s="55"/>
      <c r="EW46" s="55"/>
      <c r="EX46" s="55"/>
      <c r="EY46" s="55"/>
      <c r="EZ46" s="55"/>
      <c r="FA46" s="55"/>
      <c r="FB46" s="55"/>
      <c r="FC46" s="55"/>
      <c r="FD46" s="55"/>
      <c r="FE46" s="55"/>
      <c r="FF46" s="55"/>
      <c r="FG46" s="55"/>
      <c r="FH46" s="55"/>
      <c r="FI46" s="55"/>
      <c r="FJ46" s="55"/>
      <c r="FK46" s="55"/>
      <c r="FL46" s="55"/>
      <c r="FM46" s="55"/>
      <c r="FN46" s="55"/>
      <c r="FO46" s="55"/>
      <c r="FP46" s="55"/>
      <c r="FQ46" s="55"/>
      <c r="FR46" s="55"/>
      <c r="FS46" s="55"/>
      <c r="FT46" s="55"/>
      <c r="FU46" s="55"/>
      <c r="FV46" s="55"/>
      <c r="FW46" s="55"/>
      <c r="FX46" s="55"/>
      <c r="FY46" s="55"/>
      <c r="FZ46" s="55"/>
      <c r="GA46" s="55"/>
      <c r="GB46" s="55"/>
      <c r="GC46" s="55"/>
      <c r="GD46" s="55"/>
      <c r="GE46" s="55"/>
      <c r="GF46" s="55"/>
      <c r="GG46" s="55"/>
      <c r="GH46" s="55"/>
      <c r="GI46" s="55"/>
      <c r="GJ46" s="55"/>
      <c r="GK46" s="55"/>
      <c r="GL46" s="55"/>
      <c r="GM46" s="55"/>
      <c r="GN46" s="55"/>
      <c r="GO46" s="55"/>
      <c r="GP46" s="55"/>
      <c r="GQ46" s="55"/>
      <c r="GR46" s="55"/>
      <c r="GS46" s="55"/>
      <c r="GT46" s="55"/>
      <c r="GU46" s="55"/>
      <c r="GV46" s="55"/>
      <c r="GW46" s="55"/>
      <c r="GX46" s="55"/>
      <c r="GY46" s="55"/>
      <c r="GZ46" s="55"/>
      <c r="HA46" s="55"/>
      <c r="HB46" s="55"/>
      <c r="HC46" s="55"/>
      <c r="HD46" s="55"/>
      <c r="HE46" s="55"/>
      <c r="HF46" s="55"/>
      <c r="HG46" s="55"/>
      <c r="HH46" s="55"/>
      <c r="HI46" s="55"/>
      <c r="HJ46" s="55"/>
      <c r="HK46" s="55"/>
      <c r="HL46" s="55"/>
      <c r="HM46" s="55"/>
      <c r="HN46" s="55"/>
      <c r="HO46" s="55"/>
      <c r="HP46" s="55"/>
      <c r="HQ46" s="55"/>
      <c r="HR46" s="55"/>
      <c r="HS46" s="55"/>
      <c r="HT46" s="55"/>
      <c r="HU46" s="55"/>
      <c r="HV46" s="55"/>
      <c r="HW46" s="55"/>
      <c r="HX46" s="55"/>
    </row>
    <row r="47" spans="1:232" s="56" customFormat="1">
      <c r="A47" s="172" t="s">
        <v>184</v>
      </c>
      <c r="B47" s="173"/>
      <c r="C47" s="173"/>
      <c r="D47" s="173"/>
      <c r="E47" s="172" t="s">
        <v>105</v>
      </c>
      <c r="F47" s="172" t="s">
        <v>218</v>
      </c>
      <c r="G47" s="174"/>
      <c r="H47" s="175">
        <v>42675</v>
      </c>
      <c r="I47" s="175"/>
      <c r="J47" s="174"/>
      <c r="K47" s="172"/>
      <c r="L47" s="65">
        <f t="shared" si="12"/>
        <v>49000</v>
      </c>
      <c r="M47" s="66">
        <f t="shared" si="13"/>
        <v>0</v>
      </c>
      <c r="N47" s="77">
        <f t="shared" si="14"/>
        <v>49000</v>
      </c>
      <c r="O47" s="67">
        <f t="shared" si="15"/>
        <v>0</v>
      </c>
      <c r="P47" s="203">
        <v>47000</v>
      </c>
      <c r="Q47" s="204">
        <v>0</v>
      </c>
      <c r="R47" s="60">
        <f t="shared" si="4"/>
        <v>47000</v>
      </c>
      <c r="S47" s="65">
        <v>47000</v>
      </c>
      <c r="T47" s="66">
        <v>0</v>
      </c>
      <c r="U47" s="60">
        <f t="shared" si="16"/>
        <v>47000</v>
      </c>
      <c r="V47" s="18">
        <f t="shared" si="17"/>
        <v>2000</v>
      </c>
      <c r="W47" s="19">
        <f t="shared" si="18"/>
        <v>0</v>
      </c>
      <c r="X47" s="60">
        <f t="shared" si="19"/>
        <v>2000</v>
      </c>
      <c r="Y47" s="18">
        <f t="shared" si="20"/>
        <v>0</v>
      </c>
      <c r="Z47" s="19">
        <f t="shared" si="21"/>
        <v>0</v>
      </c>
      <c r="AA47" s="61">
        <f t="shared" si="22"/>
        <v>0</v>
      </c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5"/>
      <c r="DP47" s="55"/>
      <c r="DQ47" s="55"/>
      <c r="DR47" s="55"/>
      <c r="DS47" s="55"/>
      <c r="DT47" s="55"/>
      <c r="DU47" s="55"/>
      <c r="DV47" s="55"/>
      <c r="DW47" s="55"/>
      <c r="DX47" s="55"/>
      <c r="DY47" s="55"/>
      <c r="DZ47" s="55"/>
      <c r="EA47" s="55"/>
      <c r="EB47" s="55"/>
      <c r="EC47" s="55"/>
      <c r="ED47" s="55"/>
      <c r="EE47" s="55"/>
      <c r="EF47" s="55"/>
      <c r="EG47" s="55"/>
      <c r="EH47" s="55"/>
      <c r="EI47" s="55"/>
      <c r="EJ47" s="55"/>
      <c r="EK47" s="55"/>
      <c r="EL47" s="55"/>
      <c r="EM47" s="55"/>
      <c r="EN47" s="55"/>
      <c r="EO47" s="55"/>
      <c r="EP47" s="55"/>
      <c r="EQ47" s="55"/>
      <c r="ER47" s="55"/>
      <c r="ES47" s="55"/>
      <c r="ET47" s="55"/>
      <c r="EU47" s="55"/>
      <c r="EV47" s="55"/>
      <c r="EW47" s="55"/>
      <c r="EX47" s="55"/>
      <c r="EY47" s="55"/>
      <c r="EZ47" s="55"/>
      <c r="FA47" s="55"/>
      <c r="FB47" s="55"/>
      <c r="FC47" s="55"/>
      <c r="FD47" s="55"/>
      <c r="FE47" s="55"/>
      <c r="FF47" s="55"/>
      <c r="FG47" s="55"/>
      <c r="FH47" s="55"/>
      <c r="FI47" s="55"/>
      <c r="FJ47" s="55"/>
      <c r="FK47" s="55"/>
      <c r="FL47" s="55"/>
      <c r="FM47" s="55"/>
      <c r="FN47" s="55"/>
      <c r="FO47" s="55"/>
      <c r="FP47" s="55"/>
      <c r="FQ47" s="55"/>
      <c r="FR47" s="55"/>
      <c r="FS47" s="55"/>
      <c r="FT47" s="55"/>
      <c r="FU47" s="55"/>
      <c r="FV47" s="55"/>
      <c r="FW47" s="55"/>
      <c r="FX47" s="55"/>
      <c r="FY47" s="55"/>
      <c r="FZ47" s="55"/>
      <c r="GA47" s="55"/>
      <c r="GB47" s="55"/>
      <c r="GC47" s="55"/>
      <c r="GD47" s="55"/>
      <c r="GE47" s="55"/>
      <c r="GF47" s="55"/>
      <c r="GG47" s="55"/>
      <c r="GH47" s="55"/>
      <c r="GI47" s="55"/>
      <c r="GJ47" s="55"/>
      <c r="GK47" s="55"/>
      <c r="GL47" s="55"/>
      <c r="GM47" s="55"/>
      <c r="GN47" s="55"/>
      <c r="GO47" s="55"/>
      <c r="GP47" s="55"/>
      <c r="GQ47" s="55"/>
      <c r="GR47" s="55"/>
      <c r="GS47" s="55"/>
      <c r="GT47" s="55"/>
      <c r="GU47" s="55"/>
      <c r="GV47" s="55"/>
      <c r="GW47" s="55"/>
      <c r="GX47" s="55"/>
      <c r="GY47" s="55"/>
      <c r="GZ47" s="55"/>
      <c r="HA47" s="55"/>
      <c r="HB47" s="55"/>
      <c r="HC47" s="55"/>
      <c r="HD47" s="55"/>
      <c r="HE47" s="55"/>
      <c r="HF47" s="55"/>
      <c r="HG47" s="55"/>
      <c r="HH47" s="55"/>
      <c r="HI47" s="55"/>
      <c r="HJ47" s="55"/>
      <c r="HK47" s="55"/>
      <c r="HL47" s="55"/>
      <c r="HM47" s="55"/>
      <c r="HN47" s="55"/>
      <c r="HO47" s="55"/>
      <c r="HP47" s="55"/>
      <c r="HQ47" s="55"/>
      <c r="HR47" s="55"/>
      <c r="HS47" s="55"/>
      <c r="HT47" s="55"/>
      <c r="HU47" s="55"/>
      <c r="HV47" s="55"/>
      <c r="HW47" s="55"/>
      <c r="HX47" s="55"/>
    </row>
    <row r="48" spans="1:232" s="56" customFormat="1">
      <c r="A48" s="172" t="s">
        <v>219</v>
      </c>
      <c r="B48" s="173" t="s">
        <v>220</v>
      </c>
      <c r="C48" s="173">
        <v>9511</v>
      </c>
      <c r="D48" s="173" t="s">
        <v>221</v>
      </c>
      <c r="E48" s="172" t="s">
        <v>202</v>
      </c>
      <c r="F48" s="172" t="s">
        <v>222</v>
      </c>
      <c r="G48" s="174" t="s">
        <v>307</v>
      </c>
      <c r="H48" s="175">
        <v>42675</v>
      </c>
      <c r="I48" s="175">
        <v>42671</v>
      </c>
      <c r="J48" s="174"/>
      <c r="K48" s="172"/>
      <c r="L48" s="65">
        <f t="shared" si="12"/>
        <v>2920000</v>
      </c>
      <c r="M48" s="66">
        <f t="shared" si="13"/>
        <v>280000</v>
      </c>
      <c r="N48" s="77">
        <f t="shared" si="14"/>
        <v>3200000</v>
      </c>
      <c r="O48" s="67">
        <f t="shared" si="15"/>
        <v>0</v>
      </c>
      <c r="P48" s="203">
        <v>2811000</v>
      </c>
      <c r="Q48" s="204">
        <v>269000</v>
      </c>
      <c r="R48" s="60">
        <f t="shared" si="4"/>
        <v>3080000</v>
      </c>
      <c r="S48" s="65">
        <v>2811000</v>
      </c>
      <c r="T48" s="66">
        <v>269000</v>
      </c>
      <c r="U48" s="60">
        <f t="shared" si="16"/>
        <v>3080000</v>
      </c>
      <c r="V48" s="18">
        <f t="shared" si="17"/>
        <v>109000</v>
      </c>
      <c r="W48" s="19">
        <f t="shared" si="18"/>
        <v>11000</v>
      </c>
      <c r="X48" s="60">
        <f t="shared" si="19"/>
        <v>120000</v>
      </c>
      <c r="Y48" s="18">
        <f t="shared" si="20"/>
        <v>0</v>
      </c>
      <c r="Z48" s="19">
        <f t="shared" si="21"/>
        <v>0</v>
      </c>
      <c r="AA48" s="61">
        <f t="shared" si="22"/>
        <v>0</v>
      </c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55"/>
      <c r="EG48" s="55"/>
      <c r="EH48" s="55"/>
      <c r="EI48" s="55"/>
      <c r="EJ48" s="55"/>
      <c r="EK48" s="55"/>
      <c r="EL48" s="55"/>
      <c r="EM48" s="55"/>
      <c r="EN48" s="55"/>
      <c r="EO48" s="55"/>
      <c r="EP48" s="55"/>
      <c r="EQ48" s="55"/>
      <c r="ER48" s="55"/>
      <c r="ES48" s="55"/>
      <c r="ET48" s="55"/>
      <c r="EU48" s="55"/>
      <c r="EV48" s="55"/>
      <c r="EW48" s="55"/>
      <c r="EX48" s="55"/>
      <c r="EY48" s="55"/>
      <c r="EZ48" s="55"/>
      <c r="FA48" s="55"/>
      <c r="FB48" s="55"/>
      <c r="FC48" s="55"/>
      <c r="FD48" s="55"/>
      <c r="FE48" s="55"/>
      <c r="FF48" s="55"/>
      <c r="FG48" s="55"/>
      <c r="FH48" s="55"/>
      <c r="FI48" s="55"/>
      <c r="FJ48" s="55"/>
      <c r="FK48" s="55"/>
      <c r="FL48" s="55"/>
      <c r="FM48" s="55"/>
      <c r="FN48" s="55"/>
      <c r="FO48" s="55"/>
      <c r="FP48" s="55"/>
      <c r="FQ48" s="55"/>
      <c r="FR48" s="55"/>
      <c r="FS48" s="55"/>
      <c r="FT48" s="55"/>
      <c r="FU48" s="55"/>
      <c r="FV48" s="55"/>
      <c r="FW48" s="55"/>
      <c r="FX48" s="55"/>
      <c r="FY48" s="55"/>
      <c r="FZ48" s="55"/>
      <c r="GA48" s="55"/>
      <c r="GB48" s="55"/>
      <c r="GC48" s="55"/>
      <c r="GD48" s="55"/>
      <c r="GE48" s="55"/>
      <c r="GF48" s="55"/>
      <c r="GG48" s="55"/>
      <c r="GH48" s="55"/>
      <c r="GI48" s="55"/>
      <c r="GJ48" s="55"/>
      <c r="GK48" s="55"/>
      <c r="GL48" s="55"/>
      <c r="GM48" s="55"/>
      <c r="GN48" s="55"/>
      <c r="GO48" s="55"/>
      <c r="GP48" s="55"/>
      <c r="GQ48" s="55"/>
      <c r="GR48" s="55"/>
      <c r="GS48" s="55"/>
      <c r="GT48" s="55"/>
      <c r="GU48" s="55"/>
      <c r="GV48" s="55"/>
      <c r="GW48" s="55"/>
      <c r="GX48" s="55"/>
      <c r="GY48" s="55"/>
      <c r="GZ48" s="55"/>
      <c r="HA48" s="55"/>
      <c r="HB48" s="55"/>
      <c r="HC48" s="55"/>
      <c r="HD48" s="55"/>
      <c r="HE48" s="55"/>
      <c r="HF48" s="55"/>
      <c r="HG48" s="55"/>
      <c r="HH48" s="55"/>
      <c r="HI48" s="55"/>
      <c r="HJ48" s="55"/>
      <c r="HK48" s="55"/>
      <c r="HL48" s="55"/>
      <c r="HM48" s="55"/>
      <c r="HN48" s="55"/>
      <c r="HO48" s="55"/>
      <c r="HP48" s="55"/>
      <c r="HQ48" s="55"/>
      <c r="HR48" s="55"/>
      <c r="HS48" s="55"/>
      <c r="HT48" s="55"/>
      <c r="HU48" s="55"/>
      <c r="HV48" s="55"/>
      <c r="HW48" s="55"/>
      <c r="HX48" s="55"/>
    </row>
    <row r="49" spans="1:232" s="56" customFormat="1">
      <c r="A49" s="172" t="s">
        <v>223</v>
      </c>
      <c r="B49" s="173" t="s">
        <v>224</v>
      </c>
      <c r="C49" s="173">
        <v>9514</v>
      </c>
      <c r="D49" s="173" t="s">
        <v>130</v>
      </c>
      <c r="E49" s="172" t="s">
        <v>194</v>
      </c>
      <c r="F49" s="174" t="s">
        <v>225</v>
      </c>
      <c r="G49" s="174" t="s">
        <v>307</v>
      </c>
      <c r="H49" s="175">
        <v>42675</v>
      </c>
      <c r="I49" s="175">
        <v>42671</v>
      </c>
      <c r="J49" s="174" t="s">
        <v>308</v>
      </c>
      <c r="K49" s="172" t="s">
        <v>61</v>
      </c>
      <c r="L49" s="65">
        <f t="shared" si="12"/>
        <v>2487000</v>
      </c>
      <c r="M49" s="66">
        <f t="shared" si="13"/>
        <v>369000</v>
      </c>
      <c r="N49" s="77">
        <f t="shared" si="14"/>
        <v>2856000</v>
      </c>
      <c r="O49" s="67">
        <f t="shared" si="15"/>
        <v>0</v>
      </c>
      <c r="P49" s="203">
        <v>2394000</v>
      </c>
      <c r="Q49" s="204">
        <v>354000</v>
      </c>
      <c r="R49" s="60">
        <f t="shared" si="4"/>
        <v>2748000</v>
      </c>
      <c r="S49" s="65">
        <v>2394000</v>
      </c>
      <c r="T49" s="66">
        <v>354000</v>
      </c>
      <c r="U49" s="60">
        <f t="shared" si="16"/>
        <v>2748000</v>
      </c>
      <c r="V49" s="18">
        <f t="shared" si="17"/>
        <v>93000</v>
      </c>
      <c r="W49" s="19">
        <f t="shared" si="18"/>
        <v>15000</v>
      </c>
      <c r="X49" s="60">
        <f t="shared" si="19"/>
        <v>108000</v>
      </c>
      <c r="Y49" s="18">
        <f t="shared" si="20"/>
        <v>0</v>
      </c>
      <c r="Z49" s="19">
        <f t="shared" si="21"/>
        <v>0</v>
      </c>
      <c r="AA49" s="61">
        <f t="shared" si="22"/>
        <v>0</v>
      </c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/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/>
      <c r="EL49" s="55"/>
      <c r="EM49" s="55"/>
      <c r="EN49" s="55"/>
      <c r="EO49" s="55"/>
      <c r="EP49" s="55"/>
      <c r="EQ49" s="55"/>
      <c r="ER49" s="55"/>
      <c r="ES49" s="55"/>
      <c r="ET49" s="55"/>
      <c r="EU49" s="55"/>
      <c r="EV49" s="55"/>
      <c r="EW49" s="55"/>
      <c r="EX49" s="55"/>
      <c r="EY49" s="55"/>
      <c r="EZ49" s="55"/>
      <c r="FA49" s="55"/>
      <c r="FB49" s="55"/>
      <c r="FC49" s="55"/>
      <c r="FD49" s="55"/>
      <c r="FE49" s="55"/>
      <c r="FF49" s="55"/>
      <c r="FG49" s="55"/>
      <c r="FH49" s="55"/>
      <c r="FI49" s="55"/>
      <c r="FJ49" s="55"/>
      <c r="FK49" s="55"/>
      <c r="FL49" s="55"/>
      <c r="FM49" s="55"/>
      <c r="FN49" s="55"/>
      <c r="FO49" s="55"/>
      <c r="FP49" s="55"/>
      <c r="FQ49" s="55"/>
      <c r="FR49" s="55"/>
      <c r="FS49" s="55"/>
      <c r="FT49" s="55"/>
      <c r="FU49" s="55"/>
      <c r="FV49" s="55"/>
      <c r="FW49" s="55"/>
      <c r="FX49" s="55"/>
      <c r="FY49" s="55"/>
      <c r="FZ49" s="55"/>
      <c r="GA49" s="55"/>
      <c r="GB49" s="55"/>
      <c r="GC49" s="55"/>
      <c r="GD49" s="55"/>
      <c r="GE49" s="55"/>
      <c r="GF49" s="55"/>
      <c r="GG49" s="55"/>
      <c r="GH49" s="55"/>
      <c r="GI49" s="55"/>
      <c r="GJ49" s="55"/>
      <c r="GK49" s="55"/>
      <c r="GL49" s="55"/>
      <c r="GM49" s="55"/>
      <c r="GN49" s="55"/>
      <c r="GO49" s="55"/>
      <c r="GP49" s="55"/>
      <c r="GQ49" s="55"/>
      <c r="GR49" s="55"/>
      <c r="GS49" s="55"/>
      <c r="GT49" s="55"/>
      <c r="GU49" s="55"/>
      <c r="GV49" s="55"/>
      <c r="GW49" s="55"/>
      <c r="GX49" s="55"/>
      <c r="GY49" s="55"/>
      <c r="GZ49" s="55"/>
      <c r="HA49" s="55"/>
      <c r="HB49" s="55"/>
      <c r="HC49" s="55"/>
      <c r="HD49" s="55"/>
      <c r="HE49" s="55"/>
      <c r="HF49" s="55"/>
      <c r="HG49" s="55"/>
      <c r="HH49" s="55"/>
      <c r="HI49" s="55"/>
      <c r="HJ49" s="55"/>
      <c r="HK49" s="55"/>
      <c r="HL49" s="55"/>
      <c r="HM49" s="55"/>
      <c r="HN49" s="55"/>
      <c r="HO49" s="55"/>
      <c r="HP49" s="55"/>
      <c r="HQ49" s="55"/>
      <c r="HR49" s="55"/>
      <c r="HS49" s="55"/>
      <c r="HT49" s="55"/>
      <c r="HU49" s="55"/>
      <c r="HV49" s="55"/>
      <c r="HW49" s="55"/>
      <c r="HX49" s="55"/>
    </row>
    <row r="50" spans="1:232" s="56" customFormat="1">
      <c r="A50" s="172" t="s">
        <v>107</v>
      </c>
      <c r="B50" s="173">
        <v>18</v>
      </c>
      <c r="C50" s="173"/>
      <c r="D50" s="173"/>
      <c r="E50" s="172" t="s">
        <v>105</v>
      </c>
      <c r="F50" s="174" t="s">
        <v>226</v>
      </c>
      <c r="G50" s="174" t="s">
        <v>307</v>
      </c>
      <c r="H50" s="175">
        <v>42675</v>
      </c>
      <c r="I50" s="175">
        <v>42671</v>
      </c>
      <c r="J50" s="174" t="s">
        <v>227</v>
      </c>
      <c r="K50" s="172" t="s">
        <v>61</v>
      </c>
      <c r="L50" s="65">
        <f t="shared" si="12"/>
        <v>3637000</v>
      </c>
      <c r="M50" s="66">
        <f t="shared" si="13"/>
        <v>134000</v>
      </c>
      <c r="N50" s="77">
        <f t="shared" si="14"/>
        <v>3771000</v>
      </c>
      <c r="O50" s="67">
        <f t="shared" si="15"/>
        <v>0</v>
      </c>
      <c r="P50" s="203">
        <v>3501000</v>
      </c>
      <c r="Q50" s="204">
        <v>129000</v>
      </c>
      <c r="R50" s="60">
        <f t="shared" si="4"/>
        <v>3630000</v>
      </c>
      <c r="S50" s="65">
        <v>3501000</v>
      </c>
      <c r="T50" s="66">
        <v>129000</v>
      </c>
      <c r="U50" s="60">
        <f t="shared" si="16"/>
        <v>3630000</v>
      </c>
      <c r="V50" s="18">
        <f t="shared" si="17"/>
        <v>136000</v>
      </c>
      <c r="W50" s="19">
        <f t="shared" si="18"/>
        <v>5000</v>
      </c>
      <c r="X50" s="60">
        <f t="shared" si="19"/>
        <v>141000</v>
      </c>
      <c r="Y50" s="18">
        <f t="shared" si="20"/>
        <v>0</v>
      </c>
      <c r="Z50" s="19">
        <f t="shared" si="21"/>
        <v>0</v>
      </c>
      <c r="AA50" s="61">
        <f t="shared" si="22"/>
        <v>0</v>
      </c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55"/>
      <c r="DQ50" s="55"/>
      <c r="DR50" s="55"/>
      <c r="DS50" s="55"/>
      <c r="DT50" s="55"/>
      <c r="DU50" s="55"/>
      <c r="DV50" s="55"/>
      <c r="DW50" s="55"/>
      <c r="DX50" s="55"/>
      <c r="DY50" s="55"/>
      <c r="DZ50" s="55"/>
      <c r="EA50" s="55"/>
      <c r="EB50" s="55"/>
      <c r="EC50" s="55"/>
      <c r="ED50" s="55"/>
      <c r="EE50" s="55"/>
      <c r="EF50" s="55"/>
      <c r="EG50" s="55"/>
      <c r="EH50" s="55"/>
      <c r="EI50" s="55"/>
      <c r="EJ50" s="55"/>
      <c r="EK50" s="55"/>
      <c r="EL50" s="55"/>
      <c r="EM50" s="55"/>
      <c r="EN50" s="55"/>
      <c r="EO50" s="55"/>
      <c r="EP50" s="55"/>
      <c r="EQ50" s="55"/>
      <c r="ER50" s="55"/>
      <c r="ES50" s="55"/>
      <c r="ET50" s="55"/>
      <c r="EU50" s="55"/>
      <c r="EV50" s="55"/>
      <c r="EW50" s="55"/>
      <c r="EX50" s="55"/>
      <c r="EY50" s="55"/>
      <c r="EZ50" s="55"/>
      <c r="FA50" s="55"/>
      <c r="FB50" s="55"/>
      <c r="FC50" s="55"/>
      <c r="FD50" s="55"/>
      <c r="FE50" s="55"/>
      <c r="FF50" s="55"/>
      <c r="FG50" s="55"/>
      <c r="FH50" s="55"/>
      <c r="FI50" s="55"/>
      <c r="FJ50" s="55"/>
      <c r="FK50" s="55"/>
      <c r="FL50" s="55"/>
      <c r="FM50" s="55"/>
      <c r="FN50" s="55"/>
      <c r="FO50" s="55"/>
      <c r="FP50" s="55"/>
      <c r="FQ50" s="55"/>
      <c r="FR50" s="55"/>
      <c r="FS50" s="55"/>
      <c r="FT50" s="55"/>
      <c r="FU50" s="55"/>
      <c r="FV50" s="55"/>
      <c r="FW50" s="55"/>
      <c r="FX50" s="55"/>
      <c r="FY50" s="55"/>
      <c r="FZ50" s="55"/>
      <c r="GA50" s="55"/>
      <c r="GB50" s="55"/>
      <c r="GC50" s="55"/>
      <c r="GD50" s="55"/>
      <c r="GE50" s="55"/>
      <c r="GF50" s="55"/>
      <c r="GG50" s="55"/>
      <c r="GH50" s="55"/>
      <c r="GI50" s="55"/>
      <c r="GJ50" s="55"/>
      <c r="GK50" s="55"/>
      <c r="GL50" s="55"/>
      <c r="GM50" s="55"/>
      <c r="GN50" s="55"/>
      <c r="GO50" s="55"/>
      <c r="GP50" s="55"/>
      <c r="GQ50" s="55"/>
      <c r="GR50" s="55"/>
      <c r="GS50" s="55"/>
      <c r="GT50" s="55"/>
      <c r="GU50" s="55"/>
      <c r="GV50" s="55"/>
      <c r="GW50" s="55"/>
      <c r="GX50" s="55"/>
      <c r="GY50" s="55"/>
      <c r="GZ50" s="55"/>
      <c r="HA50" s="55"/>
      <c r="HB50" s="55"/>
      <c r="HC50" s="55"/>
      <c r="HD50" s="55"/>
      <c r="HE50" s="55"/>
      <c r="HF50" s="55"/>
      <c r="HG50" s="55"/>
      <c r="HH50" s="55"/>
      <c r="HI50" s="55"/>
      <c r="HJ50" s="55"/>
      <c r="HK50" s="55"/>
      <c r="HL50" s="55"/>
      <c r="HM50" s="55"/>
      <c r="HN50" s="55"/>
      <c r="HO50" s="55"/>
      <c r="HP50" s="55"/>
      <c r="HQ50" s="55"/>
      <c r="HR50" s="55"/>
      <c r="HS50" s="55"/>
      <c r="HT50" s="55"/>
      <c r="HU50" s="55"/>
      <c r="HV50" s="55"/>
      <c r="HW50" s="55"/>
      <c r="HX50" s="55"/>
    </row>
    <row r="51" spans="1:232" s="56" customFormat="1">
      <c r="A51" s="172" t="s">
        <v>228</v>
      </c>
      <c r="B51" s="173">
        <v>38</v>
      </c>
      <c r="C51" s="173">
        <v>9468</v>
      </c>
      <c r="D51" s="173" t="s">
        <v>95</v>
      </c>
      <c r="E51" s="172" t="s">
        <v>92</v>
      </c>
      <c r="F51" s="174" t="s">
        <v>229</v>
      </c>
      <c r="G51" s="174" t="s">
        <v>307</v>
      </c>
      <c r="H51" s="175">
        <v>42675</v>
      </c>
      <c r="I51" s="175"/>
      <c r="J51" s="174"/>
      <c r="K51" s="172"/>
      <c r="L51" s="65">
        <f t="shared" si="12"/>
        <v>705000</v>
      </c>
      <c r="M51" s="66">
        <f t="shared" si="13"/>
        <v>0</v>
      </c>
      <c r="N51" s="77">
        <f t="shared" si="14"/>
        <v>705000</v>
      </c>
      <c r="O51" s="67">
        <f t="shared" si="15"/>
        <v>0</v>
      </c>
      <c r="P51" s="203">
        <v>679000</v>
      </c>
      <c r="Q51" s="204">
        <v>0</v>
      </c>
      <c r="R51" s="60">
        <f t="shared" si="4"/>
        <v>679000</v>
      </c>
      <c r="S51" s="65">
        <v>679000</v>
      </c>
      <c r="T51" s="66">
        <v>0</v>
      </c>
      <c r="U51" s="60">
        <f t="shared" si="16"/>
        <v>679000</v>
      </c>
      <c r="V51" s="18">
        <f t="shared" si="17"/>
        <v>26000</v>
      </c>
      <c r="W51" s="19">
        <f t="shared" si="18"/>
        <v>0</v>
      </c>
      <c r="X51" s="60">
        <f t="shared" si="19"/>
        <v>26000</v>
      </c>
      <c r="Y51" s="18">
        <f t="shared" si="20"/>
        <v>0</v>
      </c>
      <c r="Z51" s="19">
        <f t="shared" si="21"/>
        <v>0</v>
      </c>
      <c r="AA51" s="61">
        <f t="shared" si="22"/>
        <v>0</v>
      </c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5"/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5"/>
      <c r="EJ51" s="55"/>
      <c r="EK51" s="55"/>
      <c r="EL51" s="55"/>
      <c r="EM51" s="55"/>
      <c r="EN51" s="55"/>
      <c r="EO51" s="55"/>
      <c r="EP51" s="55"/>
      <c r="EQ51" s="55"/>
      <c r="ER51" s="55"/>
      <c r="ES51" s="55"/>
      <c r="ET51" s="55"/>
      <c r="EU51" s="55"/>
      <c r="EV51" s="55"/>
      <c r="EW51" s="55"/>
      <c r="EX51" s="55"/>
      <c r="EY51" s="55"/>
      <c r="EZ51" s="55"/>
      <c r="FA51" s="55"/>
      <c r="FB51" s="55"/>
      <c r="FC51" s="55"/>
      <c r="FD51" s="55"/>
      <c r="FE51" s="55"/>
      <c r="FF51" s="55"/>
      <c r="FG51" s="55"/>
      <c r="FH51" s="55"/>
      <c r="FI51" s="55"/>
      <c r="FJ51" s="55"/>
      <c r="FK51" s="55"/>
      <c r="FL51" s="55"/>
      <c r="FM51" s="55"/>
      <c r="FN51" s="55"/>
      <c r="FO51" s="55"/>
      <c r="FP51" s="55"/>
      <c r="FQ51" s="55"/>
      <c r="FR51" s="55"/>
      <c r="FS51" s="55"/>
      <c r="FT51" s="55"/>
      <c r="FU51" s="55"/>
      <c r="FV51" s="55"/>
      <c r="FW51" s="55"/>
      <c r="FX51" s="55"/>
      <c r="FY51" s="55"/>
      <c r="FZ51" s="55"/>
      <c r="GA51" s="55"/>
      <c r="GB51" s="55"/>
      <c r="GC51" s="55"/>
      <c r="GD51" s="55"/>
      <c r="GE51" s="55"/>
      <c r="GF51" s="55"/>
      <c r="GG51" s="55"/>
      <c r="GH51" s="55"/>
      <c r="GI51" s="55"/>
      <c r="GJ51" s="55"/>
      <c r="GK51" s="55"/>
      <c r="GL51" s="55"/>
      <c r="GM51" s="55"/>
      <c r="GN51" s="55"/>
      <c r="GO51" s="55"/>
      <c r="GP51" s="55"/>
      <c r="GQ51" s="55"/>
      <c r="GR51" s="55"/>
      <c r="GS51" s="55"/>
      <c r="GT51" s="55"/>
      <c r="GU51" s="55"/>
      <c r="GV51" s="55"/>
      <c r="GW51" s="55"/>
      <c r="GX51" s="55"/>
      <c r="GY51" s="55"/>
      <c r="GZ51" s="55"/>
      <c r="HA51" s="55"/>
      <c r="HB51" s="55"/>
      <c r="HC51" s="55"/>
      <c r="HD51" s="55"/>
      <c r="HE51" s="55"/>
      <c r="HF51" s="55"/>
      <c r="HG51" s="55"/>
      <c r="HH51" s="55"/>
      <c r="HI51" s="55"/>
      <c r="HJ51" s="55"/>
      <c r="HK51" s="55"/>
      <c r="HL51" s="55"/>
      <c r="HM51" s="55"/>
      <c r="HN51" s="55"/>
      <c r="HO51" s="55"/>
      <c r="HP51" s="55"/>
      <c r="HQ51" s="55"/>
      <c r="HR51" s="55"/>
      <c r="HS51" s="55"/>
      <c r="HT51" s="55"/>
      <c r="HU51" s="55"/>
      <c r="HV51" s="55"/>
      <c r="HW51" s="55"/>
      <c r="HX51" s="55"/>
    </row>
    <row r="52" spans="1:232" s="56" customFormat="1">
      <c r="A52" s="172" t="s">
        <v>184</v>
      </c>
      <c r="B52" s="173">
        <v>10</v>
      </c>
      <c r="C52" s="173">
        <v>9461</v>
      </c>
      <c r="D52" s="173" t="s">
        <v>185</v>
      </c>
      <c r="E52" s="172" t="s">
        <v>105</v>
      </c>
      <c r="F52" s="174" t="s">
        <v>230</v>
      </c>
      <c r="G52" s="174" t="s">
        <v>307</v>
      </c>
      <c r="H52" s="175">
        <v>42675</v>
      </c>
      <c r="I52" s="175">
        <v>42671</v>
      </c>
      <c r="J52" s="174"/>
      <c r="K52" s="172"/>
      <c r="L52" s="65">
        <f t="shared" si="12"/>
        <v>1453000</v>
      </c>
      <c r="M52" s="66">
        <f t="shared" si="13"/>
        <v>0</v>
      </c>
      <c r="N52" s="77">
        <f t="shared" si="14"/>
        <v>1453000</v>
      </c>
      <c r="O52" s="67">
        <f t="shared" si="15"/>
        <v>0</v>
      </c>
      <c r="P52" s="203">
        <v>1399000</v>
      </c>
      <c r="Q52" s="204">
        <v>0</v>
      </c>
      <c r="R52" s="60">
        <f t="shared" si="4"/>
        <v>1399000</v>
      </c>
      <c r="S52" s="65">
        <v>1399000</v>
      </c>
      <c r="T52" s="66">
        <v>0</v>
      </c>
      <c r="U52" s="60">
        <f t="shared" si="16"/>
        <v>1399000</v>
      </c>
      <c r="V52" s="18">
        <f t="shared" si="17"/>
        <v>54000</v>
      </c>
      <c r="W52" s="19">
        <f t="shared" si="18"/>
        <v>0</v>
      </c>
      <c r="X52" s="60">
        <f t="shared" si="19"/>
        <v>54000</v>
      </c>
      <c r="Y52" s="18">
        <f t="shared" si="20"/>
        <v>0</v>
      </c>
      <c r="Z52" s="19">
        <f t="shared" si="21"/>
        <v>0</v>
      </c>
      <c r="AA52" s="61">
        <f t="shared" si="22"/>
        <v>0</v>
      </c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5"/>
      <c r="DQ52" s="55"/>
      <c r="DR52" s="55"/>
      <c r="DS52" s="55"/>
      <c r="DT52" s="55"/>
      <c r="DU52" s="55"/>
      <c r="DV52" s="55"/>
      <c r="DW52" s="55"/>
      <c r="DX52" s="55"/>
      <c r="DY52" s="55"/>
      <c r="DZ52" s="55"/>
      <c r="EA52" s="55"/>
      <c r="EB52" s="55"/>
      <c r="EC52" s="55"/>
      <c r="ED52" s="55"/>
      <c r="EE52" s="55"/>
      <c r="EF52" s="55"/>
      <c r="EG52" s="55"/>
      <c r="EH52" s="55"/>
      <c r="EI52" s="55"/>
      <c r="EJ52" s="55"/>
      <c r="EK52" s="55"/>
      <c r="EL52" s="55"/>
      <c r="EM52" s="55"/>
      <c r="EN52" s="55"/>
      <c r="EO52" s="55"/>
      <c r="EP52" s="55"/>
      <c r="EQ52" s="55"/>
      <c r="ER52" s="55"/>
      <c r="ES52" s="55"/>
      <c r="ET52" s="55"/>
      <c r="EU52" s="55"/>
      <c r="EV52" s="55"/>
      <c r="EW52" s="55"/>
      <c r="EX52" s="55"/>
      <c r="EY52" s="55"/>
      <c r="EZ52" s="55"/>
      <c r="FA52" s="55"/>
      <c r="FB52" s="55"/>
      <c r="FC52" s="55"/>
      <c r="FD52" s="55"/>
      <c r="FE52" s="55"/>
      <c r="FF52" s="55"/>
      <c r="FG52" s="55"/>
      <c r="FH52" s="55"/>
      <c r="FI52" s="55"/>
      <c r="FJ52" s="55"/>
      <c r="FK52" s="55"/>
      <c r="FL52" s="55"/>
      <c r="FM52" s="55"/>
      <c r="FN52" s="55"/>
      <c r="FO52" s="55"/>
      <c r="FP52" s="55"/>
      <c r="FQ52" s="55"/>
      <c r="FR52" s="55"/>
      <c r="FS52" s="55"/>
      <c r="FT52" s="55"/>
      <c r="FU52" s="55"/>
      <c r="FV52" s="55"/>
      <c r="FW52" s="55"/>
      <c r="FX52" s="55"/>
      <c r="FY52" s="55"/>
      <c r="FZ52" s="55"/>
      <c r="GA52" s="55"/>
      <c r="GB52" s="55"/>
      <c r="GC52" s="55"/>
      <c r="GD52" s="55"/>
      <c r="GE52" s="55"/>
      <c r="GF52" s="55"/>
      <c r="GG52" s="55"/>
      <c r="GH52" s="55"/>
      <c r="GI52" s="55"/>
      <c r="GJ52" s="55"/>
      <c r="GK52" s="55"/>
      <c r="GL52" s="55"/>
      <c r="GM52" s="55"/>
      <c r="GN52" s="55"/>
      <c r="GO52" s="55"/>
      <c r="GP52" s="55"/>
      <c r="GQ52" s="55"/>
      <c r="GR52" s="55"/>
      <c r="GS52" s="55"/>
      <c r="GT52" s="55"/>
      <c r="GU52" s="55"/>
      <c r="GV52" s="55"/>
      <c r="GW52" s="55"/>
      <c r="GX52" s="55"/>
      <c r="GY52" s="55"/>
      <c r="GZ52" s="55"/>
      <c r="HA52" s="55"/>
      <c r="HB52" s="55"/>
      <c r="HC52" s="55"/>
      <c r="HD52" s="55"/>
      <c r="HE52" s="55"/>
      <c r="HF52" s="55"/>
      <c r="HG52" s="55"/>
      <c r="HH52" s="55"/>
      <c r="HI52" s="55"/>
      <c r="HJ52" s="55"/>
      <c r="HK52" s="55"/>
      <c r="HL52" s="55"/>
      <c r="HM52" s="55"/>
      <c r="HN52" s="55"/>
      <c r="HO52" s="55"/>
      <c r="HP52" s="55"/>
      <c r="HQ52" s="55"/>
      <c r="HR52" s="55"/>
      <c r="HS52" s="55"/>
      <c r="HT52" s="55"/>
      <c r="HU52" s="55"/>
      <c r="HV52" s="55"/>
      <c r="HW52" s="55"/>
      <c r="HX52" s="55"/>
    </row>
    <row r="53" spans="1:232" s="56" customFormat="1">
      <c r="A53" s="172" t="s">
        <v>184</v>
      </c>
      <c r="B53" s="173">
        <v>10</v>
      </c>
      <c r="C53" s="173">
        <v>9461</v>
      </c>
      <c r="D53" s="173" t="s">
        <v>185</v>
      </c>
      <c r="E53" s="172" t="s">
        <v>105</v>
      </c>
      <c r="F53" s="174" t="s">
        <v>231</v>
      </c>
      <c r="G53" s="174" t="s">
        <v>307</v>
      </c>
      <c r="H53" s="175">
        <v>42675</v>
      </c>
      <c r="I53" s="175">
        <v>42671</v>
      </c>
      <c r="J53" s="174"/>
      <c r="K53" s="172"/>
      <c r="L53" s="65">
        <f t="shared" si="12"/>
        <v>1484000</v>
      </c>
      <c r="M53" s="66">
        <f t="shared" si="13"/>
        <v>0</v>
      </c>
      <c r="N53" s="77">
        <f t="shared" si="14"/>
        <v>1484000</v>
      </c>
      <c r="O53" s="67">
        <f t="shared" si="15"/>
        <v>0</v>
      </c>
      <c r="P53" s="203">
        <v>1428000</v>
      </c>
      <c r="Q53" s="204">
        <v>0</v>
      </c>
      <c r="R53" s="60">
        <f t="shared" si="4"/>
        <v>1428000</v>
      </c>
      <c r="S53" s="65">
        <v>1428000</v>
      </c>
      <c r="T53" s="66">
        <v>0</v>
      </c>
      <c r="U53" s="60">
        <f t="shared" si="16"/>
        <v>1428000</v>
      </c>
      <c r="V53" s="18">
        <f t="shared" si="17"/>
        <v>56000</v>
      </c>
      <c r="W53" s="19">
        <f t="shared" si="18"/>
        <v>0</v>
      </c>
      <c r="X53" s="60">
        <f t="shared" si="19"/>
        <v>56000</v>
      </c>
      <c r="Y53" s="18">
        <f t="shared" si="20"/>
        <v>0</v>
      </c>
      <c r="Z53" s="19">
        <f t="shared" si="21"/>
        <v>0</v>
      </c>
      <c r="AA53" s="61">
        <f t="shared" si="22"/>
        <v>0</v>
      </c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O53" s="55"/>
      <c r="EP53" s="55"/>
      <c r="EQ53" s="55"/>
      <c r="ER53" s="55"/>
      <c r="ES53" s="55"/>
      <c r="ET53" s="55"/>
      <c r="EU53" s="55"/>
      <c r="EV53" s="55"/>
      <c r="EW53" s="55"/>
      <c r="EX53" s="55"/>
      <c r="EY53" s="55"/>
      <c r="EZ53" s="55"/>
      <c r="FA53" s="55"/>
      <c r="FB53" s="55"/>
      <c r="FC53" s="55"/>
      <c r="FD53" s="55"/>
      <c r="FE53" s="55"/>
      <c r="FF53" s="55"/>
      <c r="FG53" s="55"/>
      <c r="FH53" s="55"/>
      <c r="FI53" s="55"/>
      <c r="FJ53" s="55"/>
      <c r="FK53" s="55"/>
      <c r="FL53" s="55"/>
      <c r="FM53" s="55"/>
      <c r="FN53" s="55"/>
      <c r="FO53" s="55"/>
      <c r="FP53" s="55"/>
      <c r="FQ53" s="55"/>
      <c r="FR53" s="55"/>
      <c r="FS53" s="55"/>
      <c r="FT53" s="55"/>
      <c r="FU53" s="55"/>
      <c r="FV53" s="55"/>
      <c r="FW53" s="55"/>
      <c r="FX53" s="55"/>
      <c r="FY53" s="55"/>
      <c r="FZ53" s="55"/>
      <c r="GA53" s="55"/>
      <c r="GB53" s="55"/>
      <c r="GC53" s="55"/>
      <c r="GD53" s="55"/>
      <c r="GE53" s="55"/>
      <c r="GF53" s="55"/>
      <c r="GG53" s="55"/>
      <c r="GH53" s="55"/>
      <c r="GI53" s="55"/>
      <c r="GJ53" s="55"/>
      <c r="GK53" s="55"/>
      <c r="GL53" s="55"/>
      <c r="GM53" s="55"/>
      <c r="GN53" s="55"/>
      <c r="GO53" s="55"/>
      <c r="GP53" s="55"/>
      <c r="GQ53" s="55"/>
      <c r="GR53" s="55"/>
      <c r="GS53" s="55"/>
      <c r="GT53" s="55"/>
      <c r="GU53" s="55"/>
      <c r="GV53" s="55"/>
      <c r="GW53" s="55"/>
      <c r="GX53" s="55"/>
      <c r="GY53" s="55"/>
      <c r="GZ53" s="55"/>
      <c r="HA53" s="55"/>
      <c r="HB53" s="55"/>
      <c r="HC53" s="55"/>
      <c r="HD53" s="55"/>
      <c r="HE53" s="55"/>
      <c r="HF53" s="55"/>
      <c r="HG53" s="55"/>
      <c r="HH53" s="55"/>
      <c r="HI53" s="55"/>
      <c r="HJ53" s="55"/>
      <c r="HK53" s="55"/>
      <c r="HL53" s="55"/>
      <c r="HM53" s="55"/>
      <c r="HN53" s="55"/>
      <c r="HO53" s="55"/>
      <c r="HP53" s="55"/>
      <c r="HQ53" s="55"/>
      <c r="HR53" s="55"/>
      <c r="HS53" s="55"/>
      <c r="HT53" s="55"/>
      <c r="HU53" s="55"/>
      <c r="HV53" s="55"/>
      <c r="HW53" s="55"/>
      <c r="HX53" s="55"/>
    </row>
    <row r="54" spans="1:232" s="56" customFormat="1">
      <c r="A54" s="172" t="s">
        <v>184</v>
      </c>
      <c r="B54" s="173">
        <v>10</v>
      </c>
      <c r="C54" s="173">
        <v>9461</v>
      </c>
      <c r="D54" s="173" t="s">
        <v>185</v>
      </c>
      <c r="E54" s="172" t="s">
        <v>105</v>
      </c>
      <c r="F54" s="174" t="s">
        <v>232</v>
      </c>
      <c r="G54" s="174" t="s">
        <v>307</v>
      </c>
      <c r="H54" s="175">
        <v>42675</v>
      </c>
      <c r="I54" s="175">
        <v>42671</v>
      </c>
      <c r="J54" s="174"/>
      <c r="K54" s="172"/>
      <c r="L54" s="65">
        <f t="shared" si="12"/>
        <v>657000</v>
      </c>
      <c r="M54" s="66">
        <f t="shared" si="13"/>
        <v>0</v>
      </c>
      <c r="N54" s="77">
        <f t="shared" si="14"/>
        <v>657000</v>
      </c>
      <c r="O54" s="67">
        <f t="shared" si="15"/>
        <v>0</v>
      </c>
      <c r="P54" s="203">
        <v>632000</v>
      </c>
      <c r="Q54" s="204">
        <v>0</v>
      </c>
      <c r="R54" s="60">
        <f t="shared" si="4"/>
        <v>632000</v>
      </c>
      <c r="S54" s="65">
        <v>632000</v>
      </c>
      <c r="T54" s="66">
        <v>0</v>
      </c>
      <c r="U54" s="60">
        <f t="shared" si="16"/>
        <v>632000</v>
      </c>
      <c r="V54" s="18">
        <f t="shared" si="17"/>
        <v>25000</v>
      </c>
      <c r="W54" s="19">
        <f t="shared" si="18"/>
        <v>0</v>
      </c>
      <c r="X54" s="60">
        <f t="shared" si="19"/>
        <v>25000</v>
      </c>
      <c r="Y54" s="18">
        <f t="shared" si="20"/>
        <v>0</v>
      </c>
      <c r="Z54" s="19">
        <f t="shared" si="21"/>
        <v>0</v>
      </c>
      <c r="AA54" s="61">
        <f t="shared" si="22"/>
        <v>0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O54" s="55"/>
      <c r="EP54" s="55"/>
      <c r="EQ54" s="55"/>
      <c r="ER54" s="55"/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55"/>
      <c r="FL54" s="55"/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55"/>
      <c r="GF54" s="55"/>
      <c r="GG54" s="55"/>
      <c r="GH54" s="55"/>
      <c r="GI54" s="55"/>
      <c r="GJ54" s="55"/>
      <c r="GK54" s="55"/>
      <c r="GL54" s="55"/>
      <c r="GM54" s="55"/>
      <c r="GN54" s="55"/>
      <c r="GO54" s="55"/>
      <c r="GP54" s="55"/>
      <c r="GQ54" s="55"/>
      <c r="GR54" s="55"/>
      <c r="GS54" s="55"/>
      <c r="GT54" s="55"/>
      <c r="GU54" s="55"/>
      <c r="GV54" s="55"/>
      <c r="GW54" s="55"/>
      <c r="GX54" s="55"/>
      <c r="GY54" s="55"/>
      <c r="GZ54" s="55"/>
      <c r="HA54" s="55"/>
      <c r="HB54" s="55"/>
      <c r="HC54" s="55"/>
      <c r="HD54" s="55"/>
      <c r="HE54" s="55"/>
      <c r="HF54" s="55"/>
      <c r="HG54" s="55"/>
      <c r="HH54" s="55"/>
      <c r="HI54" s="55"/>
      <c r="HJ54" s="55"/>
      <c r="HK54" s="55"/>
      <c r="HL54" s="55"/>
      <c r="HM54" s="55"/>
      <c r="HN54" s="55"/>
      <c r="HO54" s="55"/>
      <c r="HP54" s="55"/>
      <c r="HQ54" s="55"/>
      <c r="HR54" s="55"/>
      <c r="HS54" s="55"/>
      <c r="HT54" s="55"/>
      <c r="HU54" s="55"/>
      <c r="HV54" s="55"/>
      <c r="HW54" s="55"/>
      <c r="HX54" s="55"/>
    </row>
    <row r="55" spans="1:232" s="56" customFormat="1">
      <c r="A55" s="172" t="s">
        <v>184</v>
      </c>
      <c r="B55" s="173">
        <v>10</v>
      </c>
      <c r="C55" s="173">
        <v>9461</v>
      </c>
      <c r="D55" s="173" t="s">
        <v>185</v>
      </c>
      <c r="E55" s="172" t="s">
        <v>105</v>
      </c>
      <c r="F55" s="174" t="s">
        <v>233</v>
      </c>
      <c r="G55" s="174" t="s">
        <v>307</v>
      </c>
      <c r="H55" s="175">
        <v>42675</v>
      </c>
      <c r="I55" s="175">
        <v>42671</v>
      </c>
      <c r="J55" s="174"/>
      <c r="K55" s="172"/>
      <c r="L55" s="65">
        <f t="shared" si="12"/>
        <v>305000</v>
      </c>
      <c r="M55" s="66">
        <f t="shared" si="13"/>
        <v>0</v>
      </c>
      <c r="N55" s="77">
        <f t="shared" si="14"/>
        <v>305000</v>
      </c>
      <c r="O55" s="67">
        <f t="shared" si="15"/>
        <v>0</v>
      </c>
      <c r="P55" s="203">
        <v>294000</v>
      </c>
      <c r="Q55" s="204">
        <v>0</v>
      </c>
      <c r="R55" s="60">
        <f t="shared" si="4"/>
        <v>294000</v>
      </c>
      <c r="S55" s="65">
        <v>294000</v>
      </c>
      <c r="T55" s="66">
        <v>0</v>
      </c>
      <c r="U55" s="60">
        <f t="shared" si="16"/>
        <v>294000</v>
      </c>
      <c r="V55" s="18">
        <f t="shared" si="17"/>
        <v>11000</v>
      </c>
      <c r="W55" s="19">
        <f t="shared" si="18"/>
        <v>0</v>
      </c>
      <c r="X55" s="60">
        <f t="shared" si="19"/>
        <v>11000</v>
      </c>
      <c r="Y55" s="18">
        <f t="shared" si="20"/>
        <v>0</v>
      </c>
      <c r="Z55" s="19">
        <f t="shared" si="21"/>
        <v>0</v>
      </c>
      <c r="AA55" s="61">
        <f t="shared" si="22"/>
        <v>0</v>
      </c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/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55"/>
      <c r="FM55" s="55"/>
      <c r="FN55" s="55"/>
      <c r="FO55" s="55"/>
      <c r="FP55" s="55"/>
      <c r="FQ55" s="55"/>
      <c r="FR55" s="55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55"/>
      <c r="GE55" s="55"/>
      <c r="GF55" s="55"/>
      <c r="GG55" s="55"/>
      <c r="GH55" s="55"/>
      <c r="GI55" s="55"/>
      <c r="GJ55" s="55"/>
      <c r="GK55" s="55"/>
      <c r="GL55" s="55"/>
      <c r="GM55" s="55"/>
      <c r="GN55" s="55"/>
      <c r="GO55" s="55"/>
      <c r="GP55" s="55"/>
      <c r="GQ55" s="55"/>
      <c r="GR55" s="55"/>
      <c r="GS55" s="55"/>
      <c r="GT55" s="55"/>
      <c r="GU55" s="55"/>
      <c r="GV55" s="55"/>
      <c r="GW55" s="55"/>
      <c r="GX55" s="55"/>
      <c r="GY55" s="55"/>
      <c r="GZ55" s="55"/>
      <c r="HA55" s="55"/>
      <c r="HB55" s="55"/>
      <c r="HC55" s="55"/>
      <c r="HD55" s="55"/>
      <c r="HE55" s="55"/>
      <c r="HF55" s="55"/>
      <c r="HG55" s="55"/>
      <c r="HH55" s="55"/>
      <c r="HI55" s="55"/>
      <c r="HJ55" s="55"/>
      <c r="HK55" s="55"/>
      <c r="HL55" s="55"/>
      <c r="HM55" s="55"/>
      <c r="HN55" s="55"/>
      <c r="HO55" s="55"/>
      <c r="HP55" s="55"/>
      <c r="HQ55" s="55"/>
      <c r="HR55" s="55"/>
      <c r="HS55" s="55"/>
      <c r="HT55" s="55"/>
      <c r="HU55" s="55"/>
      <c r="HV55" s="55"/>
      <c r="HW55" s="55"/>
      <c r="HX55" s="55"/>
    </row>
    <row r="56" spans="1:232" s="56" customFormat="1">
      <c r="A56" s="172" t="s">
        <v>184</v>
      </c>
      <c r="B56" s="173">
        <v>10</v>
      </c>
      <c r="C56" s="173">
        <v>9461</v>
      </c>
      <c r="D56" s="173" t="s">
        <v>185</v>
      </c>
      <c r="E56" s="172" t="s">
        <v>105</v>
      </c>
      <c r="F56" s="174" t="s">
        <v>234</v>
      </c>
      <c r="G56" s="174" t="s">
        <v>307</v>
      </c>
      <c r="H56" s="175">
        <v>42675</v>
      </c>
      <c r="I56" s="175">
        <v>42671</v>
      </c>
      <c r="J56" s="174"/>
      <c r="K56" s="172"/>
      <c r="L56" s="65">
        <f t="shared" si="12"/>
        <v>290000</v>
      </c>
      <c r="M56" s="66">
        <f t="shared" si="13"/>
        <v>0</v>
      </c>
      <c r="N56" s="77">
        <f t="shared" si="14"/>
        <v>290000</v>
      </c>
      <c r="O56" s="67">
        <f t="shared" si="15"/>
        <v>0</v>
      </c>
      <c r="P56" s="203">
        <v>279000</v>
      </c>
      <c r="Q56" s="204">
        <v>0</v>
      </c>
      <c r="R56" s="60">
        <f t="shared" si="4"/>
        <v>279000</v>
      </c>
      <c r="S56" s="65">
        <v>279000</v>
      </c>
      <c r="T56" s="66">
        <v>0</v>
      </c>
      <c r="U56" s="60">
        <f t="shared" si="16"/>
        <v>279000</v>
      </c>
      <c r="V56" s="18">
        <f t="shared" si="17"/>
        <v>11000</v>
      </c>
      <c r="W56" s="19">
        <f t="shared" si="18"/>
        <v>0</v>
      </c>
      <c r="X56" s="60">
        <f t="shared" si="19"/>
        <v>11000</v>
      </c>
      <c r="Y56" s="18">
        <f t="shared" si="20"/>
        <v>0</v>
      </c>
      <c r="Z56" s="19">
        <f t="shared" si="21"/>
        <v>0</v>
      </c>
      <c r="AA56" s="61">
        <f t="shared" si="22"/>
        <v>0</v>
      </c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  <c r="DL56" s="55"/>
      <c r="DM56" s="55"/>
      <c r="DN56" s="55"/>
      <c r="DO56" s="55"/>
      <c r="DP56" s="55"/>
      <c r="DQ56" s="55"/>
      <c r="DR56" s="55"/>
      <c r="DS56" s="55"/>
      <c r="DT56" s="55"/>
      <c r="DU56" s="55"/>
      <c r="DV56" s="55"/>
      <c r="DW56" s="55"/>
      <c r="DX56" s="55"/>
      <c r="DY56" s="55"/>
      <c r="DZ56" s="55"/>
      <c r="EA56" s="55"/>
      <c r="EB56" s="55"/>
      <c r="EC56" s="55"/>
      <c r="ED56" s="55"/>
      <c r="EE56" s="55"/>
      <c r="EF56" s="55"/>
      <c r="EG56" s="55"/>
      <c r="EH56" s="55"/>
      <c r="EI56" s="55"/>
      <c r="EJ56" s="55"/>
      <c r="EK56" s="55"/>
      <c r="EL56" s="55"/>
      <c r="EM56" s="55"/>
      <c r="EN56" s="55"/>
      <c r="EO56" s="55"/>
      <c r="EP56" s="55"/>
      <c r="EQ56" s="55"/>
      <c r="ER56" s="55"/>
      <c r="ES56" s="55"/>
      <c r="ET56" s="55"/>
      <c r="EU56" s="55"/>
      <c r="EV56" s="55"/>
      <c r="EW56" s="55"/>
      <c r="EX56" s="55"/>
      <c r="EY56" s="55"/>
      <c r="EZ56" s="55"/>
      <c r="FA56" s="55"/>
      <c r="FB56" s="55"/>
      <c r="FC56" s="55"/>
      <c r="FD56" s="55"/>
      <c r="FE56" s="55"/>
      <c r="FF56" s="55"/>
      <c r="FG56" s="55"/>
      <c r="FH56" s="55"/>
      <c r="FI56" s="55"/>
      <c r="FJ56" s="55"/>
      <c r="FK56" s="55"/>
      <c r="FL56" s="55"/>
      <c r="FM56" s="55"/>
      <c r="FN56" s="55"/>
      <c r="FO56" s="55"/>
      <c r="FP56" s="55"/>
      <c r="FQ56" s="55"/>
      <c r="FR56" s="55"/>
      <c r="FS56" s="55"/>
      <c r="FT56" s="55"/>
      <c r="FU56" s="55"/>
      <c r="FV56" s="55"/>
      <c r="FW56" s="55"/>
      <c r="FX56" s="55"/>
      <c r="FY56" s="55"/>
      <c r="FZ56" s="55"/>
      <c r="GA56" s="55"/>
      <c r="GB56" s="55"/>
      <c r="GC56" s="55"/>
      <c r="GD56" s="55"/>
      <c r="GE56" s="55"/>
      <c r="GF56" s="55"/>
      <c r="GG56" s="55"/>
      <c r="GH56" s="55"/>
      <c r="GI56" s="55"/>
      <c r="GJ56" s="55"/>
      <c r="GK56" s="55"/>
      <c r="GL56" s="55"/>
      <c r="GM56" s="55"/>
      <c r="GN56" s="55"/>
      <c r="GO56" s="55"/>
      <c r="GP56" s="55"/>
      <c r="GQ56" s="55"/>
      <c r="GR56" s="55"/>
      <c r="GS56" s="55"/>
      <c r="GT56" s="55"/>
      <c r="GU56" s="55"/>
      <c r="GV56" s="55"/>
      <c r="GW56" s="55"/>
      <c r="GX56" s="55"/>
      <c r="GY56" s="55"/>
      <c r="GZ56" s="55"/>
      <c r="HA56" s="55"/>
      <c r="HB56" s="55"/>
      <c r="HC56" s="55"/>
      <c r="HD56" s="55"/>
      <c r="HE56" s="55"/>
      <c r="HF56" s="55"/>
      <c r="HG56" s="55"/>
      <c r="HH56" s="55"/>
      <c r="HI56" s="55"/>
      <c r="HJ56" s="55"/>
      <c r="HK56" s="55"/>
      <c r="HL56" s="55"/>
      <c r="HM56" s="55"/>
      <c r="HN56" s="55"/>
      <c r="HO56" s="55"/>
      <c r="HP56" s="55"/>
      <c r="HQ56" s="55"/>
      <c r="HR56" s="55"/>
      <c r="HS56" s="55"/>
      <c r="HT56" s="55"/>
      <c r="HU56" s="55"/>
      <c r="HV56" s="55"/>
      <c r="HW56" s="55"/>
      <c r="HX56" s="55"/>
    </row>
    <row r="57" spans="1:232" s="56" customFormat="1">
      <c r="A57" s="172" t="s">
        <v>89</v>
      </c>
      <c r="B57" s="173" t="s">
        <v>235</v>
      </c>
      <c r="C57" s="173">
        <v>9468</v>
      </c>
      <c r="D57" s="173" t="s">
        <v>91</v>
      </c>
      <c r="E57" s="172" t="s">
        <v>92</v>
      </c>
      <c r="F57" s="174" t="s">
        <v>236</v>
      </c>
      <c r="G57" s="174" t="s">
        <v>307</v>
      </c>
      <c r="H57" s="175">
        <v>42675</v>
      </c>
      <c r="I57" s="175"/>
      <c r="J57" s="174"/>
      <c r="K57" s="172"/>
      <c r="L57" s="65">
        <f t="shared" si="12"/>
        <v>100000</v>
      </c>
      <c r="M57" s="66">
        <f t="shared" si="13"/>
        <v>0</v>
      </c>
      <c r="N57" s="77">
        <f t="shared" si="14"/>
        <v>100000</v>
      </c>
      <c r="O57" s="67">
        <f t="shared" si="15"/>
        <v>0</v>
      </c>
      <c r="P57" s="203">
        <v>96000</v>
      </c>
      <c r="Q57" s="204">
        <v>0</v>
      </c>
      <c r="R57" s="60">
        <f t="shared" si="4"/>
        <v>96000</v>
      </c>
      <c r="S57" s="65">
        <v>96000</v>
      </c>
      <c r="T57" s="66">
        <v>0</v>
      </c>
      <c r="U57" s="60">
        <f t="shared" si="16"/>
        <v>96000</v>
      </c>
      <c r="V57" s="18">
        <f t="shared" si="17"/>
        <v>4000</v>
      </c>
      <c r="W57" s="19">
        <f t="shared" si="18"/>
        <v>0</v>
      </c>
      <c r="X57" s="60">
        <f t="shared" si="19"/>
        <v>4000</v>
      </c>
      <c r="Y57" s="18">
        <f t="shared" si="20"/>
        <v>0</v>
      </c>
      <c r="Z57" s="19">
        <f t="shared" si="21"/>
        <v>0</v>
      </c>
      <c r="AA57" s="61">
        <f t="shared" si="22"/>
        <v>0</v>
      </c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5"/>
      <c r="EF57" s="55"/>
      <c r="EG57" s="55"/>
      <c r="EH57" s="55"/>
      <c r="EI57" s="55"/>
      <c r="EJ57" s="55"/>
      <c r="EK57" s="55"/>
      <c r="EL57" s="55"/>
      <c r="EM57" s="55"/>
      <c r="EN57" s="55"/>
      <c r="EO57" s="55"/>
      <c r="EP57" s="55"/>
      <c r="EQ57" s="55"/>
      <c r="ER57" s="55"/>
      <c r="ES57" s="55"/>
      <c r="ET57" s="55"/>
      <c r="EU57" s="55"/>
      <c r="EV57" s="55"/>
      <c r="EW57" s="55"/>
      <c r="EX57" s="55"/>
      <c r="EY57" s="55"/>
      <c r="EZ57" s="55"/>
      <c r="FA57" s="55"/>
      <c r="FB57" s="55"/>
      <c r="FC57" s="55"/>
      <c r="FD57" s="55"/>
      <c r="FE57" s="55"/>
      <c r="FF57" s="55"/>
      <c r="FG57" s="55"/>
      <c r="FH57" s="55"/>
      <c r="FI57" s="55"/>
      <c r="FJ57" s="55"/>
      <c r="FK57" s="55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5"/>
      <c r="GJ57" s="55"/>
      <c r="GK57" s="55"/>
      <c r="GL57" s="55"/>
      <c r="GM57" s="55"/>
      <c r="GN57" s="55"/>
      <c r="GO57" s="55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5"/>
      <c r="HB57" s="55"/>
      <c r="HC57" s="55"/>
      <c r="HD57" s="55"/>
      <c r="HE57" s="55"/>
      <c r="HF57" s="55"/>
      <c r="HG57" s="55"/>
      <c r="HH57" s="55"/>
      <c r="HI57" s="55"/>
      <c r="HJ57" s="55"/>
      <c r="HK57" s="55"/>
      <c r="HL57" s="55"/>
      <c r="HM57" s="55"/>
      <c r="HN57" s="55"/>
      <c r="HO57" s="55"/>
      <c r="HP57" s="55"/>
      <c r="HQ57" s="55"/>
      <c r="HR57" s="55"/>
      <c r="HS57" s="55"/>
      <c r="HT57" s="55"/>
      <c r="HU57" s="55"/>
      <c r="HV57" s="55"/>
      <c r="HW57" s="55"/>
      <c r="HX57" s="55"/>
    </row>
    <row r="58" spans="1:232" s="56" customFormat="1">
      <c r="A58" s="172" t="s">
        <v>237</v>
      </c>
      <c r="B58" s="173">
        <v>5</v>
      </c>
      <c r="C58" s="173">
        <v>9467</v>
      </c>
      <c r="D58" s="173" t="s">
        <v>68</v>
      </c>
      <c r="E58" s="172" t="s">
        <v>65</v>
      </c>
      <c r="F58" s="174" t="s">
        <v>238</v>
      </c>
      <c r="G58" s="174" t="s">
        <v>307</v>
      </c>
      <c r="H58" s="175">
        <v>42675</v>
      </c>
      <c r="I58" s="175"/>
      <c r="J58" s="174"/>
      <c r="K58" s="172"/>
      <c r="L58" s="65">
        <f t="shared" si="12"/>
        <v>129000</v>
      </c>
      <c r="M58" s="66">
        <f t="shared" si="13"/>
        <v>0</v>
      </c>
      <c r="N58" s="77">
        <f t="shared" si="14"/>
        <v>129000</v>
      </c>
      <c r="O58" s="67">
        <f t="shared" si="15"/>
        <v>0</v>
      </c>
      <c r="P58" s="203">
        <v>124000</v>
      </c>
      <c r="Q58" s="204">
        <v>0</v>
      </c>
      <c r="R58" s="60">
        <f t="shared" si="4"/>
        <v>124000</v>
      </c>
      <c r="S58" s="65">
        <v>124000</v>
      </c>
      <c r="T58" s="66">
        <v>0</v>
      </c>
      <c r="U58" s="60">
        <f t="shared" si="16"/>
        <v>124000</v>
      </c>
      <c r="V58" s="18">
        <f t="shared" si="17"/>
        <v>5000</v>
      </c>
      <c r="W58" s="19">
        <f t="shared" si="18"/>
        <v>0</v>
      </c>
      <c r="X58" s="60">
        <f t="shared" si="19"/>
        <v>5000</v>
      </c>
      <c r="Y58" s="18">
        <f t="shared" si="20"/>
        <v>0</v>
      </c>
      <c r="Z58" s="19">
        <f t="shared" si="21"/>
        <v>0</v>
      </c>
      <c r="AA58" s="61">
        <f t="shared" si="22"/>
        <v>0</v>
      </c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  <c r="DL58" s="55"/>
      <c r="DM58" s="55"/>
      <c r="DN58" s="55"/>
      <c r="DO58" s="55"/>
      <c r="DP58" s="55"/>
      <c r="DQ58" s="55"/>
      <c r="DR58" s="55"/>
      <c r="DS58" s="55"/>
      <c r="DT58" s="55"/>
      <c r="DU58" s="55"/>
      <c r="DV58" s="55"/>
      <c r="DW58" s="55"/>
      <c r="DX58" s="55"/>
      <c r="DY58" s="55"/>
      <c r="DZ58" s="55"/>
      <c r="EA58" s="55"/>
      <c r="EB58" s="55"/>
      <c r="EC58" s="55"/>
      <c r="ED58" s="55"/>
      <c r="EE58" s="55"/>
      <c r="EF58" s="55"/>
      <c r="EG58" s="55"/>
      <c r="EH58" s="55"/>
      <c r="EI58" s="55"/>
      <c r="EJ58" s="55"/>
      <c r="EK58" s="55"/>
      <c r="EL58" s="55"/>
      <c r="EM58" s="55"/>
      <c r="EN58" s="55"/>
      <c r="EO58" s="55"/>
      <c r="EP58" s="55"/>
      <c r="EQ58" s="55"/>
      <c r="ER58" s="55"/>
      <c r="ES58" s="55"/>
      <c r="ET58" s="55"/>
      <c r="EU58" s="55"/>
      <c r="EV58" s="55"/>
      <c r="EW58" s="55"/>
      <c r="EX58" s="55"/>
      <c r="EY58" s="55"/>
      <c r="EZ58" s="55"/>
      <c r="FA58" s="55"/>
      <c r="FB58" s="55"/>
      <c r="FC58" s="55"/>
      <c r="FD58" s="55"/>
      <c r="FE58" s="55"/>
      <c r="FF58" s="55"/>
      <c r="FG58" s="55"/>
      <c r="FH58" s="55"/>
      <c r="FI58" s="55"/>
      <c r="FJ58" s="55"/>
      <c r="FK58" s="55"/>
      <c r="FL58" s="55"/>
      <c r="FM58" s="55"/>
      <c r="FN58" s="55"/>
      <c r="FO58" s="55"/>
      <c r="FP58" s="55"/>
      <c r="FQ58" s="55"/>
      <c r="FR58" s="55"/>
      <c r="FS58" s="55"/>
      <c r="FT58" s="55"/>
      <c r="FU58" s="55"/>
      <c r="FV58" s="55"/>
      <c r="FW58" s="55"/>
      <c r="FX58" s="55"/>
      <c r="FY58" s="55"/>
      <c r="FZ58" s="55"/>
      <c r="GA58" s="55"/>
      <c r="GB58" s="55"/>
      <c r="GC58" s="55"/>
      <c r="GD58" s="55"/>
      <c r="GE58" s="55"/>
      <c r="GF58" s="55"/>
      <c r="GG58" s="55"/>
      <c r="GH58" s="55"/>
      <c r="GI58" s="55"/>
      <c r="GJ58" s="55"/>
      <c r="GK58" s="55"/>
      <c r="GL58" s="55"/>
      <c r="GM58" s="55"/>
      <c r="GN58" s="55"/>
      <c r="GO58" s="55"/>
      <c r="GP58" s="55"/>
      <c r="GQ58" s="55"/>
      <c r="GR58" s="55"/>
      <c r="GS58" s="55"/>
      <c r="GT58" s="55"/>
      <c r="GU58" s="55"/>
      <c r="GV58" s="55"/>
      <c r="GW58" s="55"/>
      <c r="GX58" s="55"/>
      <c r="GY58" s="55"/>
      <c r="GZ58" s="55"/>
      <c r="HA58" s="55"/>
      <c r="HB58" s="55"/>
      <c r="HC58" s="55"/>
      <c r="HD58" s="55"/>
      <c r="HE58" s="55"/>
      <c r="HF58" s="55"/>
      <c r="HG58" s="55"/>
      <c r="HH58" s="55"/>
      <c r="HI58" s="55"/>
      <c r="HJ58" s="55"/>
      <c r="HK58" s="55"/>
      <c r="HL58" s="55"/>
      <c r="HM58" s="55"/>
      <c r="HN58" s="55"/>
      <c r="HO58" s="55"/>
      <c r="HP58" s="55"/>
      <c r="HQ58" s="55"/>
      <c r="HR58" s="55"/>
      <c r="HS58" s="55"/>
      <c r="HT58" s="55"/>
      <c r="HU58" s="55"/>
      <c r="HV58" s="55"/>
      <c r="HW58" s="55"/>
      <c r="HX58" s="55"/>
    </row>
    <row r="59" spans="1:232" s="56" customFormat="1">
      <c r="A59" s="172" t="s">
        <v>142</v>
      </c>
      <c r="B59" s="173">
        <v>11</v>
      </c>
      <c r="C59" s="173">
        <v>9514</v>
      </c>
      <c r="D59" s="173" t="s">
        <v>243</v>
      </c>
      <c r="E59" s="172" t="s">
        <v>194</v>
      </c>
      <c r="F59" s="174" t="s">
        <v>244</v>
      </c>
      <c r="G59" s="174"/>
      <c r="H59" s="175"/>
      <c r="I59" s="174"/>
      <c r="J59" s="174"/>
      <c r="K59" s="172"/>
      <c r="L59" s="65">
        <f t="shared" si="12"/>
        <v>0</v>
      </c>
      <c r="M59" s="66">
        <f t="shared" si="13"/>
        <v>0</v>
      </c>
      <c r="N59" s="77">
        <f t="shared" si="14"/>
        <v>0</v>
      </c>
      <c r="O59" s="67">
        <f t="shared" si="15"/>
        <v>0</v>
      </c>
      <c r="P59" s="203">
        <v>0</v>
      </c>
      <c r="Q59" s="204">
        <v>0</v>
      </c>
      <c r="R59" s="60">
        <f t="shared" si="4"/>
        <v>0</v>
      </c>
      <c r="S59" s="65">
        <v>0</v>
      </c>
      <c r="T59" s="66">
        <v>0</v>
      </c>
      <c r="U59" s="60">
        <f t="shared" si="16"/>
        <v>0</v>
      </c>
      <c r="V59" s="18">
        <f t="shared" si="17"/>
        <v>0</v>
      </c>
      <c r="W59" s="19">
        <f t="shared" si="18"/>
        <v>0</v>
      </c>
      <c r="X59" s="60">
        <f t="shared" si="19"/>
        <v>0</v>
      </c>
      <c r="Y59" s="18">
        <f t="shared" si="20"/>
        <v>0</v>
      </c>
      <c r="Z59" s="19">
        <f t="shared" si="21"/>
        <v>0</v>
      </c>
      <c r="AA59" s="61">
        <f t="shared" si="22"/>
        <v>0</v>
      </c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5"/>
      <c r="DP59" s="55"/>
      <c r="DQ59" s="55"/>
      <c r="DR59" s="55"/>
      <c r="DS59" s="55"/>
      <c r="DT59" s="55"/>
      <c r="DU59" s="55"/>
      <c r="DV59" s="55"/>
      <c r="DW59" s="55"/>
      <c r="DX59" s="55"/>
      <c r="DY59" s="55"/>
      <c r="DZ59" s="55"/>
      <c r="EA59" s="55"/>
      <c r="EB59" s="55"/>
      <c r="EC59" s="55"/>
      <c r="ED59" s="55"/>
      <c r="EE59" s="55"/>
      <c r="EF59" s="55"/>
      <c r="EG59" s="55"/>
      <c r="EH59" s="55"/>
      <c r="EI59" s="55"/>
      <c r="EJ59" s="55"/>
      <c r="EK59" s="55"/>
      <c r="EL59" s="55"/>
      <c r="EM59" s="55"/>
      <c r="EN59" s="55"/>
      <c r="EO59" s="55"/>
      <c r="EP59" s="55"/>
      <c r="EQ59" s="55"/>
      <c r="ER59" s="55"/>
      <c r="ES59" s="55"/>
      <c r="ET59" s="55"/>
      <c r="EU59" s="55"/>
      <c r="EV59" s="55"/>
      <c r="EW59" s="55"/>
      <c r="EX59" s="55"/>
      <c r="EY59" s="55"/>
      <c r="EZ59" s="55"/>
      <c r="FA59" s="55"/>
      <c r="FB59" s="55"/>
      <c r="FC59" s="55"/>
      <c r="FD59" s="55"/>
      <c r="FE59" s="55"/>
      <c r="FF59" s="55"/>
      <c r="FG59" s="55"/>
      <c r="FH59" s="55"/>
      <c r="FI59" s="55"/>
      <c r="FJ59" s="55"/>
      <c r="FK59" s="55"/>
      <c r="FL59" s="55"/>
      <c r="FM59" s="55"/>
      <c r="FN59" s="55"/>
      <c r="FO59" s="55"/>
      <c r="FP59" s="55"/>
      <c r="FQ59" s="55"/>
      <c r="FR59" s="55"/>
      <c r="FS59" s="55"/>
      <c r="FT59" s="55"/>
      <c r="FU59" s="55"/>
      <c r="FV59" s="55"/>
      <c r="FW59" s="55"/>
      <c r="FX59" s="55"/>
      <c r="FY59" s="55"/>
      <c r="FZ59" s="55"/>
      <c r="GA59" s="55"/>
      <c r="GB59" s="55"/>
      <c r="GC59" s="55"/>
      <c r="GD59" s="55"/>
      <c r="GE59" s="55"/>
      <c r="GF59" s="55"/>
      <c r="GG59" s="55"/>
      <c r="GH59" s="55"/>
      <c r="GI59" s="55"/>
      <c r="GJ59" s="55"/>
      <c r="GK59" s="55"/>
      <c r="GL59" s="55"/>
      <c r="GM59" s="55"/>
      <c r="GN59" s="55"/>
      <c r="GO59" s="55"/>
      <c r="GP59" s="55"/>
      <c r="GQ59" s="55"/>
      <c r="GR59" s="55"/>
      <c r="GS59" s="55"/>
      <c r="GT59" s="55"/>
      <c r="GU59" s="55"/>
      <c r="GV59" s="55"/>
      <c r="GW59" s="55"/>
      <c r="GX59" s="55"/>
      <c r="GY59" s="55"/>
      <c r="GZ59" s="55"/>
      <c r="HA59" s="55"/>
      <c r="HB59" s="55"/>
      <c r="HC59" s="55"/>
      <c r="HD59" s="55"/>
      <c r="HE59" s="55"/>
      <c r="HF59" s="55"/>
      <c r="HG59" s="55"/>
      <c r="HH59" s="55"/>
      <c r="HI59" s="55"/>
      <c r="HJ59" s="55"/>
      <c r="HK59" s="55"/>
      <c r="HL59" s="55"/>
      <c r="HM59" s="55"/>
      <c r="HN59" s="55"/>
      <c r="HO59" s="55"/>
      <c r="HP59" s="55"/>
      <c r="HQ59" s="55"/>
      <c r="HR59" s="55"/>
      <c r="HS59" s="55"/>
      <c r="HT59" s="55"/>
      <c r="HU59" s="55"/>
      <c r="HV59" s="55"/>
      <c r="HW59" s="55"/>
      <c r="HX59" s="55"/>
    </row>
    <row r="60" spans="1:232" s="56" customFormat="1">
      <c r="A60" s="172" t="s">
        <v>165</v>
      </c>
      <c r="B60" s="173" t="s">
        <v>161</v>
      </c>
      <c r="C60" s="173">
        <v>9451</v>
      </c>
      <c r="D60" s="177" t="s">
        <v>125</v>
      </c>
      <c r="E60" s="172" t="s">
        <v>148</v>
      </c>
      <c r="F60" s="174" t="s">
        <v>245</v>
      </c>
      <c r="G60" s="174"/>
      <c r="H60" s="175"/>
      <c r="I60" s="174"/>
      <c r="J60" s="174"/>
      <c r="K60" s="172"/>
      <c r="L60" s="65">
        <f t="shared" si="12"/>
        <v>705000</v>
      </c>
      <c r="M60" s="66">
        <f t="shared" si="13"/>
        <v>0</v>
      </c>
      <c r="N60" s="77">
        <f t="shared" si="14"/>
        <v>705000</v>
      </c>
      <c r="O60" s="67">
        <f t="shared" si="15"/>
        <v>0</v>
      </c>
      <c r="P60" s="203">
        <v>679000</v>
      </c>
      <c r="Q60" s="204">
        <v>0</v>
      </c>
      <c r="R60" s="60">
        <f t="shared" si="4"/>
        <v>679000</v>
      </c>
      <c r="S60" s="65">
        <v>679000</v>
      </c>
      <c r="T60" s="66">
        <v>0</v>
      </c>
      <c r="U60" s="60">
        <f t="shared" si="16"/>
        <v>679000</v>
      </c>
      <c r="V60" s="18">
        <f t="shared" si="17"/>
        <v>26000</v>
      </c>
      <c r="W60" s="19">
        <f t="shared" si="18"/>
        <v>0</v>
      </c>
      <c r="X60" s="60">
        <f t="shared" si="19"/>
        <v>26000</v>
      </c>
      <c r="Y60" s="18">
        <f t="shared" si="20"/>
        <v>0</v>
      </c>
      <c r="Z60" s="19">
        <f t="shared" si="21"/>
        <v>0</v>
      </c>
      <c r="AA60" s="61">
        <f t="shared" si="22"/>
        <v>0</v>
      </c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5"/>
      <c r="EF60" s="55"/>
      <c r="EG60" s="55"/>
      <c r="EH60" s="55"/>
      <c r="EI60" s="55"/>
      <c r="EJ60" s="55"/>
      <c r="EK60" s="55"/>
      <c r="EL60" s="55"/>
      <c r="EM60" s="55"/>
      <c r="EN60" s="55"/>
      <c r="EO60" s="55"/>
      <c r="EP60" s="55"/>
      <c r="EQ60" s="55"/>
      <c r="ER60" s="55"/>
      <c r="ES60" s="55"/>
      <c r="ET60" s="55"/>
      <c r="EU60" s="55"/>
      <c r="EV60" s="55"/>
      <c r="EW60" s="55"/>
      <c r="EX60" s="55"/>
      <c r="EY60" s="55"/>
      <c r="EZ60" s="55"/>
      <c r="FA60" s="55"/>
      <c r="FB60" s="55"/>
      <c r="FC60" s="55"/>
      <c r="FD60" s="55"/>
      <c r="FE60" s="55"/>
      <c r="FF60" s="55"/>
      <c r="FG60" s="55"/>
      <c r="FH60" s="55"/>
      <c r="FI60" s="55"/>
      <c r="FJ60" s="55"/>
      <c r="FK60" s="55"/>
      <c r="FL60" s="55"/>
      <c r="FM60" s="55"/>
      <c r="FN60" s="55"/>
      <c r="FO60" s="55"/>
      <c r="FP60" s="55"/>
      <c r="FQ60" s="55"/>
      <c r="FR60" s="55"/>
      <c r="FS60" s="55"/>
      <c r="FT60" s="55"/>
      <c r="FU60" s="55"/>
      <c r="FV60" s="55"/>
      <c r="FW60" s="55"/>
      <c r="FX60" s="55"/>
      <c r="FY60" s="55"/>
      <c r="FZ60" s="55"/>
      <c r="GA60" s="55"/>
      <c r="GB60" s="55"/>
      <c r="GC60" s="55"/>
      <c r="GD60" s="55"/>
      <c r="GE60" s="55"/>
      <c r="GF60" s="55"/>
      <c r="GG60" s="55"/>
      <c r="GH60" s="55"/>
      <c r="GI60" s="55"/>
      <c r="GJ60" s="55"/>
      <c r="GK60" s="55"/>
      <c r="GL60" s="55"/>
      <c r="GM60" s="55"/>
      <c r="GN60" s="55"/>
      <c r="GO60" s="55"/>
      <c r="GP60" s="55"/>
      <c r="GQ60" s="55"/>
      <c r="GR60" s="55"/>
      <c r="GS60" s="55"/>
      <c r="GT60" s="55"/>
      <c r="GU60" s="55"/>
      <c r="GV60" s="55"/>
      <c r="GW60" s="55"/>
      <c r="GX60" s="55"/>
      <c r="GY60" s="55"/>
      <c r="GZ60" s="55"/>
      <c r="HA60" s="55"/>
      <c r="HB60" s="55"/>
      <c r="HC60" s="55"/>
      <c r="HD60" s="55"/>
      <c r="HE60" s="55"/>
      <c r="HF60" s="55"/>
      <c r="HG60" s="55"/>
      <c r="HH60" s="55"/>
      <c r="HI60" s="55"/>
      <c r="HJ60" s="55"/>
      <c r="HK60" s="55"/>
      <c r="HL60" s="55"/>
      <c r="HM60" s="55"/>
      <c r="HN60" s="55"/>
      <c r="HO60" s="55"/>
      <c r="HP60" s="55"/>
      <c r="HQ60" s="55"/>
      <c r="HR60" s="55"/>
      <c r="HS60" s="55"/>
      <c r="HT60" s="55"/>
      <c r="HU60" s="55"/>
      <c r="HV60" s="55"/>
      <c r="HW60" s="55"/>
      <c r="HX60" s="55"/>
    </row>
    <row r="61" spans="1:232" s="56" customFormat="1">
      <c r="A61" s="97" t="s">
        <v>117</v>
      </c>
      <c r="B61" s="178">
        <v>33</v>
      </c>
      <c r="C61" s="178">
        <v>9461</v>
      </c>
      <c r="D61" s="178" t="s">
        <v>118</v>
      </c>
      <c r="E61" s="172" t="s">
        <v>105</v>
      </c>
      <c r="F61" s="174" t="s">
        <v>246</v>
      </c>
      <c r="G61" s="174"/>
      <c r="H61" s="175"/>
      <c r="I61" s="174"/>
      <c r="J61" s="174"/>
      <c r="K61" s="172"/>
      <c r="L61" s="65">
        <f t="shared" si="12"/>
        <v>705000</v>
      </c>
      <c r="M61" s="66">
        <f t="shared" si="13"/>
        <v>0</v>
      </c>
      <c r="N61" s="77">
        <f t="shared" si="14"/>
        <v>705000</v>
      </c>
      <c r="O61" s="67">
        <f t="shared" si="15"/>
        <v>0</v>
      </c>
      <c r="P61" s="203">
        <v>679000</v>
      </c>
      <c r="Q61" s="204">
        <v>0</v>
      </c>
      <c r="R61" s="60">
        <f t="shared" si="4"/>
        <v>679000</v>
      </c>
      <c r="S61" s="65">
        <v>679000</v>
      </c>
      <c r="T61" s="66">
        <v>0</v>
      </c>
      <c r="U61" s="60">
        <f t="shared" si="16"/>
        <v>679000</v>
      </c>
      <c r="V61" s="18">
        <f t="shared" si="17"/>
        <v>26000</v>
      </c>
      <c r="W61" s="19">
        <f t="shared" si="18"/>
        <v>0</v>
      </c>
      <c r="X61" s="60">
        <f t="shared" si="19"/>
        <v>26000</v>
      </c>
      <c r="Y61" s="18">
        <f t="shared" si="20"/>
        <v>0</v>
      </c>
      <c r="Z61" s="19">
        <f t="shared" si="21"/>
        <v>0</v>
      </c>
      <c r="AA61" s="61">
        <f t="shared" si="22"/>
        <v>0</v>
      </c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  <c r="DL61" s="55"/>
      <c r="DM61" s="55"/>
      <c r="DN61" s="55"/>
      <c r="DO61" s="55"/>
      <c r="DP61" s="55"/>
      <c r="DQ61" s="55"/>
      <c r="DR61" s="55"/>
      <c r="DS61" s="55"/>
      <c r="DT61" s="55"/>
      <c r="DU61" s="55"/>
      <c r="DV61" s="55"/>
      <c r="DW61" s="55"/>
      <c r="DX61" s="55"/>
      <c r="DY61" s="55"/>
      <c r="DZ61" s="55"/>
      <c r="EA61" s="55"/>
      <c r="EB61" s="55"/>
      <c r="EC61" s="55"/>
      <c r="ED61" s="55"/>
      <c r="EE61" s="55"/>
      <c r="EF61" s="55"/>
      <c r="EG61" s="55"/>
      <c r="EH61" s="55"/>
      <c r="EI61" s="55"/>
      <c r="EJ61" s="55"/>
      <c r="EK61" s="55"/>
      <c r="EL61" s="55"/>
      <c r="EM61" s="55"/>
      <c r="EN61" s="55"/>
      <c r="EO61" s="55"/>
      <c r="EP61" s="55"/>
      <c r="EQ61" s="55"/>
      <c r="ER61" s="55"/>
      <c r="ES61" s="55"/>
      <c r="ET61" s="55"/>
      <c r="EU61" s="55"/>
      <c r="EV61" s="55"/>
      <c r="EW61" s="55"/>
      <c r="EX61" s="55"/>
      <c r="EY61" s="55"/>
      <c r="EZ61" s="55"/>
      <c r="FA61" s="55"/>
      <c r="FB61" s="55"/>
      <c r="FC61" s="55"/>
      <c r="FD61" s="55"/>
      <c r="FE61" s="55"/>
      <c r="FF61" s="55"/>
      <c r="FG61" s="55"/>
      <c r="FH61" s="55"/>
      <c r="FI61" s="55"/>
      <c r="FJ61" s="55"/>
      <c r="FK61" s="55"/>
      <c r="FL61" s="55"/>
      <c r="FM61" s="55"/>
      <c r="FN61" s="55"/>
      <c r="FO61" s="55"/>
      <c r="FP61" s="55"/>
      <c r="FQ61" s="55"/>
      <c r="FR61" s="55"/>
      <c r="FS61" s="55"/>
      <c r="FT61" s="55"/>
      <c r="FU61" s="55"/>
      <c r="FV61" s="55"/>
      <c r="FW61" s="55"/>
      <c r="FX61" s="55"/>
      <c r="FY61" s="55"/>
      <c r="FZ61" s="55"/>
      <c r="GA61" s="55"/>
      <c r="GB61" s="55"/>
      <c r="GC61" s="55"/>
      <c r="GD61" s="55"/>
      <c r="GE61" s="55"/>
      <c r="GF61" s="55"/>
      <c r="GG61" s="55"/>
      <c r="GH61" s="55"/>
      <c r="GI61" s="55"/>
      <c r="GJ61" s="55"/>
      <c r="GK61" s="55"/>
      <c r="GL61" s="55"/>
      <c r="GM61" s="55"/>
      <c r="GN61" s="55"/>
      <c r="GO61" s="55"/>
      <c r="GP61" s="55"/>
      <c r="GQ61" s="55"/>
      <c r="GR61" s="55"/>
      <c r="GS61" s="55"/>
      <c r="GT61" s="55"/>
      <c r="GU61" s="55"/>
      <c r="GV61" s="55"/>
      <c r="GW61" s="55"/>
      <c r="GX61" s="55"/>
      <c r="GY61" s="55"/>
      <c r="GZ61" s="55"/>
      <c r="HA61" s="55"/>
      <c r="HB61" s="55"/>
      <c r="HC61" s="55"/>
      <c r="HD61" s="55"/>
      <c r="HE61" s="55"/>
      <c r="HF61" s="55"/>
      <c r="HG61" s="55"/>
      <c r="HH61" s="55"/>
      <c r="HI61" s="55"/>
      <c r="HJ61" s="55"/>
      <c r="HK61" s="55"/>
      <c r="HL61" s="55"/>
      <c r="HM61" s="55"/>
      <c r="HN61" s="55"/>
      <c r="HO61" s="55"/>
      <c r="HP61" s="55"/>
      <c r="HQ61" s="55"/>
      <c r="HR61" s="55"/>
      <c r="HS61" s="55"/>
      <c r="HT61" s="55"/>
      <c r="HU61" s="55"/>
      <c r="HV61" s="55"/>
      <c r="HW61" s="55"/>
      <c r="HX61" s="55"/>
    </row>
    <row r="62" spans="1:232" s="56" customFormat="1">
      <c r="A62" s="97" t="s">
        <v>247</v>
      </c>
      <c r="B62" s="178">
        <v>13</v>
      </c>
      <c r="C62" s="178">
        <v>6556</v>
      </c>
      <c r="D62" s="178" t="s">
        <v>248</v>
      </c>
      <c r="E62" s="172" t="s">
        <v>249</v>
      </c>
      <c r="F62" s="174" t="s">
        <v>250</v>
      </c>
      <c r="G62" s="174"/>
      <c r="H62" s="175"/>
      <c r="I62" s="174"/>
      <c r="J62" s="174"/>
      <c r="K62" s="172"/>
      <c r="L62" s="65">
        <f t="shared" si="12"/>
        <v>145000</v>
      </c>
      <c r="M62" s="66">
        <f t="shared" si="13"/>
        <v>0</v>
      </c>
      <c r="N62" s="77">
        <f t="shared" si="14"/>
        <v>145000</v>
      </c>
      <c r="O62" s="67">
        <f t="shared" si="15"/>
        <v>0</v>
      </c>
      <c r="P62" s="203">
        <v>140000</v>
      </c>
      <c r="Q62" s="204">
        <v>0</v>
      </c>
      <c r="R62" s="60">
        <f t="shared" si="4"/>
        <v>140000</v>
      </c>
      <c r="S62" s="65">
        <v>140000</v>
      </c>
      <c r="T62" s="66">
        <v>0</v>
      </c>
      <c r="U62" s="60">
        <f t="shared" si="16"/>
        <v>140000</v>
      </c>
      <c r="V62" s="18">
        <f t="shared" si="17"/>
        <v>5000</v>
      </c>
      <c r="W62" s="19">
        <f t="shared" si="18"/>
        <v>0</v>
      </c>
      <c r="X62" s="60">
        <f t="shared" si="19"/>
        <v>5000</v>
      </c>
      <c r="Y62" s="18">
        <f t="shared" si="20"/>
        <v>0</v>
      </c>
      <c r="Z62" s="19">
        <f t="shared" si="21"/>
        <v>0</v>
      </c>
      <c r="AA62" s="61">
        <f t="shared" si="22"/>
        <v>0</v>
      </c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  <c r="DP62" s="55"/>
      <c r="DQ62" s="55"/>
      <c r="DR62" s="55"/>
      <c r="DS62" s="55"/>
      <c r="DT62" s="55"/>
      <c r="DU62" s="55"/>
      <c r="DV62" s="55"/>
      <c r="DW62" s="55"/>
      <c r="DX62" s="55"/>
      <c r="DY62" s="55"/>
      <c r="DZ62" s="55"/>
      <c r="EA62" s="55"/>
      <c r="EB62" s="55"/>
      <c r="EC62" s="55"/>
      <c r="ED62" s="55"/>
      <c r="EE62" s="55"/>
      <c r="EF62" s="55"/>
      <c r="EG62" s="55"/>
      <c r="EH62" s="55"/>
      <c r="EI62" s="55"/>
      <c r="EJ62" s="55"/>
      <c r="EK62" s="55"/>
      <c r="EL62" s="55"/>
      <c r="EM62" s="55"/>
      <c r="EN62" s="55"/>
      <c r="EO62" s="55"/>
      <c r="EP62" s="55"/>
      <c r="EQ62" s="55"/>
      <c r="ER62" s="55"/>
      <c r="ES62" s="55"/>
      <c r="ET62" s="55"/>
      <c r="EU62" s="55"/>
      <c r="EV62" s="55"/>
      <c r="EW62" s="55"/>
      <c r="EX62" s="55"/>
      <c r="EY62" s="55"/>
      <c r="EZ62" s="55"/>
      <c r="FA62" s="55"/>
      <c r="FB62" s="55"/>
      <c r="FC62" s="55"/>
      <c r="FD62" s="55"/>
      <c r="FE62" s="55"/>
      <c r="FF62" s="55"/>
      <c r="FG62" s="55"/>
      <c r="FH62" s="55"/>
      <c r="FI62" s="55"/>
      <c r="FJ62" s="55"/>
      <c r="FK62" s="55"/>
      <c r="FL62" s="55"/>
      <c r="FM62" s="55"/>
      <c r="FN62" s="55"/>
      <c r="FO62" s="55"/>
      <c r="FP62" s="55"/>
      <c r="FQ62" s="55"/>
      <c r="FR62" s="55"/>
      <c r="FS62" s="55"/>
      <c r="FT62" s="55"/>
      <c r="FU62" s="55"/>
      <c r="FV62" s="55"/>
      <c r="FW62" s="55"/>
      <c r="FX62" s="55"/>
      <c r="FY62" s="55"/>
      <c r="FZ62" s="55"/>
      <c r="GA62" s="55"/>
      <c r="GB62" s="55"/>
      <c r="GC62" s="55"/>
      <c r="GD62" s="55"/>
      <c r="GE62" s="55"/>
      <c r="GF62" s="55"/>
      <c r="GG62" s="55"/>
      <c r="GH62" s="55"/>
      <c r="GI62" s="55"/>
      <c r="GJ62" s="55"/>
      <c r="GK62" s="55"/>
      <c r="GL62" s="55"/>
      <c r="GM62" s="55"/>
      <c r="GN62" s="55"/>
      <c r="GO62" s="55"/>
      <c r="GP62" s="55"/>
      <c r="GQ62" s="55"/>
      <c r="GR62" s="55"/>
      <c r="GS62" s="55"/>
      <c r="GT62" s="55"/>
      <c r="GU62" s="55"/>
      <c r="GV62" s="55"/>
      <c r="GW62" s="55"/>
      <c r="GX62" s="55"/>
      <c r="GY62" s="55"/>
      <c r="GZ62" s="55"/>
      <c r="HA62" s="55"/>
      <c r="HB62" s="55"/>
      <c r="HC62" s="55"/>
      <c r="HD62" s="55"/>
      <c r="HE62" s="55"/>
      <c r="HF62" s="55"/>
      <c r="HG62" s="55"/>
      <c r="HH62" s="55"/>
      <c r="HI62" s="55"/>
      <c r="HJ62" s="55"/>
      <c r="HK62" s="55"/>
      <c r="HL62" s="55"/>
      <c r="HM62" s="55"/>
      <c r="HN62" s="55"/>
      <c r="HO62" s="55"/>
      <c r="HP62" s="55"/>
      <c r="HQ62" s="55"/>
      <c r="HR62" s="55"/>
      <c r="HS62" s="55"/>
      <c r="HT62" s="55"/>
      <c r="HU62" s="55"/>
      <c r="HV62" s="55"/>
      <c r="HW62" s="55"/>
      <c r="HX62" s="55"/>
    </row>
    <row r="63" spans="1:232" s="56" customFormat="1">
      <c r="A63" s="97" t="s">
        <v>251</v>
      </c>
      <c r="B63" s="178">
        <v>51</v>
      </c>
      <c r="C63" s="178">
        <v>9451</v>
      </c>
      <c r="D63" s="178" t="s">
        <v>72</v>
      </c>
      <c r="E63" s="172" t="s">
        <v>148</v>
      </c>
      <c r="F63" s="174" t="s">
        <v>252</v>
      </c>
      <c r="G63" s="174"/>
      <c r="H63" s="175"/>
      <c r="I63" s="174"/>
      <c r="J63" s="174"/>
      <c r="K63" s="172"/>
      <c r="L63" s="65">
        <f t="shared" si="12"/>
        <v>25000</v>
      </c>
      <c r="M63" s="66">
        <f t="shared" si="13"/>
        <v>0</v>
      </c>
      <c r="N63" s="77">
        <f t="shared" si="14"/>
        <v>25000</v>
      </c>
      <c r="O63" s="67">
        <f t="shared" si="15"/>
        <v>0</v>
      </c>
      <c r="P63" s="203">
        <v>24000</v>
      </c>
      <c r="Q63" s="204">
        <v>0</v>
      </c>
      <c r="R63" s="60">
        <f t="shared" si="4"/>
        <v>24000</v>
      </c>
      <c r="S63" s="65">
        <v>24000</v>
      </c>
      <c r="T63" s="66">
        <v>0</v>
      </c>
      <c r="U63" s="60">
        <f t="shared" si="16"/>
        <v>24000</v>
      </c>
      <c r="V63" s="18">
        <f t="shared" si="17"/>
        <v>1000</v>
      </c>
      <c r="W63" s="19">
        <f t="shared" si="18"/>
        <v>0</v>
      </c>
      <c r="X63" s="60">
        <f t="shared" si="19"/>
        <v>1000</v>
      </c>
      <c r="Y63" s="18">
        <f t="shared" si="20"/>
        <v>0</v>
      </c>
      <c r="Z63" s="19">
        <f t="shared" si="21"/>
        <v>0</v>
      </c>
      <c r="AA63" s="61">
        <f t="shared" si="22"/>
        <v>0</v>
      </c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  <c r="DT63" s="55"/>
      <c r="DU63" s="55"/>
      <c r="DV63" s="55"/>
      <c r="DW63" s="55"/>
      <c r="DX63" s="55"/>
      <c r="DY63" s="55"/>
      <c r="DZ63" s="55"/>
      <c r="EA63" s="55"/>
      <c r="EB63" s="55"/>
      <c r="EC63" s="55"/>
      <c r="ED63" s="55"/>
      <c r="EE63" s="55"/>
      <c r="EF63" s="55"/>
      <c r="EG63" s="55"/>
      <c r="EH63" s="55"/>
      <c r="EI63" s="55"/>
      <c r="EJ63" s="55"/>
      <c r="EK63" s="55"/>
      <c r="EL63" s="55"/>
      <c r="EM63" s="55"/>
      <c r="EN63" s="55"/>
      <c r="EO63" s="55"/>
      <c r="EP63" s="55"/>
      <c r="EQ63" s="55"/>
      <c r="ER63" s="55"/>
      <c r="ES63" s="55"/>
      <c r="ET63" s="55"/>
      <c r="EU63" s="55"/>
      <c r="EV63" s="55"/>
      <c r="EW63" s="55"/>
      <c r="EX63" s="55"/>
      <c r="EY63" s="55"/>
      <c r="EZ63" s="55"/>
      <c r="FA63" s="55"/>
      <c r="FB63" s="55"/>
      <c r="FC63" s="55"/>
      <c r="FD63" s="55"/>
      <c r="FE63" s="55"/>
      <c r="FF63" s="55"/>
      <c r="FG63" s="55"/>
      <c r="FH63" s="55"/>
      <c r="FI63" s="55"/>
      <c r="FJ63" s="55"/>
      <c r="FK63" s="55"/>
      <c r="FL63" s="55"/>
      <c r="FM63" s="55"/>
      <c r="FN63" s="55"/>
      <c r="FO63" s="55"/>
      <c r="FP63" s="55"/>
      <c r="FQ63" s="55"/>
      <c r="FR63" s="55"/>
      <c r="FS63" s="55"/>
      <c r="FT63" s="55"/>
      <c r="FU63" s="55"/>
      <c r="FV63" s="55"/>
      <c r="FW63" s="55"/>
      <c r="FX63" s="55"/>
      <c r="FY63" s="55"/>
      <c r="FZ63" s="55"/>
      <c r="GA63" s="55"/>
      <c r="GB63" s="55"/>
      <c r="GC63" s="55"/>
      <c r="GD63" s="55"/>
      <c r="GE63" s="55"/>
      <c r="GF63" s="55"/>
      <c r="GG63" s="55"/>
      <c r="GH63" s="55"/>
      <c r="GI63" s="55"/>
      <c r="GJ63" s="55"/>
      <c r="GK63" s="55"/>
      <c r="GL63" s="55"/>
      <c r="GM63" s="55"/>
      <c r="GN63" s="55"/>
      <c r="GO63" s="55"/>
      <c r="GP63" s="55"/>
      <c r="GQ63" s="55"/>
      <c r="GR63" s="55"/>
      <c r="GS63" s="55"/>
      <c r="GT63" s="55"/>
      <c r="GU63" s="55"/>
      <c r="GV63" s="55"/>
      <c r="GW63" s="55"/>
      <c r="GX63" s="55"/>
      <c r="GY63" s="55"/>
      <c r="GZ63" s="55"/>
      <c r="HA63" s="55"/>
      <c r="HB63" s="55"/>
      <c r="HC63" s="55"/>
      <c r="HD63" s="55"/>
      <c r="HE63" s="55"/>
      <c r="HF63" s="55"/>
      <c r="HG63" s="55"/>
      <c r="HH63" s="55"/>
      <c r="HI63" s="55"/>
      <c r="HJ63" s="55"/>
      <c r="HK63" s="55"/>
      <c r="HL63" s="55"/>
      <c r="HM63" s="55"/>
      <c r="HN63" s="55"/>
      <c r="HO63" s="55"/>
      <c r="HP63" s="55"/>
      <c r="HQ63" s="55"/>
      <c r="HR63" s="55"/>
      <c r="HS63" s="55"/>
      <c r="HT63" s="55"/>
      <c r="HU63" s="55"/>
      <c r="HV63" s="55"/>
      <c r="HW63" s="55"/>
      <c r="HX63" s="55"/>
    </row>
    <row r="64" spans="1:232" s="56" customFormat="1">
      <c r="A64" s="188" t="s">
        <v>253</v>
      </c>
      <c r="B64" s="178">
        <v>7</v>
      </c>
      <c r="C64" s="178">
        <v>9461</v>
      </c>
      <c r="D64" s="188" t="s">
        <v>254</v>
      </c>
      <c r="E64" s="172" t="s">
        <v>105</v>
      </c>
      <c r="F64" s="174" t="s">
        <v>255</v>
      </c>
      <c r="G64" s="174"/>
      <c r="H64" s="175"/>
      <c r="I64" s="174"/>
      <c r="J64" s="174"/>
      <c r="K64" s="172"/>
      <c r="L64" s="65">
        <f t="shared" si="12"/>
        <v>49000</v>
      </c>
      <c r="M64" s="66">
        <f t="shared" si="13"/>
        <v>0</v>
      </c>
      <c r="N64" s="77">
        <f t="shared" si="14"/>
        <v>49000</v>
      </c>
      <c r="O64" s="67">
        <f t="shared" si="15"/>
        <v>0</v>
      </c>
      <c r="P64" s="203">
        <v>47000</v>
      </c>
      <c r="Q64" s="204">
        <v>0</v>
      </c>
      <c r="R64" s="60">
        <f t="shared" si="4"/>
        <v>47000</v>
      </c>
      <c r="S64" s="65">
        <v>47000</v>
      </c>
      <c r="T64" s="66">
        <v>0</v>
      </c>
      <c r="U64" s="60">
        <f t="shared" si="16"/>
        <v>47000</v>
      </c>
      <c r="V64" s="18">
        <f t="shared" si="17"/>
        <v>2000</v>
      </c>
      <c r="W64" s="19">
        <f t="shared" si="18"/>
        <v>0</v>
      </c>
      <c r="X64" s="60">
        <f t="shared" si="19"/>
        <v>2000</v>
      </c>
      <c r="Y64" s="18">
        <f t="shared" si="20"/>
        <v>0</v>
      </c>
      <c r="Z64" s="19">
        <f t="shared" si="21"/>
        <v>0</v>
      </c>
      <c r="AA64" s="61">
        <f t="shared" si="22"/>
        <v>0</v>
      </c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5"/>
      <c r="EZ64" s="55"/>
      <c r="FA64" s="55"/>
      <c r="FB64" s="55"/>
      <c r="FC64" s="55"/>
      <c r="FD64" s="55"/>
      <c r="FE64" s="55"/>
      <c r="FF64" s="55"/>
      <c r="FG64" s="55"/>
      <c r="FH64" s="55"/>
      <c r="FI64" s="55"/>
      <c r="FJ64" s="55"/>
      <c r="FK64" s="55"/>
      <c r="FL64" s="55"/>
      <c r="FM64" s="55"/>
      <c r="FN64" s="55"/>
      <c r="FO64" s="55"/>
      <c r="FP64" s="55"/>
      <c r="FQ64" s="55"/>
      <c r="FR64" s="55"/>
      <c r="FS64" s="55"/>
      <c r="FT64" s="55"/>
      <c r="FU64" s="55"/>
      <c r="FV64" s="55"/>
      <c r="FW64" s="55"/>
      <c r="FX64" s="55"/>
      <c r="FY64" s="55"/>
      <c r="FZ64" s="55"/>
      <c r="GA64" s="55"/>
      <c r="GB64" s="55"/>
      <c r="GC64" s="55"/>
      <c r="GD64" s="55"/>
      <c r="GE64" s="55"/>
      <c r="GF64" s="55"/>
      <c r="GG64" s="55"/>
      <c r="GH64" s="55"/>
      <c r="GI64" s="55"/>
      <c r="GJ64" s="55"/>
      <c r="GK64" s="55"/>
      <c r="GL64" s="55"/>
      <c r="GM64" s="55"/>
      <c r="GN64" s="55"/>
      <c r="GO64" s="55"/>
      <c r="GP64" s="55"/>
      <c r="GQ64" s="55"/>
      <c r="GR64" s="55"/>
      <c r="GS64" s="55"/>
      <c r="GT64" s="55"/>
      <c r="GU64" s="55"/>
      <c r="GV64" s="55"/>
      <c r="GW64" s="55"/>
      <c r="GX64" s="55"/>
      <c r="GY64" s="55"/>
      <c r="GZ64" s="55"/>
      <c r="HA64" s="55"/>
      <c r="HB64" s="55"/>
      <c r="HC64" s="55"/>
      <c r="HD64" s="55"/>
      <c r="HE64" s="55"/>
      <c r="HF64" s="55"/>
      <c r="HG64" s="55"/>
      <c r="HH64" s="55"/>
      <c r="HI64" s="55"/>
      <c r="HJ64" s="55"/>
      <c r="HK64" s="55"/>
      <c r="HL64" s="55"/>
      <c r="HM64" s="55"/>
      <c r="HN64" s="55"/>
      <c r="HO64" s="55"/>
      <c r="HP64" s="55"/>
      <c r="HQ64" s="55"/>
      <c r="HR64" s="55"/>
      <c r="HS64" s="55"/>
      <c r="HT64" s="55"/>
      <c r="HU64" s="55"/>
      <c r="HV64" s="55"/>
      <c r="HW64" s="55"/>
      <c r="HX64" s="55"/>
    </row>
    <row r="65" spans="1:232" s="56" customFormat="1">
      <c r="A65" s="97" t="s">
        <v>256</v>
      </c>
      <c r="B65" s="178">
        <v>21</v>
      </c>
      <c r="C65" s="178">
        <v>9447</v>
      </c>
      <c r="D65" s="178" t="s">
        <v>257</v>
      </c>
      <c r="E65" s="172" t="s">
        <v>256</v>
      </c>
      <c r="F65" s="174" t="s">
        <v>258</v>
      </c>
      <c r="G65" s="174" t="s">
        <v>259</v>
      </c>
      <c r="H65" s="175">
        <v>45027</v>
      </c>
      <c r="I65" s="174"/>
      <c r="J65" s="174"/>
      <c r="K65" s="172"/>
      <c r="L65" s="65">
        <f t="shared" si="12"/>
        <v>19978000</v>
      </c>
      <c r="M65" s="66">
        <f t="shared" si="13"/>
        <v>213000</v>
      </c>
      <c r="N65" s="77">
        <f t="shared" si="14"/>
        <v>20191000</v>
      </c>
      <c r="O65" s="67">
        <f t="shared" si="15"/>
        <v>0</v>
      </c>
      <c r="P65" s="203">
        <v>19229000</v>
      </c>
      <c r="Q65" s="204">
        <v>204000</v>
      </c>
      <c r="R65" s="60">
        <f t="shared" si="4"/>
        <v>19433000</v>
      </c>
      <c r="S65" s="65">
        <v>19229000</v>
      </c>
      <c r="T65" s="66">
        <v>204000</v>
      </c>
      <c r="U65" s="60">
        <f t="shared" si="16"/>
        <v>19433000</v>
      </c>
      <c r="V65" s="18">
        <f t="shared" si="17"/>
        <v>749000</v>
      </c>
      <c r="W65" s="19">
        <f t="shared" si="18"/>
        <v>9000</v>
      </c>
      <c r="X65" s="60">
        <f t="shared" si="19"/>
        <v>758000</v>
      </c>
      <c r="Y65" s="18">
        <f t="shared" si="20"/>
        <v>0</v>
      </c>
      <c r="Z65" s="19">
        <f t="shared" si="21"/>
        <v>0</v>
      </c>
      <c r="AA65" s="61">
        <f t="shared" si="22"/>
        <v>0</v>
      </c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5"/>
      <c r="EZ65" s="55"/>
      <c r="FA65" s="55"/>
      <c r="FB65" s="55"/>
      <c r="FC65" s="55"/>
      <c r="FD65" s="55"/>
      <c r="FE65" s="55"/>
      <c r="FF65" s="55"/>
      <c r="FG65" s="55"/>
      <c r="FH65" s="55"/>
      <c r="FI65" s="55"/>
      <c r="FJ65" s="55"/>
      <c r="FK65" s="55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55"/>
      <c r="FW65" s="55"/>
      <c r="FX65" s="55"/>
      <c r="FY65" s="55"/>
      <c r="FZ65" s="55"/>
      <c r="GA65" s="55"/>
      <c r="GB65" s="55"/>
      <c r="GC65" s="55"/>
      <c r="GD65" s="55"/>
      <c r="GE65" s="55"/>
      <c r="GF65" s="55"/>
      <c r="GG65" s="55"/>
      <c r="GH65" s="55"/>
      <c r="GI65" s="55"/>
      <c r="GJ65" s="55"/>
      <c r="GK65" s="55"/>
      <c r="GL65" s="55"/>
      <c r="GM65" s="55"/>
      <c r="GN65" s="55"/>
      <c r="GO65" s="55"/>
      <c r="GP65" s="55"/>
      <c r="GQ65" s="55"/>
      <c r="GR65" s="55"/>
      <c r="GS65" s="55"/>
      <c r="GT65" s="55"/>
      <c r="GU65" s="55"/>
      <c r="GV65" s="55"/>
      <c r="GW65" s="55"/>
      <c r="GX65" s="55"/>
      <c r="GY65" s="55"/>
      <c r="GZ65" s="55"/>
      <c r="HA65" s="55"/>
      <c r="HB65" s="55"/>
      <c r="HC65" s="55"/>
      <c r="HD65" s="55"/>
      <c r="HE65" s="55"/>
      <c r="HF65" s="55"/>
      <c r="HG65" s="55"/>
      <c r="HH65" s="55"/>
      <c r="HI65" s="55"/>
      <c r="HJ65" s="55"/>
      <c r="HK65" s="55"/>
      <c r="HL65" s="55"/>
      <c r="HM65" s="55"/>
      <c r="HN65" s="55"/>
      <c r="HO65" s="55"/>
      <c r="HP65" s="55"/>
      <c r="HQ65" s="55"/>
      <c r="HR65" s="55"/>
      <c r="HS65" s="55"/>
      <c r="HT65" s="55"/>
      <c r="HU65" s="55"/>
      <c r="HV65" s="55"/>
      <c r="HW65" s="55"/>
      <c r="HX65" s="55"/>
    </row>
    <row r="66" spans="1:232" s="56" customFormat="1">
      <c r="A66" s="97" t="s">
        <v>117</v>
      </c>
      <c r="B66" s="178">
        <v>85</v>
      </c>
      <c r="C66" s="178">
        <v>9461</v>
      </c>
      <c r="D66" s="178" t="s">
        <v>257</v>
      </c>
      <c r="E66" s="172" t="s">
        <v>105</v>
      </c>
      <c r="F66" s="174" t="s">
        <v>260</v>
      </c>
      <c r="G66" s="174"/>
      <c r="H66" s="175"/>
      <c r="I66" s="174"/>
      <c r="J66" s="174"/>
      <c r="K66" s="172"/>
      <c r="L66" s="65">
        <f t="shared" ref="L66:L76" si="23">ROUND(P66*ign/igo,afrind)</f>
        <v>3013000</v>
      </c>
      <c r="M66" s="66">
        <f t="shared" ref="M66:M76" si="24">ROUND(Q66*iin/iio,afrind)</f>
        <v>16000</v>
      </c>
      <c r="N66" s="77">
        <f t="shared" ref="N66:N76" si="25">SUM(L66:M66)</f>
        <v>3029000</v>
      </c>
      <c r="O66" s="67">
        <f t="shared" ref="O66:O76" si="26">ROUND(N66*premieGM/1000,2)</f>
        <v>0</v>
      </c>
      <c r="P66" s="203">
        <v>2900000</v>
      </c>
      <c r="Q66" s="204">
        <v>15000</v>
      </c>
      <c r="R66" s="60">
        <f t="shared" si="4"/>
        <v>2915000</v>
      </c>
      <c r="S66" s="65">
        <v>0</v>
      </c>
      <c r="T66" s="66">
        <v>15000</v>
      </c>
      <c r="U66" s="60">
        <f t="shared" ref="U66:U76" si="27">SUM(S66:T66)</f>
        <v>15000</v>
      </c>
      <c r="V66" s="18">
        <f t="shared" ref="V66:V76" si="28">L66-P66</f>
        <v>113000</v>
      </c>
      <c r="W66" s="19">
        <f t="shared" ref="W66:W76" si="29">M66-Q66</f>
        <v>1000</v>
      </c>
      <c r="X66" s="60">
        <f t="shared" ref="X66:X76" si="30">SUM(V66:W66)</f>
        <v>114000</v>
      </c>
      <c r="Y66" s="18">
        <f t="shared" ref="Y66:Y76" si="31">P66-S66</f>
        <v>2900000</v>
      </c>
      <c r="Z66" s="19">
        <f t="shared" ref="Z66:Z76" si="32">Q66-T66</f>
        <v>0</v>
      </c>
      <c r="AA66" s="61">
        <f t="shared" ref="AA66:AA76" si="33">SUM(Y66:Z66)</f>
        <v>2900000</v>
      </c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5"/>
      <c r="EP66" s="55"/>
      <c r="EQ66" s="55"/>
      <c r="ER66" s="55"/>
      <c r="ES66" s="55"/>
      <c r="ET66" s="55"/>
      <c r="EU66" s="55"/>
      <c r="EV66" s="55"/>
      <c r="EW66" s="55"/>
      <c r="EX66" s="55"/>
      <c r="EY66" s="55"/>
      <c r="EZ66" s="55"/>
      <c r="FA66" s="55"/>
      <c r="FB66" s="55"/>
      <c r="FC66" s="55"/>
      <c r="FD66" s="55"/>
      <c r="FE66" s="55"/>
      <c r="FF66" s="55"/>
      <c r="FG66" s="55"/>
      <c r="FH66" s="55"/>
      <c r="FI66" s="55"/>
      <c r="FJ66" s="55"/>
      <c r="FK66" s="55"/>
      <c r="FL66" s="55"/>
      <c r="FM66" s="55"/>
      <c r="FN66" s="55"/>
      <c r="FO66" s="55"/>
      <c r="FP66" s="55"/>
      <c r="FQ66" s="55"/>
      <c r="FR66" s="55"/>
      <c r="FS66" s="55"/>
      <c r="FT66" s="55"/>
      <c r="FU66" s="55"/>
      <c r="FV66" s="55"/>
      <c r="FW66" s="55"/>
      <c r="FX66" s="55"/>
      <c r="FY66" s="55"/>
      <c r="FZ66" s="55"/>
      <c r="GA66" s="55"/>
      <c r="GB66" s="55"/>
      <c r="GC66" s="55"/>
      <c r="GD66" s="55"/>
      <c r="GE66" s="55"/>
      <c r="GF66" s="55"/>
      <c r="GG66" s="55"/>
      <c r="GH66" s="55"/>
      <c r="GI66" s="55"/>
      <c r="GJ66" s="55"/>
      <c r="GK66" s="55"/>
      <c r="GL66" s="55"/>
      <c r="GM66" s="55"/>
      <c r="GN66" s="55"/>
      <c r="GO66" s="55"/>
      <c r="GP66" s="55"/>
      <c r="GQ66" s="55"/>
      <c r="GR66" s="55"/>
      <c r="GS66" s="55"/>
      <c r="GT66" s="55"/>
      <c r="GU66" s="55"/>
      <c r="GV66" s="55"/>
      <c r="GW66" s="55"/>
      <c r="GX66" s="55"/>
      <c r="GY66" s="55"/>
      <c r="GZ66" s="55"/>
      <c r="HA66" s="55"/>
      <c r="HB66" s="55"/>
      <c r="HC66" s="55"/>
      <c r="HD66" s="55"/>
      <c r="HE66" s="55"/>
      <c r="HF66" s="55"/>
      <c r="HG66" s="55"/>
      <c r="HH66" s="55"/>
      <c r="HI66" s="55"/>
      <c r="HJ66" s="55"/>
      <c r="HK66" s="55"/>
      <c r="HL66" s="55"/>
      <c r="HM66" s="55"/>
      <c r="HN66" s="55"/>
      <c r="HO66" s="55"/>
      <c r="HP66" s="55"/>
      <c r="HQ66" s="55"/>
      <c r="HR66" s="55"/>
      <c r="HS66" s="55"/>
      <c r="HT66" s="55"/>
      <c r="HU66" s="55"/>
      <c r="HV66" s="55"/>
      <c r="HW66" s="55"/>
      <c r="HX66" s="55"/>
    </row>
    <row r="67" spans="1:232" s="56" customFormat="1">
      <c r="A67" s="197" t="s">
        <v>223</v>
      </c>
      <c r="B67" s="198">
        <v>4</v>
      </c>
      <c r="C67" s="198">
        <v>9514</v>
      </c>
      <c r="D67" s="198" t="s">
        <v>130</v>
      </c>
      <c r="E67" s="199" t="s">
        <v>194</v>
      </c>
      <c r="F67" s="200" t="s">
        <v>295</v>
      </c>
      <c r="G67" s="201"/>
      <c r="H67" s="152"/>
      <c r="I67" s="152"/>
      <c r="J67" s="200"/>
      <c r="K67" s="200"/>
      <c r="L67" s="65">
        <f t="shared" si="23"/>
        <v>75000</v>
      </c>
      <c r="M67" s="66">
        <f t="shared" si="24"/>
        <v>0</v>
      </c>
      <c r="N67" s="77">
        <f t="shared" si="25"/>
        <v>75000</v>
      </c>
      <c r="O67" s="67">
        <f t="shared" si="26"/>
        <v>0</v>
      </c>
      <c r="P67" s="205">
        <v>72000</v>
      </c>
      <c r="Q67" s="206">
        <v>0</v>
      </c>
      <c r="R67" s="60">
        <f t="shared" si="4"/>
        <v>72000</v>
      </c>
      <c r="S67" s="65">
        <v>72000</v>
      </c>
      <c r="T67" s="66">
        <v>0</v>
      </c>
      <c r="U67" s="60">
        <f t="shared" si="27"/>
        <v>72000</v>
      </c>
      <c r="V67" s="18">
        <f t="shared" si="28"/>
        <v>3000</v>
      </c>
      <c r="W67" s="19">
        <f t="shared" si="29"/>
        <v>0</v>
      </c>
      <c r="X67" s="60">
        <f t="shared" si="30"/>
        <v>3000</v>
      </c>
      <c r="Y67" s="18">
        <f t="shared" si="31"/>
        <v>0</v>
      </c>
      <c r="Z67" s="19">
        <f t="shared" si="32"/>
        <v>0</v>
      </c>
      <c r="AA67" s="61">
        <f t="shared" si="33"/>
        <v>0</v>
      </c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55"/>
      <c r="DM67" s="55"/>
      <c r="DN67" s="55"/>
      <c r="DO67" s="55"/>
      <c r="DP67" s="55"/>
      <c r="DQ67" s="55"/>
      <c r="DR67" s="55"/>
      <c r="DS67" s="55"/>
      <c r="DT67" s="55"/>
      <c r="DU67" s="55"/>
      <c r="DV67" s="55"/>
      <c r="DW67" s="55"/>
      <c r="DX67" s="55"/>
      <c r="DY67" s="55"/>
      <c r="DZ67" s="55"/>
      <c r="EA67" s="55"/>
      <c r="EB67" s="55"/>
      <c r="EC67" s="55"/>
      <c r="ED67" s="55"/>
      <c r="EE67" s="55"/>
      <c r="EF67" s="55"/>
      <c r="EG67" s="55"/>
      <c r="EH67" s="55"/>
      <c r="EI67" s="55"/>
      <c r="EJ67" s="55"/>
      <c r="EK67" s="55"/>
      <c r="EL67" s="55"/>
      <c r="EM67" s="55"/>
      <c r="EN67" s="55"/>
      <c r="EO67" s="55"/>
      <c r="EP67" s="55"/>
      <c r="EQ67" s="55"/>
      <c r="ER67" s="55"/>
      <c r="ES67" s="55"/>
      <c r="ET67" s="55"/>
      <c r="EU67" s="55"/>
      <c r="EV67" s="55"/>
      <c r="EW67" s="55"/>
      <c r="EX67" s="55"/>
      <c r="EY67" s="55"/>
      <c r="EZ67" s="55"/>
      <c r="FA67" s="55"/>
      <c r="FB67" s="55"/>
      <c r="FC67" s="55"/>
      <c r="FD67" s="55"/>
      <c r="FE67" s="55"/>
      <c r="FF67" s="55"/>
      <c r="FG67" s="55"/>
      <c r="FH67" s="55"/>
      <c r="FI67" s="55"/>
      <c r="FJ67" s="55"/>
      <c r="FK67" s="55"/>
      <c r="FL67" s="55"/>
      <c r="FM67" s="55"/>
      <c r="FN67" s="55"/>
      <c r="FO67" s="55"/>
      <c r="FP67" s="55"/>
      <c r="FQ67" s="55"/>
      <c r="FR67" s="55"/>
      <c r="FS67" s="55"/>
      <c r="FT67" s="55"/>
      <c r="FU67" s="55"/>
      <c r="FV67" s="55"/>
      <c r="FW67" s="55"/>
      <c r="FX67" s="55"/>
      <c r="FY67" s="55"/>
      <c r="FZ67" s="55"/>
      <c r="GA67" s="55"/>
      <c r="GB67" s="55"/>
      <c r="GC67" s="55"/>
      <c r="GD67" s="55"/>
      <c r="GE67" s="55"/>
      <c r="GF67" s="55"/>
      <c r="GG67" s="55"/>
      <c r="GH67" s="55"/>
      <c r="GI67" s="55"/>
      <c r="GJ67" s="55"/>
      <c r="GK67" s="55"/>
      <c r="GL67" s="55"/>
      <c r="GM67" s="55"/>
      <c r="GN67" s="55"/>
      <c r="GO67" s="55"/>
      <c r="GP67" s="55"/>
      <c r="GQ67" s="55"/>
      <c r="GR67" s="55"/>
      <c r="GS67" s="55"/>
      <c r="GT67" s="55"/>
      <c r="GU67" s="55"/>
      <c r="GV67" s="55"/>
      <c r="GW67" s="55"/>
      <c r="GX67" s="55"/>
      <c r="GY67" s="55"/>
      <c r="GZ67" s="55"/>
      <c r="HA67" s="55"/>
      <c r="HB67" s="55"/>
      <c r="HC67" s="55"/>
      <c r="HD67" s="55"/>
      <c r="HE67" s="55"/>
      <c r="HF67" s="55"/>
      <c r="HG67" s="55"/>
      <c r="HH67" s="55"/>
      <c r="HI67" s="55"/>
      <c r="HJ67" s="55"/>
      <c r="HK67" s="55"/>
      <c r="HL67" s="55"/>
      <c r="HM67" s="55"/>
      <c r="HN67" s="55"/>
      <c r="HO67" s="55"/>
      <c r="HP67" s="55"/>
      <c r="HQ67" s="55"/>
      <c r="HR67" s="55"/>
      <c r="HS67" s="55"/>
      <c r="HT67" s="55"/>
      <c r="HU67" s="55"/>
      <c r="HV67" s="55"/>
      <c r="HW67" s="55"/>
      <c r="HX67" s="55"/>
    </row>
    <row r="68" spans="1:232" s="56" customFormat="1">
      <c r="A68" s="197" t="s">
        <v>177</v>
      </c>
      <c r="B68" s="198">
        <v>33</v>
      </c>
      <c r="C68" s="198">
        <v>9461</v>
      </c>
      <c r="D68" s="198" t="s">
        <v>297</v>
      </c>
      <c r="E68" s="199" t="s">
        <v>105</v>
      </c>
      <c r="F68" s="200" t="s">
        <v>298</v>
      </c>
      <c r="G68" s="201"/>
      <c r="H68" s="152">
        <v>45279</v>
      </c>
      <c r="I68" s="152"/>
      <c r="J68" s="200" t="s">
        <v>60</v>
      </c>
      <c r="K68" s="200"/>
      <c r="L68" s="65">
        <f t="shared" si="23"/>
        <v>2260000</v>
      </c>
      <c r="M68" s="66">
        <f t="shared" si="24"/>
        <v>0</v>
      </c>
      <c r="N68" s="77">
        <f t="shared" si="25"/>
        <v>2260000</v>
      </c>
      <c r="O68" s="67">
        <f t="shared" si="26"/>
        <v>0</v>
      </c>
      <c r="P68" s="205">
        <v>2175000</v>
      </c>
      <c r="Q68" s="206">
        <v>0</v>
      </c>
      <c r="R68" s="60">
        <f t="shared" ref="R68:R76" si="34">SUM(P68:Q68)</f>
        <v>2175000</v>
      </c>
      <c r="S68" s="65">
        <v>2175000</v>
      </c>
      <c r="T68" s="66">
        <v>0</v>
      </c>
      <c r="U68" s="60">
        <f t="shared" si="27"/>
        <v>2175000</v>
      </c>
      <c r="V68" s="18">
        <f t="shared" si="28"/>
        <v>85000</v>
      </c>
      <c r="W68" s="19">
        <f t="shared" si="29"/>
        <v>0</v>
      </c>
      <c r="X68" s="60">
        <f t="shared" si="30"/>
        <v>85000</v>
      </c>
      <c r="Y68" s="18">
        <f t="shared" si="31"/>
        <v>0</v>
      </c>
      <c r="Z68" s="19">
        <f t="shared" si="32"/>
        <v>0</v>
      </c>
      <c r="AA68" s="61">
        <f t="shared" si="33"/>
        <v>0</v>
      </c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55"/>
      <c r="ET68" s="55"/>
      <c r="EU68" s="55"/>
      <c r="EV68" s="55"/>
      <c r="EW68" s="55"/>
      <c r="EX68" s="55"/>
      <c r="EY68" s="55"/>
      <c r="EZ68" s="55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55"/>
      <c r="FW68" s="55"/>
      <c r="FX68" s="55"/>
      <c r="FY68" s="55"/>
      <c r="FZ68" s="55"/>
      <c r="GA68" s="55"/>
      <c r="GB68" s="55"/>
      <c r="GC68" s="55"/>
      <c r="GD68" s="55"/>
      <c r="GE68" s="55"/>
      <c r="GF68" s="55"/>
      <c r="GG68" s="55"/>
      <c r="GH68" s="55"/>
      <c r="GI68" s="55"/>
      <c r="GJ68" s="55"/>
      <c r="GK68" s="55"/>
      <c r="GL68" s="55"/>
      <c r="GM68" s="55"/>
      <c r="GN68" s="55"/>
      <c r="GO68" s="55"/>
      <c r="GP68" s="55"/>
      <c r="GQ68" s="55"/>
      <c r="GR68" s="55"/>
      <c r="GS68" s="55"/>
      <c r="GT68" s="55"/>
      <c r="GU68" s="55"/>
      <c r="GV68" s="55"/>
      <c r="GW68" s="55"/>
      <c r="GX68" s="55"/>
      <c r="GY68" s="55"/>
      <c r="GZ68" s="55"/>
      <c r="HA68" s="55"/>
      <c r="HB68" s="55"/>
      <c r="HC68" s="55"/>
      <c r="HD68" s="55"/>
      <c r="HE68" s="55"/>
      <c r="HF68" s="55"/>
      <c r="HG68" s="55"/>
      <c r="HH68" s="55"/>
      <c r="HI68" s="55"/>
      <c r="HJ68" s="55"/>
      <c r="HK68" s="55"/>
      <c r="HL68" s="55"/>
      <c r="HM68" s="55"/>
      <c r="HN68" s="55"/>
      <c r="HO68" s="55"/>
      <c r="HP68" s="55"/>
      <c r="HQ68" s="55"/>
      <c r="HR68" s="55"/>
      <c r="HS68" s="55"/>
      <c r="HT68" s="55"/>
      <c r="HU68" s="55"/>
      <c r="HV68" s="55"/>
      <c r="HW68" s="55"/>
      <c r="HX68" s="55"/>
    </row>
    <row r="69" spans="1:232" s="56" customFormat="1" hidden="1">
      <c r="A69" s="109" t="s">
        <v>39</v>
      </c>
      <c r="B69" s="104"/>
      <c r="C69" s="104"/>
      <c r="D69" s="104"/>
      <c r="E69" s="141" t="s">
        <v>9</v>
      </c>
      <c r="F69" s="110" t="s">
        <v>9</v>
      </c>
      <c r="G69" s="118"/>
      <c r="H69" s="152"/>
      <c r="I69" s="152"/>
      <c r="J69" s="110"/>
      <c r="K69" s="110"/>
      <c r="L69" s="65">
        <f t="shared" si="23"/>
        <v>0</v>
      </c>
      <c r="M69" s="66">
        <f t="shared" si="24"/>
        <v>0</v>
      </c>
      <c r="N69" s="77">
        <f t="shared" si="25"/>
        <v>0</v>
      </c>
      <c r="O69" s="67">
        <f t="shared" si="26"/>
        <v>0</v>
      </c>
      <c r="P69" s="18">
        <v>0</v>
      </c>
      <c r="Q69" s="19">
        <v>0</v>
      </c>
      <c r="R69" s="60">
        <f t="shared" si="34"/>
        <v>0</v>
      </c>
      <c r="S69" s="18">
        <v>0</v>
      </c>
      <c r="T69" s="19">
        <v>0</v>
      </c>
      <c r="U69" s="60">
        <f t="shared" si="27"/>
        <v>0</v>
      </c>
      <c r="V69" s="18">
        <f t="shared" si="28"/>
        <v>0</v>
      </c>
      <c r="W69" s="19">
        <f t="shared" si="29"/>
        <v>0</v>
      </c>
      <c r="X69" s="60">
        <f t="shared" si="30"/>
        <v>0</v>
      </c>
      <c r="Y69" s="18">
        <f t="shared" si="31"/>
        <v>0</v>
      </c>
      <c r="Z69" s="19">
        <f t="shared" si="32"/>
        <v>0</v>
      </c>
      <c r="AA69" s="61">
        <f t="shared" si="33"/>
        <v>0</v>
      </c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55"/>
      <c r="FX69" s="55"/>
      <c r="FY69" s="55"/>
      <c r="FZ69" s="55"/>
      <c r="GA69" s="55"/>
      <c r="GB69" s="55"/>
      <c r="GC69" s="55"/>
      <c r="GD69" s="55"/>
      <c r="GE69" s="55"/>
      <c r="GF69" s="55"/>
      <c r="GG69" s="55"/>
      <c r="GH69" s="55"/>
      <c r="GI69" s="55"/>
      <c r="GJ69" s="55"/>
      <c r="GK69" s="55"/>
      <c r="GL69" s="55"/>
      <c r="GM69" s="55"/>
      <c r="GN69" s="55"/>
      <c r="GO69" s="55"/>
      <c r="GP69" s="55"/>
      <c r="GQ69" s="55"/>
      <c r="GR69" s="55"/>
      <c r="GS69" s="55"/>
      <c r="GT69" s="55"/>
      <c r="GU69" s="55"/>
      <c r="GV69" s="55"/>
      <c r="GW69" s="55"/>
      <c r="GX69" s="55"/>
      <c r="GY69" s="55"/>
      <c r="GZ69" s="55"/>
      <c r="HA69" s="55"/>
      <c r="HB69" s="55"/>
      <c r="HC69" s="55"/>
      <c r="HD69" s="55"/>
      <c r="HE69" s="55"/>
      <c r="HF69" s="55"/>
      <c r="HG69" s="55"/>
      <c r="HH69" s="55"/>
      <c r="HI69" s="55"/>
      <c r="HJ69" s="55"/>
      <c r="HK69" s="55"/>
      <c r="HL69" s="55"/>
      <c r="HM69" s="55"/>
      <c r="HN69" s="55"/>
      <c r="HO69" s="55"/>
      <c r="HP69" s="55"/>
      <c r="HQ69" s="55"/>
      <c r="HR69" s="55"/>
      <c r="HS69" s="55"/>
      <c r="HT69" s="55"/>
      <c r="HU69" s="55"/>
      <c r="HV69" s="55"/>
      <c r="HW69" s="55"/>
      <c r="HX69" s="55"/>
    </row>
    <row r="70" spans="1:232" s="56" customFormat="1" hidden="1">
      <c r="A70" s="109" t="s">
        <v>39</v>
      </c>
      <c r="B70" s="104"/>
      <c r="C70" s="104"/>
      <c r="D70" s="104"/>
      <c r="E70" s="141" t="s">
        <v>9</v>
      </c>
      <c r="F70" s="110" t="s">
        <v>9</v>
      </c>
      <c r="G70" s="118"/>
      <c r="H70" s="152"/>
      <c r="I70" s="152"/>
      <c r="J70" s="110"/>
      <c r="K70" s="110"/>
      <c r="L70" s="65">
        <f t="shared" si="23"/>
        <v>0</v>
      </c>
      <c r="M70" s="66">
        <f t="shared" si="24"/>
        <v>0</v>
      </c>
      <c r="N70" s="77">
        <f t="shared" si="25"/>
        <v>0</v>
      </c>
      <c r="O70" s="67">
        <f t="shared" si="26"/>
        <v>0</v>
      </c>
      <c r="P70" s="18">
        <v>0</v>
      </c>
      <c r="Q70" s="19">
        <v>0</v>
      </c>
      <c r="R70" s="60">
        <f t="shared" si="34"/>
        <v>0</v>
      </c>
      <c r="S70" s="18">
        <v>0</v>
      </c>
      <c r="T70" s="19">
        <v>0</v>
      </c>
      <c r="U70" s="60">
        <f t="shared" si="27"/>
        <v>0</v>
      </c>
      <c r="V70" s="18">
        <f t="shared" si="28"/>
        <v>0</v>
      </c>
      <c r="W70" s="19">
        <f t="shared" si="29"/>
        <v>0</v>
      </c>
      <c r="X70" s="60">
        <f t="shared" si="30"/>
        <v>0</v>
      </c>
      <c r="Y70" s="18">
        <f t="shared" si="31"/>
        <v>0</v>
      </c>
      <c r="Z70" s="19">
        <f t="shared" si="32"/>
        <v>0</v>
      </c>
      <c r="AA70" s="61">
        <f t="shared" si="33"/>
        <v>0</v>
      </c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55"/>
      <c r="DM70" s="55"/>
      <c r="DN70" s="55"/>
      <c r="DO70" s="55"/>
      <c r="DP70" s="55"/>
      <c r="DQ70" s="55"/>
      <c r="DR70" s="55"/>
      <c r="DS70" s="55"/>
      <c r="DT70" s="55"/>
      <c r="DU70" s="55"/>
      <c r="DV70" s="55"/>
      <c r="DW70" s="55"/>
      <c r="DX70" s="55"/>
      <c r="DY70" s="55"/>
      <c r="DZ70" s="55"/>
      <c r="EA70" s="55"/>
      <c r="EB70" s="55"/>
      <c r="EC70" s="55"/>
      <c r="ED70" s="55"/>
      <c r="EE70" s="55"/>
      <c r="EF70" s="55"/>
      <c r="EG70" s="55"/>
      <c r="EH70" s="55"/>
      <c r="EI70" s="55"/>
      <c r="EJ70" s="55"/>
      <c r="EK70" s="55"/>
      <c r="EL70" s="55"/>
      <c r="EM70" s="55"/>
      <c r="EN70" s="55"/>
      <c r="EO70" s="55"/>
      <c r="EP70" s="55"/>
      <c r="EQ70" s="55"/>
      <c r="ER70" s="55"/>
      <c r="ES70" s="55"/>
      <c r="ET70" s="55"/>
      <c r="EU70" s="55"/>
      <c r="EV70" s="55"/>
      <c r="EW70" s="55"/>
      <c r="EX70" s="55"/>
      <c r="EY70" s="55"/>
      <c r="EZ70" s="55"/>
      <c r="FA70" s="55"/>
      <c r="FB70" s="55"/>
      <c r="FC70" s="55"/>
      <c r="FD70" s="55"/>
      <c r="FE70" s="55"/>
      <c r="FF70" s="55"/>
      <c r="FG70" s="55"/>
      <c r="FH70" s="55"/>
      <c r="FI70" s="55"/>
      <c r="FJ70" s="55"/>
      <c r="FK70" s="55"/>
      <c r="FL70" s="55"/>
      <c r="FM70" s="55"/>
      <c r="FN70" s="55"/>
      <c r="FO70" s="55"/>
      <c r="FP70" s="55"/>
      <c r="FQ70" s="55"/>
      <c r="FR70" s="55"/>
      <c r="FS70" s="55"/>
      <c r="FT70" s="55"/>
      <c r="FU70" s="55"/>
      <c r="FV70" s="55"/>
      <c r="FW70" s="55"/>
      <c r="FX70" s="55"/>
      <c r="FY70" s="55"/>
      <c r="FZ70" s="55"/>
      <c r="GA70" s="55"/>
      <c r="GB70" s="55"/>
      <c r="GC70" s="55"/>
      <c r="GD70" s="55"/>
      <c r="GE70" s="55"/>
      <c r="GF70" s="55"/>
      <c r="GG70" s="55"/>
      <c r="GH70" s="55"/>
      <c r="GI70" s="55"/>
      <c r="GJ70" s="55"/>
      <c r="GK70" s="55"/>
      <c r="GL70" s="55"/>
      <c r="GM70" s="55"/>
      <c r="GN70" s="55"/>
      <c r="GO70" s="55"/>
      <c r="GP70" s="55"/>
      <c r="GQ70" s="55"/>
      <c r="GR70" s="55"/>
      <c r="GS70" s="55"/>
      <c r="GT70" s="55"/>
      <c r="GU70" s="55"/>
      <c r="GV70" s="55"/>
      <c r="GW70" s="55"/>
      <c r="GX70" s="55"/>
      <c r="GY70" s="55"/>
      <c r="GZ70" s="55"/>
      <c r="HA70" s="55"/>
      <c r="HB70" s="55"/>
      <c r="HC70" s="55"/>
      <c r="HD70" s="55"/>
      <c r="HE70" s="55"/>
      <c r="HF70" s="55"/>
      <c r="HG70" s="55"/>
      <c r="HH70" s="55"/>
      <c r="HI70" s="55"/>
      <c r="HJ70" s="55"/>
      <c r="HK70" s="55"/>
      <c r="HL70" s="55"/>
      <c r="HM70" s="55"/>
      <c r="HN70" s="55"/>
      <c r="HO70" s="55"/>
      <c r="HP70" s="55"/>
      <c r="HQ70" s="55"/>
      <c r="HR70" s="55"/>
      <c r="HS70" s="55"/>
      <c r="HT70" s="55"/>
      <c r="HU70" s="55"/>
      <c r="HV70" s="55"/>
      <c r="HW70" s="55"/>
      <c r="HX70" s="55"/>
    </row>
    <row r="71" spans="1:232" s="56" customFormat="1" hidden="1">
      <c r="A71" s="109" t="s">
        <v>39</v>
      </c>
      <c r="B71" s="104"/>
      <c r="C71" s="104"/>
      <c r="D71" s="104"/>
      <c r="E71" s="141" t="s">
        <v>9</v>
      </c>
      <c r="F71" s="110" t="s">
        <v>9</v>
      </c>
      <c r="G71" s="118"/>
      <c r="H71" s="152"/>
      <c r="I71" s="152"/>
      <c r="J71" s="110"/>
      <c r="K71" s="110"/>
      <c r="L71" s="65">
        <f t="shared" si="23"/>
        <v>0</v>
      </c>
      <c r="M71" s="66">
        <f t="shared" si="24"/>
        <v>0</v>
      </c>
      <c r="N71" s="77">
        <f t="shared" si="25"/>
        <v>0</v>
      </c>
      <c r="O71" s="67">
        <f t="shared" si="26"/>
        <v>0</v>
      </c>
      <c r="P71" s="18">
        <v>0</v>
      </c>
      <c r="Q71" s="19">
        <v>0</v>
      </c>
      <c r="R71" s="60">
        <f t="shared" si="34"/>
        <v>0</v>
      </c>
      <c r="S71" s="18">
        <v>0</v>
      </c>
      <c r="T71" s="19">
        <v>0</v>
      </c>
      <c r="U71" s="60">
        <f t="shared" si="27"/>
        <v>0</v>
      </c>
      <c r="V71" s="18">
        <f t="shared" si="28"/>
        <v>0</v>
      </c>
      <c r="W71" s="19">
        <f t="shared" si="29"/>
        <v>0</v>
      </c>
      <c r="X71" s="60">
        <f t="shared" si="30"/>
        <v>0</v>
      </c>
      <c r="Y71" s="18">
        <f t="shared" si="31"/>
        <v>0</v>
      </c>
      <c r="Z71" s="19">
        <f t="shared" si="32"/>
        <v>0</v>
      </c>
      <c r="AA71" s="61">
        <f t="shared" si="33"/>
        <v>0</v>
      </c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55"/>
      <c r="EZ71" s="55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5"/>
      <c r="FV71" s="55"/>
      <c r="FW71" s="55"/>
      <c r="FX71" s="55"/>
      <c r="FY71" s="55"/>
      <c r="FZ71" s="55"/>
      <c r="GA71" s="55"/>
      <c r="GB71" s="55"/>
      <c r="GC71" s="55"/>
      <c r="GD71" s="55"/>
      <c r="GE71" s="55"/>
      <c r="GF71" s="55"/>
      <c r="GG71" s="55"/>
      <c r="GH71" s="55"/>
      <c r="GI71" s="55"/>
      <c r="GJ71" s="55"/>
      <c r="GK71" s="55"/>
      <c r="GL71" s="55"/>
      <c r="GM71" s="55"/>
      <c r="GN71" s="55"/>
      <c r="GO71" s="55"/>
      <c r="GP71" s="55"/>
      <c r="GQ71" s="55"/>
      <c r="GR71" s="55"/>
      <c r="GS71" s="55"/>
      <c r="GT71" s="55"/>
      <c r="GU71" s="55"/>
      <c r="GV71" s="55"/>
      <c r="GW71" s="55"/>
      <c r="GX71" s="55"/>
      <c r="GY71" s="55"/>
      <c r="GZ71" s="55"/>
      <c r="HA71" s="55"/>
      <c r="HB71" s="55"/>
      <c r="HC71" s="55"/>
      <c r="HD71" s="55"/>
      <c r="HE71" s="55"/>
      <c r="HF71" s="55"/>
      <c r="HG71" s="55"/>
      <c r="HH71" s="55"/>
      <c r="HI71" s="55"/>
      <c r="HJ71" s="55"/>
      <c r="HK71" s="55"/>
      <c r="HL71" s="55"/>
      <c r="HM71" s="55"/>
      <c r="HN71" s="55"/>
      <c r="HO71" s="55"/>
      <c r="HP71" s="55"/>
      <c r="HQ71" s="55"/>
      <c r="HR71" s="55"/>
      <c r="HS71" s="55"/>
      <c r="HT71" s="55"/>
      <c r="HU71" s="55"/>
      <c r="HV71" s="55"/>
      <c r="HW71" s="55"/>
      <c r="HX71" s="55"/>
    </row>
    <row r="72" spans="1:232" s="56" customFormat="1" hidden="1">
      <c r="A72" s="109" t="s">
        <v>39</v>
      </c>
      <c r="B72" s="104"/>
      <c r="C72" s="104"/>
      <c r="D72" s="104"/>
      <c r="E72" s="141" t="s">
        <v>9</v>
      </c>
      <c r="F72" s="110" t="s">
        <v>9</v>
      </c>
      <c r="G72" s="118"/>
      <c r="H72" s="152"/>
      <c r="I72" s="152"/>
      <c r="J72" s="110"/>
      <c r="K72" s="110"/>
      <c r="L72" s="65">
        <f t="shared" si="23"/>
        <v>0</v>
      </c>
      <c r="M72" s="66">
        <f t="shared" si="24"/>
        <v>0</v>
      </c>
      <c r="N72" s="77">
        <f t="shared" si="25"/>
        <v>0</v>
      </c>
      <c r="O72" s="67">
        <f t="shared" si="26"/>
        <v>0</v>
      </c>
      <c r="P72" s="18">
        <v>0</v>
      </c>
      <c r="Q72" s="19">
        <v>0</v>
      </c>
      <c r="R72" s="60">
        <f t="shared" si="34"/>
        <v>0</v>
      </c>
      <c r="S72" s="18">
        <v>0</v>
      </c>
      <c r="T72" s="19">
        <v>0</v>
      </c>
      <c r="U72" s="60">
        <f t="shared" si="27"/>
        <v>0</v>
      </c>
      <c r="V72" s="18">
        <f t="shared" si="28"/>
        <v>0</v>
      </c>
      <c r="W72" s="19">
        <f t="shared" si="29"/>
        <v>0</v>
      </c>
      <c r="X72" s="60">
        <f t="shared" si="30"/>
        <v>0</v>
      </c>
      <c r="Y72" s="18">
        <f t="shared" si="31"/>
        <v>0</v>
      </c>
      <c r="Z72" s="19">
        <f t="shared" si="32"/>
        <v>0</v>
      </c>
      <c r="AA72" s="61">
        <f t="shared" si="33"/>
        <v>0</v>
      </c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  <c r="DR72" s="55"/>
      <c r="DS72" s="55"/>
      <c r="DT72" s="55"/>
      <c r="DU72" s="55"/>
      <c r="DV72" s="55"/>
      <c r="DW72" s="55"/>
      <c r="DX72" s="55"/>
      <c r="DY72" s="55"/>
      <c r="DZ72" s="55"/>
      <c r="EA72" s="55"/>
      <c r="EB72" s="55"/>
      <c r="EC72" s="55"/>
      <c r="ED72" s="55"/>
      <c r="EE72" s="55"/>
      <c r="EF72" s="55"/>
      <c r="EG72" s="55"/>
      <c r="EH72" s="55"/>
      <c r="EI72" s="55"/>
      <c r="EJ72" s="55"/>
      <c r="EK72" s="55"/>
      <c r="EL72" s="55"/>
      <c r="EM72" s="55"/>
      <c r="EN72" s="55"/>
      <c r="EO72" s="55"/>
      <c r="EP72" s="55"/>
      <c r="EQ72" s="55"/>
      <c r="ER72" s="55"/>
      <c r="ES72" s="55"/>
      <c r="ET72" s="55"/>
      <c r="EU72" s="55"/>
      <c r="EV72" s="55"/>
      <c r="EW72" s="55"/>
      <c r="EX72" s="55"/>
      <c r="EY72" s="55"/>
      <c r="EZ72" s="55"/>
      <c r="FA72" s="55"/>
      <c r="FB72" s="55"/>
      <c r="FC72" s="55"/>
      <c r="FD72" s="55"/>
      <c r="FE72" s="55"/>
      <c r="FF72" s="55"/>
      <c r="FG72" s="55"/>
      <c r="FH72" s="55"/>
      <c r="FI72" s="55"/>
      <c r="FJ72" s="55"/>
      <c r="FK72" s="55"/>
      <c r="FL72" s="55"/>
      <c r="FM72" s="55"/>
      <c r="FN72" s="55"/>
      <c r="FO72" s="55"/>
      <c r="FP72" s="55"/>
      <c r="FQ72" s="55"/>
      <c r="FR72" s="55"/>
      <c r="FS72" s="55"/>
      <c r="FT72" s="55"/>
      <c r="FU72" s="55"/>
      <c r="FV72" s="55"/>
      <c r="FW72" s="55"/>
      <c r="FX72" s="55"/>
      <c r="FY72" s="55"/>
      <c r="FZ72" s="55"/>
      <c r="GA72" s="55"/>
      <c r="GB72" s="55"/>
      <c r="GC72" s="55"/>
      <c r="GD72" s="55"/>
      <c r="GE72" s="55"/>
      <c r="GF72" s="55"/>
      <c r="GG72" s="55"/>
      <c r="GH72" s="55"/>
      <c r="GI72" s="55"/>
      <c r="GJ72" s="55"/>
      <c r="GK72" s="55"/>
      <c r="GL72" s="55"/>
      <c r="GM72" s="55"/>
      <c r="GN72" s="55"/>
      <c r="GO72" s="55"/>
      <c r="GP72" s="55"/>
      <c r="GQ72" s="55"/>
      <c r="GR72" s="55"/>
      <c r="GS72" s="55"/>
      <c r="GT72" s="55"/>
      <c r="GU72" s="55"/>
      <c r="GV72" s="55"/>
      <c r="GW72" s="55"/>
      <c r="GX72" s="55"/>
      <c r="GY72" s="55"/>
      <c r="GZ72" s="55"/>
      <c r="HA72" s="55"/>
      <c r="HB72" s="55"/>
      <c r="HC72" s="55"/>
      <c r="HD72" s="55"/>
      <c r="HE72" s="55"/>
      <c r="HF72" s="55"/>
      <c r="HG72" s="55"/>
      <c r="HH72" s="55"/>
      <c r="HI72" s="55"/>
      <c r="HJ72" s="55"/>
      <c r="HK72" s="55"/>
      <c r="HL72" s="55"/>
      <c r="HM72" s="55"/>
      <c r="HN72" s="55"/>
      <c r="HO72" s="55"/>
      <c r="HP72" s="55"/>
      <c r="HQ72" s="55"/>
      <c r="HR72" s="55"/>
      <c r="HS72" s="55"/>
      <c r="HT72" s="55"/>
      <c r="HU72" s="55"/>
      <c r="HV72" s="55"/>
      <c r="HW72" s="55"/>
      <c r="HX72" s="55"/>
    </row>
    <row r="73" spans="1:232" s="56" customFormat="1" hidden="1">
      <c r="A73" s="109" t="s">
        <v>39</v>
      </c>
      <c r="B73" s="104"/>
      <c r="C73" s="104"/>
      <c r="D73" s="104"/>
      <c r="E73" s="141" t="s">
        <v>9</v>
      </c>
      <c r="F73" s="110" t="s">
        <v>9</v>
      </c>
      <c r="G73" s="118"/>
      <c r="H73" s="152"/>
      <c r="I73" s="152"/>
      <c r="J73" s="110"/>
      <c r="K73" s="110"/>
      <c r="L73" s="65">
        <f t="shared" si="23"/>
        <v>0</v>
      </c>
      <c r="M73" s="66">
        <f t="shared" si="24"/>
        <v>0</v>
      </c>
      <c r="N73" s="77">
        <f t="shared" si="25"/>
        <v>0</v>
      </c>
      <c r="O73" s="67">
        <f t="shared" si="26"/>
        <v>0</v>
      </c>
      <c r="P73" s="18">
        <v>0</v>
      </c>
      <c r="Q73" s="19">
        <v>0</v>
      </c>
      <c r="R73" s="60">
        <f t="shared" si="34"/>
        <v>0</v>
      </c>
      <c r="S73" s="18">
        <v>0</v>
      </c>
      <c r="T73" s="19">
        <v>0</v>
      </c>
      <c r="U73" s="60">
        <f t="shared" si="27"/>
        <v>0</v>
      </c>
      <c r="V73" s="18">
        <f t="shared" si="28"/>
        <v>0</v>
      </c>
      <c r="W73" s="19">
        <f t="shared" si="29"/>
        <v>0</v>
      </c>
      <c r="X73" s="60">
        <f t="shared" si="30"/>
        <v>0</v>
      </c>
      <c r="Y73" s="18">
        <f t="shared" si="31"/>
        <v>0</v>
      </c>
      <c r="Z73" s="19">
        <f t="shared" si="32"/>
        <v>0</v>
      </c>
      <c r="AA73" s="61">
        <f t="shared" si="33"/>
        <v>0</v>
      </c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  <c r="DL73" s="55"/>
      <c r="DM73" s="55"/>
      <c r="DN73" s="55"/>
      <c r="DO73" s="55"/>
      <c r="DP73" s="55"/>
      <c r="DQ73" s="55"/>
      <c r="DR73" s="55"/>
      <c r="DS73" s="55"/>
      <c r="DT73" s="55"/>
      <c r="DU73" s="55"/>
      <c r="DV73" s="55"/>
      <c r="DW73" s="55"/>
      <c r="DX73" s="55"/>
      <c r="DY73" s="55"/>
      <c r="DZ73" s="55"/>
      <c r="EA73" s="55"/>
      <c r="EB73" s="55"/>
      <c r="EC73" s="55"/>
      <c r="ED73" s="55"/>
      <c r="EE73" s="55"/>
      <c r="EF73" s="55"/>
      <c r="EG73" s="55"/>
      <c r="EH73" s="55"/>
      <c r="EI73" s="55"/>
      <c r="EJ73" s="55"/>
      <c r="EK73" s="55"/>
      <c r="EL73" s="55"/>
      <c r="EM73" s="55"/>
      <c r="EN73" s="55"/>
      <c r="EO73" s="55"/>
      <c r="EP73" s="55"/>
      <c r="EQ73" s="55"/>
      <c r="ER73" s="55"/>
      <c r="ES73" s="55"/>
      <c r="ET73" s="55"/>
      <c r="EU73" s="55"/>
      <c r="EV73" s="55"/>
      <c r="EW73" s="55"/>
      <c r="EX73" s="55"/>
      <c r="EY73" s="55"/>
      <c r="EZ73" s="55"/>
      <c r="FA73" s="55"/>
      <c r="FB73" s="55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55"/>
      <c r="FX73" s="55"/>
      <c r="FY73" s="55"/>
      <c r="FZ73" s="55"/>
      <c r="GA73" s="55"/>
      <c r="GB73" s="55"/>
      <c r="GC73" s="55"/>
      <c r="GD73" s="55"/>
      <c r="GE73" s="55"/>
      <c r="GF73" s="55"/>
      <c r="GG73" s="55"/>
      <c r="GH73" s="55"/>
      <c r="GI73" s="55"/>
      <c r="GJ73" s="55"/>
      <c r="GK73" s="55"/>
      <c r="GL73" s="55"/>
      <c r="GM73" s="55"/>
      <c r="GN73" s="55"/>
      <c r="GO73" s="55"/>
      <c r="GP73" s="55"/>
      <c r="GQ73" s="55"/>
      <c r="GR73" s="55"/>
      <c r="GS73" s="55"/>
      <c r="GT73" s="55"/>
      <c r="GU73" s="55"/>
      <c r="GV73" s="55"/>
      <c r="GW73" s="55"/>
      <c r="GX73" s="55"/>
      <c r="GY73" s="55"/>
      <c r="GZ73" s="55"/>
      <c r="HA73" s="55"/>
      <c r="HB73" s="55"/>
      <c r="HC73" s="55"/>
      <c r="HD73" s="55"/>
      <c r="HE73" s="55"/>
      <c r="HF73" s="55"/>
      <c r="HG73" s="55"/>
      <c r="HH73" s="55"/>
      <c r="HI73" s="55"/>
      <c r="HJ73" s="55"/>
      <c r="HK73" s="55"/>
      <c r="HL73" s="55"/>
      <c r="HM73" s="55"/>
      <c r="HN73" s="55"/>
      <c r="HO73" s="55"/>
      <c r="HP73" s="55"/>
      <c r="HQ73" s="55"/>
      <c r="HR73" s="55"/>
      <c r="HS73" s="55"/>
      <c r="HT73" s="55"/>
      <c r="HU73" s="55"/>
      <c r="HV73" s="55"/>
      <c r="HW73" s="55"/>
      <c r="HX73" s="55"/>
    </row>
    <row r="74" spans="1:232" s="56" customFormat="1" hidden="1">
      <c r="A74" s="109" t="s">
        <v>39</v>
      </c>
      <c r="B74" s="104"/>
      <c r="C74" s="104"/>
      <c r="D74" s="104"/>
      <c r="E74" s="141" t="s">
        <v>9</v>
      </c>
      <c r="F74" s="110" t="s">
        <v>9</v>
      </c>
      <c r="G74" s="118"/>
      <c r="H74" s="152"/>
      <c r="I74" s="152"/>
      <c r="J74" s="110"/>
      <c r="K74" s="110"/>
      <c r="L74" s="65">
        <f t="shared" si="23"/>
        <v>0</v>
      </c>
      <c r="M74" s="66">
        <f t="shared" si="24"/>
        <v>0</v>
      </c>
      <c r="N74" s="77">
        <f t="shared" si="25"/>
        <v>0</v>
      </c>
      <c r="O74" s="67">
        <f t="shared" si="26"/>
        <v>0</v>
      </c>
      <c r="P74" s="18">
        <v>0</v>
      </c>
      <c r="Q74" s="19">
        <v>0</v>
      </c>
      <c r="R74" s="60">
        <f t="shared" si="34"/>
        <v>0</v>
      </c>
      <c r="S74" s="18">
        <v>0</v>
      </c>
      <c r="T74" s="19">
        <v>0</v>
      </c>
      <c r="U74" s="60">
        <f t="shared" si="27"/>
        <v>0</v>
      </c>
      <c r="V74" s="18">
        <f t="shared" si="28"/>
        <v>0</v>
      </c>
      <c r="W74" s="19">
        <f t="shared" si="29"/>
        <v>0</v>
      </c>
      <c r="X74" s="60">
        <f t="shared" si="30"/>
        <v>0</v>
      </c>
      <c r="Y74" s="18">
        <f t="shared" si="31"/>
        <v>0</v>
      </c>
      <c r="Z74" s="19">
        <f t="shared" si="32"/>
        <v>0</v>
      </c>
      <c r="AA74" s="61">
        <f t="shared" si="33"/>
        <v>0</v>
      </c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  <c r="DL74" s="55"/>
      <c r="DM74" s="55"/>
      <c r="DN74" s="55"/>
      <c r="DO74" s="55"/>
      <c r="DP74" s="55"/>
      <c r="DQ74" s="55"/>
      <c r="DR74" s="55"/>
      <c r="DS74" s="55"/>
      <c r="DT74" s="55"/>
      <c r="DU74" s="55"/>
      <c r="DV74" s="55"/>
      <c r="DW74" s="55"/>
      <c r="DX74" s="55"/>
      <c r="DY74" s="55"/>
      <c r="DZ74" s="55"/>
      <c r="EA74" s="55"/>
      <c r="EB74" s="55"/>
      <c r="EC74" s="55"/>
      <c r="ED74" s="55"/>
      <c r="EE74" s="55"/>
      <c r="EF74" s="55"/>
      <c r="EG74" s="55"/>
      <c r="EH74" s="55"/>
      <c r="EI74" s="55"/>
      <c r="EJ74" s="55"/>
      <c r="EK74" s="55"/>
      <c r="EL74" s="55"/>
      <c r="EM74" s="55"/>
      <c r="EN74" s="55"/>
      <c r="EO74" s="55"/>
      <c r="EP74" s="55"/>
      <c r="EQ74" s="55"/>
      <c r="ER74" s="55"/>
      <c r="ES74" s="55"/>
      <c r="ET74" s="55"/>
      <c r="EU74" s="55"/>
      <c r="EV74" s="55"/>
      <c r="EW74" s="55"/>
      <c r="EX74" s="55"/>
      <c r="EY74" s="55"/>
      <c r="EZ74" s="55"/>
      <c r="FA74" s="55"/>
      <c r="FB74" s="55"/>
      <c r="FC74" s="55"/>
      <c r="FD74" s="55"/>
      <c r="FE74" s="55"/>
      <c r="FF74" s="55"/>
      <c r="FG74" s="55"/>
      <c r="FH74" s="55"/>
      <c r="FI74" s="55"/>
      <c r="FJ74" s="55"/>
      <c r="FK74" s="55"/>
      <c r="FL74" s="55"/>
      <c r="FM74" s="55"/>
      <c r="FN74" s="55"/>
      <c r="FO74" s="55"/>
      <c r="FP74" s="55"/>
      <c r="FQ74" s="55"/>
      <c r="FR74" s="55"/>
      <c r="FS74" s="55"/>
      <c r="FT74" s="55"/>
      <c r="FU74" s="55"/>
      <c r="FV74" s="55"/>
      <c r="FW74" s="55"/>
      <c r="FX74" s="55"/>
      <c r="FY74" s="55"/>
      <c r="FZ74" s="55"/>
      <c r="GA74" s="55"/>
      <c r="GB74" s="55"/>
      <c r="GC74" s="55"/>
      <c r="GD74" s="55"/>
      <c r="GE74" s="55"/>
      <c r="GF74" s="55"/>
      <c r="GG74" s="55"/>
      <c r="GH74" s="55"/>
      <c r="GI74" s="55"/>
      <c r="GJ74" s="55"/>
      <c r="GK74" s="55"/>
      <c r="GL74" s="55"/>
      <c r="GM74" s="55"/>
      <c r="GN74" s="55"/>
      <c r="GO74" s="55"/>
      <c r="GP74" s="55"/>
      <c r="GQ74" s="55"/>
      <c r="GR74" s="55"/>
      <c r="GS74" s="55"/>
      <c r="GT74" s="55"/>
      <c r="GU74" s="55"/>
      <c r="GV74" s="55"/>
      <c r="GW74" s="55"/>
      <c r="GX74" s="55"/>
      <c r="GY74" s="55"/>
      <c r="GZ74" s="55"/>
      <c r="HA74" s="55"/>
      <c r="HB74" s="55"/>
      <c r="HC74" s="55"/>
      <c r="HD74" s="55"/>
      <c r="HE74" s="55"/>
      <c r="HF74" s="55"/>
      <c r="HG74" s="55"/>
      <c r="HH74" s="55"/>
      <c r="HI74" s="55"/>
      <c r="HJ74" s="55"/>
      <c r="HK74" s="55"/>
      <c r="HL74" s="55"/>
      <c r="HM74" s="55"/>
      <c r="HN74" s="55"/>
      <c r="HO74" s="55"/>
      <c r="HP74" s="55"/>
      <c r="HQ74" s="55"/>
      <c r="HR74" s="55"/>
      <c r="HS74" s="55"/>
      <c r="HT74" s="55"/>
      <c r="HU74" s="55"/>
      <c r="HV74" s="55"/>
      <c r="HW74" s="55"/>
      <c r="HX74" s="55"/>
    </row>
    <row r="75" spans="1:232" s="56" customFormat="1" hidden="1">
      <c r="A75" s="109" t="s">
        <v>39</v>
      </c>
      <c r="B75" s="104"/>
      <c r="C75" s="104"/>
      <c r="D75" s="104"/>
      <c r="E75" s="141" t="s">
        <v>9</v>
      </c>
      <c r="F75" s="110" t="s">
        <v>9</v>
      </c>
      <c r="G75" s="118"/>
      <c r="H75" s="152"/>
      <c r="I75" s="152"/>
      <c r="J75" s="110"/>
      <c r="K75" s="110"/>
      <c r="L75" s="65">
        <f t="shared" si="23"/>
        <v>0</v>
      </c>
      <c r="M75" s="66">
        <f t="shared" si="24"/>
        <v>0</v>
      </c>
      <c r="N75" s="77">
        <f t="shared" si="25"/>
        <v>0</v>
      </c>
      <c r="O75" s="67">
        <f t="shared" si="26"/>
        <v>0</v>
      </c>
      <c r="P75" s="18">
        <v>0</v>
      </c>
      <c r="Q75" s="19">
        <v>0</v>
      </c>
      <c r="R75" s="60">
        <f t="shared" si="34"/>
        <v>0</v>
      </c>
      <c r="S75" s="18">
        <v>0</v>
      </c>
      <c r="T75" s="19">
        <v>0</v>
      </c>
      <c r="U75" s="60">
        <f t="shared" si="27"/>
        <v>0</v>
      </c>
      <c r="V75" s="18">
        <f t="shared" si="28"/>
        <v>0</v>
      </c>
      <c r="W75" s="19">
        <f t="shared" si="29"/>
        <v>0</v>
      </c>
      <c r="X75" s="60">
        <f t="shared" si="30"/>
        <v>0</v>
      </c>
      <c r="Y75" s="18">
        <f t="shared" si="31"/>
        <v>0</v>
      </c>
      <c r="Z75" s="19">
        <f t="shared" si="32"/>
        <v>0</v>
      </c>
      <c r="AA75" s="61">
        <f t="shared" si="33"/>
        <v>0</v>
      </c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</row>
    <row r="76" spans="1:232" s="56" customFormat="1" hidden="1">
      <c r="A76" s="109" t="s">
        <v>39</v>
      </c>
      <c r="B76" s="104"/>
      <c r="C76" s="104"/>
      <c r="D76" s="104"/>
      <c r="E76" s="141" t="s">
        <v>9</v>
      </c>
      <c r="F76" s="110" t="s">
        <v>9</v>
      </c>
      <c r="G76" s="118"/>
      <c r="H76" s="152"/>
      <c r="I76" s="152"/>
      <c r="J76" s="110"/>
      <c r="K76" s="110"/>
      <c r="L76" s="65">
        <f t="shared" si="23"/>
        <v>0</v>
      </c>
      <c r="M76" s="66">
        <f t="shared" si="24"/>
        <v>0</v>
      </c>
      <c r="N76" s="77">
        <f t="shared" si="25"/>
        <v>0</v>
      </c>
      <c r="O76" s="67">
        <f t="shared" si="26"/>
        <v>0</v>
      </c>
      <c r="P76" s="18">
        <v>0</v>
      </c>
      <c r="Q76" s="19">
        <v>0</v>
      </c>
      <c r="R76" s="60">
        <f t="shared" si="34"/>
        <v>0</v>
      </c>
      <c r="S76" s="18">
        <v>0</v>
      </c>
      <c r="T76" s="19">
        <v>0</v>
      </c>
      <c r="U76" s="60">
        <f t="shared" si="27"/>
        <v>0</v>
      </c>
      <c r="V76" s="18">
        <f t="shared" si="28"/>
        <v>0</v>
      </c>
      <c r="W76" s="19">
        <f t="shared" si="29"/>
        <v>0</v>
      </c>
      <c r="X76" s="60">
        <f t="shared" si="30"/>
        <v>0</v>
      </c>
      <c r="Y76" s="18">
        <f t="shared" si="31"/>
        <v>0</v>
      </c>
      <c r="Z76" s="19">
        <f t="shared" si="32"/>
        <v>0</v>
      </c>
      <c r="AA76" s="61">
        <f t="shared" si="33"/>
        <v>0</v>
      </c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  <c r="DP76" s="55"/>
      <c r="DQ76" s="55"/>
      <c r="DR76" s="55"/>
      <c r="DS76" s="55"/>
      <c r="DT76" s="55"/>
      <c r="DU76" s="55"/>
      <c r="DV76" s="55"/>
      <c r="DW76" s="55"/>
      <c r="DX76" s="55"/>
      <c r="DY76" s="55"/>
      <c r="DZ76" s="55"/>
      <c r="EA76" s="55"/>
      <c r="EB76" s="55"/>
      <c r="EC76" s="55"/>
      <c r="ED76" s="55"/>
      <c r="EE76" s="55"/>
      <c r="EF76" s="55"/>
      <c r="EG76" s="55"/>
      <c r="EH76" s="55"/>
      <c r="EI76" s="55"/>
      <c r="EJ76" s="55"/>
      <c r="EK76" s="55"/>
      <c r="EL76" s="55"/>
      <c r="EM76" s="55"/>
      <c r="EN76" s="55"/>
      <c r="EO76" s="55"/>
      <c r="EP76" s="55"/>
      <c r="EQ76" s="55"/>
      <c r="ER76" s="55"/>
      <c r="ES76" s="55"/>
      <c r="ET76" s="55"/>
      <c r="EU76" s="55"/>
      <c r="EV76" s="55"/>
      <c r="EW76" s="55"/>
      <c r="EX76" s="55"/>
      <c r="EY76" s="55"/>
      <c r="EZ76" s="55"/>
      <c r="FA76" s="55"/>
      <c r="FB76" s="55"/>
      <c r="FC76" s="55"/>
      <c r="FD76" s="55"/>
      <c r="FE76" s="55"/>
      <c r="FF76" s="55"/>
      <c r="FG76" s="55"/>
      <c r="FH76" s="55"/>
      <c r="FI76" s="55"/>
      <c r="FJ76" s="55"/>
      <c r="FK76" s="55"/>
      <c r="FL76" s="55"/>
      <c r="FM76" s="55"/>
      <c r="FN76" s="55"/>
      <c r="FO76" s="55"/>
      <c r="FP76" s="55"/>
      <c r="FQ76" s="55"/>
      <c r="FR76" s="55"/>
      <c r="FS76" s="55"/>
      <c r="FT76" s="55"/>
      <c r="FU76" s="55"/>
      <c r="FV76" s="55"/>
      <c r="FW76" s="55"/>
      <c r="FX76" s="55"/>
      <c r="FY76" s="55"/>
      <c r="FZ76" s="55"/>
      <c r="GA76" s="55"/>
      <c r="GB76" s="55"/>
      <c r="GC76" s="55"/>
      <c r="GD76" s="55"/>
      <c r="GE76" s="55"/>
      <c r="GF76" s="55"/>
      <c r="GG76" s="55"/>
      <c r="GH76" s="55"/>
      <c r="GI76" s="55"/>
      <c r="GJ76" s="55"/>
      <c r="GK76" s="55"/>
      <c r="GL76" s="55"/>
      <c r="GM76" s="55"/>
      <c r="GN76" s="55"/>
      <c r="GO76" s="55"/>
      <c r="GP76" s="55"/>
      <c r="GQ76" s="55"/>
      <c r="GR76" s="55"/>
      <c r="GS76" s="55"/>
      <c r="GT76" s="55"/>
      <c r="GU76" s="55"/>
      <c r="GV76" s="55"/>
      <c r="GW76" s="55"/>
      <c r="GX76" s="55"/>
      <c r="GY76" s="55"/>
      <c r="GZ76" s="55"/>
      <c r="HA76" s="55"/>
      <c r="HB76" s="55"/>
      <c r="HC76" s="55"/>
      <c r="HD76" s="55"/>
      <c r="HE76" s="55"/>
      <c r="HF76" s="55"/>
      <c r="HG76" s="55"/>
      <c r="HH76" s="55"/>
      <c r="HI76" s="55"/>
      <c r="HJ76" s="55"/>
      <c r="HK76" s="55"/>
      <c r="HL76" s="55"/>
      <c r="HM76" s="55"/>
      <c r="HN76" s="55"/>
      <c r="HO76" s="55"/>
      <c r="HP76" s="55"/>
      <c r="HQ76" s="55"/>
      <c r="HR76" s="55"/>
      <c r="HS76" s="55"/>
      <c r="HT76" s="55"/>
      <c r="HU76" s="55"/>
      <c r="HV76" s="55"/>
      <c r="HW76" s="55"/>
      <c r="HX76" s="55"/>
    </row>
    <row r="77" spans="1:232" s="56" customFormat="1">
      <c r="A77" s="109"/>
      <c r="B77" s="104"/>
      <c r="C77" s="104"/>
      <c r="D77" s="104"/>
      <c r="E77" s="141"/>
      <c r="F77" s="110"/>
      <c r="G77" s="118"/>
      <c r="H77" s="152"/>
      <c r="I77" s="152"/>
      <c r="J77" s="110"/>
      <c r="K77" s="110"/>
      <c r="L77" s="65"/>
      <c r="M77" s="68"/>
      <c r="N77" s="69"/>
      <c r="O77" s="69"/>
      <c r="P77" s="65"/>
      <c r="Q77" s="68"/>
      <c r="R77" s="69"/>
      <c r="S77" s="18"/>
      <c r="T77" s="62"/>
      <c r="U77" s="63"/>
      <c r="V77" s="18"/>
      <c r="W77" s="62"/>
      <c r="X77" s="63"/>
      <c r="Y77" s="18"/>
      <c r="Z77" s="62"/>
      <c r="AA77" s="64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  <c r="FE77" s="55"/>
      <c r="FF77" s="55"/>
      <c r="FG77" s="55"/>
      <c r="FH77" s="55"/>
      <c r="FI77" s="55"/>
      <c r="FJ77" s="55"/>
      <c r="FK77" s="55"/>
      <c r="FL77" s="55"/>
      <c r="FM77" s="55"/>
      <c r="FN77" s="55"/>
      <c r="FO77" s="55"/>
      <c r="FP77" s="55"/>
      <c r="FQ77" s="55"/>
      <c r="FR77" s="55"/>
      <c r="FS77" s="55"/>
      <c r="FT77" s="55"/>
      <c r="FU77" s="55"/>
      <c r="FV77" s="55"/>
      <c r="FW77" s="55"/>
      <c r="FX77" s="55"/>
      <c r="FY77" s="55"/>
      <c r="FZ77" s="55"/>
      <c r="GA77" s="55"/>
      <c r="GB77" s="55"/>
      <c r="GC77" s="55"/>
      <c r="GD77" s="55"/>
      <c r="GE77" s="55"/>
      <c r="GF77" s="55"/>
      <c r="GG77" s="55"/>
      <c r="GH77" s="55"/>
      <c r="GI77" s="55"/>
      <c r="GJ77" s="55"/>
      <c r="GK77" s="55"/>
      <c r="GL77" s="55"/>
      <c r="GM77" s="55"/>
      <c r="GN77" s="55"/>
      <c r="GO77" s="55"/>
      <c r="GP77" s="55"/>
      <c r="GQ77" s="55"/>
      <c r="GR77" s="55"/>
      <c r="GS77" s="55"/>
      <c r="GT77" s="55"/>
      <c r="GU77" s="55"/>
      <c r="GV77" s="55"/>
      <c r="GW77" s="55"/>
      <c r="GX77" s="55"/>
      <c r="GY77" s="55"/>
      <c r="GZ77" s="55"/>
      <c r="HA77" s="55"/>
      <c r="HB77" s="55"/>
      <c r="HC77" s="55"/>
      <c r="HD77" s="55"/>
      <c r="HE77" s="55"/>
      <c r="HF77" s="55"/>
      <c r="HG77" s="55"/>
      <c r="HH77" s="55"/>
      <c r="HI77" s="55"/>
      <c r="HJ77" s="55"/>
      <c r="HK77" s="55"/>
      <c r="HL77" s="55"/>
      <c r="HM77" s="55"/>
      <c r="HN77" s="55"/>
      <c r="HO77" s="55"/>
      <c r="HP77" s="55"/>
      <c r="HQ77" s="55"/>
      <c r="HR77" s="55"/>
      <c r="HS77" s="55"/>
      <c r="HT77" s="55"/>
      <c r="HU77" s="55"/>
      <c r="HV77" s="55"/>
      <c r="HW77" s="55"/>
      <c r="HX77" s="55"/>
    </row>
    <row r="78" spans="1:232" ht="13.5" thickBot="1">
      <c r="A78" s="111" t="s">
        <v>40</v>
      </c>
      <c r="B78" s="105"/>
      <c r="C78" s="105"/>
      <c r="D78" s="105"/>
      <c r="E78" s="142"/>
      <c r="F78" s="112"/>
      <c r="G78" s="119"/>
      <c r="H78" s="119"/>
      <c r="I78" s="119"/>
      <c r="J78" s="112"/>
      <c r="K78" s="112"/>
      <c r="L78" s="50">
        <f t="shared" ref="L78:AA78" si="35">SUM(L6:L77)</f>
        <v>139926000</v>
      </c>
      <c r="M78" s="50">
        <f t="shared" si="35"/>
        <v>11991000</v>
      </c>
      <c r="N78" s="50">
        <f t="shared" si="35"/>
        <v>151917000</v>
      </c>
      <c r="O78" s="50">
        <f t="shared" si="35"/>
        <v>0</v>
      </c>
      <c r="P78" s="50">
        <f t="shared" si="35"/>
        <v>134684000</v>
      </c>
      <c r="Q78" s="50">
        <f t="shared" si="35"/>
        <v>11510000</v>
      </c>
      <c r="R78" s="50">
        <f t="shared" si="35"/>
        <v>146194000</v>
      </c>
      <c r="S78" s="50">
        <f t="shared" si="35"/>
        <v>133917000</v>
      </c>
      <c r="T78" s="50">
        <f t="shared" si="35"/>
        <v>11686000</v>
      </c>
      <c r="U78" s="50">
        <f t="shared" si="35"/>
        <v>145603000</v>
      </c>
      <c r="V78" s="50">
        <f t="shared" si="35"/>
        <v>5242000</v>
      </c>
      <c r="W78" s="50">
        <f t="shared" si="35"/>
        <v>481000</v>
      </c>
      <c r="X78" s="50">
        <f t="shared" si="35"/>
        <v>5723000</v>
      </c>
      <c r="Y78" s="50">
        <f t="shared" si="35"/>
        <v>767000</v>
      </c>
      <c r="Z78" s="50">
        <f t="shared" si="35"/>
        <v>-176000</v>
      </c>
      <c r="AA78" s="50">
        <f t="shared" si="35"/>
        <v>591000</v>
      </c>
    </row>
    <row r="79" spans="1:232" ht="13.5" thickTop="1">
      <c r="A79" s="113"/>
      <c r="B79" s="106"/>
      <c r="C79" s="106"/>
      <c r="D79" s="106"/>
      <c r="E79" s="143"/>
      <c r="F79" s="114"/>
      <c r="G79" s="120"/>
      <c r="H79" s="120"/>
      <c r="I79" s="120"/>
      <c r="J79" s="114"/>
      <c r="K79" s="114"/>
      <c r="L79" s="57"/>
      <c r="M79" s="58"/>
      <c r="N79" s="58"/>
      <c r="O79" s="58"/>
      <c r="P79" s="57"/>
      <c r="Q79" s="58"/>
      <c r="R79" s="58"/>
      <c r="S79" s="57"/>
      <c r="T79" s="58"/>
      <c r="U79" s="58"/>
      <c r="V79" s="57"/>
      <c r="W79" s="58"/>
      <c r="X79" s="58"/>
      <c r="Y79" s="57"/>
      <c r="Z79" s="58"/>
      <c r="AA79" s="59"/>
    </row>
    <row r="80" spans="1:232">
      <c r="A80" s="115" t="s">
        <v>292</v>
      </c>
      <c r="B80" s="107"/>
      <c r="C80" s="107"/>
      <c r="D80" s="107"/>
      <c r="E80" s="144"/>
      <c r="F80" s="116"/>
      <c r="G80" s="121"/>
      <c r="H80" s="121"/>
      <c r="I80" s="121"/>
      <c r="J80" s="116"/>
      <c r="K80" s="116"/>
      <c r="L80" s="65"/>
      <c r="M80" s="66"/>
      <c r="N80" s="78"/>
      <c r="O80" s="70"/>
      <c r="P80" s="65"/>
      <c r="Q80" s="66"/>
      <c r="R80" s="24"/>
      <c r="S80" s="18"/>
      <c r="T80" s="19"/>
      <c r="U80" s="24"/>
      <c r="V80" s="18"/>
      <c r="W80" s="19"/>
      <c r="X80" s="24"/>
      <c r="Y80" s="18"/>
      <c r="Z80" s="19"/>
      <c r="AA80" s="41"/>
    </row>
    <row r="81" spans="1:232" s="56" customFormat="1">
      <c r="A81" s="189" t="s">
        <v>262</v>
      </c>
      <c r="B81" s="190">
        <v>30</v>
      </c>
      <c r="C81" s="190">
        <v>9468</v>
      </c>
      <c r="D81" s="190" t="s">
        <v>125</v>
      </c>
      <c r="E81" s="189" t="s">
        <v>92</v>
      </c>
      <c r="F81" s="191" t="s">
        <v>263</v>
      </c>
      <c r="G81" s="192"/>
      <c r="H81" s="192"/>
      <c r="I81" s="192"/>
      <c r="J81" s="193" t="s">
        <v>60</v>
      </c>
      <c r="K81" s="194" t="s">
        <v>61</v>
      </c>
      <c r="L81" s="65">
        <f t="shared" ref="L81:L100" si="36">ROUND(P81*ign/igo,afrind)</f>
        <v>6164000</v>
      </c>
      <c r="M81" s="66">
        <f t="shared" ref="M81:M100" si="37">ROUND(Q81*iin/iio,afrind)</f>
        <v>1285000</v>
      </c>
      <c r="N81" s="77">
        <f t="shared" ref="N81:N100" si="38">SUM(L81:M81)</f>
        <v>7449000</v>
      </c>
      <c r="O81" s="67">
        <f t="shared" ref="O81:O96" si="39">ROUND(N81*premieOW/1000,2)</f>
        <v>0</v>
      </c>
      <c r="P81" s="203">
        <v>5933000</v>
      </c>
      <c r="Q81" s="204">
        <v>1233000</v>
      </c>
      <c r="R81" s="60">
        <f t="shared" ref="R81:R100" si="40">SUM(P81:Q81)</f>
        <v>7166000</v>
      </c>
      <c r="S81" s="65">
        <v>5933000</v>
      </c>
      <c r="T81" s="66">
        <v>1233000</v>
      </c>
      <c r="U81" s="60">
        <f t="shared" ref="U81:U100" si="41">SUM(S81:T81)</f>
        <v>7166000</v>
      </c>
      <c r="V81" s="18">
        <f t="shared" ref="V81:V96" si="42">L81-P81</f>
        <v>231000</v>
      </c>
      <c r="W81" s="19">
        <f t="shared" ref="W81:W96" si="43">M81-Q81</f>
        <v>52000</v>
      </c>
      <c r="X81" s="60">
        <f t="shared" ref="X81:X100" si="44">SUM(V81:W81)</f>
        <v>283000</v>
      </c>
      <c r="Y81" s="18">
        <f t="shared" ref="Y81:Y96" si="45">P81-S81</f>
        <v>0</v>
      </c>
      <c r="Z81" s="19">
        <f t="shared" ref="Z81:Z96" si="46">Q81-T81</f>
        <v>0</v>
      </c>
      <c r="AA81" s="61">
        <f t="shared" ref="AA81:AA100" si="47">SUM(Y81:Z81)</f>
        <v>0</v>
      </c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/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55"/>
      <c r="FE81" s="55"/>
      <c r="FF81" s="55"/>
      <c r="FG81" s="55"/>
      <c r="FH81" s="55"/>
      <c r="FI81" s="55"/>
      <c r="FJ81" s="55"/>
      <c r="FK81" s="55"/>
      <c r="FL81" s="55"/>
      <c r="FM81" s="55"/>
      <c r="FN81" s="55"/>
      <c r="FO81" s="55"/>
      <c r="FP81" s="55"/>
      <c r="FQ81" s="55"/>
      <c r="FR81" s="55"/>
      <c r="FS81" s="55"/>
      <c r="FT81" s="55"/>
      <c r="FU81" s="55"/>
      <c r="FV81" s="55"/>
      <c r="FW81" s="55"/>
      <c r="FX81" s="55"/>
      <c r="FY81" s="55"/>
      <c r="FZ81" s="55"/>
      <c r="GA81" s="55"/>
      <c r="GB81" s="55"/>
      <c r="GC81" s="55"/>
      <c r="GD81" s="55"/>
      <c r="GE81" s="55"/>
      <c r="GF81" s="55"/>
      <c r="GG81" s="55"/>
      <c r="GH81" s="55"/>
      <c r="GI81" s="55"/>
      <c r="GJ81" s="55"/>
      <c r="GK81" s="55"/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/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</row>
    <row r="82" spans="1:232" s="56" customFormat="1">
      <c r="A82" s="189" t="s">
        <v>63</v>
      </c>
      <c r="B82" s="190">
        <v>2</v>
      </c>
      <c r="C82" s="190">
        <v>9467</v>
      </c>
      <c r="D82" s="190" t="s">
        <v>64</v>
      </c>
      <c r="E82" s="189" t="s">
        <v>65</v>
      </c>
      <c r="F82" s="191" t="s">
        <v>264</v>
      </c>
      <c r="G82" s="192"/>
      <c r="H82" s="192"/>
      <c r="I82" s="192"/>
      <c r="J82" s="193" t="s">
        <v>60</v>
      </c>
      <c r="K82" s="194" t="s">
        <v>61</v>
      </c>
      <c r="L82" s="65">
        <f t="shared" si="36"/>
        <v>1859000</v>
      </c>
      <c r="M82" s="66">
        <f t="shared" si="37"/>
        <v>373000</v>
      </c>
      <c r="N82" s="77">
        <f t="shared" si="38"/>
        <v>2232000</v>
      </c>
      <c r="O82" s="67">
        <f t="shared" si="39"/>
        <v>0</v>
      </c>
      <c r="P82" s="203">
        <v>1789000</v>
      </c>
      <c r="Q82" s="204">
        <v>358000</v>
      </c>
      <c r="R82" s="60">
        <f t="shared" si="40"/>
        <v>2147000</v>
      </c>
      <c r="S82" s="65">
        <v>1789000</v>
      </c>
      <c r="T82" s="66">
        <v>358000</v>
      </c>
      <c r="U82" s="60">
        <f t="shared" si="41"/>
        <v>2147000</v>
      </c>
      <c r="V82" s="18">
        <f t="shared" si="42"/>
        <v>70000</v>
      </c>
      <c r="W82" s="19">
        <f t="shared" si="43"/>
        <v>15000</v>
      </c>
      <c r="X82" s="60">
        <f t="shared" si="44"/>
        <v>85000</v>
      </c>
      <c r="Y82" s="18">
        <f t="shared" si="45"/>
        <v>0</v>
      </c>
      <c r="Z82" s="19">
        <f t="shared" si="46"/>
        <v>0</v>
      </c>
      <c r="AA82" s="61">
        <f t="shared" si="47"/>
        <v>0</v>
      </c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  <c r="CU82" s="55"/>
      <c r="CV82" s="55"/>
      <c r="CW82" s="55"/>
      <c r="CX82" s="55"/>
      <c r="CY82" s="55"/>
      <c r="CZ82" s="55"/>
      <c r="DA82" s="55"/>
      <c r="DB82" s="55"/>
      <c r="DC82" s="55"/>
      <c r="DD82" s="55"/>
      <c r="DE82" s="55"/>
      <c r="DF82" s="55"/>
      <c r="DG82" s="55"/>
      <c r="DH82" s="55"/>
      <c r="DI82" s="55"/>
      <c r="DJ82" s="55"/>
      <c r="DK82" s="55"/>
      <c r="DL82" s="55"/>
      <c r="DM82" s="55"/>
      <c r="DN82" s="55"/>
      <c r="DO82" s="55"/>
      <c r="DP82" s="55"/>
      <c r="DQ82" s="55"/>
      <c r="DR82" s="55"/>
      <c r="DS82" s="55"/>
      <c r="DT82" s="55"/>
      <c r="DU82" s="55"/>
      <c r="DV82" s="55"/>
      <c r="DW82" s="55"/>
      <c r="DX82" s="55"/>
      <c r="DY82" s="55"/>
      <c r="DZ82" s="55"/>
      <c r="EA82" s="55"/>
      <c r="EB82" s="55"/>
      <c r="EC82" s="55"/>
      <c r="ED82" s="55"/>
      <c r="EE82" s="55"/>
      <c r="EF82" s="55"/>
      <c r="EG82" s="55"/>
      <c r="EH82" s="55"/>
      <c r="EI82" s="55"/>
      <c r="EJ82" s="55"/>
      <c r="EK82" s="55"/>
      <c r="EL82" s="55"/>
      <c r="EM82" s="55"/>
      <c r="EN82" s="55"/>
      <c r="EO82" s="55"/>
      <c r="EP82" s="55"/>
      <c r="EQ82" s="55"/>
      <c r="ER82" s="55"/>
      <c r="ES82" s="55"/>
      <c r="ET82" s="55"/>
      <c r="EU82" s="55"/>
      <c r="EV82" s="55"/>
      <c r="EW82" s="55"/>
      <c r="EX82" s="55"/>
      <c r="EY82" s="55"/>
      <c r="EZ82" s="55"/>
      <c r="FA82" s="55"/>
      <c r="FB82" s="55"/>
      <c r="FC82" s="55"/>
      <c r="FD82" s="55"/>
      <c r="FE82" s="55"/>
      <c r="FF82" s="55"/>
      <c r="FG82" s="55"/>
      <c r="FH82" s="55"/>
      <c r="FI82" s="55"/>
      <c r="FJ82" s="55"/>
      <c r="FK82" s="55"/>
      <c r="FL82" s="55"/>
      <c r="FM82" s="55"/>
      <c r="FN82" s="55"/>
      <c r="FO82" s="55"/>
      <c r="FP82" s="55"/>
      <c r="FQ82" s="55"/>
      <c r="FR82" s="55"/>
      <c r="FS82" s="55"/>
      <c r="FT82" s="55"/>
      <c r="FU82" s="55"/>
      <c r="FV82" s="55"/>
      <c r="FW82" s="55"/>
      <c r="FX82" s="55"/>
      <c r="FY82" s="55"/>
      <c r="FZ82" s="55"/>
      <c r="GA82" s="55"/>
      <c r="GB82" s="55"/>
      <c r="GC82" s="55"/>
      <c r="GD82" s="55"/>
      <c r="GE82" s="55"/>
      <c r="GF82" s="55"/>
      <c r="GG82" s="55"/>
      <c r="GH82" s="55"/>
      <c r="GI82" s="55"/>
      <c r="GJ82" s="55"/>
      <c r="GK82" s="55"/>
      <c r="GL82" s="55"/>
      <c r="GM82" s="55"/>
      <c r="GN82" s="55"/>
      <c r="GO82" s="55"/>
      <c r="GP82" s="55"/>
      <c r="GQ82" s="55"/>
      <c r="GR82" s="55"/>
      <c r="GS82" s="55"/>
      <c r="GT82" s="55"/>
      <c r="GU82" s="55"/>
      <c r="GV82" s="55"/>
      <c r="GW82" s="55"/>
      <c r="GX82" s="55"/>
      <c r="GY82" s="55"/>
      <c r="GZ82" s="55"/>
      <c r="HA82" s="55"/>
      <c r="HB82" s="55"/>
      <c r="HC82" s="55"/>
      <c r="HD82" s="55"/>
      <c r="HE82" s="55"/>
      <c r="HF82" s="55"/>
      <c r="HG82" s="55"/>
      <c r="HH82" s="55"/>
      <c r="HI82" s="55"/>
      <c r="HJ82" s="55"/>
      <c r="HK82" s="55"/>
      <c r="HL82" s="55"/>
      <c r="HM82" s="55"/>
      <c r="HN82" s="55"/>
      <c r="HO82" s="55"/>
      <c r="HP82" s="55"/>
      <c r="HQ82" s="55"/>
      <c r="HR82" s="55"/>
      <c r="HS82" s="55"/>
      <c r="HT82" s="55"/>
      <c r="HU82" s="55"/>
      <c r="HV82" s="55"/>
      <c r="HW82" s="55"/>
      <c r="HX82" s="55"/>
    </row>
    <row r="83" spans="1:232" s="56" customFormat="1">
      <c r="A83" s="189" t="s">
        <v>239</v>
      </c>
      <c r="B83" s="190">
        <v>54</v>
      </c>
      <c r="C83" s="190">
        <v>9658</v>
      </c>
      <c r="D83" s="190" t="s">
        <v>213</v>
      </c>
      <c r="E83" s="189" t="s">
        <v>240</v>
      </c>
      <c r="F83" s="191" t="s">
        <v>265</v>
      </c>
      <c r="G83" s="192"/>
      <c r="H83" s="192"/>
      <c r="I83" s="192"/>
      <c r="J83" s="193" t="s">
        <v>60</v>
      </c>
      <c r="K83" s="194" t="s">
        <v>61</v>
      </c>
      <c r="L83" s="65">
        <f t="shared" si="36"/>
        <v>1720000</v>
      </c>
      <c r="M83" s="66">
        <f t="shared" si="37"/>
        <v>0</v>
      </c>
      <c r="N83" s="77">
        <f t="shared" si="38"/>
        <v>1720000</v>
      </c>
      <c r="O83" s="67">
        <f t="shared" si="39"/>
        <v>0</v>
      </c>
      <c r="P83" s="203">
        <v>1656000</v>
      </c>
      <c r="Q83" s="204">
        <v>0</v>
      </c>
      <c r="R83" s="60">
        <f t="shared" si="40"/>
        <v>1656000</v>
      </c>
      <c r="S83" s="65">
        <v>1656000</v>
      </c>
      <c r="T83" s="66">
        <v>532000</v>
      </c>
      <c r="U83" s="60">
        <f t="shared" si="41"/>
        <v>2188000</v>
      </c>
      <c r="V83" s="18">
        <f t="shared" si="42"/>
        <v>64000</v>
      </c>
      <c r="W83" s="19">
        <f t="shared" si="43"/>
        <v>0</v>
      </c>
      <c r="X83" s="60">
        <f t="shared" si="44"/>
        <v>64000</v>
      </c>
      <c r="Y83" s="18">
        <f t="shared" si="45"/>
        <v>0</v>
      </c>
      <c r="Z83" s="19">
        <f t="shared" si="46"/>
        <v>-532000</v>
      </c>
      <c r="AA83" s="61">
        <f t="shared" si="47"/>
        <v>-532000</v>
      </c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  <c r="CU83" s="55"/>
      <c r="CV83" s="55"/>
      <c r="CW83" s="55"/>
      <c r="CX83" s="55"/>
      <c r="CY83" s="55"/>
      <c r="CZ83" s="55"/>
      <c r="DA83" s="55"/>
      <c r="DB83" s="55"/>
      <c r="DC83" s="55"/>
      <c r="DD83" s="55"/>
      <c r="DE83" s="55"/>
      <c r="DF83" s="55"/>
      <c r="DG83" s="55"/>
      <c r="DH83" s="55"/>
      <c r="DI83" s="55"/>
      <c r="DJ83" s="55"/>
      <c r="DK83" s="55"/>
      <c r="DL83" s="55"/>
      <c r="DM83" s="55"/>
      <c r="DN83" s="55"/>
      <c r="DO83" s="55"/>
      <c r="DP83" s="55"/>
      <c r="DQ83" s="55"/>
      <c r="DR83" s="55"/>
      <c r="DS83" s="55"/>
      <c r="DT83" s="55"/>
      <c r="DU83" s="55"/>
      <c r="DV83" s="55"/>
      <c r="DW83" s="55"/>
      <c r="DX83" s="55"/>
      <c r="DY83" s="55"/>
      <c r="DZ83" s="55"/>
      <c r="EA83" s="55"/>
      <c r="EB83" s="55"/>
      <c r="EC83" s="55"/>
      <c r="ED83" s="55"/>
      <c r="EE83" s="55"/>
      <c r="EF83" s="55"/>
      <c r="EG83" s="55"/>
      <c r="EH83" s="55"/>
      <c r="EI83" s="55"/>
      <c r="EJ83" s="55"/>
      <c r="EK83" s="55"/>
      <c r="EL83" s="55"/>
      <c r="EM83" s="55"/>
      <c r="EN83" s="55"/>
      <c r="EO83" s="55"/>
      <c r="EP83" s="55"/>
      <c r="EQ83" s="55"/>
      <c r="ER83" s="55"/>
      <c r="ES83" s="55"/>
      <c r="ET83" s="55"/>
      <c r="EU83" s="55"/>
      <c r="EV83" s="55"/>
      <c r="EW83" s="55"/>
      <c r="EX83" s="55"/>
      <c r="EY83" s="55"/>
      <c r="EZ83" s="55"/>
      <c r="FA83" s="55"/>
      <c r="FB83" s="55"/>
      <c r="FC83" s="55"/>
      <c r="FD83" s="55"/>
      <c r="FE83" s="55"/>
      <c r="FF83" s="55"/>
      <c r="FG83" s="55"/>
      <c r="FH83" s="55"/>
      <c r="FI83" s="55"/>
      <c r="FJ83" s="55"/>
      <c r="FK83" s="55"/>
      <c r="FL83" s="55"/>
      <c r="FM83" s="55"/>
      <c r="FN83" s="55"/>
      <c r="FO83" s="55"/>
      <c r="FP83" s="55"/>
      <c r="FQ83" s="55"/>
      <c r="FR83" s="55"/>
      <c r="FS83" s="55"/>
      <c r="FT83" s="55"/>
      <c r="FU83" s="55"/>
      <c r="FV83" s="55"/>
      <c r="FW83" s="55"/>
      <c r="FX83" s="55"/>
      <c r="FY83" s="55"/>
      <c r="FZ83" s="55"/>
      <c r="GA83" s="55"/>
      <c r="GB83" s="55"/>
      <c r="GC83" s="55"/>
      <c r="GD83" s="55"/>
      <c r="GE83" s="55"/>
      <c r="GF83" s="55"/>
      <c r="GG83" s="55"/>
      <c r="GH83" s="55"/>
      <c r="GI83" s="55"/>
      <c r="GJ83" s="55"/>
      <c r="GK83" s="55"/>
      <c r="GL83" s="55"/>
      <c r="GM83" s="55"/>
      <c r="GN83" s="55"/>
      <c r="GO83" s="55"/>
      <c r="GP83" s="55"/>
      <c r="GQ83" s="55"/>
      <c r="GR83" s="55"/>
      <c r="GS83" s="55"/>
      <c r="GT83" s="55"/>
      <c r="GU83" s="55"/>
      <c r="GV83" s="55"/>
      <c r="GW83" s="55"/>
      <c r="GX83" s="55"/>
      <c r="GY83" s="55"/>
      <c r="GZ83" s="55"/>
      <c r="HA83" s="55"/>
      <c r="HB83" s="55"/>
      <c r="HC83" s="55"/>
      <c r="HD83" s="55"/>
      <c r="HE83" s="55"/>
      <c r="HF83" s="55"/>
      <c r="HG83" s="55"/>
      <c r="HH83" s="55"/>
      <c r="HI83" s="55"/>
      <c r="HJ83" s="55"/>
      <c r="HK83" s="55"/>
      <c r="HL83" s="55"/>
      <c r="HM83" s="55"/>
      <c r="HN83" s="55"/>
      <c r="HO83" s="55"/>
      <c r="HP83" s="55"/>
      <c r="HQ83" s="55"/>
      <c r="HR83" s="55"/>
      <c r="HS83" s="55"/>
      <c r="HT83" s="55"/>
      <c r="HU83" s="55"/>
      <c r="HV83" s="55"/>
      <c r="HW83" s="55"/>
      <c r="HX83" s="55"/>
    </row>
    <row r="84" spans="1:232" s="56" customFormat="1">
      <c r="A84" s="191" t="s">
        <v>189</v>
      </c>
      <c r="B84" s="190">
        <v>22</v>
      </c>
      <c r="C84" s="190">
        <v>9463</v>
      </c>
      <c r="D84" s="190" t="s">
        <v>157</v>
      </c>
      <c r="E84" s="189" t="s">
        <v>62</v>
      </c>
      <c r="F84" s="191" t="s">
        <v>266</v>
      </c>
      <c r="G84" s="192"/>
      <c r="H84" s="192"/>
      <c r="I84" s="192"/>
      <c r="J84" s="193" t="s">
        <v>60</v>
      </c>
      <c r="K84" s="194" t="s">
        <v>61</v>
      </c>
      <c r="L84" s="65">
        <f t="shared" si="36"/>
        <v>2624000</v>
      </c>
      <c r="M84" s="66">
        <f t="shared" si="37"/>
        <v>628000</v>
      </c>
      <c r="N84" s="77">
        <f t="shared" si="38"/>
        <v>3252000</v>
      </c>
      <c r="O84" s="67">
        <f t="shared" si="39"/>
        <v>0</v>
      </c>
      <c r="P84" s="203">
        <v>2526000</v>
      </c>
      <c r="Q84" s="204">
        <v>603000</v>
      </c>
      <c r="R84" s="60">
        <f t="shared" si="40"/>
        <v>3129000</v>
      </c>
      <c r="S84" s="65">
        <v>2526000</v>
      </c>
      <c r="T84" s="66">
        <v>603000</v>
      </c>
      <c r="U84" s="60">
        <f t="shared" si="41"/>
        <v>3129000</v>
      </c>
      <c r="V84" s="18">
        <f t="shared" si="42"/>
        <v>98000</v>
      </c>
      <c r="W84" s="19">
        <f t="shared" si="43"/>
        <v>25000</v>
      </c>
      <c r="X84" s="60">
        <f t="shared" si="44"/>
        <v>123000</v>
      </c>
      <c r="Y84" s="18">
        <f t="shared" si="45"/>
        <v>0</v>
      </c>
      <c r="Z84" s="19">
        <f t="shared" si="46"/>
        <v>0</v>
      </c>
      <c r="AA84" s="61">
        <f t="shared" si="47"/>
        <v>0</v>
      </c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55"/>
      <c r="DF84" s="55"/>
      <c r="DG84" s="55"/>
      <c r="DH84" s="55"/>
      <c r="DI84" s="55"/>
      <c r="DJ84" s="55"/>
      <c r="DK84" s="55"/>
      <c r="DL84" s="55"/>
      <c r="DM84" s="55"/>
      <c r="DN84" s="55"/>
      <c r="DO84" s="55"/>
      <c r="DP84" s="55"/>
      <c r="DQ84" s="55"/>
      <c r="DR84" s="55"/>
      <c r="DS84" s="55"/>
      <c r="DT84" s="55"/>
      <c r="DU84" s="55"/>
      <c r="DV84" s="55"/>
      <c r="DW84" s="55"/>
      <c r="DX84" s="55"/>
      <c r="DY84" s="55"/>
      <c r="DZ84" s="55"/>
      <c r="EA84" s="55"/>
      <c r="EB84" s="55"/>
      <c r="EC84" s="55"/>
      <c r="ED84" s="55"/>
      <c r="EE84" s="55"/>
      <c r="EF84" s="55"/>
      <c r="EG84" s="55"/>
      <c r="EH84" s="55"/>
      <c r="EI84" s="55"/>
      <c r="EJ84" s="55"/>
      <c r="EK84" s="55"/>
      <c r="EL84" s="55"/>
      <c r="EM84" s="55"/>
      <c r="EN84" s="55"/>
      <c r="EO84" s="55"/>
      <c r="EP84" s="55"/>
      <c r="EQ84" s="55"/>
      <c r="ER84" s="55"/>
      <c r="ES84" s="55"/>
      <c r="ET84" s="55"/>
      <c r="EU84" s="55"/>
      <c r="EV84" s="55"/>
      <c r="EW84" s="55"/>
      <c r="EX84" s="55"/>
      <c r="EY84" s="55"/>
      <c r="EZ84" s="55"/>
      <c r="FA84" s="55"/>
      <c r="FB84" s="55"/>
      <c r="FC84" s="55"/>
      <c r="FD84" s="55"/>
      <c r="FE84" s="55"/>
      <c r="FF84" s="55"/>
      <c r="FG84" s="55"/>
      <c r="FH84" s="55"/>
      <c r="FI84" s="55"/>
      <c r="FJ84" s="55"/>
      <c r="FK84" s="55"/>
      <c r="FL84" s="55"/>
      <c r="FM84" s="55"/>
      <c r="FN84" s="55"/>
      <c r="FO84" s="55"/>
      <c r="FP84" s="55"/>
      <c r="FQ84" s="55"/>
      <c r="FR84" s="55"/>
      <c r="FS84" s="55"/>
      <c r="FT84" s="55"/>
      <c r="FU84" s="55"/>
      <c r="FV84" s="55"/>
      <c r="FW84" s="55"/>
      <c r="FX84" s="55"/>
      <c r="FY84" s="55"/>
      <c r="FZ84" s="55"/>
      <c r="GA84" s="55"/>
      <c r="GB84" s="55"/>
      <c r="GC84" s="55"/>
      <c r="GD84" s="55"/>
      <c r="GE84" s="55"/>
      <c r="GF84" s="55"/>
      <c r="GG84" s="55"/>
      <c r="GH84" s="55"/>
      <c r="GI84" s="55"/>
      <c r="GJ84" s="55"/>
      <c r="GK84" s="55"/>
      <c r="GL84" s="55"/>
      <c r="GM84" s="55"/>
      <c r="GN84" s="55"/>
      <c r="GO84" s="55"/>
      <c r="GP84" s="55"/>
      <c r="GQ84" s="55"/>
      <c r="GR84" s="55"/>
      <c r="GS84" s="55"/>
      <c r="GT84" s="55"/>
      <c r="GU84" s="55"/>
      <c r="GV84" s="55"/>
      <c r="GW84" s="55"/>
      <c r="GX84" s="55"/>
      <c r="GY84" s="55"/>
      <c r="GZ84" s="55"/>
      <c r="HA84" s="55"/>
      <c r="HB84" s="55"/>
      <c r="HC84" s="55"/>
      <c r="HD84" s="55"/>
      <c r="HE84" s="55"/>
      <c r="HF84" s="55"/>
      <c r="HG84" s="55"/>
      <c r="HH84" s="55"/>
      <c r="HI84" s="55"/>
      <c r="HJ84" s="55"/>
      <c r="HK84" s="55"/>
      <c r="HL84" s="55"/>
      <c r="HM84" s="55"/>
      <c r="HN84" s="55"/>
      <c r="HO84" s="55"/>
      <c r="HP84" s="55"/>
      <c r="HQ84" s="55"/>
      <c r="HR84" s="55"/>
      <c r="HS84" s="55"/>
      <c r="HT84" s="55"/>
      <c r="HU84" s="55"/>
      <c r="HV84" s="55"/>
      <c r="HW84" s="55"/>
      <c r="HX84" s="55"/>
    </row>
    <row r="85" spans="1:232" s="56" customFormat="1">
      <c r="A85" s="189" t="s">
        <v>267</v>
      </c>
      <c r="B85" s="190">
        <v>29</v>
      </c>
      <c r="C85" s="190">
        <v>9461</v>
      </c>
      <c r="D85" s="190" t="s">
        <v>268</v>
      </c>
      <c r="E85" s="189" t="s">
        <v>105</v>
      </c>
      <c r="F85" s="189" t="s">
        <v>269</v>
      </c>
      <c r="G85" s="192"/>
      <c r="H85" s="192"/>
      <c r="I85" s="192"/>
      <c r="J85" s="193" t="s">
        <v>60</v>
      </c>
      <c r="K85" s="194" t="s">
        <v>61</v>
      </c>
      <c r="L85" s="65">
        <f t="shared" si="36"/>
        <v>2750000</v>
      </c>
      <c r="M85" s="66">
        <f t="shared" si="37"/>
        <v>647000</v>
      </c>
      <c r="N85" s="77">
        <f t="shared" si="38"/>
        <v>3397000</v>
      </c>
      <c r="O85" s="67">
        <f t="shared" si="39"/>
        <v>0</v>
      </c>
      <c r="P85" s="203">
        <v>2647000</v>
      </c>
      <c r="Q85" s="204">
        <v>621000</v>
      </c>
      <c r="R85" s="60">
        <f t="shared" si="40"/>
        <v>3268000</v>
      </c>
      <c r="S85" s="65">
        <v>2647000</v>
      </c>
      <c r="T85" s="66">
        <v>621000</v>
      </c>
      <c r="U85" s="60">
        <f t="shared" si="41"/>
        <v>3268000</v>
      </c>
      <c r="V85" s="18">
        <f t="shared" si="42"/>
        <v>103000</v>
      </c>
      <c r="W85" s="19">
        <f t="shared" si="43"/>
        <v>26000</v>
      </c>
      <c r="X85" s="60">
        <f t="shared" si="44"/>
        <v>129000</v>
      </c>
      <c r="Y85" s="18">
        <f t="shared" si="45"/>
        <v>0</v>
      </c>
      <c r="Z85" s="19">
        <f t="shared" si="46"/>
        <v>0</v>
      </c>
      <c r="AA85" s="61">
        <f t="shared" si="47"/>
        <v>0</v>
      </c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  <c r="CQ85" s="55"/>
      <c r="CR85" s="55"/>
      <c r="CS85" s="55"/>
      <c r="CT85" s="55"/>
      <c r="CU85" s="55"/>
      <c r="CV85" s="55"/>
      <c r="CW85" s="55"/>
      <c r="CX85" s="55"/>
      <c r="CY85" s="55"/>
      <c r="CZ85" s="55"/>
      <c r="DA85" s="55"/>
      <c r="DB85" s="55"/>
      <c r="DC85" s="55"/>
      <c r="DD85" s="55"/>
      <c r="DE85" s="55"/>
      <c r="DF85" s="55"/>
      <c r="DG85" s="55"/>
      <c r="DH85" s="55"/>
      <c r="DI85" s="55"/>
      <c r="DJ85" s="55"/>
      <c r="DK85" s="55"/>
      <c r="DL85" s="55"/>
      <c r="DM85" s="55"/>
      <c r="DN85" s="55"/>
      <c r="DO85" s="55"/>
      <c r="DP85" s="55"/>
      <c r="DQ85" s="55"/>
      <c r="DR85" s="55"/>
      <c r="DS85" s="55"/>
      <c r="DT85" s="55"/>
      <c r="DU85" s="55"/>
      <c r="DV85" s="55"/>
      <c r="DW85" s="55"/>
      <c r="DX85" s="55"/>
      <c r="DY85" s="55"/>
      <c r="DZ85" s="55"/>
      <c r="EA85" s="55"/>
      <c r="EB85" s="55"/>
      <c r="EC85" s="55"/>
      <c r="ED85" s="55"/>
      <c r="EE85" s="55"/>
      <c r="EF85" s="55"/>
      <c r="EG85" s="55"/>
      <c r="EH85" s="55"/>
      <c r="EI85" s="55"/>
      <c r="EJ85" s="55"/>
      <c r="EK85" s="55"/>
      <c r="EL85" s="55"/>
      <c r="EM85" s="55"/>
      <c r="EN85" s="55"/>
      <c r="EO85" s="55"/>
      <c r="EP85" s="55"/>
      <c r="EQ85" s="55"/>
      <c r="ER85" s="55"/>
      <c r="ES85" s="55"/>
      <c r="ET85" s="55"/>
      <c r="EU85" s="55"/>
      <c r="EV85" s="55"/>
      <c r="EW85" s="55"/>
      <c r="EX85" s="55"/>
      <c r="EY85" s="55"/>
      <c r="EZ85" s="55"/>
      <c r="FA85" s="55"/>
      <c r="FB85" s="55"/>
      <c r="FC85" s="55"/>
      <c r="FD85" s="55"/>
      <c r="FE85" s="55"/>
      <c r="FF85" s="55"/>
      <c r="FG85" s="55"/>
      <c r="FH85" s="55"/>
      <c r="FI85" s="55"/>
      <c r="FJ85" s="55"/>
      <c r="FK85" s="55"/>
      <c r="FL85" s="55"/>
      <c r="FM85" s="55"/>
      <c r="FN85" s="55"/>
      <c r="FO85" s="55"/>
      <c r="FP85" s="55"/>
      <c r="FQ85" s="55"/>
      <c r="FR85" s="55"/>
      <c r="FS85" s="55"/>
      <c r="FT85" s="55"/>
      <c r="FU85" s="55"/>
      <c r="FV85" s="55"/>
      <c r="FW85" s="55"/>
      <c r="FX85" s="55"/>
      <c r="FY85" s="55"/>
      <c r="FZ85" s="55"/>
      <c r="GA85" s="55"/>
      <c r="GB85" s="55"/>
      <c r="GC85" s="55"/>
      <c r="GD85" s="55"/>
      <c r="GE85" s="55"/>
      <c r="GF85" s="55"/>
      <c r="GG85" s="55"/>
      <c r="GH85" s="55"/>
      <c r="GI85" s="55"/>
      <c r="GJ85" s="55"/>
      <c r="GK85" s="55"/>
      <c r="GL85" s="55"/>
      <c r="GM85" s="55"/>
      <c r="GN85" s="55"/>
      <c r="GO85" s="55"/>
      <c r="GP85" s="55"/>
      <c r="GQ85" s="55"/>
      <c r="GR85" s="55"/>
      <c r="GS85" s="55"/>
      <c r="GT85" s="55"/>
      <c r="GU85" s="55"/>
      <c r="GV85" s="55"/>
      <c r="GW85" s="55"/>
      <c r="GX85" s="55"/>
      <c r="GY85" s="55"/>
      <c r="GZ85" s="55"/>
      <c r="HA85" s="55"/>
      <c r="HB85" s="55"/>
      <c r="HC85" s="55"/>
      <c r="HD85" s="55"/>
      <c r="HE85" s="55"/>
      <c r="HF85" s="55"/>
      <c r="HG85" s="55"/>
      <c r="HH85" s="55"/>
      <c r="HI85" s="55"/>
      <c r="HJ85" s="55"/>
      <c r="HK85" s="55"/>
      <c r="HL85" s="55"/>
      <c r="HM85" s="55"/>
      <c r="HN85" s="55"/>
      <c r="HO85" s="55"/>
      <c r="HP85" s="55"/>
      <c r="HQ85" s="55"/>
      <c r="HR85" s="55"/>
      <c r="HS85" s="55"/>
      <c r="HT85" s="55"/>
      <c r="HU85" s="55"/>
      <c r="HV85" s="55"/>
      <c r="HW85" s="55"/>
      <c r="HX85" s="55"/>
    </row>
    <row r="86" spans="1:232" s="56" customFormat="1">
      <c r="A86" s="189" t="s">
        <v>270</v>
      </c>
      <c r="B86" s="195">
        <v>21</v>
      </c>
      <c r="C86" s="190">
        <v>9461</v>
      </c>
      <c r="D86" s="190" t="s">
        <v>271</v>
      </c>
      <c r="E86" s="189" t="s">
        <v>105</v>
      </c>
      <c r="F86" s="189" t="s">
        <v>272</v>
      </c>
      <c r="G86" s="192"/>
      <c r="H86" s="192"/>
      <c r="I86" s="192"/>
      <c r="J86" s="193" t="s">
        <v>60</v>
      </c>
      <c r="K86" s="194" t="s">
        <v>61</v>
      </c>
      <c r="L86" s="65">
        <f t="shared" si="36"/>
        <v>1752000</v>
      </c>
      <c r="M86" s="66">
        <f t="shared" si="37"/>
        <v>402000</v>
      </c>
      <c r="N86" s="77">
        <f t="shared" si="38"/>
        <v>2154000</v>
      </c>
      <c r="O86" s="67">
        <f t="shared" si="39"/>
        <v>0</v>
      </c>
      <c r="P86" s="203">
        <v>1686000</v>
      </c>
      <c r="Q86" s="204">
        <v>386000</v>
      </c>
      <c r="R86" s="60">
        <f t="shared" si="40"/>
        <v>2072000</v>
      </c>
      <c r="S86" s="65">
        <v>1686000</v>
      </c>
      <c r="T86" s="66">
        <v>386000</v>
      </c>
      <c r="U86" s="60">
        <f t="shared" si="41"/>
        <v>2072000</v>
      </c>
      <c r="V86" s="18">
        <f t="shared" si="42"/>
        <v>66000</v>
      </c>
      <c r="W86" s="19">
        <f t="shared" si="43"/>
        <v>16000</v>
      </c>
      <c r="X86" s="60">
        <f t="shared" si="44"/>
        <v>82000</v>
      </c>
      <c r="Y86" s="18">
        <f t="shared" si="45"/>
        <v>0</v>
      </c>
      <c r="Z86" s="19">
        <f t="shared" si="46"/>
        <v>0</v>
      </c>
      <c r="AA86" s="61">
        <f t="shared" si="47"/>
        <v>0</v>
      </c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  <c r="CU86" s="55"/>
      <c r="CV86" s="55"/>
      <c r="CW86" s="55"/>
      <c r="CX86" s="55"/>
      <c r="CY86" s="55"/>
      <c r="CZ86" s="55"/>
      <c r="DA86" s="55"/>
      <c r="DB86" s="55"/>
      <c r="DC86" s="55"/>
      <c r="DD86" s="55"/>
      <c r="DE86" s="55"/>
      <c r="DF86" s="55"/>
      <c r="DG86" s="55"/>
      <c r="DH86" s="55"/>
      <c r="DI86" s="55"/>
      <c r="DJ86" s="55"/>
      <c r="DK86" s="55"/>
      <c r="DL86" s="55"/>
      <c r="DM86" s="55"/>
      <c r="DN86" s="55"/>
      <c r="DO86" s="55"/>
      <c r="DP86" s="55"/>
      <c r="DQ86" s="55"/>
      <c r="DR86" s="55"/>
      <c r="DS86" s="55"/>
      <c r="DT86" s="55"/>
      <c r="DU86" s="55"/>
      <c r="DV86" s="55"/>
      <c r="DW86" s="55"/>
      <c r="DX86" s="55"/>
      <c r="DY86" s="55"/>
      <c r="DZ86" s="55"/>
      <c r="EA86" s="55"/>
      <c r="EB86" s="55"/>
      <c r="EC86" s="55"/>
      <c r="ED86" s="55"/>
      <c r="EE86" s="55"/>
      <c r="EF86" s="55"/>
      <c r="EG86" s="55"/>
      <c r="EH86" s="55"/>
      <c r="EI86" s="55"/>
      <c r="EJ86" s="55"/>
      <c r="EK86" s="55"/>
      <c r="EL86" s="55"/>
      <c r="EM86" s="55"/>
      <c r="EN86" s="55"/>
      <c r="EO86" s="55"/>
      <c r="EP86" s="55"/>
      <c r="EQ86" s="55"/>
      <c r="ER86" s="55"/>
      <c r="ES86" s="55"/>
      <c r="ET86" s="55"/>
      <c r="EU86" s="55"/>
      <c r="EV86" s="55"/>
      <c r="EW86" s="55"/>
      <c r="EX86" s="55"/>
      <c r="EY86" s="55"/>
      <c r="EZ86" s="55"/>
      <c r="FA86" s="55"/>
      <c r="FB86" s="55"/>
      <c r="FC86" s="55"/>
      <c r="FD86" s="55"/>
      <c r="FE86" s="55"/>
      <c r="FF86" s="55"/>
      <c r="FG86" s="55"/>
      <c r="FH86" s="55"/>
      <c r="FI86" s="55"/>
      <c r="FJ86" s="55"/>
      <c r="FK86" s="55"/>
      <c r="FL86" s="55"/>
      <c r="FM86" s="55"/>
      <c r="FN86" s="55"/>
      <c r="FO86" s="55"/>
      <c r="FP86" s="55"/>
      <c r="FQ86" s="55"/>
      <c r="FR86" s="55"/>
      <c r="FS86" s="55"/>
      <c r="FT86" s="55"/>
      <c r="FU86" s="55"/>
      <c r="FV86" s="55"/>
      <c r="FW86" s="55"/>
      <c r="FX86" s="55"/>
      <c r="FY86" s="55"/>
      <c r="FZ86" s="55"/>
      <c r="GA86" s="55"/>
      <c r="GB86" s="55"/>
      <c r="GC86" s="55"/>
      <c r="GD86" s="55"/>
      <c r="GE86" s="55"/>
      <c r="GF86" s="55"/>
      <c r="GG86" s="55"/>
      <c r="GH86" s="55"/>
      <c r="GI86" s="55"/>
      <c r="GJ86" s="55"/>
      <c r="GK86" s="55"/>
      <c r="GL86" s="55"/>
      <c r="GM86" s="55"/>
      <c r="GN86" s="55"/>
      <c r="GO86" s="55"/>
      <c r="GP86" s="55"/>
      <c r="GQ86" s="55"/>
      <c r="GR86" s="55"/>
      <c r="GS86" s="55"/>
      <c r="GT86" s="55"/>
      <c r="GU86" s="55"/>
      <c r="GV86" s="55"/>
      <c r="GW86" s="55"/>
      <c r="GX86" s="55"/>
      <c r="GY86" s="55"/>
      <c r="GZ86" s="55"/>
      <c r="HA86" s="55"/>
      <c r="HB86" s="55"/>
      <c r="HC86" s="55"/>
      <c r="HD86" s="55"/>
      <c r="HE86" s="55"/>
      <c r="HF86" s="55"/>
      <c r="HG86" s="55"/>
      <c r="HH86" s="55"/>
      <c r="HI86" s="55"/>
      <c r="HJ86" s="55"/>
      <c r="HK86" s="55"/>
      <c r="HL86" s="55"/>
      <c r="HM86" s="55"/>
      <c r="HN86" s="55"/>
      <c r="HO86" s="55"/>
      <c r="HP86" s="55"/>
      <c r="HQ86" s="55"/>
      <c r="HR86" s="55"/>
      <c r="HS86" s="55"/>
      <c r="HT86" s="55"/>
      <c r="HU86" s="55"/>
      <c r="HV86" s="55"/>
      <c r="HW86" s="55"/>
      <c r="HX86" s="55"/>
    </row>
    <row r="87" spans="1:232" s="56" customFormat="1">
      <c r="A87" s="191" t="s">
        <v>309</v>
      </c>
      <c r="B87" s="190" t="s">
        <v>273</v>
      </c>
      <c r="C87" s="190">
        <v>9462</v>
      </c>
      <c r="D87" s="190" t="s">
        <v>217</v>
      </c>
      <c r="E87" s="189" t="s">
        <v>131</v>
      </c>
      <c r="F87" s="189" t="s">
        <v>274</v>
      </c>
      <c r="G87" s="192"/>
      <c r="H87" s="192"/>
      <c r="I87" s="192"/>
      <c r="J87" s="193" t="s">
        <v>60</v>
      </c>
      <c r="K87" s="194" t="s">
        <v>61</v>
      </c>
      <c r="L87" s="65">
        <f t="shared" si="36"/>
        <v>2095000</v>
      </c>
      <c r="M87" s="66">
        <f t="shared" si="37"/>
        <v>389000</v>
      </c>
      <c r="N87" s="77">
        <f t="shared" si="38"/>
        <v>2484000</v>
      </c>
      <c r="O87" s="67">
        <f t="shared" si="39"/>
        <v>0</v>
      </c>
      <c r="P87" s="203">
        <v>2016000</v>
      </c>
      <c r="Q87" s="204">
        <v>373000</v>
      </c>
      <c r="R87" s="60">
        <f t="shared" si="40"/>
        <v>2389000</v>
      </c>
      <c r="S87" s="65">
        <v>2016000</v>
      </c>
      <c r="T87" s="66">
        <v>373000</v>
      </c>
      <c r="U87" s="60">
        <f t="shared" si="41"/>
        <v>2389000</v>
      </c>
      <c r="V87" s="18">
        <f t="shared" si="42"/>
        <v>79000</v>
      </c>
      <c r="W87" s="19">
        <f t="shared" si="43"/>
        <v>16000</v>
      </c>
      <c r="X87" s="60">
        <f t="shared" si="44"/>
        <v>95000</v>
      </c>
      <c r="Y87" s="18">
        <f t="shared" si="45"/>
        <v>0</v>
      </c>
      <c r="Z87" s="19">
        <f t="shared" si="46"/>
        <v>0</v>
      </c>
      <c r="AA87" s="61">
        <f t="shared" si="47"/>
        <v>0</v>
      </c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  <c r="CT87" s="55"/>
      <c r="CU87" s="55"/>
      <c r="CV87" s="55"/>
      <c r="CW87" s="55"/>
      <c r="CX87" s="55"/>
      <c r="CY87" s="55"/>
      <c r="CZ87" s="55"/>
      <c r="DA87" s="55"/>
      <c r="DB87" s="55"/>
      <c r="DC87" s="55"/>
      <c r="DD87" s="55"/>
      <c r="DE87" s="55"/>
      <c r="DF87" s="55"/>
      <c r="DG87" s="55"/>
      <c r="DH87" s="55"/>
      <c r="DI87" s="55"/>
      <c r="DJ87" s="55"/>
      <c r="DK87" s="55"/>
      <c r="DL87" s="55"/>
      <c r="DM87" s="55"/>
      <c r="DN87" s="55"/>
      <c r="DO87" s="55"/>
      <c r="DP87" s="55"/>
      <c r="DQ87" s="55"/>
      <c r="DR87" s="55"/>
      <c r="DS87" s="55"/>
      <c r="DT87" s="55"/>
      <c r="DU87" s="55"/>
      <c r="DV87" s="55"/>
      <c r="DW87" s="55"/>
      <c r="DX87" s="55"/>
      <c r="DY87" s="55"/>
      <c r="DZ87" s="55"/>
      <c r="EA87" s="55"/>
      <c r="EB87" s="55"/>
      <c r="EC87" s="55"/>
      <c r="ED87" s="55"/>
      <c r="EE87" s="55"/>
      <c r="EF87" s="55"/>
      <c r="EG87" s="55"/>
      <c r="EH87" s="55"/>
      <c r="EI87" s="55"/>
      <c r="EJ87" s="55"/>
      <c r="EK87" s="55"/>
      <c r="EL87" s="55"/>
      <c r="EM87" s="55"/>
      <c r="EN87" s="55"/>
      <c r="EO87" s="55"/>
      <c r="EP87" s="55"/>
      <c r="EQ87" s="55"/>
      <c r="ER87" s="55"/>
      <c r="ES87" s="55"/>
      <c r="ET87" s="55"/>
      <c r="EU87" s="55"/>
      <c r="EV87" s="55"/>
      <c r="EW87" s="55"/>
      <c r="EX87" s="55"/>
      <c r="EY87" s="55"/>
      <c r="EZ87" s="55"/>
      <c r="FA87" s="55"/>
      <c r="FB87" s="55"/>
      <c r="FC87" s="55"/>
      <c r="FD87" s="55"/>
      <c r="FE87" s="55"/>
      <c r="FF87" s="55"/>
      <c r="FG87" s="55"/>
      <c r="FH87" s="55"/>
      <c r="FI87" s="55"/>
      <c r="FJ87" s="55"/>
      <c r="FK87" s="55"/>
      <c r="FL87" s="55"/>
      <c r="FM87" s="55"/>
      <c r="FN87" s="55"/>
      <c r="FO87" s="55"/>
      <c r="FP87" s="55"/>
      <c r="FQ87" s="55"/>
      <c r="FR87" s="55"/>
      <c r="FS87" s="55"/>
      <c r="FT87" s="55"/>
      <c r="FU87" s="55"/>
      <c r="FV87" s="55"/>
      <c r="FW87" s="55"/>
      <c r="FX87" s="55"/>
      <c r="FY87" s="55"/>
      <c r="FZ87" s="55"/>
      <c r="GA87" s="55"/>
      <c r="GB87" s="55"/>
      <c r="GC87" s="55"/>
      <c r="GD87" s="55"/>
      <c r="GE87" s="55"/>
      <c r="GF87" s="55"/>
      <c r="GG87" s="55"/>
      <c r="GH87" s="55"/>
      <c r="GI87" s="55"/>
      <c r="GJ87" s="55"/>
      <c r="GK87" s="55"/>
      <c r="GL87" s="55"/>
      <c r="GM87" s="55"/>
      <c r="GN87" s="55"/>
      <c r="GO87" s="55"/>
      <c r="GP87" s="55"/>
      <c r="GQ87" s="55"/>
      <c r="GR87" s="55"/>
      <c r="GS87" s="55"/>
      <c r="GT87" s="55"/>
      <c r="GU87" s="55"/>
      <c r="GV87" s="55"/>
      <c r="GW87" s="55"/>
      <c r="GX87" s="55"/>
      <c r="GY87" s="55"/>
      <c r="GZ87" s="55"/>
      <c r="HA87" s="55"/>
      <c r="HB87" s="55"/>
      <c r="HC87" s="55"/>
      <c r="HD87" s="55"/>
      <c r="HE87" s="55"/>
      <c r="HF87" s="55"/>
      <c r="HG87" s="55"/>
      <c r="HH87" s="55"/>
      <c r="HI87" s="55"/>
      <c r="HJ87" s="55"/>
      <c r="HK87" s="55"/>
      <c r="HL87" s="55"/>
      <c r="HM87" s="55"/>
      <c r="HN87" s="55"/>
      <c r="HO87" s="55"/>
      <c r="HP87" s="55"/>
      <c r="HQ87" s="55"/>
      <c r="HR87" s="55"/>
      <c r="HS87" s="55"/>
      <c r="HT87" s="55"/>
      <c r="HU87" s="55"/>
      <c r="HV87" s="55"/>
      <c r="HW87" s="55"/>
      <c r="HX87" s="55"/>
    </row>
    <row r="88" spans="1:232" s="56" customFormat="1">
      <c r="A88" s="97" t="s">
        <v>129</v>
      </c>
      <c r="B88" s="178">
        <v>8</v>
      </c>
      <c r="C88" s="178">
        <v>9514</v>
      </c>
      <c r="D88" s="178" t="s">
        <v>130</v>
      </c>
      <c r="E88" s="97" t="s">
        <v>194</v>
      </c>
      <c r="F88" s="97" t="s">
        <v>275</v>
      </c>
      <c r="G88" s="192"/>
      <c r="H88" s="192"/>
      <c r="I88" s="192"/>
      <c r="J88" s="193" t="s">
        <v>60</v>
      </c>
      <c r="K88" s="194" t="s">
        <v>276</v>
      </c>
      <c r="L88" s="65">
        <f t="shared" si="36"/>
        <v>1875000</v>
      </c>
      <c r="M88" s="66">
        <f t="shared" si="37"/>
        <v>365000</v>
      </c>
      <c r="N88" s="77">
        <f t="shared" si="38"/>
        <v>2240000</v>
      </c>
      <c r="O88" s="67">
        <f t="shared" si="39"/>
        <v>0</v>
      </c>
      <c r="P88" s="203">
        <v>1805000</v>
      </c>
      <c r="Q88" s="204">
        <v>350000</v>
      </c>
      <c r="R88" s="60">
        <f t="shared" si="40"/>
        <v>2155000</v>
      </c>
      <c r="S88" s="65">
        <v>1805000</v>
      </c>
      <c r="T88" s="66">
        <v>350000</v>
      </c>
      <c r="U88" s="60">
        <f t="shared" si="41"/>
        <v>2155000</v>
      </c>
      <c r="V88" s="18">
        <f t="shared" si="42"/>
        <v>70000</v>
      </c>
      <c r="W88" s="19">
        <f t="shared" si="43"/>
        <v>15000</v>
      </c>
      <c r="X88" s="60">
        <f t="shared" si="44"/>
        <v>85000</v>
      </c>
      <c r="Y88" s="18">
        <f t="shared" si="45"/>
        <v>0</v>
      </c>
      <c r="Z88" s="19">
        <f t="shared" si="46"/>
        <v>0</v>
      </c>
      <c r="AA88" s="61">
        <f t="shared" si="47"/>
        <v>0</v>
      </c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  <c r="CU88" s="55"/>
      <c r="CV88" s="55"/>
      <c r="CW88" s="55"/>
      <c r="CX88" s="55"/>
      <c r="CY88" s="55"/>
      <c r="CZ88" s="55"/>
      <c r="DA88" s="55"/>
      <c r="DB88" s="55"/>
      <c r="DC88" s="55"/>
      <c r="DD88" s="55"/>
      <c r="DE88" s="55"/>
      <c r="DF88" s="55"/>
      <c r="DG88" s="55"/>
      <c r="DH88" s="55"/>
      <c r="DI88" s="55"/>
      <c r="DJ88" s="55"/>
      <c r="DK88" s="55"/>
      <c r="DL88" s="55"/>
      <c r="DM88" s="55"/>
      <c r="DN88" s="55"/>
      <c r="DO88" s="55"/>
      <c r="DP88" s="55"/>
      <c r="DQ88" s="55"/>
      <c r="DR88" s="55"/>
      <c r="DS88" s="55"/>
      <c r="DT88" s="55"/>
      <c r="DU88" s="55"/>
      <c r="DV88" s="55"/>
      <c r="DW88" s="55"/>
      <c r="DX88" s="55"/>
      <c r="DY88" s="55"/>
      <c r="DZ88" s="55"/>
      <c r="EA88" s="55"/>
      <c r="EB88" s="55"/>
      <c r="EC88" s="55"/>
      <c r="ED88" s="55"/>
      <c r="EE88" s="55"/>
      <c r="EF88" s="55"/>
      <c r="EG88" s="55"/>
      <c r="EH88" s="55"/>
      <c r="EI88" s="55"/>
      <c r="EJ88" s="55"/>
      <c r="EK88" s="55"/>
      <c r="EL88" s="55"/>
      <c r="EM88" s="55"/>
      <c r="EN88" s="55"/>
      <c r="EO88" s="55"/>
      <c r="EP88" s="55"/>
      <c r="EQ88" s="55"/>
      <c r="ER88" s="55"/>
      <c r="ES88" s="55"/>
      <c r="ET88" s="55"/>
      <c r="EU88" s="55"/>
      <c r="EV88" s="55"/>
      <c r="EW88" s="55"/>
      <c r="EX88" s="55"/>
      <c r="EY88" s="55"/>
      <c r="EZ88" s="55"/>
      <c r="FA88" s="55"/>
      <c r="FB88" s="55"/>
      <c r="FC88" s="55"/>
      <c r="FD88" s="55"/>
      <c r="FE88" s="55"/>
      <c r="FF88" s="55"/>
      <c r="FG88" s="55"/>
      <c r="FH88" s="55"/>
      <c r="FI88" s="55"/>
      <c r="FJ88" s="55"/>
      <c r="FK88" s="55"/>
      <c r="FL88" s="55"/>
      <c r="FM88" s="55"/>
      <c r="FN88" s="55"/>
      <c r="FO88" s="55"/>
      <c r="FP88" s="55"/>
      <c r="FQ88" s="55"/>
      <c r="FR88" s="55"/>
      <c r="FS88" s="55"/>
      <c r="FT88" s="55"/>
      <c r="FU88" s="55"/>
      <c r="FV88" s="55"/>
      <c r="FW88" s="55"/>
      <c r="FX88" s="55"/>
      <c r="FY88" s="55"/>
      <c r="FZ88" s="55"/>
      <c r="GA88" s="55"/>
      <c r="GB88" s="55"/>
      <c r="GC88" s="55"/>
      <c r="GD88" s="55"/>
      <c r="GE88" s="55"/>
      <c r="GF88" s="55"/>
      <c r="GG88" s="55"/>
      <c r="GH88" s="55"/>
      <c r="GI88" s="55"/>
      <c r="GJ88" s="55"/>
      <c r="GK88" s="55"/>
      <c r="GL88" s="55"/>
      <c r="GM88" s="55"/>
      <c r="GN88" s="55"/>
      <c r="GO88" s="55"/>
      <c r="GP88" s="55"/>
      <c r="GQ88" s="55"/>
      <c r="GR88" s="55"/>
      <c r="GS88" s="55"/>
      <c r="GT88" s="55"/>
      <c r="GU88" s="55"/>
      <c r="GV88" s="55"/>
      <c r="GW88" s="55"/>
      <c r="GX88" s="55"/>
      <c r="GY88" s="55"/>
      <c r="GZ88" s="55"/>
      <c r="HA88" s="55"/>
      <c r="HB88" s="55"/>
      <c r="HC88" s="55"/>
      <c r="HD88" s="55"/>
      <c r="HE88" s="55"/>
      <c r="HF88" s="55"/>
      <c r="HG88" s="55"/>
      <c r="HH88" s="55"/>
      <c r="HI88" s="55"/>
      <c r="HJ88" s="55"/>
      <c r="HK88" s="55"/>
      <c r="HL88" s="55"/>
      <c r="HM88" s="55"/>
      <c r="HN88" s="55"/>
      <c r="HO88" s="55"/>
      <c r="HP88" s="55"/>
      <c r="HQ88" s="55"/>
      <c r="HR88" s="55"/>
      <c r="HS88" s="55"/>
      <c r="HT88" s="55"/>
      <c r="HU88" s="55"/>
      <c r="HV88" s="55"/>
      <c r="HW88" s="55"/>
      <c r="HX88" s="55"/>
    </row>
    <row r="89" spans="1:232" s="56" customFormat="1">
      <c r="A89" s="97" t="s">
        <v>129</v>
      </c>
      <c r="B89" s="178">
        <v>6</v>
      </c>
      <c r="C89" s="178">
        <v>9514</v>
      </c>
      <c r="D89" s="178" t="s">
        <v>130</v>
      </c>
      <c r="E89" s="97" t="s">
        <v>194</v>
      </c>
      <c r="F89" s="97" t="s">
        <v>277</v>
      </c>
      <c r="G89" s="192"/>
      <c r="H89" s="192"/>
      <c r="I89" s="192"/>
      <c r="J89" s="193" t="s">
        <v>60</v>
      </c>
      <c r="K89" s="194" t="s">
        <v>141</v>
      </c>
      <c r="L89" s="65">
        <f t="shared" si="36"/>
        <v>2101000</v>
      </c>
      <c r="M89" s="66">
        <f t="shared" si="37"/>
        <v>402000</v>
      </c>
      <c r="N89" s="77">
        <f t="shared" si="38"/>
        <v>2503000</v>
      </c>
      <c r="O89" s="67">
        <f t="shared" si="39"/>
        <v>0</v>
      </c>
      <c r="P89" s="203">
        <v>2022000</v>
      </c>
      <c r="Q89" s="204">
        <v>386000</v>
      </c>
      <c r="R89" s="60">
        <f t="shared" si="40"/>
        <v>2408000</v>
      </c>
      <c r="S89" s="65">
        <v>2022000</v>
      </c>
      <c r="T89" s="66">
        <v>386000</v>
      </c>
      <c r="U89" s="60">
        <f t="shared" si="41"/>
        <v>2408000</v>
      </c>
      <c r="V89" s="18">
        <f t="shared" si="42"/>
        <v>79000</v>
      </c>
      <c r="W89" s="19">
        <f t="shared" si="43"/>
        <v>16000</v>
      </c>
      <c r="X89" s="60">
        <f t="shared" si="44"/>
        <v>95000</v>
      </c>
      <c r="Y89" s="18">
        <f t="shared" si="45"/>
        <v>0</v>
      </c>
      <c r="Z89" s="19">
        <f t="shared" si="46"/>
        <v>0</v>
      </c>
      <c r="AA89" s="61">
        <f t="shared" si="47"/>
        <v>0</v>
      </c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  <c r="CR89" s="55"/>
      <c r="CS89" s="55"/>
      <c r="CT89" s="55"/>
      <c r="CU89" s="55"/>
      <c r="CV89" s="55"/>
      <c r="CW89" s="55"/>
      <c r="CX89" s="55"/>
      <c r="CY89" s="55"/>
      <c r="CZ89" s="55"/>
      <c r="DA89" s="55"/>
      <c r="DB89" s="55"/>
      <c r="DC89" s="55"/>
      <c r="DD89" s="55"/>
      <c r="DE89" s="55"/>
      <c r="DF89" s="55"/>
      <c r="DG89" s="55"/>
      <c r="DH89" s="55"/>
      <c r="DI89" s="55"/>
      <c r="DJ89" s="55"/>
      <c r="DK89" s="55"/>
      <c r="DL89" s="55"/>
      <c r="DM89" s="55"/>
      <c r="DN89" s="55"/>
      <c r="DO89" s="55"/>
      <c r="DP89" s="55"/>
      <c r="DQ89" s="55"/>
      <c r="DR89" s="55"/>
      <c r="DS89" s="55"/>
      <c r="DT89" s="55"/>
      <c r="DU89" s="55"/>
      <c r="DV89" s="55"/>
      <c r="DW89" s="55"/>
      <c r="DX89" s="55"/>
      <c r="DY89" s="55"/>
      <c r="DZ89" s="55"/>
      <c r="EA89" s="55"/>
      <c r="EB89" s="55"/>
      <c r="EC89" s="55"/>
      <c r="ED89" s="55"/>
      <c r="EE89" s="55"/>
      <c r="EF89" s="55"/>
      <c r="EG89" s="55"/>
      <c r="EH89" s="55"/>
      <c r="EI89" s="55"/>
      <c r="EJ89" s="55"/>
      <c r="EK89" s="55"/>
      <c r="EL89" s="55"/>
      <c r="EM89" s="55"/>
      <c r="EN89" s="55"/>
      <c r="EO89" s="55"/>
      <c r="EP89" s="55"/>
      <c r="EQ89" s="55"/>
      <c r="ER89" s="55"/>
      <c r="ES89" s="55"/>
      <c r="ET89" s="55"/>
      <c r="EU89" s="55"/>
      <c r="EV89" s="55"/>
      <c r="EW89" s="55"/>
      <c r="EX89" s="55"/>
      <c r="EY89" s="55"/>
      <c r="EZ89" s="55"/>
      <c r="FA89" s="55"/>
      <c r="FB89" s="55"/>
      <c r="FC89" s="55"/>
      <c r="FD89" s="55"/>
      <c r="FE89" s="55"/>
      <c r="FF89" s="55"/>
      <c r="FG89" s="55"/>
      <c r="FH89" s="55"/>
      <c r="FI89" s="55"/>
      <c r="FJ89" s="55"/>
      <c r="FK89" s="55"/>
      <c r="FL89" s="55"/>
      <c r="FM89" s="55"/>
      <c r="FN89" s="55"/>
      <c r="FO89" s="55"/>
      <c r="FP89" s="55"/>
      <c r="FQ89" s="55"/>
      <c r="FR89" s="55"/>
      <c r="FS89" s="55"/>
      <c r="FT89" s="55"/>
      <c r="FU89" s="55"/>
      <c r="FV89" s="55"/>
      <c r="FW89" s="55"/>
      <c r="FX89" s="55"/>
      <c r="FY89" s="55"/>
      <c r="FZ89" s="55"/>
      <c r="GA89" s="55"/>
      <c r="GB89" s="55"/>
      <c r="GC89" s="55"/>
      <c r="GD89" s="55"/>
      <c r="GE89" s="55"/>
      <c r="GF89" s="55"/>
      <c r="GG89" s="55"/>
      <c r="GH89" s="55"/>
      <c r="GI89" s="55"/>
      <c r="GJ89" s="55"/>
      <c r="GK89" s="55"/>
      <c r="GL89" s="55"/>
      <c r="GM89" s="55"/>
      <c r="GN89" s="55"/>
      <c r="GO89" s="55"/>
      <c r="GP89" s="55"/>
      <c r="GQ89" s="55"/>
      <c r="GR89" s="55"/>
      <c r="GS89" s="55"/>
      <c r="GT89" s="55"/>
      <c r="GU89" s="55"/>
      <c r="GV89" s="55"/>
      <c r="GW89" s="55"/>
      <c r="GX89" s="55"/>
      <c r="GY89" s="55"/>
      <c r="GZ89" s="55"/>
      <c r="HA89" s="55"/>
      <c r="HB89" s="55"/>
      <c r="HC89" s="55"/>
      <c r="HD89" s="55"/>
      <c r="HE89" s="55"/>
      <c r="HF89" s="55"/>
      <c r="HG89" s="55"/>
      <c r="HH89" s="55"/>
      <c r="HI89" s="55"/>
      <c r="HJ89" s="55"/>
      <c r="HK89" s="55"/>
      <c r="HL89" s="55"/>
      <c r="HM89" s="55"/>
      <c r="HN89" s="55"/>
      <c r="HO89" s="55"/>
      <c r="HP89" s="55"/>
      <c r="HQ89" s="55"/>
      <c r="HR89" s="55"/>
      <c r="HS89" s="55"/>
      <c r="HT89" s="55"/>
      <c r="HU89" s="55"/>
      <c r="HV89" s="55"/>
      <c r="HW89" s="55"/>
      <c r="HX89" s="55"/>
    </row>
    <row r="90" spans="1:232" s="56" customFormat="1">
      <c r="A90" s="97" t="s">
        <v>278</v>
      </c>
      <c r="B90" s="178">
        <v>10</v>
      </c>
      <c r="C90" s="178">
        <v>9454</v>
      </c>
      <c r="D90" s="178" t="s">
        <v>221</v>
      </c>
      <c r="E90" s="97" t="s">
        <v>146</v>
      </c>
      <c r="F90" s="184" t="s">
        <v>279</v>
      </c>
      <c r="G90" s="192"/>
      <c r="H90" s="192"/>
      <c r="I90" s="192"/>
      <c r="J90" s="193" t="s">
        <v>60</v>
      </c>
      <c r="K90" s="194" t="s">
        <v>276</v>
      </c>
      <c r="L90" s="65">
        <f t="shared" si="36"/>
        <v>1143000</v>
      </c>
      <c r="M90" s="66">
        <f t="shared" si="37"/>
        <v>292000</v>
      </c>
      <c r="N90" s="77">
        <f t="shared" si="38"/>
        <v>1435000</v>
      </c>
      <c r="O90" s="67">
        <f t="shared" si="39"/>
        <v>0</v>
      </c>
      <c r="P90" s="203">
        <v>1100000</v>
      </c>
      <c r="Q90" s="204">
        <v>280000</v>
      </c>
      <c r="R90" s="60">
        <f t="shared" si="40"/>
        <v>1380000</v>
      </c>
      <c r="S90" s="65">
        <v>1100000</v>
      </c>
      <c r="T90" s="66">
        <v>280000</v>
      </c>
      <c r="U90" s="60">
        <f t="shared" si="41"/>
        <v>1380000</v>
      </c>
      <c r="V90" s="18">
        <f t="shared" si="42"/>
        <v>43000</v>
      </c>
      <c r="W90" s="19">
        <f t="shared" si="43"/>
        <v>12000</v>
      </c>
      <c r="X90" s="60">
        <f t="shared" si="44"/>
        <v>55000</v>
      </c>
      <c r="Y90" s="18">
        <f t="shared" si="45"/>
        <v>0</v>
      </c>
      <c r="Z90" s="19">
        <f t="shared" si="46"/>
        <v>0</v>
      </c>
      <c r="AA90" s="61">
        <f t="shared" si="47"/>
        <v>0</v>
      </c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  <c r="CQ90" s="55"/>
      <c r="CR90" s="55"/>
      <c r="CS90" s="55"/>
      <c r="CT90" s="55"/>
      <c r="CU90" s="55"/>
      <c r="CV90" s="55"/>
      <c r="CW90" s="55"/>
      <c r="CX90" s="55"/>
      <c r="CY90" s="55"/>
      <c r="CZ90" s="55"/>
      <c r="DA90" s="55"/>
      <c r="DB90" s="55"/>
      <c r="DC90" s="55"/>
      <c r="DD90" s="55"/>
      <c r="DE90" s="55"/>
      <c r="DF90" s="55"/>
      <c r="DG90" s="55"/>
      <c r="DH90" s="55"/>
      <c r="DI90" s="55"/>
      <c r="DJ90" s="55"/>
      <c r="DK90" s="55"/>
      <c r="DL90" s="55"/>
      <c r="DM90" s="55"/>
      <c r="DN90" s="55"/>
      <c r="DO90" s="55"/>
      <c r="DP90" s="55"/>
      <c r="DQ90" s="55"/>
      <c r="DR90" s="55"/>
      <c r="DS90" s="55"/>
      <c r="DT90" s="55"/>
      <c r="DU90" s="55"/>
      <c r="DV90" s="55"/>
      <c r="DW90" s="55"/>
      <c r="DX90" s="55"/>
      <c r="DY90" s="55"/>
      <c r="DZ90" s="55"/>
      <c r="EA90" s="55"/>
      <c r="EB90" s="55"/>
      <c r="EC90" s="55"/>
      <c r="ED90" s="55"/>
      <c r="EE90" s="55"/>
      <c r="EF90" s="55"/>
      <c r="EG90" s="55"/>
      <c r="EH90" s="55"/>
      <c r="EI90" s="55"/>
      <c r="EJ90" s="55"/>
      <c r="EK90" s="55"/>
      <c r="EL90" s="55"/>
      <c r="EM90" s="55"/>
      <c r="EN90" s="55"/>
      <c r="EO90" s="55"/>
      <c r="EP90" s="55"/>
      <c r="EQ90" s="55"/>
      <c r="ER90" s="55"/>
      <c r="ES90" s="55"/>
      <c r="ET90" s="55"/>
      <c r="EU90" s="55"/>
      <c r="EV90" s="55"/>
      <c r="EW90" s="55"/>
      <c r="EX90" s="55"/>
      <c r="EY90" s="55"/>
      <c r="EZ90" s="55"/>
      <c r="FA90" s="55"/>
      <c r="FB90" s="55"/>
      <c r="FC90" s="55"/>
      <c r="FD90" s="55"/>
      <c r="FE90" s="55"/>
      <c r="FF90" s="55"/>
      <c r="FG90" s="55"/>
      <c r="FH90" s="55"/>
      <c r="FI90" s="55"/>
      <c r="FJ90" s="55"/>
      <c r="FK90" s="55"/>
      <c r="FL90" s="55"/>
      <c r="FM90" s="55"/>
      <c r="FN90" s="55"/>
      <c r="FO90" s="55"/>
      <c r="FP90" s="55"/>
      <c r="FQ90" s="55"/>
      <c r="FR90" s="55"/>
      <c r="FS90" s="55"/>
      <c r="FT90" s="55"/>
      <c r="FU90" s="55"/>
      <c r="FV90" s="55"/>
      <c r="FW90" s="55"/>
      <c r="FX90" s="55"/>
      <c r="FY90" s="55"/>
      <c r="FZ90" s="55"/>
      <c r="GA90" s="55"/>
      <c r="GB90" s="55"/>
      <c r="GC90" s="55"/>
      <c r="GD90" s="55"/>
      <c r="GE90" s="55"/>
      <c r="GF90" s="55"/>
      <c r="GG90" s="55"/>
      <c r="GH90" s="55"/>
      <c r="GI90" s="55"/>
      <c r="GJ90" s="55"/>
      <c r="GK90" s="55"/>
      <c r="GL90" s="55"/>
      <c r="GM90" s="55"/>
      <c r="GN90" s="55"/>
      <c r="GO90" s="55"/>
      <c r="GP90" s="55"/>
      <c r="GQ90" s="55"/>
      <c r="GR90" s="55"/>
      <c r="GS90" s="55"/>
      <c r="GT90" s="55"/>
      <c r="GU90" s="55"/>
      <c r="GV90" s="55"/>
      <c r="GW90" s="55"/>
      <c r="GX90" s="55"/>
      <c r="GY90" s="55"/>
      <c r="GZ90" s="55"/>
      <c r="HA90" s="55"/>
      <c r="HB90" s="55"/>
      <c r="HC90" s="55"/>
      <c r="HD90" s="55"/>
      <c r="HE90" s="55"/>
      <c r="HF90" s="55"/>
      <c r="HG90" s="55"/>
      <c r="HH90" s="55"/>
      <c r="HI90" s="55"/>
      <c r="HJ90" s="55"/>
      <c r="HK90" s="55"/>
      <c r="HL90" s="55"/>
      <c r="HM90" s="55"/>
      <c r="HN90" s="55"/>
      <c r="HO90" s="55"/>
      <c r="HP90" s="55"/>
      <c r="HQ90" s="55"/>
      <c r="HR90" s="55"/>
      <c r="HS90" s="55"/>
      <c r="HT90" s="55"/>
      <c r="HU90" s="55"/>
      <c r="HV90" s="55"/>
      <c r="HW90" s="55"/>
      <c r="HX90" s="55"/>
    </row>
    <row r="91" spans="1:232" s="56" customFormat="1">
      <c r="A91" s="97" t="s">
        <v>280</v>
      </c>
      <c r="B91" s="178">
        <v>17</v>
      </c>
      <c r="C91" s="178">
        <v>9461</v>
      </c>
      <c r="D91" s="178" t="s">
        <v>281</v>
      </c>
      <c r="E91" s="97" t="s">
        <v>105</v>
      </c>
      <c r="F91" s="97" t="s">
        <v>282</v>
      </c>
      <c r="G91" s="192"/>
      <c r="H91" s="192"/>
      <c r="I91" s="192"/>
      <c r="J91" s="193" t="s">
        <v>60</v>
      </c>
      <c r="K91" s="194" t="s">
        <v>133</v>
      </c>
      <c r="L91" s="65">
        <f t="shared" si="36"/>
        <v>6398000</v>
      </c>
      <c r="M91" s="66">
        <f t="shared" si="37"/>
        <v>1680000</v>
      </c>
      <c r="N91" s="77">
        <f t="shared" si="38"/>
        <v>8078000</v>
      </c>
      <c r="O91" s="67">
        <f t="shared" si="39"/>
        <v>0</v>
      </c>
      <c r="P91" s="203">
        <v>6158000</v>
      </c>
      <c r="Q91" s="204">
        <v>1613000</v>
      </c>
      <c r="R91" s="60">
        <f t="shared" si="40"/>
        <v>7771000</v>
      </c>
      <c r="S91" s="65">
        <v>6158000</v>
      </c>
      <c r="T91" s="66">
        <v>1613000</v>
      </c>
      <c r="U91" s="60">
        <f t="shared" si="41"/>
        <v>7771000</v>
      </c>
      <c r="V91" s="18">
        <f t="shared" si="42"/>
        <v>240000</v>
      </c>
      <c r="W91" s="19">
        <f t="shared" si="43"/>
        <v>67000</v>
      </c>
      <c r="X91" s="60">
        <f t="shared" si="44"/>
        <v>307000</v>
      </c>
      <c r="Y91" s="18">
        <f t="shared" si="45"/>
        <v>0</v>
      </c>
      <c r="Z91" s="19">
        <f t="shared" si="46"/>
        <v>0</v>
      </c>
      <c r="AA91" s="61">
        <f t="shared" si="47"/>
        <v>0</v>
      </c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  <c r="CU91" s="55"/>
      <c r="CV91" s="55"/>
      <c r="CW91" s="55"/>
      <c r="CX91" s="55"/>
      <c r="CY91" s="55"/>
      <c r="CZ91" s="55"/>
      <c r="DA91" s="55"/>
      <c r="DB91" s="55"/>
      <c r="DC91" s="55"/>
      <c r="DD91" s="55"/>
      <c r="DE91" s="55"/>
      <c r="DF91" s="55"/>
      <c r="DG91" s="55"/>
      <c r="DH91" s="55"/>
      <c r="DI91" s="55"/>
      <c r="DJ91" s="55"/>
      <c r="DK91" s="55"/>
      <c r="DL91" s="55"/>
      <c r="DM91" s="55"/>
      <c r="DN91" s="55"/>
      <c r="DO91" s="55"/>
      <c r="DP91" s="55"/>
      <c r="DQ91" s="55"/>
      <c r="DR91" s="55"/>
      <c r="DS91" s="55"/>
      <c r="DT91" s="55"/>
      <c r="DU91" s="55"/>
      <c r="DV91" s="55"/>
      <c r="DW91" s="55"/>
      <c r="DX91" s="55"/>
      <c r="DY91" s="55"/>
      <c r="DZ91" s="55"/>
      <c r="EA91" s="55"/>
      <c r="EB91" s="55"/>
      <c r="EC91" s="55"/>
      <c r="ED91" s="55"/>
      <c r="EE91" s="55"/>
      <c r="EF91" s="55"/>
      <c r="EG91" s="55"/>
      <c r="EH91" s="55"/>
      <c r="EI91" s="55"/>
      <c r="EJ91" s="55"/>
      <c r="EK91" s="55"/>
      <c r="EL91" s="55"/>
      <c r="EM91" s="55"/>
      <c r="EN91" s="55"/>
      <c r="EO91" s="55"/>
      <c r="EP91" s="55"/>
      <c r="EQ91" s="55"/>
      <c r="ER91" s="55"/>
      <c r="ES91" s="55"/>
      <c r="ET91" s="55"/>
      <c r="EU91" s="55"/>
      <c r="EV91" s="55"/>
      <c r="EW91" s="55"/>
      <c r="EX91" s="55"/>
      <c r="EY91" s="55"/>
      <c r="EZ91" s="55"/>
      <c r="FA91" s="55"/>
      <c r="FB91" s="55"/>
      <c r="FC91" s="55"/>
      <c r="FD91" s="55"/>
      <c r="FE91" s="55"/>
      <c r="FF91" s="55"/>
      <c r="FG91" s="55"/>
      <c r="FH91" s="55"/>
      <c r="FI91" s="55"/>
      <c r="FJ91" s="55"/>
      <c r="FK91" s="55"/>
      <c r="FL91" s="55"/>
      <c r="FM91" s="55"/>
      <c r="FN91" s="55"/>
      <c r="FO91" s="55"/>
      <c r="FP91" s="55"/>
      <c r="FQ91" s="55"/>
      <c r="FR91" s="55"/>
      <c r="FS91" s="55"/>
      <c r="FT91" s="55"/>
      <c r="FU91" s="55"/>
      <c r="FV91" s="55"/>
      <c r="FW91" s="55"/>
      <c r="FX91" s="55"/>
      <c r="FY91" s="55"/>
      <c r="FZ91" s="55"/>
      <c r="GA91" s="55"/>
      <c r="GB91" s="55"/>
      <c r="GC91" s="55"/>
      <c r="GD91" s="55"/>
      <c r="GE91" s="55"/>
      <c r="GF91" s="55"/>
      <c r="GG91" s="55"/>
      <c r="GH91" s="55"/>
      <c r="GI91" s="55"/>
      <c r="GJ91" s="55"/>
      <c r="GK91" s="55"/>
      <c r="GL91" s="55"/>
      <c r="GM91" s="55"/>
      <c r="GN91" s="55"/>
      <c r="GO91" s="55"/>
      <c r="GP91" s="55"/>
      <c r="GQ91" s="55"/>
      <c r="GR91" s="55"/>
      <c r="GS91" s="55"/>
      <c r="GT91" s="55"/>
      <c r="GU91" s="55"/>
      <c r="GV91" s="55"/>
      <c r="GW91" s="55"/>
      <c r="GX91" s="55"/>
      <c r="GY91" s="55"/>
      <c r="GZ91" s="55"/>
      <c r="HA91" s="55"/>
      <c r="HB91" s="55"/>
      <c r="HC91" s="55"/>
      <c r="HD91" s="55"/>
      <c r="HE91" s="55"/>
      <c r="HF91" s="55"/>
      <c r="HG91" s="55"/>
      <c r="HH91" s="55"/>
      <c r="HI91" s="55"/>
      <c r="HJ91" s="55"/>
      <c r="HK91" s="55"/>
      <c r="HL91" s="55"/>
      <c r="HM91" s="55"/>
      <c r="HN91" s="55"/>
      <c r="HO91" s="55"/>
      <c r="HP91" s="55"/>
      <c r="HQ91" s="55"/>
      <c r="HR91" s="55"/>
      <c r="HS91" s="55"/>
      <c r="HT91" s="55"/>
      <c r="HU91" s="55"/>
      <c r="HV91" s="55"/>
      <c r="HW91" s="55"/>
      <c r="HX91" s="55"/>
    </row>
    <row r="92" spans="1:232" s="56" customFormat="1">
      <c r="A92" s="97" t="s">
        <v>241</v>
      </c>
      <c r="B92" s="178" t="s">
        <v>283</v>
      </c>
      <c r="C92" s="178">
        <v>9444</v>
      </c>
      <c r="D92" s="178" t="s">
        <v>242</v>
      </c>
      <c r="E92" s="97" t="s">
        <v>158</v>
      </c>
      <c r="F92" s="184" t="s">
        <v>284</v>
      </c>
      <c r="G92" s="192"/>
      <c r="H92" s="192"/>
      <c r="I92" s="192"/>
      <c r="J92" s="193" t="s">
        <v>60</v>
      </c>
      <c r="K92" s="194" t="s">
        <v>133</v>
      </c>
      <c r="L92" s="65">
        <f t="shared" si="36"/>
        <v>2109000</v>
      </c>
      <c r="M92" s="66">
        <f t="shared" si="37"/>
        <v>406000</v>
      </c>
      <c r="N92" s="78">
        <f t="shared" si="38"/>
        <v>2515000</v>
      </c>
      <c r="O92" s="70">
        <f t="shared" si="39"/>
        <v>0</v>
      </c>
      <c r="P92" s="203">
        <v>2030000</v>
      </c>
      <c r="Q92" s="204">
        <v>390000</v>
      </c>
      <c r="R92" s="24">
        <f t="shared" si="40"/>
        <v>2420000</v>
      </c>
      <c r="S92" s="65">
        <v>2030000</v>
      </c>
      <c r="T92" s="66">
        <v>390000</v>
      </c>
      <c r="U92" s="24">
        <f t="shared" si="41"/>
        <v>2420000</v>
      </c>
      <c r="V92" s="18">
        <f t="shared" si="42"/>
        <v>79000</v>
      </c>
      <c r="W92" s="19">
        <f t="shared" si="43"/>
        <v>16000</v>
      </c>
      <c r="X92" s="24">
        <f t="shared" si="44"/>
        <v>95000</v>
      </c>
      <c r="Y92" s="18">
        <f t="shared" si="45"/>
        <v>0</v>
      </c>
      <c r="Z92" s="19">
        <f t="shared" si="46"/>
        <v>0</v>
      </c>
      <c r="AA92" s="41">
        <f t="shared" si="47"/>
        <v>0</v>
      </c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</row>
    <row r="93" spans="1:232">
      <c r="A93" s="97" t="s">
        <v>285</v>
      </c>
      <c r="B93" s="178">
        <v>4</v>
      </c>
      <c r="C93" s="178">
        <v>9451</v>
      </c>
      <c r="D93" s="178" t="s">
        <v>286</v>
      </c>
      <c r="E93" s="97" t="s">
        <v>148</v>
      </c>
      <c r="F93" s="97" t="s">
        <v>287</v>
      </c>
      <c r="G93" s="192"/>
      <c r="H93" s="192"/>
      <c r="I93" s="192"/>
      <c r="J93" s="193" t="s">
        <v>60</v>
      </c>
      <c r="K93" s="194" t="s">
        <v>276</v>
      </c>
      <c r="L93" s="65">
        <f t="shared" si="36"/>
        <v>4916000</v>
      </c>
      <c r="M93" s="66">
        <f t="shared" si="37"/>
        <v>1094000</v>
      </c>
      <c r="N93" s="77">
        <f t="shared" si="38"/>
        <v>6010000</v>
      </c>
      <c r="O93" s="67">
        <f t="shared" si="39"/>
        <v>0</v>
      </c>
      <c r="P93" s="203">
        <v>4732000</v>
      </c>
      <c r="Q93" s="204">
        <v>1050000</v>
      </c>
      <c r="R93" s="60">
        <f t="shared" si="40"/>
        <v>5782000</v>
      </c>
      <c r="S93" s="65">
        <v>4732000</v>
      </c>
      <c r="T93" s="66">
        <v>1050000</v>
      </c>
      <c r="U93" s="60">
        <f t="shared" si="41"/>
        <v>5782000</v>
      </c>
      <c r="V93" s="18">
        <f t="shared" si="42"/>
        <v>184000</v>
      </c>
      <c r="W93" s="19">
        <f t="shared" si="43"/>
        <v>44000</v>
      </c>
      <c r="X93" s="60">
        <f t="shared" si="44"/>
        <v>228000</v>
      </c>
      <c r="Y93" s="18">
        <f t="shared" si="45"/>
        <v>0</v>
      </c>
      <c r="Z93" s="19">
        <f t="shared" si="46"/>
        <v>0</v>
      </c>
      <c r="AA93" s="61">
        <f t="shared" si="47"/>
        <v>0</v>
      </c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  <c r="CU93" s="55"/>
      <c r="CV93" s="55"/>
      <c r="CW93" s="55"/>
      <c r="CX93" s="55"/>
      <c r="CY93" s="55"/>
      <c r="CZ93" s="55"/>
      <c r="DA93" s="55"/>
      <c r="DB93" s="55"/>
      <c r="DC93" s="55"/>
      <c r="DD93" s="55"/>
      <c r="DE93" s="55"/>
      <c r="DF93" s="55"/>
      <c r="DG93" s="55"/>
      <c r="DH93" s="55"/>
      <c r="DI93" s="55"/>
      <c r="DJ93" s="55"/>
      <c r="DK93" s="55"/>
      <c r="DL93" s="55"/>
      <c r="DM93" s="55"/>
      <c r="DN93" s="55"/>
      <c r="DO93" s="55"/>
      <c r="DP93" s="55"/>
      <c r="DQ93" s="55"/>
      <c r="DR93" s="55"/>
      <c r="DS93" s="55"/>
      <c r="DT93" s="55"/>
      <c r="DU93" s="55"/>
      <c r="DV93" s="55"/>
      <c r="DW93" s="55"/>
      <c r="DX93" s="55"/>
      <c r="DY93" s="55"/>
      <c r="DZ93" s="55"/>
      <c r="EA93" s="55"/>
      <c r="EB93" s="55"/>
      <c r="EC93" s="55"/>
      <c r="ED93" s="55"/>
      <c r="EE93" s="55"/>
      <c r="EF93" s="55"/>
      <c r="EG93" s="55"/>
      <c r="EH93" s="55"/>
      <c r="EI93" s="55"/>
      <c r="EJ93" s="55"/>
      <c r="EK93" s="55"/>
      <c r="EL93" s="55"/>
      <c r="EM93" s="55"/>
      <c r="EN93" s="55"/>
      <c r="EO93" s="55"/>
      <c r="EP93" s="55"/>
      <c r="EQ93" s="55"/>
      <c r="ER93" s="55"/>
      <c r="ES93" s="55"/>
      <c r="ET93" s="55"/>
      <c r="EU93" s="55"/>
      <c r="EV93" s="55"/>
      <c r="EW93" s="55"/>
      <c r="EX93" s="55"/>
      <c r="EY93" s="55"/>
      <c r="EZ93" s="55"/>
      <c r="FA93" s="55"/>
      <c r="FB93" s="55"/>
      <c r="FC93" s="55"/>
      <c r="FD93" s="55"/>
      <c r="FE93" s="55"/>
      <c r="FF93" s="55"/>
      <c r="FG93" s="55"/>
      <c r="FH93" s="55"/>
      <c r="FI93" s="55"/>
      <c r="FJ93" s="55"/>
      <c r="FK93" s="55"/>
      <c r="FL93" s="55"/>
      <c r="FM93" s="55"/>
      <c r="FN93" s="55"/>
      <c r="FO93" s="55"/>
      <c r="FP93" s="55"/>
      <c r="FQ93" s="55"/>
      <c r="FR93" s="55"/>
      <c r="FS93" s="55"/>
      <c r="FT93" s="55"/>
      <c r="FU93" s="55"/>
      <c r="FV93" s="55"/>
      <c r="FW93" s="55"/>
      <c r="FX93" s="55"/>
      <c r="FY93" s="55"/>
      <c r="FZ93" s="55"/>
      <c r="GA93" s="55"/>
      <c r="GB93" s="55"/>
      <c r="GC93" s="55"/>
      <c r="GD93" s="55"/>
      <c r="GE93" s="55"/>
      <c r="GF93" s="55"/>
      <c r="GG93" s="55"/>
      <c r="GH93" s="55"/>
      <c r="GI93" s="55"/>
      <c r="GJ93" s="55"/>
      <c r="GK93" s="55"/>
      <c r="GL93" s="55"/>
      <c r="GM93" s="55"/>
      <c r="GN93" s="55"/>
      <c r="GO93" s="55"/>
      <c r="GP93" s="55"/>
      <c r="GQ93" s="55"/>
      <c r="GR93" s="55"/>
      <c r="GS93" s="55"/>
      <c r="GT93" s="55"/>
      <c r="GU93" s="55"/>
      <c r="GV93" s="55"/>
      <c r="GW93" s="55"/>
      <c r="GX93" s="55"/>
      <c r="GY93" s="55"/>
      <c r="GZ93" s="55"/>
      <c r="HA93" s="55"/>
      <c r="HB93" s="55"/>
      <c r="HC93" s="55"/>
      <c r="HD93" s="55"/>
      <c r="HE93" s="55"/>
      <c r="HF93" s="55"/>
      <c r="HG93" s="55"/>
      <c r="HH93" s="55"/>
      <c r="HI93" s="55"/>
      <c r="HJ93" s="55"/>
      <c r="HK93" s="55"/>
      <c r="HL93" s="55"/>
      <c r="HM93" s="55"/>
      <c r="HN93" s="55"/>
      <c r="HO93" s="55"/>
      <c r="HP93" s="55"/>
      <c r="HQ93" s="55"/>
      <c r="HR93" s="55"/>
      <c r="HS93" s="55"/>
      <c r="HT93" s="55"/>
      <c r="HU93" s="55"/>
      <c r="HV93" s="55"/>
      <c r="HW93" s="55"/>
      <c r="HX93" s="55"/>
    </row>
    <row r="94" spans="1:232">
      <c r="A94" s="97" t="s">
        <v>288</v>
      </c>
      <c r="B94" s="178">
        <v>2</v>
      </c>
      <c r="C94" s="178"/>
      <c r="D94" s="178"/>
      <c r="E94" s="97" t="s">
        <v>105</v>
      </c>
      <c r="F94" s="97" t="s">
        <v>289</v>
      </c>
      <c r="G94" s="192"/>
      <c r="H94" s="192"/>
      <c r="I94" s="192"/>
      <c r="J94" s="193" t="s">
        <v>60</v>
      </c>
      <c r="K94" s="189" t="s">
        <v>61</v>
      </c>
      <c r="L94" s="65">
        <f t="shared" si="36"/>
        <v>3358000</v>
      </c>
      <c r="M94" s="66">
        <f t="shared" si="37"/>
        <v>875000</v>
      </c>
      <c r="N94" s="78">
        <f t="shared" si="38"/>
        <v>4233000</v>
      </c>
      <c r="O94" s="70">
        <f t="shared" si="39"/>
        <v>0</v>
      </c>
      <c r="P94" s="203">
        <v>3232000</v>
      </c>
      <c r="Q94" s="204">
        <v>840000</v>
      </c>
      <c r="R94" s="24">
        <f t="shared" si="40"/>
        <v>4072000</v>
      </c>
      <c r="S94" s="65">
        <v>3232000</v>
      </c>
      <c r="T94" s="66">
        <v>840000</v>
      </c>
      <c r="U94" s="24">
        <f t="shared" si="41"/>
        <v>4072000</v>
      </c>
      <c r="V94" s="18">
        <f t="shared" si="42"/>
        <v>126000</v>
      </c>
      <c r="W94" s="19">
        <f t="shared" si="43"/>
        <v>35000</v>
      </c>
      <c r="X94" s="24">
        <f t="shared" si="44"/>
        <v>161000</v>
      </c>
      <c r="Y94" s="18">
        <f t="shared" si="45"/>
        <v>0</v>
      </c>
      <c r="Z94" s="19">
        <f t="shared" si="46"/>
        <v>0</v>
      </c>
      <c r="AA94" s="41">
        <f t="shared" si="47"/>
        <v>0</v>
      </c>
    </row>
    <row r="95" spans="1:232">
      <c r="A95" s="172" t="s">
        <v>219</v>
      </c>
      <c r="B95" s="173" t="s">
        <v>290</v>
      </c>
      <c r="C95" s="173">
        <v>9511</v>
      </c>
      <c r="D95" s="173" t="s">
        <v>221</v>
      </c>
      <c r="E95" s="172" t="s">
        <v>202</v>
      </c>
      <c r="F95" s="174" t="s">
        <v>291</v>
      </c>
      <c r="G95" s="196"/>
      <c r="H95" s="196"/>
      <c r="I95" s="196"/>
      <c r="J95" s="196"/>
      <c r="K95" s="193"/>
      <c r="L95" s="65">
        <f t="shared" si="36"/>
        <v>1716000</v>
      </c>
      <c r="M95" s="66">
        <f t="shared" si="37"/>
        <v>583000</v>
      </c>
      <c r="N95" s="77">
        <f t="shared" si="38"/>
        <v>2299000</v>
      </c>
      <c r="O95" s="67">
        <f t="shared" si="39"/>
        <v>0</v>
      </c>
      <c r="P95" s="203">
        <v>1652000</v>
      </c>
      <c r="Q95" s="204">
        <v>560000</v>
      </c>
      <c r="R95" s="60">
        <f t="shared" si="40"/>
        <v>2212000</v>
      </c>
      <c r="S95" s="65">
        <v>1652000</v>
      </c>
      <c r="T95" s="66">
        <v>560000</v>
      </c>
      <c r="U95" s="60">
        <f t="shared" si="41"/>
        <v>2212000</v>
      </c>
      <c r="V95" s="18">
        <f t="shared" si="42"/>
        <v>64000</v>
      </c>
      <c r="W95" s="19">
        <f t="shared" si="43"/>
        <v>23000</v>
      </c>
      <c r="X95" s="60">
        <f t="shared" si="44"/>
        <v>87000</v>
      </c>
      <c r="Y95" s="18">
        <f t="shared" si="45"/>
        <v>0</v>
      </c>
      <c r="Z95" s="19">
        <f t="shared" si="46"/>
        <v>0</v>
      </c>
      <c r="AA95" s="61">
        <f t="shared" si="47"/>
        <v>0</v>
      </c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  <c r="CU95" s="55"/>
      <c r="CV95" s="55"/>
      <c r="CW95" s="55"/>
      <c r="CX95" s="55"/>
      <c r="CY95" s="55"/>
      <c r="CZ95" s="55"/>
      <c r="DA95" s="55"/>
      <c r="DB95" s="55"/>
      <c r="DC95" s="55"/>
      <c r="DD95" s="55"/>
      <c r="DE95" s="55"/>
      <c r="DF95" s="55"/>
      <c r="DG95" s="55"/>
      <c r="DH95" s="55"/>
      <c r="DI95" s="55"/>
      <c r="DJ95" s="55"/>
      <c r="DK95" s="55"/>
      <c r="DL95" s="55"/>
      <c r="DM95" s="55"/>
      <c r="DN95" s="55"/>
      <c r="DO95" s="55"/>
      <c r="DP95" s="55"/>
      <c r="DQ95" s="55"/>
      <c r="DR95" s="55"/>
      <c r="DS95" s="55"/>
      <c r="DT95" s="55"/>
      <c r="DU95" s="55"/>
      <c r="DV95" s="55"/>
      <c r="DW95" s="55"/>
      <c r="DX95" s="55"/>
      <c r="DY95" s="55"/>
      <c r="DZ95" s="55"/>
      <c r="EA95" s="55"/>
      <c r="EB95" s="55"/>
      <c r="EC95" s="55"/>
      <c r="ED95" s="55"/>
      <c r="EE95" s="55"/>
      <c r="EF95" s="55"/>
      <c r="EG95" s="55"/>
      <c r="EH95" s="55"/>
      <c r="EI95" s="55"/>
      <c r="EJ95" s="55"/>
      <c r="EK95" s="55"/>
      <c r="EL95" s="55"/>
      <c r="EM95" s="55"/>
      <c r="EN95" s="55"/>
      <c r="EO95" s="55"/>
      <c r="EP95" s="55"/>
      <c r="EQ95" s="55"/>
      <c r="ER95" s="55"/>
      <c r="ES95" s="55"/>
      <c r="ET95" s="55"/>
      <c r="EU95" s="55"/>
      <c r="EV95" s="55"/>
      <c r="EW95" s="55"/>
      <c r="EX95" s="55"/>
      <c r="EY95" s="55"/>
      <c r="EZ95" s="55"/>
      <c r="FA95" s="55"/>
      <c r="FB95" s="55"/>
      <c r="FC95" s="55"/>
      <c r="FD95" s="55"/>
      <c r="FE95" s="55"/>
      <c r="FF95" s="55"/>
      <c r="FG95" s="55"/>
      <c r="FH95" s="55"/>
      <c r="FI95" s="55"/>
      <c r="FJ95" s="55"/>
      <c r="FK95" s="55"/>
      <c r="FL95" s="55"/>
      <c r="FM95" s="55"/>
      <c r="FN95" s="55"/>
      <c r="FO95" s="55"/>
      <c r="FP95" s="55"/>
      <c r="FQ95" s="55"/>
      <c r="FR95" s="55"/>
      <c r="FS95" s="55"/>
      <c r="FT95" s="55"/>
      <c r="FU95" s="55"/>
      <c r="FV95" s="55"/>
      <c r="FW95" s="55"/>
      <c r="FX95" s="55"/>
      <c r="FY95" s="55"/>
      <c r="FZ95" s="55"/>
      <c r="GA95" s="55"/>
      <c r="GB95" s="55"/>
      <c r="GC95" s="55"/>
      <c r="GD95" s="55"/>
      <c r="GE95" s="55"/>
      <c r="GF95" s="55"/>
      <c r="GG95" s="55"/>
      <c r="GH95" s="55"/>
      <c r="GI95" s="55"/>
      <c r="GJ95" s="55"/>
      <c r="GK95" s="55"/>
      <c r="GL95" s="55"/>
      <c r="GM95" s="55"/>
      <c r="GN95" s="55"/>
      <c r="GO95" s="55"/>
      <c r="GP95" s="55"/>
      <c r="GQ95" s="55"/>
      <c r="GR95" s="55"/>
      <c r="GS95" s="55"/>
      <c r="GT95" s="55"/>
      <c r="GU95" s="55"/>
      <c r="GV95" s="55"/>
      <c r="GW95" s="55"/>
      <c r="GX95" s="55"/>
      <c r="GY95" s="55"/>
      <c r="GZ95" s="55"/>
      <c r="HA95" s="55"/>
      <c r="HB95" s="55"/>
      <c r="HC95" s="55"/>
      <c r="HD95" s="55"/>
      <c r="HE95" s="55"/>
      <c r="HF95" s="55"/>
      <c r="HG95" s="55"/>
      <c r="HH95" s="55"/>
      <c r="HI95" s="55"/>
      <c r="HJ95" s="55"/>
      <c r="HK95" s="55"/>
      <c r="HL95" s="55"/>
      <c r="HM95" s="55"/>
      <c r="HN95" s="55"/>
      <c r="HO95" s="55"/>
      <c r="HP95" s="55"/>
      <c r="HQ95" s="55"/>
      <c r="HR95" s="55"/>
      <c r="HS95" s="55"/>
      <c r="HT95" s="55"/>
      <c r="HU95" s="55"/>
      <c r="HV95" s="55"/>
      <c r="HW95" s="55"/>
      <c r="HX95" s="55"/>
    </row>
    <row r="96" spans="1:232">
      <c r="A96" s="197" t="s">
        <v>216</v>
      </c>
      <c r="B96" s="198" t="s">
        <v>310</v>
      </c>
      <c r="C96" s="198">
        <v>9462</v>
      </c>
      <c r="D96" s="198" t="s">
        <v>217</v>
      </c>
      <c r="E96" s="199" t="s">
        <v>131</v>
      </c>
      <c r="F96" s="200" t="s">
        <v>296</v>
      </c>
      <c r="G96" s="201"/>
      <c r="H96" s="152"/>
      <c r="I96" s="152"/>
      <c r="J96" s="200" t="s">
        <v>60</v>
      </c>
      <c r="K96" s="200" t="s">
        <v>61</v>
      </c>
      <c r="L96" s="65">
        <f t="shared" si="36"/>
        <v>105000</v>
      </c>
      <c r="M96" s="66">
        <f t="shared" si="37"/>
        <v>0</v>
      </c>
      <c r="N96" s="78">
        <f t="shared" si="38"/>
        <v>105000</v>
      </c>
      <c r="O96" s="70">
        <f t="shared" si="39"/>
        <v>0</v>
      </c>
      <c r="P96" s="203">
        <v>101000</v>
      </c>
      <c r="Q96" s="204">
        <v>0</v>
      </c>
      <c r="R96" s="24">
        <f t="shared" si="40"/>
        <v>101000</v>
      </c>
      <c r="S96" s="65">
        <v>101000</v>
      </c>
      <c r="T96" s="66">
        <v>0</v>
      </c>
      <c r="U96" s="24">
        <f t="shared" si="41"/>
        <v>101000</v>
      </c>
      <c r="V96" s="18">
        <f t="shared" si="42"/>
        <v>4000</v>
      </c>
      <c r="W96" s="19">
        <f t="shared" si="43"/>
        <v>0</v>
      </c>
      <c r="X96" s="24">
        <f t="shared" si="44"/>
        <v>4000</v>
      </c>
      <c r="Y96" s="18">
        <f t="shared" si="45"/>
        <v>0</v>
      </c>
      <c r="Z96" s="19">
        <f t="shared" si="46"/>
        <v>0</v>
      </c>
      <c r="AA96" s="41">
        <f t="shared" si="47"/>
        <v>0</v>
      </c>
    </row>
    <row r="97" spans="1:27">
      <c r="A97" s="207" t="s">
        <v>216</v>
      </c>
      <c r="B97" s="208" t="s">
        <v>310</v>
      </c>
      <c r="C97" s="208">
        <v>9462</v>
      </c>
      <c r="D97" s="208" t="s">
        <v>217</v>
      </c>
      <c r="E97" s="209" t="s">
        <v>131</v>
      </c>
      <c r="F97" s="210" t="str">
        <f>$F$96</f>
        <v>OBS de Dobbe - noodunit</v>
      </c>
      <c r="G97" s="211"/>
      <c r="H97" s="153"/>
      <c r="I97" s="153"/>
      <c r="J97" s="200"/>
      <c r="K97" s="200"/>
      <c r="L97" s="65">
        <f t="shared" si="36"/>
        <v>260000</v>
      </c>
      <c r="M97" s="66">
        <f t="shared" si="37"/>
        <v>0</v>
      </c>
      <c r="N97" s="78">
        <f t="shared" si="38"/>
        <v>260000</v>
      </c>
      <c r="O97" s="70">
        <f t="shared" ref="O97:O105" si="48">ROUND(N97*premieOW/1000,2)</f>
        <v>0</v>
      </c>
      <c r="P97" s="205">
        <v>250000</v>
      </c>
      <c r="Q97" s="206">
        <v>0</v>
      </c>
      <c r="R97" s="24">
        <f t="shared" si="40"/>
        <v>250000</v>
      </c>
      <c r="S97" s="18">
        <v>0</v>
      </c>
      <c r="T97" s="19">
        <v>0</v>
      </c>
      <c r="U97" s="24">
        <f t="shared" si="41"/>
        <v>0</v>
      </c>
      <c r="V97" s="18">
        <f t="shared" ref="V97:W100" si="49">L97-P97</f>
        <v>10000</v>
      </c>
      <c r="W97" s="19">
        <f t="shared" si="49"/>
        <v>0</v>
      </c>
      <c r="X97" s="24">
        <f t="shared" si="44"/>
        <v>10000</v>
      </c>
      <c r="Y97" s="18">
        <f t="shared" ref="Y97:Z100" si="50">P97-S97</f>
        <v>250000</v>
      </c>
      <c r="Z97" s="19">
        <f t="shared" si="50"/>
        <v>0</v>
      </c>
      <c r="AA97" s="41">
        <f t="shared" si="47"/>
        <v>250000</v>
      </c>
    </row>
    <row r="98" spans="1:27">
      <c r="A98" s="207" t="s">
        <v>314</v>
      </c>
      <c r="B98" s="208">
        <v>7</v>
      </c>
      <c r="C98" s="208">
        <v>9658</v>
      </c>
      <c r="D98" s="208" t="s">
        <v>315</v>
      </c>
      <c r="E98" s="209" t="s">
        <v>240</v>
      </c>
      <c r="F98" s="210" t="s">
        <v>316</v>
      </c>
      <c r="G98" s="211"/>
      <c r="H98" s="153"/>
      <c r="I98" s="153"/>
      <c r="J98" s="192" t="s">
        <v>227</v>
      </c>
      <c r="K98" s="192" t="s">
        <v>61</v>
      </c>
      <c r="L98" s="65">
        <f t="shared" si="36"/>
        <v>2462000</v>
      </c>
      <c r="M98" s="66">
        <f t="shared" si="37"/>
        <v>554000</v>
      </c>
      <c r="N98" s="78">
        <f t="shared" si="38"/>
        <v>3016000</v>
      </c>
      <c r="O98" s="70">
        <f t="shared" si="48"/>
        <v>0</v>
      </c>
      <c r="P98" s="205">
        <v>2370000</v>
      </c>
      <c r="Q98" s="206">
        <v>532000</v>
      </c>
      <c r="R98" s="24">
        <f t="shared" si="40"/>
        <v>2902000</v>
      </c>
      <c r="S98" s="18">
        <v>0</v>
      </c>
      <c r="T98" s="19">
        <v>0</v>
      </c>
      <c r="U98" s="24">
        <f t="shared" si="41"/>
        <v>0</v>
      </c>
      <c r="V98" s="18">
        <f t="shared" si="49"/>
        <v>92000</v>
      </c>
      <c r="W98" s="19">
        <f t="shared" si="49"/>
        <v>22000</v>
      </c>
      <c r="X98" s="24">
        <f t="shared" si="44"/>
        <v>114000</v>
      </c>
      <c r="Y98" s="18">
        <f t="shared" si="50"/>
        <v>2370000</v>
      </c>
      <c r="Z98" s="19">
        <f t="shared" si="50"/>
        <v>532000</v>
      </c>
      <c r="AA98" s="41">
        <f t="shared" si="47"/>
        <v>2902000</v>
      </c>
    </row>
    <row r="99" spans="1:27">
      <c r="A99" s="117" t="s">
        <v>41</v>
      </c>
      <c r="B99" s="107"/>
      <c r="C99" s="107"/>
      <c r="D99" s="107"/>
      <c r="E99" s="144"/>
      <c r="F99" s="116"/>
      <c r="G99" s="121"/>
      <c r="H99" s="153"/>
      <c r="I99" s="153"/>
      <c r="J99" s="116"/>
      <c r="K99" s="116"/>
      <c r="L99" s="65">
        <f t="shared" si="36"/>
        <v>0</v>
      </c>
      <c r="M99" s="66">
        <f t="shared" si="37"/>
        <v>0</v>
      </c>
      <c r="N99" s="78">
        <f t="shared" si="38"/>
        <v>0</v>
      </c>
      <c r="O99" s="70">
        <f t="shared" si="48"/>
        <v>0</v>
      </c>
      <c r="P99" s="18">
        <v>0</v>
      </c>
      <c r="Q99" s="19">
        <v>0</v>
      </c>
      <c r="R99" s="24">
        <f t="shared" si="40"/>
        <v>0</v>
      </c>
      <c r="S99" s="18">
        <v>0</v>
      </c>
      <c r="T99" s="19">
        <v>0</v>
      </c>
      <c r="U99" s="24">
        <f t="shared" si="41"/>
        <v>0</v>
      </c>
      <c r="V99" s="18">
        <f t="shared" si="49"/>
        <v>0</v>
      </c>
      <c r="W99" s="19">
        <f t="shared" si="49"/>
        <v>0</v>
      </c>
      <c r="X99" s="24">
        <f t="shared" si="44"/>
        <v>0</v>
      </c>
      <c r="Y99" s="18">
        <f t="shared" si="50"/>
        <v>0</v>
      </c>
      <c r="Z99" s="19">
        <f t="shared" si="50"/>
        <v>0</v>
      </c>
      <c r="AA99" s="41">
        <f t="shared" si="47"/>
        <v>0</v>
      </c>
    </row>
    <row r="100" spans="1:27">
      <c r="A100" s="117" t="s">
        <v>41</v>
      </c>
      <c r="B100" s="107"/>
      <c r="C100" s="107"/>
      <c r="D100" s="107"/>
      <c r="E100" s="144"/>
      <c r="F100" s="116"/>
      <c r="G100" s="121"/>
      <c r="H100" s="153"/>
      <c r="I100" s="153"/>
      <c r="J100" s="116"/>
      <c r="K100" s="116"/>
      <c r="L100" s="65">
        <f t="shared" si="36"/>
        <v>0</v>
      </c>
      <c r="M100" s="66">
        <f t="shared" si="37"/>
        <v>0</v>
      </c>
      <c r="N100" s="78">
        <f t="shared" si="38"/>
        <v>0</v>
      </c>
      <c r="O100" s="70">
        <f t="shared" si="48"/>
        <v>0</v>
      </c>
      <c r="P100" s="18">
        <v>0</v>
      </c>
      <c r="Q100" s="19">
        <v>0</v>
      </c>
      <c r="R100" s="24">
        <f t="shared" si="40"/>
        <v>0</v>
      </c>
      <c r="S100" s="18">
        <v>0</v>
      </c>
      <c r="T100" s="19">
        <v>0</v>
      </c>
      <c r="U100" s="24">
        <f t="shared" si="41"/>
        <v>0</v>
      </c>
      <c r="V100" s="18">
        <f t="shared" si="49"/>
        <v>0</v>
      </c>
      <c r="W100" s="19">
        <f t="shared" si="49"/>
        <v>0</v>
      </c>
      <c r="X100" s="24">
        <f t="shared" si="44"/>
        <v>0</v>
      </c>
      <c r="Y100" s="18">
        <f t="shared" si="50"/>
        <v>0</v>
      </c>
      <c r="Z100" s="19">
        <f t="shared" si="50"/>
        <v>0</v>
      </c>
      <c r="AA100" s="41">
        <f t="shared" si="47"/>
        <v>0</v>
      </c>
    </row>
    <row r="101" spans="1:27">
      <c r="A101" s="117" t="s">
        <v>41</v>
      </c>
      <c r="B101" s="107"/>
      <c r="C101" s="107"/>
      <c r="D101" s="107"/>
      <c r="E101" s="144"/>
      <c r="F101" s="116"/>
      <c r="G101" s="121"/>
      <c r="H101" s="153"/>
      <c r="I101" s="153"/>
      <c r="J101" s="116"/>
      <c r="K101" s="116"/>
      <c r="L101" s="65">
        <f t="shared" ref="L101:L105" si="51">ROUND(P101*ign/igo,afrind)</f>
        <v>0</v>
      </c>
      <c r="M101" s="66">
        <f t="shared" ref="M101:M105" si="52">ROUND(Q101*iin/iio,afrind)</f>
        <v>0</v>
      </c>
      <c r="N101" s="78">
        <f t="shared" ref="N101:N105" si="53">SUM(L101:M101)</f>
        <v>0</v>
      </c>
      <c r="O101" s="70">
        <f t="shared" si="48"/>
        <v>0</v>
      </c>
      <c r="P101" s="18">
        <v>0</v>
      </c>
      <c r="Q101" s="19">
        <v>0</v>
      </c>
      <c r="R101" s="24">
        <f t="shared" ref="R101:R105" si="54">SUM(P101:Q101)</f>
        <v>0</v>
      </c>
      <c r="S101" s="18">
        <v>0</v>
      </c>
      <c r="T101" s="19">
        <v>0</v>
      </c>
      <c r="U101" s="24">
        <f t="shared" ref="U101:U105" si="55">SUM(S101:T101)</f>
        <v>0</v>
      </c>
      <c r="V101" s="18">
        <f t="shared" ref="V101:V105" si="56">L101-P101</f>
        <v>0</v>
      </c>
      <c r="W101" s="19">
        <f t="shared" ref="W101:W105" si="57">M101-Q101</f>
        <v>0</v>
      </c>
      <c r="X101" s="24">
        <f t="shared" ref="X101:X105" si="58">SUM(V101:W101)</f>
        <v>0</v>
      </c>
      <c r="Y101" s="18">
        <f t="shared" ref="Y101:Y105" si="59">P101-S101</f>
        <v>0</v>
      </c>
      <c r="Z101" s="19">
        <f t="shared" ref="Z101:Z105" si="60">Q101-T101</f>
        <v>0</v>
      </c>
      <c r="AA101" s="41">
        <f t="shared" ref="AA101:AA105" si="61">SUM(Y101:Z101)</f>
        <v>0</v>
      </c>
    </row>
    <row r="102" spans="1:27">
      <c r="A102" s="117" t="s">
        <v>41</v>
      </c>
      <c r="B102" s="107"/>
      <c r="C102" s="107"/>
      <c r="D102" s="107"/>
      <c r="E102" s="144"/>
      <c r="F102" s="116"/>
      <c r="G102" s="121"/>
      <c r="H102" s="153"/>
      <c r="I102" s="153"/>
      <c r="J102" s="116"/>
      <c r="K102" s="116"/>
      <c r="L102" s="65">
        <f t="shared" si="51"/>
        <v>0</v>
      </c>
      <c r="M102" s="66">
        <f t="shared" si="52"/>
        <v>0</v>
      </c>
      <c r="N102" s="78">
        <f t="shared" si="53"/>
        <v>0</v>
      </c>
      <c r="O102" s="70">
        <f t="shared" si="48"/>
        <v>0</v>
      </c>
      <c r="P102" s="18">
        <v>0</v>
      </c>
      <c r="Q102" s="19">
        <v>0</v>
      </c>
      <c r="R102" s="24">
        <f t="shared" si="54"/>
        <v>0</v>
      </c>
      <c r="S102" s="18">
        <v>0</v>
      </c>
      <c r="T102" s="19">
        <v>0</v>
      </c>
      <c r="U102" s="24">
        <f t="shared" si="55"/>
        <v>0</v>
      </c>
      <c r="V102" s="18">
        <f t="shared" si="56"/>
        <v>0</v>
      </c>
      <c r="W102" s="19">
        <f t="shared" si="57"/>
        <v>0</v>
      </c>
      <c r="X102" s="24">
        <f t="shared" si="58"/>
        <v>0</v>
      </c>
      <c r="Y102" s="18">
        <f t="shared" si="59"/>
        <v>0</v>
      </c>
      <c r="Z102" s="19">
        <f t="shared" si="60"/>
        <v>0</v>
      </c>
      <c r="AA102" s="41">
        <f t="shared" si="61"/>
        <v>0</v>
      </c>
    </row>
    <row r="103" spans="1:27">
      <c r="A103" s="117" t="s">
        <v>41</v>
      </c>
      <c r="B103" s="107"/>
      <c r="C103" s="107"/>
      <c r="D103" s="107"/>
      <c r="E103" s="144"/>
      <c r="F103" s="116"/>
      <c r="G103" s="121"/>
      <c r="H103" s="153"/>
      <c r="I103" s="153"/>
      <c r="J103" s="116"/>
      <c r="K103" s="116"/>
      <c r="L103" s="65">
        <f t="shared" si="51"/>
        <v>0</v>
      </c>
      <c r="M103" s="66">
        <f t="shared" si="52"/>
        <v>0</v>
      </c>
      <c r="N103" s="78">
        <f t="shared" si="53"/>
        <v>0</v>
      </c>
      <c r="O103" s="70">
        <f t="shared" si="48"/>
        <v>0</v>
      </c>
      <c r="P103" s="18">
        <v>0</v>
      </c>
      <c r="Q103" s="19">
        <v>0</v>
      </c>
      <c r="R103" s="24">
        <f t="shared" si="54"/>
        <v>0</v>
      </c>
      <c r="S103" s="18">
        <v>0</v>
      </c>
      <c r="T103" s="19">
        <v>0</v>
      </c>
      <c r="U103" s="24">
        <f t="shared" si="55"/>
        <v>0</v>
      </c>
      <c r="V103" s="18">
        <f t="shared" si="56"/>
        <v>0</v>
      </c>
      <c r="W103" s="19">
        <f t="shared" si="57"/>
        <v>0</v>
      </c>
      <c r="X103" s="24">
        <f t="shared" si="58"/>
        <v>0</v>
      </c>
      <c r="Y103" s="18">
        <f t="shared" si="59"/>
        <v>0</v>
      </c>
      <c r="Z103" s="19">
        <f t="shared" si="60"/>
        <v>0</v>
      </c>
      <c r="AA103" s="41">
        <f t="shared" si="61"/>
        <v>0</v>
      </c>
    </row>
    <row r="104" spans="1:27">
      <c r="A104" s="117" t="s">
        <v>41</v>
      </c>
      <c r="B104" s="107"/>
      <c r="C104" s="107"/>
      <c r="D104" s="107"/>
      <c r="E104" s="144"/>
      <c r="F104" s="116"/>
      <c r="G104" s="121"/>
      <c r="H104" s="153"/>
      <c r="I104" s="153"/>
      <c r="J104" s="116"/>
      <c r="K104" s="116"/>
      <c r="L104" s="65">
        <f t="shared" si="51"/>
        <v>0</v>
      </c>
      <c r="M104" s="66">
        <f t="shared" si="52"/>
        <v>0</v>
      </c>
      <c r="N104" s="78">
        <f t="shared" si="53"/>
        <v>0</v>
      </c>
      <c r="O104" s="70">
        <f t="shared" si="48"/>
        <v>0</v>
      </c>
      <c r="P104" s="18">
        <v>0</v>
      </c>
      <c r="Q104" s="19">
        <v>0</v>
      </c>
      <c r="R104" s="24">
        <f t="shared" si="54"/>
        <v>0</v>
      </c>
      <c r="S104" s="18">
        <v>0</v>
      </c>
      <c r="T104" s="19">
        <v>0</v>
      </c>
      <c r="U104" s="24">
        <f t="shared" si="55"/>
        <v>0</v>
      </c>
      <c r="V104" s="18">
        <f t="shared" si="56"/>
        <v>0</v>
      </c>
      <c r="W104" s="19">
        <f t="shared" si="57"/>
        <v>0</v>
      </c>
      <c r="X104" s="24">
        <f t="shared" si="58"/>
        <v>0</v>
      </c>
      <c r="Y104" s="18">
        <f t="shared" si="59"/>
        <v>0</v>
      </c>
      <c r="Z104" s="19">
        <f t="shared" si="60"/>
        <v>0</v>
      </c>
      <c r="AA104" s="41">
        <f t="shared" si="61"/>
        <v>0</v>
      </c>
    </row>
    <row r="105" spans="1:27">
      <c r="A105" s="117" t="s">
        <v>41</v>
      </c>
      <c r="B105" s="107"/>
      <c r="C105" s="107"/>
      <c r="D105" s="107"/>
      <c r="E105" s="144"/>
      <c r="F105" s="116"/>
      <c r="G105" s="121"/>
      <c r="H105" s="153"/>
      <c r="I105" s="153"/>
      <c r="J105" s="116"/>
      <c r="K105" s="116"/>
      <c r="L105" s="65">
        <f t="shared" si="51"/>
        <v>0</v>
      </c>
      <c r="M105" s="66">
        <f t="shared" si="52"/>
        <v>0</v>
      </c>
      <c r="N105" s="78">
        <f t="shared" si="53"/>
        <v>0</v>
      </c>
      <c r="O105" s="70">
        <f t="shared" si="48"/>
        <v>0</v>
      </c>
      <c r="P105" s="18">
        <v>0</v>
      </c>
      <c r="Q105" s="19">
        <v>0</v>
      </c>
      <c r="R105" s="24">
        <f t="shared" si="54"/>
        <v>0</v>
      </c>
      <c r="S105" s="18">
        <v>0</v>
      </c>
      <c r="T105" s="19">
        <v>0</v>
      </c>
      <c r="U105" s="24">
        <f t="shared" si="55"/>
        <v>0</v>
      </c>
      <c r="V105" s="18">
        <f t="shared" si="56"/>
        <v>0</v>
      </c>
      <c r="W105" s="19">
        <f t="shared" si="57"/>
        <v>0</v>
      </c>
      <c r="X105" s="24">
        <f t="shared" si="58"/>
        <v>0</v>
      </c>
      <c r="Y105" s="18">
        <f t="shared" si="59"/>
        <v>0</v>
      </c>
      <c r="Z105" s="19">
        <f t="shared" si="60"/>
        <v>0</v>
      </c>
      <c r="AA105" s="41">
        <f t="shared" si="61"/>
        <v>0</v>
      </c>
    </row>
    <row r="106" spans="1:27">
      <c r="A106" s="117"/>
      <c r="B106" s="107"/>
      <c r="C106" s="107"/>
      <c r="D106" s="107"/>
      <c r="E106" s="144"/>
      <c r="F106" s="116"/>
      <c r="G106" s="121"/>
      <c r="H106" s="153"/>
      <c r="I106" s="153"/>
      <c r="J106" s="116"/>
      <c r="K106" s="116"/>
      <c r="L106" s="65"/>
      <c r="M106" s="66"/>
      <c r="N106" s="78"/>
      <c r="O106" s="70"/>
      <c r="P106" s="65"/>
      <c r="Q106" s="66"/>
      <c r="R106" s="70"/>
      <c r="S106" s="18"/>
      <c r="T106" s="19"/>
      <c r="U106" s="24"/>
      <c r="V106" s="18"/>
      <c r="W106" s="19"/>
      <c r="X106" s="24"/>
      <c r="Y106" s="18"/>
      <c r="Z106" s="19"/>
      <c r="AA106" s="41"/>
    </row>
    <row r="107" spans="1:27" ht="13.5" thickBot="1">
      <c r="A107" s="111" t="s">
        <v>293</v>
      </c>
      <c r="B107" s="105"/>
      <c r="C107" s="105"/>
      <c r="D107" s="105"/>
      <c r="E107" s="142"/>
      <c r="F107" s="112"/>
      <c r="G107" s="119"/>
      <c r="H107" s="154"/>
      <c r="I107" s="154"/>
      <c r="J107" s="112"/>
      <c r="K107" s="112"/>
      <c r="L107" s="50">
        <f>SUM(L81:L106)</f>
        <v>45407000</v>
      </c>
      <c r="M107" s="50">
        <f>SUM(M81:M106)</f>
        <v>9975000</v>
      </c>
      <c r="N107" s="50">
        <f t="shared" ref="N107:AA107" si="62">SUM(N81:N106)</f>
        <v>55382000</v>
      </c>
      <c r="O107" s="50">
        <f t="shared" si="62"/>
        <v>0</v>
      </c>
      <c r="P107" s="50">
        <f>SUM(P81:P106)</f>
        <v>43705000</v>
      </c>
      <c r="Q107" s="50">
        <f t="shared" si="62"/>
        <v>9575000</v>
      </c>
      <c r="R107" s="50">
        <f>SUM(R81:R106)</f>
        <v>53280000</v>
      </c>
      <c r="S107" s="50">
        <f>SUM(S81:S106)</f>
        <v>41085000</v>
      </c>
      <c r="T107" s="50">
        <f t="shared" si="62"/>
        <v>9575000</v>
      </c>
      <c r="U107" s="50">
        <f t="shared" si="62"/>
        <v>50660000</v>
      </c>
      <c r="V107" s="50">
        <f>SUM(V81:V106)</f>
        <v>1702000</v>
      </c>
      <c r="W107" s="50">
        <f t="shared" si="62"/>
        <v>400000</v>
      </c>
      <c r="X107" s="50">
        <f t="shared" si="62"/>
        <v>2102000</v>
      </c>
      <c r="Y107" s="50">
        <f t="shared" si="62"/>
        <v>2620000</v>
      </c>
      <c r="Z107" s="50">
        <f t="shared" si="62"/>
        <v>0</v>
      </c>
      <c r="AA107" s="50">
        <f t="shared" si="62"/>
        <v>2620000</v>
      </c>
    </row>
    <row r="108" spans="1:27" ht="13.5" thickTop="1">
      <c r="A108" s="94"/>
      <c r="B108" s="16"/>
      <c r="C108" s="106"/>
      <c r="D108" s="16"/>
      <c r="E108" s="146"/>
      <c r="F108" s="136"/>
      <c r="G108" s="17"/>
      <c r="H108" s="17"/>
      <c r="I108" s="17"/>
      <c r="J108" s="17"/>
      <c r="K108" s="17"/>
      <c r="L108" s="18"/>
      <c r="M108" s="19"/>
      <c r="N108" s="23"/>
      <c r="O108" s="24"/>
      <c r="P108" s="18"/>
      <c r="Q108" s="19"/>
      <c r="R108" s="24"/>
      <c r="S108" s="18"/>
      <c r="T108" s="19"/>
      <c r="U108" s="24"/>
      <c r="V108" s="18"/>
      <c r="W108" s="19"/>
      <c r="X108" s="24"/>
      <c r="Y108" s="18"/>
      <c r="Z108" s="19"/>
      <c r="AA108" s="41"/>
    </row>
    <row r="109" spans="1:27">
      <c r="A109" s="94"/>
      <c r="B109" s="16"/>
      <c r="C109" s="106"/>
      <c r="D109" s="16"/>
      <c r="E109" s="146"/>
      <c r="F109" s="136"/>
      <c r="G109" s="17"/>
      <c r="H109" s="17"/>
      <c r="I109" s="17"/>
      <c r="J109" s="17"/>
      <c r="K109" s="17"/>
      <c r="L109" s="18"/>
      <c r="M109" s="19"/>
      <c r="N109" s="23"/>
      <c r="O109" s="24"/>
      <c r="P109" s="18"/>
      <c r="Q109" s="19"/>
      <c r="R109" s="24"/>
      <c r="S109" s="18"/>
      <c r="T109" s="19"/>
      <c r="U109" s="24"/>
      <c r="V109" s="18"/>
      <c r="W109" s="19"/>
      <c r="X109" s="24"/>
      <c r="Y109" s="18"/>
      <c r="Z109" s="19"/>
      <c r="AA109" s="41"/>
    </row>
    <row r="110" spans="1:27" ht="13.5" thickBot="1">
      <c r="A110" s="129" t="s">
        <v>42</v>
      </c>
      <c r="B110" s="20"/>
      <c r="C110" s="105"/>
      <c r="D110" s="20"/>
      <c r="E110" s="145"/>
      <c r="F110" s="135"/>
      <c r="G110" s="54"/>
      <c r="H110" s="54"/>
      <c r="I110" s="54"/>
      <c r="J110" s="54"/>
      <c r="K110" s="54"/>
      <c r="L110" s="21">
        <f t="shared" ref="L110:AA110" si="63">L78+L107</f>
        <v>185333000</v>
      </c>
      <c r="M110" s="21">
        <f t="shared" si="63"/>
        <v>21966000</v>
      </c>
      <c r="N110" s="21">
        <f t="shared" si="63"/>
        <v>207299000</v>
      </c>
      <c r="O110" s="21">
        <f t="shared" si="63"/>
        <v>0</v>
      </c>
      <c r="P110" s="21">
        <f t="shared" si="63"/>
        <v>178389000</v>
      </c>
      <c r="Q110" s="21">
        <f t="shared" si="63"/>
        <v>21085000</v>
      </c>
      <c r="R110" s="21">
        <f t="shared" si="63"/>
        <v>199474000</v>
      </c>
      <c r="S110" s="21">
        <f t="shared" si="63"/>
        <v>175002000</v>
      </c>
      <c r="T110" s="21">
        <f t="shared" si="63"/>
        <v>21261000</v>
      </c>
      <c r="U110" s="21">
        <f t="shared" si="63"/>
        <v>196263000</v>
      </c>
      <c r="V110" s="21">
        <f>V78+V107</f>
        <v>6944000</v>
      </c>
      <c r="W110" s="21">
        <f t="shared" si="63"/>
        <v>881000</v>
      </c>
      <c r="X110" s="21">
        <f t="shared" si="63"/>
        <v>7825000</v>
      </c>
      <c r="Y110" s="21">
        <f t="shared" si="63"/>
        <v>3387000</v>
      </c>
      <c r="Z110" s="21">
        <f t="shared" si="63"/>
        <v>-176000</v>
      </c>
      <c r="AA110" s="50">
        <f t="shared" si="63"/>
        <v>3211000</v>
      </c>
    </row>
    <row r="111" spans="1:27" ht="46.5" customHeight="1" thickTop="1">
      <c r="L111" s="225" t="s">
        <v>319</v>
      </c>
      <c r="M111" s="225"/>
      <c r="N111" s="225"/>
      <c r="O111" s="225"/>
      <c r="P111" s="225"/>
    </row>
    <row r="112" spans="1:27">
      <c r="L112" s="15"/>
      <c r="M112" s="15"/>
      <c r="P112" s="15"/>
      <c r="Q112" s="15"/>
      <c r="S112" s="15"/>
      <c r="T112" s="15"/>
      <c r="V112" s="15"/>
      <c r="W112" s="15"/>
      <c r="Y112" s="15"/>
      <c r="Z112" s="15"/>
    </row>
    <row r="117" spans="1:1" hidden="1"/>
    <row r="118" spans="1:1" hidden="1"/>
    <row r="119" spans="1:1" hidden="1">
      <c r="A119" s="131" t="s">
        <v>43</v>
      </c>
    </row>
    <row r="120" spans="1:1" hidden="1"/>
    <row r="121" spans="1:1" hidden="1">
      <c r="A121" s="131" t="s">
        <v>44</v>
      </c>
    </row>
    <row r="122" spans="1:1" hidden="1">
      <c r="A122" s="132" t="s">
        <v>45</v>
      </c>
    </row>
    <row r="123" spans="1:1" hidden="1">
      <c r="A123" s="132" t="s">
        <v>46</v>
      </c>
    </row>
    <row r="124" spans="1:1" hidden="1">
      <c r="A124" s="133" t="s">
        <v>303</v>
      </c>
    </row>
    <row r="125" spans="1:1" hidden="1">
      <c r="A125" s="133" t="s">
        <v>47</v>
      </c>
    </row>
    <row r="126" spans="1:1" hidden="1"/>
    <row r="127" spans="1:1" hidden="1">
      <c r="A127" s="131" t="s">
        <v>48</v>
      </c>
    </row>
    <row r="128" spans="1:1" hidden="1">
      <c r="A128" s="132" t="s">
        <v>304</v>
      </c>
    </row>
    <row r="129" spans="1:1" hidden="1"/>
    <row r="130" spans="1:1" hidden="1">
      <c r="A130" s="131" t="s">
        <v>49</v>
      </c>
    </row>
    <row r="131" spans="1:1" hidden="1"/>
    <row r="132" spans="1:1" hidden="1">
      <c r="A132" s="132" t="s">
        <v>305</v>
      </c>
    </row>
    <row r="133" spans="1:1" hidden="1">
      <c r="A133" s="134" t="s">
        <v>50</v>
      </c>
    </row>
    <row r="134" spans="1:1" hidden="1">
      <c r="A134" s="134" t="s">
        <v>51</v>
      </c>
    </row>
    <row r="135" spans="1:1" hidden="1"/>
    <row r="136" spans="1:1" hidden="1">
      <c r="A136" s="131" t="s">
        <v>52</v>
      </c>
    </row>
    <row r="137" spans="1:1" hidden="1">
      <c r="A137" s="132" t="s">
        <v>53</v>
      </c>
    </row>
    <row r="138" spans="1:1" hidden="1">
      <c r="A138" s="132" t="s">
        <v>294</v>
      </c>
    </row>
    <row r="139" spans="1:1" hidden="1">
      <c r="A139" s="132" t="s">
        <v>306</v>
      </c>
    </row>
    <row r="140" spans="1:1" hidden="1"/>
    <row r="141" spans="1:1" hidden="1">
      <c r="A141" s="134" t="s">
        <v>54</v>
      </c>
    </row>
  </sheetData>
  <sortState xmlns:xlrd2="http://schemas.microsoft.com/office/spreadsheetml/2017/richdata2" ref="A81:HX96">
    <sortCondition ref="E81:E96"/>
    <sortCondition ref="A81:A96"/>
  </sortState>
  <mergeCells count="6">
    <mergeCell ref="L111:P111"/>
    <mergeCell ref="Y4:AA4"/>
    <mergeCell ref="L4:O4"/>
    <mergeCell ref="P4:R4"/>
    <mergeCell ref="S4:U4"/>
    <mergeCell ref="V4:X4"/>
  </mergeCells>
  <phoneticPr fontId="0" type="noConversion"/>
  <printOptions horizontalCentered="1" gridLines="1"/>
  <pageMargins left="0.23622047244094491" right="0.23622047244094491" top="0.94488188976377963" bottom="0.98425196850393704" header="0.51181102362204722" footer="0.51181102362204722"/>
  <pageSetup paperSize="9" scale="94" orientation="landscape" r:id="rId1"/>
  <headerFooter alignWithMargins="0">
    <oddFooter>&amp;L&amp;F
Uniek nr. e-ABS XXXXXXXXXXXXXXXXXXX</oddFooter>
  </headerFooter>
  <rowBreaks count="1" manualBreakCount="1">
    <brk id="79" max="12" man="1"/>
  </rowBreaks>
  <colBreaks count="1" manualBreakCount="1">
    <brk id="8" max="11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11</vt:i4>
      </vt:variant>
    </vt:vector>
  </HeadingPairs>
  <TitlesOfParts>
    <vt:vector size="14" baseType="lpstr">
      <vt:lpstr>General Info</vt:lpstr>
      <vt:lpstr>Polisblad</vt:lpstr>
      <vt:lpstr>Bestand dd 1 januari 2025</vt:lpstr>
      <vt:lpstr>'Bestand dd 1 januari 2025'!Afdrukbereik</vt:lpstr>
      <vt:lpstr>'Bestand dd 1 januari 2025'!Afdruktitels</vt:lpstr>
      <vt:lpstr>afrind</vt:lpstr>
      <vt:lpstr>cad</vt:lpstr>
      <vt:lpstr>ign</vt:lpstr>
      <vt:lpstr>igo</vt:lpstr>
      <vt:lpstr>iin</vt:lpstr>
      <vt:lpstr>iio</vt:lpstr>
      <vt:lpstr>index</vt:lpstr>
      <vt:lpstr>premieGM</vt:lpstr>
      <vt:lpstr>premieOW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2025-08-26T06:16:54Z</dcterms:created>
  <dcterms:modified xsi:type="dcterms:W3CDTF">2025-08-26T06:17:05Z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3f10a-881e-4653-a55e-02ca2cc829dc_Enabled">
    <vt:lpwstr>true</vt:lpwstr>
  </property>
  <property fmtid="{D5CDD505-2E9C-101B-9397-08002B2CF9AE}" pid="3" name="MSIP_Label_9043f10a-881e-4653-a55e-02ca2cc829dc_SetDate">
    <vt:lpwstr>2025-08-26T06:17:03Z</vt:lpwstr>
  </property>
  <property fmtid="{D5CDD505-2E9C-101B-9397-08002B2CF9AE}" pid="4" name="MSIP_Label_9043f10a-881e-4653-a55e-02ca2cc829dc_Method">
    <vt:lpwstr>Standard</vt:lpwstr>
  </property>
  <property fmtid="{D5CDD505-2E9C-101B-9397-08002B2CF9AE}" pid="5" name="MSIP_Label_9043f10a-881e-4653-a55e-02ca2cc829dc_Name">
    <vt:lpwstr>ADC_class_200</vt:lpwstr>
  </property>
  <property fmtid="{D5CDD505-2E9C-101B-9397-08002B2CF9AE}" pid="6" name="MSIP_Label_9043f10a-881e-4653-a55e-02ca2cc829dc_SiteId">
    <vt:lpwstr>94cfddbc-0627-494a-ad7a-29aea3aea832</vt:lpwstr>
  </property>
  <property fmtid="{D5CDD505-2E9C-101B-9397-08002B2CF9AE}" pid="7" name="MSIP_Label_9043f10a-881e-4653-a55e-02ca2cc829dc_ActionId">
    <vt:lpwstr>44121892-1cdc-4eff-9257-8f8340420e8b</vt:lpwstr>
  </property>
  <property fmtid="{D5CDD505-2E9C-101B-9397-08002B2CF9AE}" pid="8" name="MSIP_Label_9043f10a-881e-4653-a55e-02ca2cc829dc_ContentBits">
    <vt:lpwstr>0</vt:lpwstr>
  </property>
</Properties>
</file>