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6_{73935B8A-EA0D-42AC-B362-B2220EF13A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pecificatie" sheetId="1" r:id="rId1"/>
  </sheets>
  <definedNames>
    <definedName name="_xlnm.Print_Area" localSheetId="0">Specificatie!$A$1:$N$99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" i="1" l="1"/>
  <c r="G99" i="1"/>
  <c r="F99" i="1"/>
  <c r="K98" i="1"/>
  <c r="G98" i="1"/>
  <c r="F98" i="1"/>
  <c r="G97" i="1"/>
  <c r="G95" i="1"/>
  <c r="G33" i="1"/>
  <c r="F97" i="1"/>
  <c r="H97" i="1" s="1"/>
  <c r="F95" i="1"/>
  <c r="H98" i="1" l="1"/>
  <c r="H95" i="1"/>
  <c r="K97" i="1"/>
  <c r="K95" i="1"/>
  <c r="L33" i="1"/>
  <c r="I33" i="1" s="1"/>
  <c r="L96" i="1"/>
  <c r="I96" i="1" s="1"/>
  <c r="F96" i="1" s="1"/>
  <c r="F33" i="1" l="1"/>
  <c r="H33" i="1" s="1"/>
  <c r="R99" i="1"/>
  <c r="Q99" i="1"/>
  <c r="P99" i="1"/>
  <c r="L6" i="1"/>
  <c r="I6" i="1" s="1"/>
  <c r="F6" i="1" s="1"/>
  <c r="M6" i="1"/>
  <c r="J6" i="1" s="1"/>
  <c r="G6" i="1" s="1"/>
  <c r="L7" i="1"/>
  <c r="I7" i="1" s="1"/>
  <c r="F7" i="1" s="1"/>
  <c r="M7" i="1"/>
  <c r="J7" i="1" s="1"/>
  <c r="G7" i="1" s="1"/>
  <c r="L8" i="1"/>
  <c r="I8" i="1" s="1"/>
  <c r="F8" i="1" s="1"/>
  <c r="M8" i="1"/>
  <c r="J8" i="1" s="1"/>
  <c r="G8" i="1" s="1"/>
  <c r="L9" i="1"/>
  <c r="I9" i="1" s="1"/>
  <c r="F9" i="1" s="1"/>
  <c r="M9" i="1"/>
  <c r="J9" i="1" s="1"/>
  <c r="G9" i="1" s="1"/>
  <c r="L10" i="1"/>
  <c r="I10" i="1" s="1"/>
  <c r="F10" i="1" s="1"/>
  <c r="M10" i="1"/>
  <c r="J10" i="1" s="1"/>
  <c r="G10" i="1" s="1"/>
  <c r="L11" i="1"/>
  <c r="I11" i="1" s="1"/>
  <c r="F11" i="1" s="1"/>
  <c r="M11" i="1"/>
  <c r="J11" i="1" s="1"/>
  <c r="G11" i="1" s="1"/>
  <c r="L12" i="1"/>
  <c r="I12" i="1" s="1"/>
  <c r="F12" i="1" s="1"/>
  <c r="M12" i="1"/>
  <c r="J12" i="1" s="1"/>
  <c r="G12" i="1" s="1"/>
  <c r="L13" i="1"/>
  <c r="I13" i="1" s="1"/>
  <c r="F13" i="1" s="1"/>
  <c r="M13" i="1"/>
  <c r="J13" i="1" s="1"/>
  <c r="G13" i="1" s="1"/>
  <c r="L14" i="1"/>
  <c r="I14" i="1" s="1"/>
  <c r="F14" i="1" s="1"/>
  <c r="M14" i="1"/>
  <c r="J14" i="1" s="1"/>
  <c r="G14" i="1" s="1"/>
  <c r="L15" i="1"/>
  <c r="I15" i="1" s="1"/>
  <c r="F15" i="1" s="1"/>
  <c r="M15" i="1"/>
  <c r="J15" i="1" s="1"/>
  <c r="G15" i="1" s="1"/>
  <c r="L16" i="1"/>
  <c r="I16" i="1" s="1"/>
  <c r="F16" i="1" s="1"/>
  <c r="M16" i="1"/>
  <c r="J16" i="1" s="1"/>
  <c r="G16" i="1" s="1"/>
  <c r="L17" i="1"/>
  <c r="I17" i="1" s="1"/>
  <c r="F17" i="1" s="1"/>
  <c r="M17" i="1"/>
  <c r="J17" i="1" s="1"/>
  <c r="G17" i="1" s="1"/>
  <c r="L18" i="1"/>
  <c r="I18" i="1" s="1"/>
  <c r="F18" i="1" s="1"/>
  <c r="M18" i="1"/>
  <c r="J18" i="1" s="1"/>
  <c r="G18" i="1" s="1"/>
  <c r="L19" i="1"/>
  <c r="I19" i="1" s="1"/>
  <c r="F19" i="1" s="1"/>
  <c r="M19" i="1"/>
  <c r="J19" i="1" s="1"/>
  <c r="G19" i="1" s="1"/>
  <c r="L20" i="1"/>
  <c r="I20" i="1" s="1"/>
  <c r="F20" i="1" s="1"/>
  <c r="M20" i="1"/>
  <c r="J20" i="1" s="1"/>
  <c r="G20" i="1" s="1"/>
  <c r="L21" i="1"/>
  <c r="I21" i="1" s="1"/>
  <c r="F21" i="1" s="1"/>
  <c r="M21" i="1"/>
  <c r="J21" i="1" s="1"/>
  <c r="G21" i="1" s="1"/>
  <c r="L22" i="1"/>
  <c r="I22" i="1" s="1"/>
  <c r="F22" i="1" s="1"/>
  <c r="M22" i="1"/>
  <c r="J22" i="1" s="1"/>
  <c r="G22" i="1" s="1"/>
  <c r="L23" i="1"/>
  <c r="I23" i="1" s="1"/>
  <c r="F23" i="1" s="1"/>
  <c r="M23" i="1"/>
  <c r="J23" i="1" s="1"/>
  <c r="G23" i="1" s="1"/>
  <c r="L24" i="1"/>
  <c r="I24" i="1" s="1"/>
  <c r="F24" i="1" s="1"/>
  <c r="M24" i="1"/>
  <c r="J24" i="1" s="1"/>
  <c r="G24" i="1" s="1"/>
  <c r="L25" i="1"/>
  <c r="I25" i="1" s="1"/>
  <c r="F25" i="1" s="1"/>
  <c r="M25" i="1"/>
  <c r="J25" i="1" s="1"/>
  <c r="G25" i="1" s="1"/>
  <c r="L26" i="1"/>
  <c r="I26" i="1" s="1"/>
  <c r="F26" i="1" s="1"/>
  <c r="M26" i="1"/>
  <c r="J26" i="1" s="1"/>
  <c r="G26" i="1" s="1"/>
  <c r="L27" i="1"/>
  <c r="I27" i="1" s="1"/>
  <c r="F27" i="1" s="1"/>
  <c r="M27" i="1"/>
  <c r="J27" i="1" s="1"/>
  <c r="G27" i="1" s="1"/>
  <c r="L28" i="1"/>
  <c r="I28" i="1" s="1"/>
  <c r="F28" i="1" s="1"/>
  <c r="M28" i="1"/>
  <c r="J28" i="1" s="1"/>
  <c r="G28" i="1" s="1"/>
  <c r="L29" i="1"/>
  <c r="I29" i="1" s="1"/>
  <c r="F29" i="1" s="1"/>
  <c r="M29" i="1"/>
  <c r="J29" i="1" s="1"/>
  <c r="G29" i="1" s="1"/>
  <c r="L30" i="1"/>
  <c r="I30" i="1" s="1"/>
  <c r="F30" i="1" s="1"/>
  <c r="M30" i="1"/>
  <c r="J30" i="1" s="1"/>
  <c r="G30" i="1" s="1"/>
  <c r="L31" i="1"/>
  <c r="I31" i="1" s="1"/>
  <c r="F31" i="1" s="1"/>
  <c r="M31" i="1"/>
  <c r="J31" i="1" s="1"/>
  <c r="G31" i="1" s="1"/>
  <c r="L32" i="1"/>
  <c r="I32" i="1" s="1"/>
  <c r="F32" i="1" s="1"/>
  <c r="M32" i="1"/>
  <c r="J32" i="1" s="1"/>
  <c r="G32" i="1" s="1"/>
  <c r="M33" i="1"/>
  <c r="K33" i="1" s="1"/>
  <c r="L34" i="1"/>
  <c r="I34" i="1" s="1"/>
  <c r="F34" i="1" s="1"/>
  <c r="M34" i="1"/>
  <c r="J34" i="1" s="1"/>
  <c r="G34" i="1" s="1"/>
  <c r="L35" i="1"/>
  <c r="I35" i="1" s="1"/>
  <c r="M35" i="1"/>
  <c r="J35" i="1" s="1"/>
  <c r="G35" i="1" s="1"/>
  <c r="L36" i="1"/>
  <c r="I36" i="1" s="1"/>
  <c r="M36" i="1"/>
  <c r="J36" i="1" s="1"/>
  <c r="G36" i="1" s="1"/>
  <c r="L37" i="1"/>
  <c r="I37" i="1" s="1"/>
  <c r="F37" i="1" s="1"/>
  <c r="M37" i="1"/>
  <c r="J37" i="1" s="1"/>
  <c r="G37" i="1" s="1"/>
  <c r="L38" i="1"/>
  <c r="I38" i="1" s="1"/>
  <c r="F38" i="1" s="1"/>
  <c r="M38" i="1"/>
  <c r="J38" i="1" s="1"/>
  <c r="G38" i="1" s="1"/>
  <c r="L39" i="1"/>
  <c r="I39" i="1" s="1"/>
  <c r="M39" i="1"/>
  <c r="J39" i="1" s="1"/>
  <c r="G39" i="1" s="1"/>
  <c r="L40" i="1"/>
  <c r="I40" i="1" s="1"/>
  <c r="M40" i="1"/>
  <c r="J40" i="1" s="1"/>
  <c r="G40" i="1" s="1"/>
  <c r="L41" i="1"/>
  <c r="I41" i="1" s="1"/>
  <c r="F41" i="1" s="1"/>
  <c r="M41" i="1"/>
  <c r="J41" i="1" s="1"/>
  <c r="G41" i="1" s="1"/>
  <c r="L42" i="1"/>
  <c r="I42" i="1" s="1"/>
  <c r="F42" i="1" s="1"/>
  <c r="M42" i="1"/>
  <c r="J42" i="1" s="1"/>
  <c r="G42" i="1" s="1"/>
  <c r="L43" i="1"/>
  <c r="I43" i="1" s="1"/>
  <c r="M43" i="1"/>
  <c r="J43" i="1" s="1"/>
  <c r="G43" i="1" s="1"/>
  <c r="L44" i="1"/>
  <c r="I44" i="1" s="1"/>
  <c r="M44" i="1"/>
  <c r="J44" i="1" s="1"/>
  <c r="G44" i="1" s="1"/>
  <c r="L45" i="1"/>
  <c r="I45" i="1" s="1"/>
  <c r="F45" i="1" s="1"/>
  <c r="M45" i="1"/>
  <c r="J45" i="1" s="1"/>
  <c r="G45" i="1" s="1"/>
  <c r="L46" i="1"/>
  <c r="I46" i="1" s="1"/>
  <c r="F46" i="1" s="1"/>
  <c r="M46" i="1"/>
  <c r="J46" i="1" s="1"/>
  <c r="G46" i="1" s="1"/>
  <c r="L47" i="1"/>
  <c r="I47" i="1" s="1"/>
  <c r="M47" i="1"/>
  <c r="J47" i="1" s="1"/>
  <c r="G47" i="1" s="1"/>
  <c r="L48" i="1"/>
  <c r="I48" i="1" s="1"/>
  <c r="M48" i="1"/>
  <c r="J48" i="1" s="1"/>
  <c r="G48" i="1" s="1"/>
  <c r="L49" i="1"/>
  <c r="I49" i="1" s="1"/>
  <c r="F49" i="1" s="1"/>
  <c r="M49" i="1"/>
  <c r="J49" i="1" s="1"/>
  <c r="G49" i="1" s="1"/>
  <c r="L50" i="1"/>
  <c r="I50" i="1" s="1"/>
  <c r="F50" i="1" s="1"/>
  <c r="M50" i="1"/>
  <c r="J50" i="1" s="1"/>
  <c r="G50" i="1" s="1"/>
  <c r="L51" i="1"/>
  <c r="I51" i="1" s="1"/>
  <c r="M51" i="1"/>
  <c r="J51" i="1" s="1"/>
  <c r="G51" i="1" s="1"/>
  <c r="L52" i="1"/>
  <c r="I52" i="1" s="1"/>
  <c r="M52" i="1"/>
  <c r="J52" i="1" s="1"/>
  <c r="G52" i="1" s="1"/>
  <c r="L53" i="1"/>
  <c r="I53" i="1" s="1"/>
  <c r="F53" i="1" s="1"/>
  <c r="M53" i="1"/>
  <c r="J53" i="1" s="1"/>
  <c r="G53" i="1" s="1"/>
  <c r="L54" i="1"/>
  <c r="I54" i="1" s="1"/>
  <c r="F54" i="1" s="1"/>
  <c r="M54" i="1"/>
  <c r="J54" i="1" s="1"/>
  <c r="G54" i="1" s="1"/>
  <c r="L55" i="1"/>
  <c r="I55" i="1" s="1"/>
  <c r="M55" i="1"/>
  <c r="J55" i="1" s="1"/>
  <c r="G55" i="1" s="1"/>
  <c r="L56" i="1"/>
  <c r="I56" i="1" s="1"/>
  <c r="M56" i="1"/>
  <c r="J56" i="1" s="1"/>
  <c r="G56" i="1" s="1"/>
  <c r="L57" i="1"/>
  <c r="I57" i="1" s="1"/>
  <c r="F57" i="1" s="1"/>
  <c r="M57" i="1"/>
  <c r="J57" i="1" s="1"/>
  <c r="G57" i="1" s="1"/>
  <c r="L58" i="1"/>
  <c r="I58" i="1" s="1"/>
  <c r="F58" i="1" s="1"/>
  <c r="M58" i="1"/>
  <c r="J58" i="1" s="1"/>
  <c r="G58" i="1" s="1"/>
  <c r="L59" i="1"/>
  <c r="I59" i="1" s="1"/>
  <c r="M59" i="1"/>
  <c r="J59" i="1" s="1"/>
  <c r="G59" i="1" s="1"/>
  <c r="L60" i="1"/>
  <c r="I60" i="1" s="1"/>
  <c r="M60" i="1"/>
  <c r="J60" i="1" s="1"/>
  <c r="G60" i="1" s="1"/>
  <c r="L61" i="1"/>
  <c r="I61" i="1" s="1"/>
  <c r="F61" i="1" s="1"/>
  <c r="M61" i="1"/>
  <c r="J61" i="1" s="1"/>
  <c r="G61" i="1" s="1"/>
  <c r="L62" i="1"/>
  <c r="I62" i="1" s="1"/>
  <c r="F62" i="1" s="1"/>
  <c r="M62" i="1"/>
  <c r="J62" i="1" s="1"/>
  <c r="G62" i="1" s="1"/>
  <c r="L63" i="1"/>
  <c r="I63" i="1" s="1"/>
  <c r="M63" i="1"/>
  <c r="J63" i="1" s="1"/>
  <c r="G63" i="1" s="1"/>
  <c r="L64" i="1"/>
  <c r="I64" i="1" s="1"/>
  <c r="M64" i="1"/>
  <c r="J64" i="1" s="1"/>
  <c r="G64" i="1" s="1"/>
  <c r="L65" i="1"/>
  <c r="I65" i="1" s="1"/>
  <c r="F65" i="1" s="1"/>
  <c r="M65" i="1"/>
  <c r="J65" i="1" s="1"/>
  <c r="G65" i="1" s="1"/>
  <c r="L66" i="1"/>
  <c r="I66" i="1" s="1"/>
  <c r="F66" i="1" s="1"/>
  <c r="M66" i="1"/>
  <c r="J66" i="1" s="1"/>
  <c r="G66" i="1" s="1"/>
  <c r="L67" i="1"/>
  <c r="I67" i="1" s="1"/>
  <c r="M67" i="1"/>
  <c r="J67" i="1" s="1"/>
  <c r="G67" i="1" s="1"/>
  <c r="L68" i="1"/>
  <c r="I68" i="1" s="1"/>
  <c r="M68" i="1"/>
  <c r="J68" i="1" s="1"/>
  <c r="G68" i="1" s="1"/>
  <c r="L69" i="1"/>
  <c r="I69" i="1" s="1"/>
  <c r="F69" i="1" s="1"/>
  <c r="M69" i="1"/>
  <c r="J69" i="1" s="1"/>
  <c r="G69" i="1" s="1"/>
  <c r="L70" i="1"/>
  <c r="I70" i="1" s="1"/>
  <c r="F70" i="1" s="1"/>
  <c r="M70" i="1"/>
  <c r="J70" i="1" s="1"/>
  <c r="G70" i="1" s="1"/>
  <c r="L71" i="1"/>
  <c r="I71" i="1" s="1"/>
  <c r="M71" i="1"/>
  <c r="J71" i="1" s="1"/>
  <c r="G71" i="1" s="1"/>
  <c r="L72" i="1"/>
  <c r="I72" i="1" s="1"/>
  <c r="M72" i="1"/>
  <c r="J72" i="1" s="1"/>
  <c r="G72" i="1" s="1"/>
  <c r="L73" i="1"/>
  <c r="I73" i="1" s="1"/>
  <c r="F73" i="1" s="1"/>
  <c r="M73" i="1"/>
  <c r="J73" i="1" s="1"/>
  <c r="G73" i="1" s="1"/>
  <c r="L74" i="1"/>
  <c r="I74" i="1" s="1"/>
  <c r="F74" i="1" s="1"/>
  <c r="M74" i="1"/>
  <c r="J74" i="1" s="1"/>
  <c r="G74" i="1" s="1"/>
  <c r="L75" i="1"/>
  <c r="I75" i="1" s="1"/>
  <c r="M75" i="1"/>
  <c r="J75" i="1" s="1"/>
  <c r="G75" i="1" s="1"/>
  <c r="L76" i="1"/>
  <c r="I76" i="1" s="1"/>
  <c r="M76" i="1"/>
  <c r="J76" i="1" s="1"/>
  <c r="G76" i="1" s="1"/>
  <c r="L77" i="1"/>
  <c r="I77" i="1" s="1"/>
  <c r="F77" i="1" s="1"/>
  <c r="M77" i="1"/>
  <c r="J77" i="1" s="1"/>
  <c r="G77" i="1" s="1"/>
  <c r="L78" i="1"/>
  <c r="I78" i="1" s="1"/>
  <c r="F78" i="1" s="1"/>
  <c r="M78" i="1"/>
  <c r="J78" i="1" s="1"/>
  <c r="G78" i="1" s="1"/>
  <c r="L79" i="1"/>
  <c r="I79" i="1" s="1"/>
  <c r="M79" i="1"/>
  <c r="J79" i="1" s="1"/>
  <c r="G79" i="1" s="1"/>
  <c r="L80" i="1"/>
  <c r="I80" i="1" s="1"/>
  <c r="M80" i="1"/>
  <c r="J80" i="1" s="1"/>
  <c r="G80" i="1" s="1"/>
  <c r="L81" i="1"/>
  <c r="I81" i="1" s="1"/>
  <c r="F81" i="1" s="1"/>
  <c r="M81" i="1"/>
  <c r="J81" i="1" s="1"/>
  <c r="G81" i="1" s="1"/>
  <c r="L82" i="1"/>
  <c r="I82" i="1" s="1"/>
  <c r="F82" i="1" s="1"/>
  <c r="M82" i="1"/>
  <c r="J82" i="1" s="1"/>
  <c r="G82" i="1" s="1"/>
  <c r="L83" i="1"/>
  <c r="I83" i="1" s="1"/>
  <c r="M83" i="1"/>
  <c r="J83" i="1" s="1"/>
  <c r="G83" i="1" s="1"/>
  <c r="L84" i="1"/>
  <c r="I84" i="1" s="1"/>
  <c r="M84" i="1"/>
  <c r="J84" i="1" s="1"/>
  <c r="G84" i="1" s="1"/>
  <c r="L85" i="1"/>
  <c r="I85" i="1" s="1"/>
  <c r="F85" i="1" s="1"/>
  <c r="M85" i="1"/>
  <c r="J85" i="1" s="1"/>
  <c r="G85" i="1" s="1"/>
  <c r="L86" i="1"/>
  <c r="I86" i="1" s="1"/>
  <c r="F86" i="1" s="1"/>
  <c r="M86" i="1"/>
  <c r="J86" i="1" s="1"/>
  <c r="G86" i="1" s="1"/>
  <c r="L87" i="1"/>
  <c r="I87" i="1" s="1"/>
  <c r="M87" i="1"/>
  <c r="J87" i="1" s="1"/>
  <c r="G87" i="1" s="1"/>
  <c r="L88" i="1"/>
  <c r="I88" i="1" s="1"/>
  <c r="M88" i="1"/>
  <c r="J88" i="1" s="1"/>
  <c r="G88" i="1" s="1"/>
  <c r="L89" i="1"/>
  <c r="I89" i="1" s="1"/>
  <c r="F89" i="1" s="1"/>
  <c r="M89" i="1"/>
  <c r="J89" i="1" s="1"/>
  <c r="G89" i="1" s="1"/>
  <c r="L90" i="1"/>
  <c r="I90" i="1" s="1"/>
  <c r="F90" i="1" s="1"/>
  <c r="M90" i="1"/>
  <c r="J90" i="1" s="1"/>
  <c r="G90" i="1" s="1"/>
  <c r="L91" i="1"/>
  <c r="I91" i="1" s="1"/>
  <c r="M91" i="1"/>
  <c r="J91" i="1" s="1"/>
  <c r="G91" i="1" s="1"/>
  <c r="L92" i="1"/>
  <c r="I92" i="1" s="1"/>
  <c r="M92" i="1"/>
  <c r="J92" i="1" s="1"/>
  <c r="G92" i="1" s="1"/>
  <c r="L93" i="1"/>
  <c r="I93" i="1" s="1"/>
  <c r="F93" i="1" s="1"/>
  <c r="M93" i="1"/>
  <c r="J93" i="1" s="1"/>
  <c r="G93" i="1" s="1"/>
  <c r="L94" i="1"/>
  <c r="I94" i="1" s="1"/>
  <c r="F94" i="1" s="1"/>
  <c r="M94" i="1"/>
  <c r="J94" i="1" s="1"/>
  <c r="G94" i="1" s="1"/>
  <c r="M96" i="1"/>
  <c r="J96" i="1" s="1"/>
  <c r="G96" i="1" s="1"/>
  <c r="M5" i="1"/>
  <c r="J5" i="1" s="1"/>
  <c r="G5" i="1" s="1"/>
  <c r="L5" i="1"/>
  <c r="I5" i="1" s="1"/>
  <c r="F5" i="1" s="1"/>
  <c r="F91" i="1" l="1"/>
  <c r="H91" i="1" s="1"/>
  <c r="F79" i="1"/>
  <c r="H79" i="1" s="1"/>
  <c r="F63" i="1"/>
  <c r="H63" i="1" s="1"/>
  <c r="F51" i="1"/>
  <c r="H51" i="1" s="1"/>
  <c r="F39" i="1"/>
  <c r="H39" i="1" s="1"/>
  <c r="F83" i="1"/>
  <c r="H83" i="1" s="1"/>
  <c r="F71" i="1"/>
  <c r="H71" i="1" s="1"/>
  <c r="F59" i="1"/>
  <c r="H59" i="1" s="1"/>
  <c r="F47" i="1"/>
  <c r="H47" i="1" s="1"/>
  <c r="F87" i="1"/>
  <c r="H87" i="1" s="1"/>
  <c r="F75" i="1"/>
  <c r="H75" i="1" s="1"/>
  <c r="F67" i="1"/>
  <c r="H67" i="1" s="1"/>
  <c r="F55" i="1"/>
  <c r="H55" i="1" s="1"/>
  <c r="F43" i="1"/>
  <c r="H43" i="1" s="1"/>
  <c r="F35" i="1"/>
  <c r="F92" i="1"/>
  <c r="H92" i="1" s="1"/>
  <c r="F88" i="1"/>
  <c r="H88" i="1" s="1"/>
  <c r="F84" i="1"/>
  <c r="H84" i="1" s="1"/>
  <c r="F80" i="1"/>
  <c r="H80" i="1" s="1"/>
  <c r="F76" i="1"/>
  <c r="H76" i="1" s="1"/>
  <c r="F72" i="1"/>
  <c r="H72" i="1" s="1"/>
  <c r="F68" i="1"/>
  <c r="H68" i="1" s="1"/>
  <c r="F64" i="1"/>
  <c r="H64" i="1" s="1"/>
  <c r="F60" i="1"/>
  <c r="H60" i="1" s="1"/>
  <c r="F56" i="1"/>
  <c r="H56" i="1" s="1"/>
  <c r="F52" i="1"/>
  <c r="H52" i="1" s="1"/>
  <c r="F48" i="1"/>
  <c r="H48" i="1" s="1"/>
  <c r="F44" i="1"/>
  <c r="H44" i="1" s="1"/>
  <c r="F40" i="1"/>
  <c r="H40" i="1" s="1"/>
  <c r="F36" i="1"/>
  <c r="H36" i="1" s="1"/>
  <c r="H31" i="1"/>
  <c r="H27" i="1"/>
  <c r="H23" i="1"/>
  <c r="H19" i="1"/>
  <c r="H15" i="1"/>
  <c r="H11" i="1"/>
  <c r="H7" i="1"/>
  <c r="H30" i="1"/>
  <c r="H6" i="1"/>
  <c r="H82" i="1"/>
  <c r="H78" i="1"/>
  <c r="H74" i="1"/>
  <c r="H70" i="1"/>
  <c r="H66" i="1"/>
  <c r="H62" i="1"/>
  <c r="H58" i="1"/>
  <c r="H54" i="1"/>
  <c r="H50" i="1"/>
  <c r="H46" i="1"/>
  <c r="H42" i="1"/>
  <c r="H38" i="1"/>
  <c r="H34" i="1"/>
  <c r="H22" i="1"/>
  <c r="H14" i="1"/>
  <c r="H94" i="1"/>
  <c r="H29" i="1"/>
  <c r="H25" i="1"/>
  <c r="H21" i="1"/>
  <c r="H17" i="1"/>
  <c r="H13" i="1"/>
  <c r="H9" i="1"/>
  <c r="H18" i="1"/>
  <c r="H90" i="1"/>
  <c r="H93" i="1"/>
  <c r="H85" i="1"/>
  <c r="H77" i="1"/>
  <c r="H73" i="1"/>
  <c r="H69" i="1"/>
  <c r="H65" i="1"/>
  <c r="H61" i="1"/>
  <c r="H57" i="1"/>
  <c r="H53" i="1"/>
  <c r="H49" i="1"/>
  <c r="H45" i="1"/>
  <c r="H41" i="1"/>
  <c r="H37" i="1"/>
  <c r="H5" i="1"/>
  <c r="K96" i="1"/>
  <c r="H96" i="1"/>
  <c r="H26" i="1"/>
  <c r="H10" i="1"/>
  <c r="H86" i="1"/>
  <c r="H89" i="1"/>
  <c r="H81" i="1"/>
  <c r="H32" i="1"/>
  <c r="H28" i="1"/>
  <c r="H24" i="1"/>
  <c r="H20" i="1"/>
  <c r="H16" i="1"/>
  <c r="H12" i="1"/>
  <c r="H8" i="1"/>
  <c r="K10" i="1"/>
  <c r="K31" i="1"/>
  <c r="K27" i="1"/>
  <c r="K23" i="1"/>
  <c r="K19" i="1"/>
  <c r="K15" i="1"/>
  <c r="K11" i="1"/>
  <c r="K7" i="1"/>
  <c r="K92" i="1"/>
  <c r="K84" i="1"/>
  <c r="K80" i="1"/>
  <c r="K76" i="1"/>
  <c r="K72" i="1"/>
  <c r="K30" i="1"/>
  <c r="K26" i="1"/>
  <c r="K22" i="1"/>
  <c r="K18" i="1"/>
  <c r="K14" i="1"/>
  <c r="K6" i="1"/>
  <c r="K21" i="1"/>
  <c r="K93" i="1"/>
  <c r="K69" i="1"/>
  <c r="K29" i="1"/>
  <c r="K9" i="1"/>
  <c r="K81" i="1"/>
  <c r="K88" i="1"/>
  <c r="I99" i="1"/>
  <c r="K17" i="1"/>
  <c r="K77" i="1"/>
  <c r="K89" i="1"/>
  <c r="K25" i="1"/>
  <c r="K13" i="1"/>
  <c r="K85" i="1"/>
  <c r="K73" i="1"/>
  <c r="K65" i="1"/>
  <c r="K61" i="1"/>
  <c r="K57" i="1"/>
  <c r="K53" i="1"/>
  <c r="K49" i="1"/>
  <c r="K45" i="1"/>
  <c r="K94" i="1"/>
  <c r="K74" i="1"/>
  <c r="K70" i="1"/>
  <c r="K66" i="1"/>
  <c r="K62" i="1"/>
  <c r="K58" i="1"/>
  <c r="K54" i="1"/>
  <c r="K50" i="1"/>
  <c r="K46" i="1"/>
  <c r="K42" i="1"/>
  <c r="K38" i="1"/>
  <c r="K34" i="1"/>
  <c r="K78" i="1"/>
  <c r="K41" i="1"/>
  <c r="K37" i="1"/>
  <c r="K82" i="1"/>
  <c r="K32" i="1"/>
  <c r="K28" i="1"/>
  <c r="K24" i="1"/>
  <c r="K20" i="1"/>
  <c r="K16" i="1"/>
  <c r="K12" i="1"/>
  <c r="K8" i="1"/>
  <c r="K5" i="1"/>
  <c r="K86" i="1"/>
  <c r="K68" i="1"/>
  <c r="K64" i="1"/>
  <c r="K60" i="1"/>
  <c r="K56" i="1"/>
  <c r="K52" i="1"/>
  <c r="K48" i="1"/>
  <c r="K44" i="1"/>
  <c r="K40" i="1"/>
  <c r="K36" i="1"/>
  <c r="J99" i="1"/>
  <c r="K90" i="1"/>
  <c r="K91" i="1"/>
  <c r="K87" i="1"/>
  <c r="K83" i="1"/>
  <c r="K79" i="1"/>
  <c r="K75" i="1"/>
  <c r="K71" i="1"/>
  <c r="K67" i="1"/>
  <c r="K63" i="1"/>
  <c r="K59" i="1"/>
  <c r="K55" i="1"/>
  <c r="K51" i="1"/>
  <c r="K47" i="1"/>
  <c r="K43" i="1"/>
  <c r="K39" i="1"/>
  <c r="K35" i="1"/>
  <c r="M99" i="1"/>
  <c r="L99" i="1"/>
  <c r="N96" i="1"/>
  <c r="H35" i="1" l="1"/>
  <c r="K99" i="1"/>
  <c r="N59" i="1"/>
  <c r="N47" i="1"/>
  <c r="N51" i="1"/>
  <c r="N55" i="1"/>
  <c r="N62" i="1"/>
  <c r="N63" i="1"/>
  <c r="U99" i="1"/>
  <c r="T99" i="1"/>
  <c r="N58" i="1" l="1"/>
  <c r="N10" i="1"/>
  <c r="N81" i="1"/>
  <c r="N34" i="1"/>
  <c r="N26" i="1"/>
  <c r="N80" i="1"/>
  <c r="N17" i="1"/>
  <c r="N73" i="1"/>
  <c r="N25" i="1"/>
  <c r="N48" i="1"/>
  <c r="N79" i="1"/>
  <c r="N23" i="1"/>
  <c r="N66" i="1"/>
  <c r="N65" i="1"/>
  <c r="N9" i="1"/>
  <c r="N71" i="1"/>
  <c r="N32" i="1"/>
  <c r="N86" i="1"/>
  <c r="N88" i="1"/>
  <c r="N72" i="1"/>
  <c r="N40" i="1"/>
  <c r="N93" i="1"/>
  <c r="N78" i="1"/>
  <c r="N46" i="1"/>
  <c r="N92" i="1"/>
  <c r="N68" i="1"/>
  <c r="N53" i="1"/>
  <c r="N29" i="1"/>
  <c r="N13" i="1"/>
  <c r="N89" i="1"/>
  <c r="N94" i="1"/>
  <c r="N57" i="1"/>
  <c r="N87" i="1"/>
  <c r="N56" i="1"/>
  <c r="N15" i="1"/>
  <c r="N77" i="1"/>
  <c r="N14" i="1"/>
  <c r="N61" i="1"/>
  <c r="N42" i="1"/>
  <c r="N49" i="1"/>
  <c r="N16" i="1"/>
  <c r="N31" i="1"/>
  <c r="N30" i="1"/>
  <c r="N84" i="1"/>
  <c r="N76" i="1"/>
  <c r="N45" i="1"/>
  <c r="N91" i="1"/>
  <c r="N83" i="1"/>
  <c r="N75" i="1"/>
  <c r="N60" i="1"/>
  <c r="N52" i="1"/>
  <c r="N44" i="1"/>
  <c r="N36" i="1"/>
  <c r="N28" i="1"/>
  <c r="N20" i="1"/>
  <c r="N12" i="1"/>
  <c r="N50" i="1"/>
  <c r="N41" i="1"/>
  <c r="N64" i="1"/>
  <c r="N8" i="1"/>
  <c r="N70" i="1"/>
  <c r="N7" i="1"/>
  <c r="N69" i="1"/>
  <c r="N54" i="1"/>
  <c r="N38" i="1"/>
  <c r="N22" i="1"/>
  <c r="N37" i="1"/>
  <c r="N18" i="1"/>
  <c r="N33" i="1"/>
  <c r="N24" i="1"/>
  <c r="N39" i="1"/>
  <c r="N85" i="1"/>
  <c r="N6" i="1"/>
  <c r="N21" i="1"/>
  <c r="N90" i="1"/>
  <c r="N82" i="1"/>
  <c r="N74" i="1"/>
  <c r="N67" i="1"/>
  <c r="N43" i="1"/>
  <c r="N35" i="1"/>
  <c r="N27" i="1"/>
  <c r="N19" i="1"/>
  <c r="N11" i="1"/>
  <c r="N5" i="1"/>
  <c r="N99" i="1" l="1"/>
</calcChain>
</file>

<file path=xl/sharedStrings.xml><?xml version="1.0" encoding="utf-8"?>
<sst xmlns="http://schemas.openxmlformats.org/spreadsheetml/2006/main" count="490" uniqueCount="226">
  <si>
    <t>regio</t>
  </si>
  <si>
    <t>object</t>
  </si>
  <si>
    <t>Plaats</t>
  </si>
  <si>
    <t>Adres</t>
  </si>
  <si>
    <t>Eindhoven</t>
  </si>
  <si>
    <t>RWZI Totaal</t>
  </si>
  <si>
    <t>van Oldenbarneveltlaan 1</t>
  </si>
  <si>
    <t>rioolgemaal</t>
  </si>
  <si>
    <t>Aalst</t>
  </si>
  <si>
    <t>Velddoornweg</t>
  </si>
  <si>
    <t>Borkel en Schaft</t>
  </si>
  <si>
    <t>Schafterdijk</t>
  </si>
  <si>
    <t>rioolgemaal / Regelstation</t>
  </si>
  <si>
    <t>De Meeren</t>
  </si>
  <si>
    <t>Klotputten</t>
  </si>
  <si>
    <t>Duizel</t>
  </si>
  <si>
    <t>Wolverstraat</t>
  </si>
  <si>
    <t>Eeneind</t>
  </si>
  <si>
    <t>Eeneindseweg</t>
  </si>
  <si>
    <t>Eersel</t>
  </si>
  <si>
    <t>Schadewijkstraat</t>
  </si>
  <si>
    <t>Gerwen</t>
  </si>
  <si>
    <t>Gerwenseweg</t>
  </si>
  <si>
    <t>Heeze ET</t>
  </si>
  <si>
    <t>Rul 26</t>
  </si>
  <si>
    <t>Heeze ND</t>
  </si>
  <si>
    <t>Nieuwendijk</t>
  </si>
  <si>
    <t>Knegsel</t>
  </si>
  <si>
    <t>Het groen</t>
  </si>
  <si>
    <t>Leende</t>
  </si>
  <si>
    <t>Oostrikkendijk</t>
  </si>
  <si>
    <t>Luyksgestel</t>
  </si>
  <si>
    <t>Schatersdijk</t>
  </si>
  <si>
    <t>Mierlo-Dorp</t>
  </si>
  <si>
    <t>Bijenkorf 10T</t>
  </si>
  <si>
    <t>Mierlo DVV</t>
  </si>
  <si>
    <t>Luchensheide 50</t>
  </si>
  <si>
    <t>Nederwetten</t>
  </si>
  <si>
    <t>Soeterbeekseweg 22c</t>
  </si>
  <si>
    <t>Nuenen</t>
  </si>
  <si>
    <t>Larikslaan</t>
  </si>
  <si>
    <t>Riethoven</t>
  </si>
  <si>
    <t>Dorpsstraat</t>
  </si>
  <si>
    <t>regelstation</t>
  </si>
  <si>
    <t>Rwz</t>
  </si>
  <si>
    <t>van Oldenbarneveltlaan ( achter )</t>
  </si>
  <si>
    <t>Son</t>
  </si>
  <si>
    <t>Kanaaldijk Noord</t>
  </si>
  <si>
    <t>Steensel</t>
  </si>
  <si>
    <t>Genderdreef</t>
  </si>
  <si>
    <t>Sterksel</t>
  </si>
  <si>
    <t>Kennedylaan 2</t>
  </si>
  <si>
    <t>Valkenswaard</t>
  </si>
  <si>
    <t>Keersopperdreef</t>
  </si>
  <si>
    <t>Waalre</t>
  </si>
  <si>
    <t>De Kranssen 8</t>
  </si>
  <si>
    <t>Weebosch</t>
  </si>
  <si>
    <t>Weebosch 8</t>
  </si>
  <si>
    <t>Westerhoven</t>
  </si>
  <si>
    <t>Oude Weerderdijk</t>
  </si>
  <si>
    <t>Oirschot</t>
  </si>
  <si>
    <t>Wintelre</t>
  </si>
  <si>
    <t>Slikdijk/Mostheuvel</t>
  </si>
  <si>
    <t>Tilburg</t>
  </si>
  <si>
    <t>Vloeiveldseweg 2</t>
  </si>
  <si>
    <t>Berkel-Enschot</t>
  </si>
  <si>
    <t>Lovensepad/Bosscheweg</t>
  </si>
  <si>
    <t>Biezenmortel</t>
  </si>
  <si>
    <t>Capucijnenstraat 1</t>
  </si>
  <si>
    <t>Gemaal Moerenburg</t>
  </si>
  <si>
    <t>Hoevense Kanaaldijk 38</t>
  </si>
  <si>
    <t>Industrieel Monument</t>
  </si>
  <si>
    <t>Udenhout</t>
  </si>
  <si>
    <t>Groenstraat 9a</t>
  </si>
  <si>
    <t>Boxtel</t>
  </si>
  <si>
    <t>Heult 6</t>
  </si>
  <si>
    <t>Esch</t>
  </si>
  <si>
    <t>De Venakker 29</t>
  </si>
  <si>
    <t>Gemonde</t>
  </si>
  <si>
    <t>Lariestraat 43</t>
  </si>
  <si>
    <t>Halder</t>
  </si>
  <si>
    <t>Halder 47</t>
  </si>
  <si>
    <t>Ladonk</t>
  </si>
  <si>
    <t>Van Salmstraat 1</t>
  </si>
  <si>
    <t>Liempde</t>
  </si>
  <si>
    <t>Smaldersestraat 14</t>
  </si>
  <si>
    <t>St. Michielgestel</t>
  </si>
  <si>
    <t>Schijndelseweg</t>
  </si>
  <si>
    <t>Vught</t>
  </si>
  <si>
    <t xml:space="preserve">Kampdijklaan </t>
  </si>
  <si>
    <t>Haaren</t>
  </si>
  <si>
    <t>Oisterwijksedreef 1B</t>
  </si>
  <si>
    <t>Nemelaerstraat</t>
  </si>
  <si>
    <t>Helvoirt</t>
  </si>
  <si>
    <t>Van Beringenstraat 2</t>
  </si>
  <si>
    <t>Moergestel</t>
  </si>
  <si>
    <t>Kriekenakker 28</t>
  </si>
  <si>
    <t>Hapert</t>
  </si>
  <si>
    <t xml:space="preserve">Castersedijk 25 </t>
  </si>
  <si>
    <t>Casteren</t>
  </si>
  <si>
    <t>Hemelrijken/Gagelvelden</t>
  </si>
  <si>
    <t>Hoogeloon</t>
  </si>
  <si>
    <t>Vessemseweg 28</t>
  </si>
  <si>
    <t>Hooge Mierde</t>
  </si>
  <si>
    <t>Lemenweg 9</t>
  </si>
  <si>
    <t>Hulsel</t>
  </si>
  <si>
    <t>Reuselsedijk 6</t>
  </si>
  <si>
    <t>Lage Mierde</t>
  </si>
  <si>
    <t>Tinnen pot bij nr. 3</t>
  </si>
  <si>
    <t>Netersel</t>
  </si>
  <si>
    <t>Beemke 75</t>
  </si>
  <si>
    <t>rioolgemaal / buffer</t>
  </si>
  <si>
    <t>Reusel</t>
  </si>
  <si>
    <t>Voort 24/Zeegstraat 35</t>
  </si>
  <si>
    <t>Bedrijfwoning/Bijgebouw/paardenstal</t>
  </si>
  <si>
    <t>Zeegstraat 35</t>
  </si>
  <si>
    <t>Vessem</t>
  </si>
  <si>
    <t>Jan Smuldersstraat 2</t>
  </si>
  <si>
    <t>Soerendonk</t>
  </si>
  <si>
    <t>Perkstraat 1</t>
  </si>
  <si>
    <t>Budel</t>
  </si>
  <si>
    <t>Broekkant</t>
  </si>
  <si>
    <t>Budel-Dorpplein</t>
  </si>
  <si>
    <t>Boszicht/Eikenlaan</t>
  </si>
  <si>
    <t>Gastel</t>
  </si>
  <si>
    <t>Gravenkasteel</t>
  </si>
  <si>
    <t>Reepad</t>
  </si>
  <si>
    <t>Sint Oedenrode</t>
  </si>
  <si>
    <t>Boskantseweg 76</t>
  </si>
  <si>
    <t xml:space="preserve">Best </t>
  </si>
  <si>
    <t>Hokkelstraat</t>
  </si>
  <si>
    <t>buffer</t>
  </si>
  <si>
    <t>Boskant</t>
  </si>
  <si>
    <t>Goeiendonk 1</t>
  </si>
  <si>
    <t>Kienehoef</t>
  </si>
  <si>
    <t>Van Rijckevorsel van Kessellaan</t>
  </si>
  <si>
    <t>Nijnsel</t>
  </si>
  <si>
    <t>Bakkerpad/Lieshoutseweg</t>
  </si>
  <si>
    <t>Montfortlaan</t>
  </si>
  <si>
    <t>Olland</t>
  </si>
  <si>
    <t>Pastoor Smitsstraat 21</t>
  </si>
  <si>
    <t>Spoordonk</t>
  </si>
  <si>
    <t>Broekstraat 4</t>
  </si>
  <si>
    <t>Biest Houtakker</t>
  </si>
  <si>
    <t>Heikestraat  2A</t>
  </si>
  <si>
    <t>Baarschot</t>
  </si>
  <si>
    <t>Baarschotsestraat 1</t>
  </si>
  <si>
    <t>Biest-Houtakker</t>
  </si>
  <si>
    <t>Vossenhol 1T</t>
  </si>
  <si>
    <t>Diessen</t>
  </si>
  <si>
    <t>Echternachstraat</t>
  </si>
  <si>
    <t>Esbeek</t>
  </si>
  <si>
    <t>Groenstraat 1</t>
  </si>
  <si>
    <t>Goirle</t>
  </si>
  <si>
    <t>Beeksedijk nabij 12</t>
  </si>
  <si>
    <t>Haghorst</t>
  </si>
  <si>
    <t>St Josephstraat bij 26</t>
  </si>
  <si>
    <t>Hilvarenbeek</t>
  </si>
  <si>
    <t>Hakvoortseweg</t>
  </si>
  <si>
    <t>Middelbeers</t>
  </si>
  <si>
    <t>Het Ven bij 36</t>
  </si>
  <si>
    <t>Steenfortseweg</t>
  </si>
  <si>
    <t>Oostelbeers</t>
  </si>
  <si>
    <t>Schuttersweg</t>
  </si>
  <si>
    <t>Gemaal Segers</t>
  </si>
  <si>
    <t>s-Hertogenbosch</t>
  </si>
  <si>
    <t>Nabij Kruising Dommel/A2</t>
  </si>
  <si>
    <t>poldergemaal ( Bosschebroek )</t>
  </si>
  <si>
    <t>Wilhelminabrug (nabij)</t>
  </si>
  <si>
    <t>SVI Mierlo</t>
  </si>
  <si>
    <t>SVI Totaal</t>
  </si>
  <si>
    <t>Mierlo</t>
  </si>
  <si>
    <t>Luchenseheide 50</t>
  </si>
  <si>
    <t>Kantoor Boxtel</t>
  </si>
  <si>
    <t>hoofdkantoor</t>
  </si>
  <si>
    <t>Bosscheweg 56</t>
  </si>
  <si>
    <t>Kantoor Hapert</t>
  </si>
  <si>
    <t>kantoor werkplaats en stalling</t>
  </si>
  <si>
    <t>Castersedijk 25A</t>
  </si>
  <si>
    <t>Loods Eindhoven</t>
  </si>
  <si>
    <t>Krooshek / loods</t>
  </si>
  <si>
    <t>Binckhorst</t>
  </si>
  <si>
    <t>Woonhuizen Tilburg</t>
  </si>
  <si>
    <t>2 woonhuizen</t>
  </si>
  <si>
    <t>Bladel</t>
  </si>
  <si>
    <t>Rundveestal met berging+werktuigenberging</t>
  </si>
  <si>
    <t>Heeleind 55</t>
  </si>
  <si>
    <t>Toegevoegd 22-03-2016</t>
  </si>
  <si>
    <t>gebouw</t>
  </si>
  <si>
    <t>Luissel 16</t>
  </si>
  <si>
    <t>Werkmaterieel</t>
  </si>
  <si>
    <t>Diverse locaties</t>
  </si>
  <si>
    <t>Rapport 4045457-1 / oktober 2019</t>
  </si>
  <si>
    <t>Rapport 4045457-2 / oktober 2019</t>
  </si>
  <si>
    <t>Rapport 4045457-3 / oktober 2019</t>
  </si>
  <si>
    <t>Rapport 4045457-4 / oktober 2019</t>
  </si>
  <si>
    <t>Rapport 4045457-5 / oktober 2019</t>
  </si>
  <si>
    <t>Rapport 4045457-6 / oktober 2019</t>
  </si>
  <si>
    <t>Rapport 4045457-7 / oktober 2019</t>
  </si>
  <si>
    <t>Rapport 4045457-8 / oktober 2019</t>
  </si>
  <si>
    <t>Rapport 4045457-9 / oktober 2019</t>
  </si>
  <si>
    <t>Rapport 4045457-10 / oktober 2019</t>
  </si>
  <si>
    <t>Rapport 4045457-10 / oktober 2019 / per 6-2-2019</t>
  </si>
  <si>
    <t xml:space="preserve">Totalen </t>
  </si>
  <si>
    <t>Bos en Beemdweg 121/131</t>
  </si>
  <si>
    <t>taxatie datum</t>
  </si>
  <si>
    <t>Algemenge Gegevens</t>
  </si>
  <si>
    <t>Verzekerde bedragen</t>
  </si>
  <si>
    <t>Gebouwen/instalaties</t>
  </si>
  <si>
    <t>Inventaris</t>
  </si>
  <si>
    <t>Totaal</t>
  </si>
  <si>
    <t>Waterschap De Dommel</t>
  </si>
  <si>
    <t xml:space="preserve">5 kantoorunits </t>
  </si>
  <si>
    <t xml:space="preserve">Eindhoven </t>
  </si>
  <si>
    <t xml:space="preserve">RWZI </t>
  </si>
  <si>
    <t>Verzekerde bedragen 2023</t>
  </si>
  <si>
    <t>Mutatie per 18-7-2022</t>
  </si>
  <si>
    <t>Verzekerde bedragen 2024</t>
  </si>
  <si>
    <t>Einhoven</t>
  </si>
  <si>
    <t>RWZI bijverzekering</t>
  </si>
  <si>
    <t>Someren</t>
  </si>
  <si>
    <t xml:space="preserve">Hugterweg 7 </t>
  </si>
  <si>
    <t>woonhuis met stallen en bijgebouwen</t>
  </si>
  <si>
    <t>Verzekerde bedragen 2025</t>
  </si>
  <si>
    <t>bedrijfswoning met diverse opstallen</t>
  </si>
  <si>
    <t>Korte Vlaamseweg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</si>
</sst>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€&quot;\ #,##0.00;&quot;€&quot;\ \-#,##0.00"/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#,##0.00_-"/>
    <numFmt numFmtId="165" formatCode="_(&quot;€&quot;\ * #,##0_);_(&quot;€&quot;\ * \(#,##0\);_(&quot;€&quot;\ * &quot;-&quot;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CE6F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4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2" fontId="2" fillId="0" borderId="0" xfId="0" applyNumberFormat="1" applyFont="1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center"/>
    </xf>
    <xf numFmtId="15" fontId="2" fillId="0" borderId="0" xfId="0" applyNumberFormat="1" applyFont="1"/>
    <xf numFmtId="7" fontId="1" fillId="0" borderId="0" xfId="0" applyNumberFormat="1" applyFont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/>
    <xf numFmtId="42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/>
    <xf numFmtId="42" fontId="1" fillId="0" borderId="1" xfId="0" applyNumberFormat="1" applyFont="1" applyBorder="1" applyAlignment="1">
      <alignment horizontal="right"/>
    </xf>
    <xf numFmtId="42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0" fontId="5" fillId="0" borderId="1" xfId="0" applyFont="1" applyBorder="1"/>
    <xf numFmtId="0" fontId="1" fillId="0" borderId="1" xfId="0" quotePrefix="1" applyFont="1" applyBorder="1"/>
    <xf numFmtId="0" fontId="2" fillId="4" borderId="2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center" vertical="top" wrapText="1"/>
    </xf>
    <xf numFmtId="164" fontId="2" fillId="4" borderId="4" xfId="0" applyNumberFormat="1" applyFont="1" applyFill="1" applyBorder="1" applyAlignment="1">
      <alignment horizontal="center" vertical="top" wrapText="1"/>
    </xf>
    <xf numFmtId="165" fontId="2" fillId="4" borderId="4" xfId="0" applyNumberFormat="1" applyFont="1" applyFill="1" applyBorder="1" applyAlignment="1">
      <alignment horizontal="center" vertical="top" wrapText="1"/>
    </xf>
    <xf numFmtId="165" fontId="2" fillId="5" borderId="4" xfId="0" applyNumberFormat="1" applyFont="1" applyFill="1" applyBorder="1" applyAlignment="1">
      <alignment horizontal="center" vertical="top" wrapText="1"/>
    </xf>
    <xf numFmtId="0" fontId="0" fillId="6" borderId="3" xfId="0" applyFill="1" applyBorder="1"/>
    <xf numFmtId="0" fontId="1" fillId="6" borderId="3" xfId="0" applyFont="1" applyFill="1" applyBorder="1" applyAlignment="1">
      <alignment horizontal="center"/>
    </xf>
    <xf numFmtId="164" fontId="0" fillId="6" borderId="3" xfId="0" applyNumberFormat="1" applyFill="1" applyBorder="1"/>
    <xf numFmtId="0" fontId="4" fillId="6" borderId="3" xfId="0" applyFont="1" applyFill="1" applyBorder="1"/>
    <xf numFmtId="0" fontId="0" fillId="2" borderId="0" xfId="0" applyFill="1"/>
    <xf numFmtId="0" fontId="6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/>
    <xf numFmtId="14" fontId="6" fillId="2" borderId="0" xfId="0" applyNumberFormat="1" applyFont="1" applyFill="1"/>
    <xf numFmtId="42" fontId="0" fillId="0" borderId="0" xfId="0" applyNumberFormat="1"/>
    <xf numFmtId="165" fontId="1" fillId="6" borderId="0" xfId="0" applyNumberFormat="1" applyFont="1" applyFill="1" applyAlignment="1">
      <alignment horizontal="center"/>
    </xf>
    <xf numFmtId="165" fontId="2" fillId="5" borderId="0" xfId="0" applyNumberFormat="1" applyFont="1" applyFill="1" applyAlignment="1">
      <alignment horizontal="center" vertical="top" wrapText="1"/>
    </xf>
    <xf numFmtId="42" fontId="1" fillId="0" borderId="0" xfId="0" applyNumberFormat="1" applyFont="1" applyAlignment="1">
      <alignment horizontal="left"/>
    </xf>
    <xf numFmtId="165" fontId="4" fillId="3" borderId="0" xfId="0" applyNumberFormat="1" applyFont="1" applyFill="1"/>
    <xf numFmtId="165" fontId="2" fillId="6" borderId="0" xfId="0" applyNumberFormat="1" applyFont="1" applyFill="1" applyAlignment="1">
      <alignment horizontal="center"/>
    </xf>
    <xf numFmtId="44" fontId="4" fillId="3" borderId="1" xfId="0" applyNumberFormat="1" applyFont="1" applyFill="1" applyBorder="1"/>
    <xf numFmtId="44" fontId="0" fillId="0" borderId="0" xfId="0" applyNumberFormat="1"/>
    <xf numFmtId="44" fontId="1" fillId="0" borderId="0" xfId="0" applyNumberFormat="1" applyFont="1" applyAlignment="1">
      <alignment horizontal="left"/>
    </xf>
    <xf numFmtId="14" fontId="2" fillId="0" borderId="0" xfId="0" applyNumberFormat="1" applyFont="1"/>
    <xf numFmtId="14" fontId="1" fillId="0" borderId="0" xfId="0" applyNumberFormat="1" applyFont="1" applyAlignment="1">
      <alignment horizontal="right"/>
    </xf>
    <xf numFmtId="165" fontId="2" fillId="6" borderId="5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62"/>
  <sheetViews>
    <sheetView tabSelected="1" workbookViewId="0">
      <selection activeCell="G12" sqref="G12"/>
    </sheetView>
  </sheetViews>
  <sheetFormatPr defaultRowHeight="14.5" x14ac:dyDescent="0.35"/>
  <cols>
    <col min="1" max="1" width="19.81640625" customWidth="1"/>
    <col min="2" max="2" width="38.26953125" style="1" bestFit="1" customWidth="1"/>
    <col min="3" max="3" width="16" customWidth="1"/>
    <col min="4" max="4" width="26" style="5" customWidth="1"/>
    <col min="5" max="5" width="35.26953125" customWidth="1"/>
    <col min="6" max="6" width="21.54296875" bestFit="1" customWidth="1"/>
    <col min="7" max="8" width="18.26953125" bestFit="1" customWidth="1"/>
    <col min="9" max="9" width="21.54296875" hidden="1" customWidth="1"/>
    <col min="10" max="10" width="16.1796875" hidden="1" customWidth="1"/>
    <col min="11" max="11" width="16.54296875" hidden="1" customWidth="1"/>
    <col min="12" max="12" width="20.26953125" hidden="1" customWidth="1"/>
    <col min="13" max="13" width="19.7265625" hidden="1" customWidth="1"/>
    <col min="14" max="14" width="16.26953125" hidden="1" customWidth="1"/>
    <col min="15" max="15" width="24.453125" hidden="1" customWidth="1"/>
    <col min="16" max="16" width="20.54296875" hidden="1" customWidth="1"/>
    <col min="17" max="18" width="16.26953125" hidden="1" customWidth="1"/>
    <col min="19" max="19" width="9.1796875" hidden="1" customWidth="1"/>
    <col min="20" max="20" width="15.453125" hidden="1" customWidth="1"/>
    <col min="21" max="21" width="13.54296875" hidden="1" customWidth="1"/>
    <col min="22" max="22" width="15.81640625" bestFit="1" customWidth="1"/>
  </cols>
  <sheetData>
    <row r="1" spans="1:21" ht="18.5" x14ac:dyDescent="0.45">
      <c r="A1" s="38" t="s">
        <v>211</v>
      </c>
      <c r="B1" s="39"/>
      <c r="C1" s="38"/>
      <c r="D1" s="40"/>
      <c r="E1" s="38"/>
      <c r="F1" s="38"/>
      <c r="G1" s="38"/>
      <c r="H1" s="38"/>
      <c r="I1" s="38"/>
      <c r="J1" s="38"/>
      <c r="K1" s="38"/>
      <c r="L1" s="37"/>
      <c r="M1" s="37"/>
      <c r="N1" s="37"/>
      <c r="O1" s="37"/>
      <c r="P1" s="37"/>
      <c r="Q1" s="37"/>
      <c r="R1" s="37"/>
    </row>
    <row r="2" spans="1:21" ht="19" thickBot="1" x14ac:dyDescent="0.5">
      <c r="A2" s="41">
        <v>45658</v>
      </c>
      <c r="B2" s="39"/>
      <c r="C2" s="38"/>
      <c r="D2" s="40"/>
      <c r="E2" s="38"/>
      <c r="F2" s="38"/>
      <c r="G2" s="38"/>
      <c r="H2" s="38"/>
      <c r="I2" s="38"/>
      <c r="J2" s="38"/>
      <c r="K2" s="38"/>
      <c r="L2" s="37"/>
      <c r="M2" s="37"/>
      <c r="N2" s="37"/>
      <c r="O2" s="37"/>
      <c r="P2" s="37"/>
      <c r="Q2" s="37"/>
      <c r="R2" s="37"/>
    </row>
    <row r="3" spans="1:21" ht="15" thickBot="1" x14ac:dyDescent="0.4">
      <c r="A3" s="36" t="s">
        <v>206</v>
      </c>
      <c r="B3" s="34"/>
      <c r="C3" s="33"/>
      <c r="D3" s="35"/>
      <c r="E3" s="33"/>
      <c r="F3" s="53" t="s">
        <v>223</v>
      </c>
      <c r="G3" s="54"/>
      <c r="H3" s="54"/>
      <c r="I3" s="53" t="s">
        <v>217</v>
      </c>
      <c r="J3" s="54"/>
      <c r="K3" s="54"/>
      <c r="L3" s="53" t="s">
        <v>215</v>
      </c>
      <c r="M3" s="54"/>
      <c r="N3" s="54"/>
      <c r="O3" s="47" t="s">
        <v>216</v>
      </c>
      <c r="P3" s="47" t="s">
        <v>207</v>
      </c>
      <c r="Q3" s="43"/>
      <c r="R3" s="43"/>
    </row>
    <row r="4" spans="1:21" s="2" customFormat="1" ht="24.75" customHeight="1" x14ac:dyDescent="0.35">
      <c r="A4" s="27" t="s">
        <v>0</v>
      </c>
      <c r="B4" s="28" t="s">
        <v>1</v>
      </c>
      <c r="C4" s="29" t="s">
        <v>2</v>
      </c>
      <c r="D4" s="30" t="s">
        <v>3</v>
      </c>
      <c r="E4" s="31" t="s">
        <v>205</v>
      </c>
      <c r="F4" s="32" t="s">
        <v>208</v>
      </c>
      <c r="G4" s="32" t="s">
        <v>209</v>
      </c>
      <c r="H4" s="32" t="s">
        <v>210</v>
      </c>
      <c r="I4" s="32" t="s">
        <v>208</v>
      </c>
      <c r="J4" s="32" t="s">
        <v>209</v>
      </c>
      <c r="K4" s="32" t="s">
        <v>210</v>
      </c>
      <c r="L4" s="32" t="s">
        <v>208</v>
      </c>
      <c r="M4" s="32" t="s">
        <v>209</v>
      </c>
      <c r="N4" s="32" t="s">
        <v>210</v>
      </c>
      <c r="O4" s="44"/>
      <c r="P4" s="44" t="s">
        <v>208</v>
      </c>
      <c r="Q4" s="44" t="s">
        <v>209</v>
      </c>
      <c r="R4" s="44" t="s">
        <v>210</v>
      </c>
      <c r="T4" s="32" t="s">
        <v>208</v>
      </c>
      <c r="U4" s="32" t="s">
        <v>209</v>
      </c>
    </row>
    <row r="5" spans="1:21" x14ac:dyDescent="0.35">
      <c r="A5" s="24" t="s">
        <v>4</v>
      </c>
      <c r="B5" s="4" t="s">
        <v>5</v>
      </c>
      <c r="C5" s="25" t="s">
        <v>4</v>
      </c>
      <c r="D5" s="4" t="s">
        <v>6</v>
      </c>
      <c r="E5" s="3" t="s">
        <v>192</v>
      </c>
      <c r="F5" s="3">
        <f t="shared" ref="F5:F36" si="0">ROUNDUP(I5*133.4/128.4,-3)</f>
        <v>67591000</v>
      </c>
      <c r="G5" s="3">
        <f t="shared" ref="G5:G36" si="1">ROUNDUP(J5*129.6/124.4,-3)</f>
        <v>32400000</v>
      </c>
      <c r="H5" s="3">
        <f t="shared" ref="H5:H36" si="2">F5+G5</f>
        <v>99991000</v>
      </c>
      <c r="I5" s="3">
        <f t="shared" ref="I5:I36" si="3">ROUNDUP(L5*128.4/124,-3)</f>
        <v>65057000</v>
      </c>
      <c r="J5" s="3">
        <f t="shared" ref="J5:J32" si="4">ROUNDUP(M5*124.4/122,-3)</f>
        <v>31100000</v>
      </c>
      <c r="K5" s="3">
        <f t="shared" ref="K5:K36" si="5">I5+J5</f>
        <v>96157000</v>
      </c>
      <c r="L5" s="22">
        <f t="shared" ref="L5:L32" si="6">ROUNDUP(P5*124/110.4,-3)</f>
        <v>62827000</v>
      </c>
      <c r="M5" s="22">
        <f t="shared" ref="M5:M36" si="7">ROUNDUP(Q5*122/105.2,-3)</f>
        <v>30500000</v>
      </c>
      <c r="N5" s="23">
        <f t="shared" ref="N5:N36" si="8">SUM(L5:M5)</f>
        <v>93327000</v>
      </c>
      <c r="O5" s="45"/>
      <c r="P5" s="45">
        <v>55936000</v>
      </c>
      <c r="Q5" s="45">
        <v>26300000</v>
      </c>
      <c r="R5" s="45">
        <v>82236000</v>
      </c>
      <c r="T5" s="22">
        <v>54720000</v>
      </c>
      <c r="U5" s="22">
        <v>25875000</v>
      </c>
    </row>
    <row r="6" spans="1:21" x14ac:dyDescent="0.35">
      <c r="A6" s="24" t="s">
        <v>4</v>
      </c>
      <c r="B6" s="4" t="s">
        <v>7</v>
      </c>
      <c r="C6" s="24" t="s">
        <v>8</v>
      </c>
      <c r="D6" s="4" t="s">
        <v>9</v>
      </c>
      <c r="E6" s="3" t="s">
        <v>192</v>
      </c>
      <c r="F6" s="3">
        <f t="shared" si="0"/>
        <v>1272000</v>
      </c>
      <c r="G6" s="3">
        <f t="shared" si="1"/>
        <v>2361000</v>
      </c>
      <c r="H6" s="3">
        <f t="shared" si="2"/>
        <v>3633000</v>
      </c>
      <c r="I6" s="3">
        <f t="shared" si="3"/>
        <v>1224000</v>
      </c>
      <c r="J6" s="3">
        <f t="shared" si="4"/>
        <v>2266000</v>
      </c>
      <c r="K6" s="3">
        <f t="shared" si="5"/>
        <v>3490000</v>
      </c>
      <c r="L6" s="22">
        <f t="shared" si="6"/>
        <v>1182000</v>
      </c>
      <c r="M6" s="22">
        <f t="shared" si="7"/>
        <v>2222000</v>
      </c>
      <c r="N6" s="23">
        <f t="shared" si="8"/>
        <v>3404000</v>
      </c>
      <c r="O6" s="45"/>
      <c r="P6" s="45">
        <v>1052000</v>
      </c>
      <c r="Q6" s="45">
        <v>1916000</v>
      </c>
      <c r="R6" s="45">
        <v>2968000</v>
      </c>
      <c r="T6" s="22">
        <v>1029000</v>
      </c>
      <c r="U6" s="22">
        <v>1885000</v>
      </c>
    </row>
    <row r="7" spans="1:21" x14ac:dyDescent="0.35">
      <c r="A7" s="24" t="s">
        <v>4</v>
      </c>
      <c r="B7" s="4" t="s">
        <v>7</v>
      </c>
      <c r="C7" s="24" t="s">
        <v>10</v>
      </c>
      <c r="D7" s="4" t="s">
        <v>11</v>
      </c>
      <c r="E7" s="3" t="s">
        <v>192</v>
      </c>
      <c r="F7" s="3">
        <f t="shared" si="0"/>
        <v>63000</v>
      </c>
      <c r="G7" s="3">
        <f t="shared" si="1"/>
        <v>177000</v>
      </c>
      <c r="H7" s="3">
        <f t="shared" si="2"/>
        <v>240000</v>
      </c>
      <c r="I7" s="3">
        <f t="shared" si="3"/>
        <v>60000</v>
      </c>
      <c r="J7" s="3">
        <f t="shared" si="4"/>
        <v>169000</v>
      </c>
      <c r="K7" s="3">
        <f t="shared" si="5"/>
        <v>229000</v>
      </c>
      <c r="L7" s="22">
        <f t="shared" si="6"/>
        <v>57000</v>
      </c>
      <c r="M7" s="22">
        <f t="shared" si="7"/>
        <v>165000</v>
      </c>
      <c r="N7" s="23">
        <f t="shared" si="8"/>
        <v>222000</v>
      </c>
      <c r="O7" s="45"/>
      <c r="P7" s="45">
        <v>50000</v>
      </c>
      <c r="Q7" s="45">
        <v>142000</v>
      </c>
      <c r="R7" s="45">
        <v>192000</v>
      </c>
      <c r="T7" s="22">
        <v>48000</v>
      </c>
      <c r="U7" s="22">
        <v>139000</v>
      </c>
    </row>
    <row r="8" spans="1:21" x14ac:dyDescent="0.35">
      <c r="A8" s="24" t="s">
        <v>4</v>
      </c>
      <c r="B8" s="4" t="s">
        <v>12</v>
      </c>
      <c r="C8" s="24" t="s">
        <v>13</v>
      </c>
      <c r="D8" s="4" t="s">
        <v>14</v>
      </c>
      <c r="E8" s="3" t="s">
        <v>192</v>
      </c>
      <c r="F8" s="3">
        <f t="shared" si="0"/>
        <v>1038000</v>
      </c>
      <c r="G8" s="3">
        <f t="shared" si="1"/>
        <v>685000</v>
      </c>
      <c r="H8" s="3">
        <f t="shared" si="2"/>
        <v>1723000</v>
      </c>
      <c r="I8" s="3">
        <f t="shared" si="3"/>
        <v>999000</v>
      </c>
      <c r="J8" s="3">
        <f t="shared" si="4"/>
        <v>657000</v>
      </c>
      <c r="K8" s="3">
        <f t="shared" si="5"/>
        <v>1656000</v>
      </c>
      <c r="L8" s="22">
        <f t="shared" si="6"/>
        <v>964000</v>
      </c>
      <c r="M8" s="22">
        <f t="shared" si="7"/>
        <v>644000</v>
      </c>
      <c r="N8" s="23">
        <f t="shared" si="8"/>
        <v>1608000</v>
      </c>
      <c r="O8" s="45"/>
      <c r="P8" s="45">
        <v>858000</v>
      </c>
      <c r="Q8" s="45">
        <v>555000</v>
      </c>
      <c r="R8" s="45">
        <v>1413000</v>
      </c>
      <c r="T8" s="22">
        <v>839000</v>
      </c>
      <c r="U8" s="22">
        <v>546000</v>
      </c>
    </row>
    <row r="9" spans="1:21" x14ac:dyDescent="0.35">
      <c r="A9" s="24" t="s">
        <v>4</v>
      </c>
      <c r="B9" s="4" t="s">
        <v>7</v>
      </c>
      <c r="C9" s="24" t="s">
        <v>15</v>
      </c>
      <c r="D9" s="4" t="s">
        <v>16</v>
      </c>
      <c r="E9" s="3" t="s">
        <v>192</v>
      </c>
      <c r="F9" s="3">
        <f t="shared" si="0"/>
        <v>167000</v>
      </c>
      <c r="G9" s="3">
        <f t="shared" si="1"/>
        <v>340000</v>
      </c>
      <c r="H9" s="3">
        <f t="shared" si="2"/>
        <v>507000</v>
      </c>
      <c r="I9" s="3">
        <f t="shared" si="3"/>
        <v>160000</v>
      </c>
      <c r="J9" s="3">
        <f t="shared" si="4"/>
        <v>326000</v>
      </c>
      <c r="K9" s="3">
        <f t="shared" si="5"/>
        <v>486000</v>
      </c>
      <c r="L9" s="22">
        <f t="shared" si="6"/>
        <v>154000</v>
      </c>
      <c r="M9" s="22">
        <f t="shared" si="7"/>
        <v>319000</v>
      </c>
      <c r="N9" s="23">
        <f t="shared" si="8"/>
        <v>473000</v>
      </c>
      <c r="O9" s="45"/>
      <c r="P9" s="45">
        <v>137000</v>
      </c>
      <c r="Q9" s="45">
        <v>275000</v>
      </c>
      <c r="R9" s="45">
        <v>412000</v>
      </c>
      <c r="T9" s="22">
        <v>134000</v>
      </c>
      <c r="U9" s="22">
        <v>270000</v>
      </c>
    </row>
    <row r="10" spans="1:21" x14ac:dyDescent="0.35">
      <c r="A10" s="24" t="s">
        <v>4</v>
      </c>
      <c r="B10" s="4" t="s">
        <v>7</v>
      </c>
      <c r="C10" s="24" t="s">
        <v>17</v>
      </c>
      <c r="D10" s="4" t="s">
        <v>18</v>
      </c>
      <c r="E10" s="3" t="s">
        <v>192</v>
      </c>
      <c r="F10" s="3">
        <f t="shared" si="0"/>
        <v>63000</v>
      </c>
      <c r="G10" s="3">
        <f t="shared" si="1"/>
        <v>177000</v>
      </c>
      <c r="H10" s="3">
        <f t="shared" si="2"/>
        <v>240000</v>
      </c>
      <c r="I10" s="3">
        <f t="shared" si="3"/>
        <v>60000</v>
      </c>
      <c r="J10" s="3">
        <f t="shared" si="4"/>
        <v>169000</v>
      </c>
      <c r="K10" s="3">
        <f t="shared" si="5"/>
        <v>229000</v>
      </c>
      <c r="L10" s="22">
        <f t="shared" si="6"/>
        <v>57000</v>
      </c>
      <c r="M10" s="22">
        <f t="shared" si="7"/>
        <v>165000</v>
      </c>
      <c r="N10" s="23">
        <f t="shared" si="8"/>
        <v>222000</v>
      </c>
      <c r="O10" s="45"/>
      <c r="P10" s="45">
        <v>50000</v>
      </c>
      <c r="Q10" s="45">
        <v>142000</v>
      </c>
      <c r="R10" s="45">
        <v>192000</v>
      </c>
      <c r="T10" s="22">
        <v>48000</v>
      </c>
      <c r="U10" s="22">
        <v>139000</v>
      </c>
    </row>
    <row r="11" spans="1:21" x14ac:dyDescent="0.35">
      <c r="A11" s="24" t="s">
        <v>4</v>
      </c>
      <c r="B11" s="4" t="s">
        <v>7</v>
      </c>
      <c r="C11" s="24" t="s">
        <v>19</v>
      </c>
      <c r="D11" s="4" t="s">
        <v>20</v>
      </c>
      <c r="E11" s="3" t="s">
        <v>192</v>
      </c>
      <c r="F11" s="3">
        <f t="shared" si="0"/>
        <v>638000</v>
      </c>
      <c r="G11" s="3">
        <f t="shared" si="1"/>
        <v>971000</v>
      </c>
      <c r="H11" s="3">
        <f t="shared" si="2"/>
        <v>1609000</v>
      </c>
      <c r="I11" s="3">
        <f t="shared" si="3"/>
        <v>614000</v>
      </c>
      <c r="J11" s="3">
        <f t="shared" si="4"/>
        <v>932000</v>
      </c>
      <c r="K11" s="3">
        <f t="shared" si="5"/>
        <v>1546000</v>
      </c>
      <c r="L11" s="22">
        <f t="shared" si="6"/>
        <v>592000</v>
      </c>
      <c r="M11" s="22">
        <f t="shared" si="7"/>
        <v>914000</v>
      </c>
      <c r="N11" s="23">
        <f t="shared" si="8"/>
        <v>1506000</v>
      </c>
      <c r="O11" s="45"/>
      <c r="P11" s="45">
        <v>527000</v>
      </c>
      <c r="Q11" s="45">
        <v>788000</v>
      </c>
      <c r="R11" s="45">
        <v>1315000</v>
      </c>
      <c r="T11" s="22">
        <v>515000</v>
      </c>
      <c r="U11" s="22">
        <v>775000</v>
      </c>
    </row>
    <row r="12" spans="1:21" x14ac:dyDescent="0.35">
      <c r="A12" s="24" t="s">
        <v>4</v>
      </c>
      <c r="B12" s="4" t="s">
        <v>7</v>
      </c>
      <c r="C12" s="24" t="s">
        <v>21</v>
      </c>
      <c r="D12" s="4" t="s">
        <v>22</v>
      </c>
      <c r="E12" s="3" t="s">
        <v>192</v>
      </c>
      <c r="F12" s="3">
        <f t="shared" si="0"/>
        <v>63000</v>
      </c>
      <c r="G12" s="3">
        <f t="shared" si="1"/>
        <v>177000</v>
      </c>
      <c r="H12" s="3">
        <f t="shared" si="2"/>
        <v>240000</v>
      </c>
      <c r="I12" s="3">
        <f t="shared" si="3"/>
        <v>60000</v>
      </c>
      <c r="J12" s="3">
        <f t="shared" si="4"/>
        <v>169000</v>
      </c>
      <c r="K12" s="3">
        <f t="shared" si="5"/>
        <v>229000</v>
      </c>
      <c r="L12" s="22">
        <f t="shared" si="6"/>
        <v>57000</v>
      </c>
      <c r="M12" s="22">
        <f t="shared" si="7"/>
        <v>165000</v>
      </c>
      <c r="N12" s="23">
        <f t="shared" si="8"/>
        <v>222000</v>
      </c>
      <c r="O12" s="45"/>
      <c r="P12" s="45">
        <v>50000</v>
      </c>
      <c r="Q12" s="45">
        <v>142000</v>
      </c>
      <c r="R12" s="45">
        <v>192000</v>
      </c>
      <c r="T12" s="22">
        <v>48000</v>
      </c>
      <c r="U12" s="22">
        <v>139000</v>
      </c>
    </row>
    <row r="13" spans="1:21" x14ac:dyDescent="0.35">
      <c r="A13" s="24" t="s">
        <v>4</v>
      </c>
      <c r="B13" s="4" t="s">
        <v>7</v>
      </c>
      <c r="C13" s="24" t="s">
        <v>23</v>
      </c>
      <c r="D13" s="4" t="s">
        <v>24</v>
      </c>
      <c r="E13" s="3" t="s">
        <v>192</v>
      </c>
      <c r="F13" s="3">
        <f t="shared" si="0"/>
        <v>167000</v>
      </c>
      <c r="G13" s="3">
        <f t="shared" si="1"/>
        <v>340000</v>
      </c>
      <c r="H13" s="3">
        <f t="shared" si="2"/>
        <v>507000</v>
      </c>
      <c r="I13" s="3">
        <f t="shared" si="3"/>
        <v>160000</v>
      </c>
      <c r="J13" s="3">
        <f t="shared" si="4"/>
        <v>326000</v>
      </c>
      <c r="K13" s="3">
        <f t="shared" si="5"/>
        <v>486000</v>
      </c>
      <c r="L13" s="22">
        <f t="shared" si="6"/>
        <v>154000</v>
      </c>
      <c r="M13" s="22">
        <f t="shared" si="7"/>
        <v>319000</v>
      </c>
      <c r="N13" s="23">
        <f t="shared" si="8"/>
        <v>473000</v>
      </c>
      <c r="O13" s="45"/>
      <c r="P13" s="45">
        <v>137000</v>
      </c>
      <c r="Q13" s="45">
        <v>275000</v>
      </c>
      <c r="R13" s="45">
        <v>412000</v>
      </c>
      <c r="T13" s="22">
        <v>134000</v>
      </c>
      <c r="U13" s="22">
        <v>270000</v>
      </c>
    </row>
    <row r="14" spans="1:21" x14ac:dyDescent="0.35">
      <c r="A14" s="24" t="s">
        <v>4</v>
      </c>
      <c r="B14" s="4" t="s">
        <v>7</v>
      </c>
      <c r="C14" s="24" t="s">
        <v>25</v>
      </c>
      <c r="D14" s="4" t="s">
        <v>26</v>
      </c>
      <c r="E14" s="3" t="s">
        <v>192</v>
      </c>
      <c r="F14" s="3">
        <f t="shared" si="0"/>
        <v>416000</v>
      </c>
      <c r="G14" s="3">
        <f t="shared" si="1"/>
        <v>577000</v>
      </c>
      <c r="H14" s="3">
        <f t="shared" si="2"/>
        <v>993000</v>
      </c>
      <c r="I14" s="3">
        <f t="shared" si="3"/>
        <v>400000</v>
      </c>
      <c r="J14" s="3">
        <f t="shared" si="4"/>
        <v>553000</v>
      </c>
      <c r="K14" s="3">
        <f t="shared" si="5"/>
        <v>953000</v>
      </c>
      <c r="L14" s="22">
        <f t="shared" si="6"/>
        <v>386000</v>
      </c>
      <c r="M14" s="22">
        <f t="shared" si="7"/>
        <v>542000</v>
      </c>
      <c r="N14" s="23">
        <f t="shared" si="8"/>
        <v>928000</v>
      </c>
      <c r="O14" s="45"/>
      <c r="P14" s="45">
        <v>343000</v>
      </c>
      <c r="Q14" s="45">
        <v>467000</v>
      </c>
      <c r="R14" s="45">
        <v>810000</v>
      </c>
      <c r="T14" s="22">
        <v>335000</v>
      </c>
      <c r="U14" s="22">
        <v>459000</v>
      </c>
    </row>
    <row r="15" spans="1:21" x14ac:dyDescent="0.35">
      <c r="A15" s="24" t="s">
        <v>4</v>
      </c>
      <c r="B15" s="4" t="s">
        <v>7</v>
      </c>
      <c r="C15" s="24" t="s">
        <v>27</v>
      </c>
      <c r="D15" s="4" t="s">
        <v>28</v>
      </c>
      <c r="E15" s="3" t="s">
        <v>192</v>
      </c>
      <c r="F15" s="3">
        <f t="shared" si="0"/>
        <v>63000</v>
      </c>
      <c r="G15" s="3">
        <f t="shared" si="1"/>
        <v>177000</v>
      </c>
      <c r="H15" s="3">
        <f t="shared" si="2"/>
        <v>240000</v>
      </c>
      <c r="I15" s="3">
        <f t="shared" si="3"/>
        <v>60000</v>
      </c>
      <c r="J15" s="3">
        <f t="shared" si="4"/>
        <v>169000</v>
      </c>
      <c r="K15" s="3">
        <f t="shared" si="5"/>
        <v>229000</v>
      </c>
      <c r="L15" s="22">
        <f t="shared" si="6"/>
        <v>57000</v>
      </c>
      <c r="M15" s="22">
        <f t="shared" si="7"/>
        <v>165000</v>
      </c>
      <c r="N15" s="23">
        <f t="shared" si="8"/>
        <v>222000</v>
      </c>
      <c r="O15" s="45"/>
      <c r="P15" s="45">
        <v>50000</v>
      </c>
      <c r="Q15" s="45">
        <v>142000</v>
      </c>
      <c r="R15" s="45">
        <v>192000</v>
      </c>
      <c r="T15" s="22">
        <v>48000</v>
      </c>
      <c r="U15" s="22">
        <v>139000</v>
      </c>
    </row>
    <row r="16" spans="1:21" x14ac:dyDescent="0.35">
      <c r="A16" s="24" t="s">
        <v>4</v>
      </c>
      <c r="B16" s="4" t="s">
        <v>7</v>
      </c>
      <c r="C16" s="24" t="s">
        <v>29</v>
      </c>
      <c r="D16" s="4" t="s">
        <v>30</v>
      </c>
      <c r="E16" s="3" t="s">
        <v>192</v>
      </c>
      <c r="F16" s="3">
        <f t="shared" si="0"/>
        <v>638000</v>
      </c>
      <c r="G16" s="3">
        <f t="shared" si="1"/>
        <v>971000</v>
      </c>
      <c r="H16" s="3">
        <f t="shared" si="2"/>
        <v>1609000</v>
      </c>
      <c r="I16" s="3">
        <f t="shared" si="3"/>
        <v>614000</v>
      </c>
      <c r="J16" s="3">
        <f t="shared" si="4"/>
        <v>932000</v>
      </c>
      <c r="K16" s="3">
        <f t="shared" si="5"/>
        <v>1546000</v>
      </c>
      <c r="L16" s="22">
        <f t="shared" si="6"/>
        <v>592000</v>
      </c>
      <c r="M16" s="22">
        <f t="shared" si="7"/>
        <v>914000</v>
      </c>
      <c r="N16" s="23">
        <f t="shared" si="8"/>
        <v>1506000</v>
      </c>
      <c r="O16" s="45"/>
      <c r="P16" s="45">
        <v>527000</v>
      </c>
      <c r="Q16" s="45">
        <v>788000</v>
      </c>
      <c r="R16" s="45">
        <v>1315000</v>
      </c>
      <c r="T16" s="22">
        <v>515000</v>
      </c>
      <c r="U16" s="22">
        <v>775000</v>
      </c>
    </row>
    <row r="17" spans="1:21" x14ac:dyDescent="0.35">
      <c r="A17" s="24" t="s">
        <v>4</v>
      </c>
      <c r="B17" s="4" t="s">
        <v>7</v>
      </c>
      <c r="C17" s="24" t="s">
        <v>31</v>
      </c>
      <c r="D17" s="4" t="s">
        <v>32</v>
      </c>
      <c r="E17" s="3" t="s">
        <v>192</v>
      </c>
      <c r="F17" s="3">
        <f t="shared" si="0"/>
        <v>26000</v>
      </c>
      <c r="G17" s="3">
        <f t="shared" si="1"/>
        <v>135000</v>
      </c>
      <c r="H17" s="3">
        <f t="shared" si="2"/>
        <v>161000</v>
      </c>
      <c r="I17" s="3">
        <f t="shared" si="3"/>
        <v>25000</v>
      </c>
      <c r="J17" s="3">
        <f t="shared" si="4"/>
        <v>129000</v>
      </c>
      <c r="K17" s="3">
        <f t="shared" si="5"/>
        <v>154000</v>
      </c>
      <c r="L17" s="22">
        <f t="shared" si="6"/>
        <v>24000</v>
      </c>
      <c r="M17" s="22">
        <f t="shared" si="7"/>
        <v>126000</v>
      </c>
      <c r="N17" s="23">
        <f t="shared" si="8"/>
        <v>150000</v>
      </c>
      <c r="O17" s="45"/>
      <c r="P17" s="45">
        <v>21000</v>
      </c>
      <c r="Q17" s="45">
        <v>108000</v>
      </c>
      <c r="R17" s="45">
        <v>129000</v>
      </c>
      <c r="T17" s="22">
        <v>20000</v>
      </c>
      <c r="U17" s="22">
        <v>106000</v>
      </c>
    </row>
    <row r="18" spans="1:21" x14ac:dyDescent="0.35">
      <c r="A18" s="24" t="s">
        <v>4</v>
      </c>
      <c r="B18" s="4" t="s">
        <v>7</v>
      </c>
      <c r="C18" s="24" t="s">
        <v>33</v>
      </c>
      <c r="D18" s="4" t="s">
        <v>34</v>
      </c>
      <c r="E18" s="3" t="s">
        <v>192</v>
      </c>
      <c r="F18" s="3">
        <f t="shared" si="0"/>
        <v>943000</v>
      </c>
      <c r="G18" s="3">
        <f t="shared" si="1"/>
        <v>1188000</v>
      </c>
      <c r="H18" s="3">
        <f t="shared" si="2"/>
        <v>2131000</v>
      </c>
      <c r="I18" s="3">
        <f t="shared" si="3"/>
        <v>907000</v>
      </c>
      <c r="J18" s="3">
        <f t="shared" si="4"/>
        <v>1140000</v>
      </c>
      <c r="K18" s="3">
        <f t="shared" si="5"/>
        <v>2047000</v>
      </c>
      <c r="L18" s="22">
        <f t="shared" si="6"/>
        <v>875000</v>
      </c>
      <c r="M18" s="22">
        <f t="shared" si="7"/>
        <v>1118000</v>
      </c>
      <c r="N18" s="23">
        <f t="shared" si="8"/>
        <v>1993000</v>
      </c>
      <c r="O18" s="45"/>
      <c r="P18" s="45">
        <v>779000</v>
      </c>
      <c r="Q18" s="45">
        <v>964000</v>
      </c>
      <c r="R18" s="45">
        <v>1743000</v>
      </c>
      <c r="T18" s="22">
        <v>762000</v>
      </c>
      <c r="U18" s="22">
        <v>948000</v>
      </c>
    </row>
    <row r="19" spans="1:21" x14ac:dyDescent="0.35">
      <c r="A19" s="24" t="s">
        <v>4</v>
      </c>
      <c r="B19" s="4" t="s">
        <v>7</v>
      </c>
      <c r="C19" s="24" t="s">
        <v>35</v>
      </c>
      <c r="D19" s="4" t="s">
        <v>36</v>
      </c>
      <c r="E19" s="3" t="s">
        <v>192</v>
      </c>
      <c r="F19" s="3">
        <f t="shared" si="0"/>
        <v>167000</v>
      </c>
      <c r="G19" s="3">
        <f t="shared" si="1"/>
        <v>340000</v>
      </c>
      <c r="H19" s="3">
        <f t="shared" si="2"/>
        <v>507000</v>
      </c>
      <c r="I19" s="3">
        <f t="shared" si="3"/>
        <v>160000</v>
      </c>
      <c r="J19" s="3">
        <f t="shared" si="4"/>
        <v>326000</v>
      </c>
      <c r="K19" s="3">
        <f t="shared" si="5"/>
        <v>486000</v>
      </c>
      <c r="L19" s="22">
        <f t="shared" si="6"/>
        <v>154000</v>
      </c>
      <c r="M19" s="22">
        <f t="shared" si="7"/>
        <v>319000</v>
      </c>
      <c r="N19" s="23">
        <f t="shared" si="8"/>
        <v>473000</v>
      </c>
      <c r="O19" s="45"/>
      <c r="P19" s="45">
        <v>137000</v>
      </c>
      <c r="Q19" s="45">
        <v>275000</v>
      </c>
      <c r="R19" s="45">
        <v>412000</v>
      </c>
      <c r="T19" s="22">
        <v>134000</v>
      </c>
      <c r="U19" s="22">
        <v>270000</v>
      </c>
    </row>
    <row r="20" spans="1:21" x14ac:dyDescent="0.35">
      <c r="A20" s="24" t="s">
        <v>4</v>
      </c>
      <c r="B20" s="4" t="s">
        <v>7</v>
      </c>
      <c r="C20" s="24" t="s">
        <v>37</v>
      </c>
      <c r="D20" s="4" t="s">
        <v>38</v>
      </c>
      <c r="E20" s="3" t="s">
        <v>192</v>
      </c>
      <c r="F20" s="3">
        <f t="shared" si="0"/>
        <v>26000</v>
      </c>
      <c r="G20" s="3">
        <f t="shared" si="1"/>
        <v>135000</v>
      </c>
      <c r="H20" s="3">
        <f t="shared" si="2"/>
        <v>161000</v>
      </c>
      <c r="I20" s="3">
        <f t="shared" si="3"/>
        <v>25000</v>
      </c>
      <c r="J20" s="3">
        <f t="shared" si="4"/>
        <v>129000</v>
      </c>
      <c r="K20" s="3">
        <f t="shared" si="5"/>
        <v>154000</v>
      </c>
      <c r="L20" s="22">
        <f t="shared" si="6"/>
        <v>24000</v>
      </c>
      <c r="M20" s="22">
        <f t="shared" si="7"/>
        <v>126000</v>
      </c>
      <c r="N20" s="23">
        <f t="shared" si="8"/>
        <v>150000</v>
      </c>
      <c r="O20" s="45"/>
      <c r="P20" s="45">
        <v>21000</v>
      </c>
      <c r="Q20" s="45">
        <v>108000</v>
      </c>
      <c r="R20" s="45">
        <v>129000</v>
      </c>
      <c r="T20" s="22">
        <v>20000</v>
      </c>
      <c r="U20" s="22">
        <v>106000</v>
      </c>
    </row>
    <row r="21" spans="1:21" x14ac:dyDescent="0.35">
      <c r="A21" s="24" t="s">
        <v>4</v>
      </c>
      <c r="B21" s="4" t="s">
        <v>7</v>
      </c>
      <c r="C21" s="24" t="s">
        <v>39</v>
      </c>
      <c r="D21" s="4" t="s">
        <v>40</v>
      </c>
      <c r="E21" s="3" t="s">
        <v>192</v>
      </c>
      <c r="F21" s="3">
        <f t="shared" si="0"/>
        <v>167000</v>
      </c>
      <c r="G21" s="3">
        <f t="shared" si="1"/>
        <v>340000</v>
      </c>
      <c r="H21" s="3">
        <f t="shared" si="2"/>
        <v>507000</v>
      </c>
      <c r="I21" s="3">
        <f t="shared" si="3"/>
        <v>160000</v>
      </c>
      <c r="J21" s="3">
        <f t="shared" si="4"/>
        <v>326000</v>
      </c>
      <c r="K21" s="3">
        <f t="shared" si="5"/>
        <v>486000</v>
      </c>
      <c r="L21" s="22">
        <f t="shared" si="6"/>
        <v>154000</v>
      </c>
      <c r="M21" s="22">
        <f t="shared" si="7"/>
        <v>319000</v>
      </c>
      <c r="N21" s="23">
        <f t="shared" si="8"/>
        <v>473000</v>
      </c>
      <c r="O21" s="45"/>
      <c r="P21" s="45">
        <v>137000</v>
      </c>
      <c r="Q21" s="45">
        <v>275000</v>
      </c>
      <c r="R21" s="45">
        <v>412000</v>
      </c>
      <c r="T21" s="22">
        <v>134000</v>
      </c>
      <c r="U21" s="22">
        <v>270000</v>
      </c>
    </row>
    <row r="22" spans="1:21" x14ac:dyDescent="0.35">
      <c r="A22" s="24" t="s">
        <v>4</v>
      </c>
      <c r="B22" s="4" t="s">
        <v>7</v>
      </c>
      <c r="C22" s="24" t="s">
        <v>41</v>
      </c>
      <c r="D22" s="4" t="s">
        <v>42</v>
      </c>
      <c r="E22" s="3" t="s">
        <v>192</v>
      </c>
      <c r="F22" s="3">
        <f t="shared" si="0"/>
        <v>63000</v>
      </c>
      <c r="G22" s="3">
        <f t="shared" si="1"/>
        <v>177000</v>
      </c>
      <c r="H22" s="3">
        <f t="shared" si="2"/>
        <v>240000</v>
      </c>
      <c r="I22" s="3">
        <f t="shared" si="3"/>
        <v>60000</v>
      </c>
      <c r="J22" s="3">
        <f t="shared" si="4"/>
        <v>169000</v>
      </c>
      <c r="K22" s="3">
        <f t="shared" si="5"/>
        <v>229000</v>
      </c>
      <c r="L22" s="22">
        <f t="shared" si="6"/>
        <v>57000</v>
      </c>
      <c r="M22" s="22">
        <f t="shared" si="7"/>
        <v>165000</v>
      </c>
      <c r="N22" s="23">
        <f t="shared" si="8"/>
        <v>222000</v>
      </c>
      <c r="O22" s="45"/>
      <c r="P22" s="45">
        <v>50000</v>
      </c>
      <c r="Q22" s="45">
        <v>142000</v>
      </c>
      <c r="R22" s="45">
        <v>192000</v>
      </c>
      <c r="T22" s="22">
        <v>48000</v>
      </c>
      <c r="U22" s="22">
        <v>139000</v>
      </c>
    </row>
    <row r="23" spans="1:21" x14ac:dyDescent="0.35">
      <c r="A23" s="24" t="s">
        <v>4</v>
      </c>
      <c r="B23" s="4" t="s">
        <v>43</v>
      </c>
      <c r="C23" s="24" t="s">
        <v>44</v>
      </c>
      <c r="D23" s="4" t="s">
        <v>45</v>
      </c>
      <c r="E23" s="3" t="s">
        <v>192</v>
      </c>
      <c r="F23" s="3">
        <f t="shared" si="0"/>
        <v>211000</v>
      </c>
      <c r="G23" s="3">
        <f t="shared" si="1"/>
        <v>98000</v>
      </c>
      <c r="H23" s="3">
        <f t="shared" si="2"/>
        <v>309000</v>
      </c>
      <c r="I23" s="3">
        <f t="shared" si="3"/>
        <v>203000</v>
      </c>
      <c r="J23" s="3">
        <f t="shared" si="4"/>
        <v>94000</v>
      </c>
      <c r="K23" s="3">
        <f t="shared" si="5"/>
        <v>297000</v>
      </c>
      <c r="L23" s="22">
        <f t="shared" si="6"/>
        <v>196000</v>
      </c>
      <c r="M23" s="22">
        <f t="shared" si="7"/>
        <v>92000</v>
      </c>
      <c r="N23" s="23">
        <f t="shared" si="8"/>
        <v>288000</v>
      </c>
      <c r="O23" s="45"/>
      <c r="P23" s="45">
        <v>174000</v>
      </c>
      <c r="Q23" s="45">
        <v>79000</v>
      </c>
      <c r="R23" s="45">
        <v>253000</v>
      </c>
      <c r="T23" s="22">
        <v>170000</v>
      </c>
      <c r="U23" s="22">
        <v>77000</v>
      </c>
    </row>
    <row r="24" spans="1:21" x14ac:dyDescent="0.35">
      <c r="A24" s="24" t="s">
        <v>4</v>
      </c>
      <c r="B24" s="4" t="s">
        <v>7</v>
      </c>
      <c r="C24" s="24" t="s">
        <v>46</v>
      </c>
      <c r="D24" s="4" t="s">
        <v>47</v>
      </c>
      <c r="E24" s="3" t="s">
        <v>192</v>
      </c>
      <c r="F24" s="3">
        <f t="shared" si="0"/>
        <v>435000</v>
      </c>
      <c r="G24" s="3">
        <f t="shared" si="1"/>
        <v>1616000</v>
      </c>
      <c r="H24" s="3">
        <f t="shared" si="2"/>
        <v>2051000</v>
      </c>
      <c r="I24" s="3">
        <f t="shared" si="3"/>
        <v>418000</v>
      </c>
      <c r="J24" s="3">
        <f t="shared" si="4"/>
        <v>1551000</v>
      </c>
      <c r="K24" s="3">
        <f t="shared" si="5"/>
        <v>1969000</v>
      </c>
      <c r="L24" s="22">
        <f t="shared" si="6"/>
        <v>403000</v>
      </c>
      <c r="M24" s="22">
        <f t="shared" si="7"/>
        <v>1521000</v>
      </c>
      <c r="N24" s="23">
        <f t="shared" si="8"/>
        <v>1924000</v>
      </c>
      <c r="O24" s="45"/>
      <c r="P24" s="45">
        <v>358000</v>
      </c>
      <c r="Q24" s="45">
        <v>1311000</v>
      </c>
      <c r="R24" s="45">
        <v>1669000</v>
      </c>
      <c r="T24" s="22">
        <v>350000</v>
      </c>
      <c r="U24" s="22">
        <v>1289000</v>
      </c>
    </row>
    <row r="25" spans="1:21" x14ac:dyDescent="0.35">
      <c r="A25" s="24" t="s">
        <v>4</v>
      </c>
      <c r="B25" s="4" t="s">
        <v>7</v>
      </c>
      <c r="C25" s="24" t="s">
        <v>48</v>
      </c>
      <c r="D25" s="4" t="s">
        <v>49</v>
      </c>
      <c r="E25" s="3" t="s">
        <v>192</v>
      </c>
      <c r="F25" s="3">
        <f t="shared" si="0"/>
        <v>167000</v>
      </c>
      <c r="G25" s="3">
        <f t="shared" si="1"/>
        <v>340000</v>
      </c>
      <c r="H25" s="3">
        <f t="shared" si="2"/>
        <v>507000</v>
      </c>
      <c r="I25" s="3">
        <f t="shared" si="3"/>
        <v>160000</v>
      </c>
      <c r="J25" s="3">
        <f t="shared" si="4"/>
        <v>326000</v>
      </c>
      <c r="K25" s="3">
        <f t="shared" si="5"/>
        <v>486000</v>
      </c>
      <c r="L25" s="22">
        <f t="shared" si="6"/>
        <v>154000</v>
      </c>
      <c r="M25" s="22">
        <f t="shared" si="7"/>
        <v>319000</v>
      </c>
      <c r="N25" s="23">
        <f t="shared" si="8"/>
        <v>473000</v>
      </c>
      <c r="O25" s="45"/>
      <c r="P25" s="45">
        <v>137000</v>
      </c>
      <c r="Q25" s="45">
        <v>275000</v>
      </c>
      <c r="R25" s="45">
        <v>412000</v>
      </c>
      <c r="T25" s="22">
        <v>134000</v>
      </c>
      <c r="U25" s="22">
        <v>270000</v>
      </c>
    </row>
    <row r="26" spans="1:21" x14ac:dyDescent="0.35">
      <c r="A26" s="24" t="s">
        <v>4</v>
      </c>
      <c r="B26" s="4" t="s">
        <v>7</v>
      </c>
      <c r="C26" s="24" t="s">
        <v>50</v>
      </c>
      <c r="D26" s="4" t="s">
        <v>51</v>
      </c>
      <c r="E26" s="3" t="s">
        <v>192</v>
      </c>
      <c r="F26" s="3">
        <f t="shared" si="0"/>
        <v>167000</v>
      </c>
      <c r="G26" s="3">
        <f t="shared" si="1"/>
        <v>340000</v>
      </c>
      <c r="H26" s="3">
        <f t="shared" si="2"/>
        <v>507000</v>
      </c>
      <c r="I26" s="3">
        <f t="shared" si="3"/>
        <v>160000</v>
      </c>
      <c r="J26" s="3">
        <f t="shared" si="4"/>
        <v>326000</v>
      </c>
      <c r="K26" s="3">
        <f t="shared" si="5"/>
        <v>486000</v>
      </c>
      <c r="L26" s="22">
        <f t="shared" si="6"/>
        <v>154000</v>
      </c>
      <c r="M26" s="22">
        <f t="shared" si="7"/>
        <v>319000</v>
      </c>
      <c r="N26" s="23">
        <f t="shared" si="8"/>
        <v>473000</v>
      </c>
      <c r="O26" s="45"/>
      <c r="P26" s="45">
        <v>137000</v>
      </c>
      <c r="Q26" s="45">
        <v>275000</v>
      </c>
      <c r="R26" s="45">
        <v>412000</v>
      </c>
      <c r="T26" s="22">
        <v>134000</v>
      </c>
      <c r="U26" s="22">
        <v>270000</v>
      </c>
    </row>
    <row r="27" spans="1:21" x14ac:dyDescent="0.35">
      <c r="A27" s="24" t="s">
        <v>4</v>
      </c>
      <c r="B27" s="4" t="s">
        <v>43</v>
      </c>
      <c r="C27" s="24" t="s">
        <v>52</v>
      </c>
      <c r="D27" s="4" t="s">
        <v>53</v>
      </c>
      <c r="E27" s="3" t="s">
        <v>192</v>
      </c>
      <c r="F27" s="3">
        <f t="shared" si="0"/>
        <v>211000</v>
      </c>
      <c r="G27" s="3">
        <f t="shared" si="1"/>
        <v>98000</v>
      </c>
      <c r="H27" s="3">
        <f t="shared" si="2"/>
        <v>309000</v>
      </c>
      <c r="I27" s="3">
        <f t="shared" si="3"/>
        <v>203000</v>
      </c>
      <c r="J27" s="3">
        <f t="shared" si="4"/>
        <v>94000</v>
      </c>
      <c r="K27" s="3">
        <f t="shared" si="5"/>
        <v>297000</v>
      </c>
      <c r="L27" s="22">
        <f t="shared" si="6"/>
        <v>196000</v>
      </c>
      <c r="M27" s="22">
        <f t="shared" si="7"/>
        <v>92000</v>
      </c>
      <c r="N27" s="23">
        <f t="shared" si="8"/>
        <v>288000</v>
      </c>
      <c r="O27" s="45"/>
      <c r="P27" s="45">
        <v>174000</v>
      </c>
      <c r="Q27" s="45">
        <v>79000</v>
      </c>
      <c r="R27" s="45">
        <v>253000</v>
      </c>
      <c r="T27" s="22">
        <v>170000</v>
      </c>
      <c r="U27" s="22">
        <v>77000</v>
      </c>
    </row>
    <row r="28" spans="1:21" x14ac:dyDescent="0.35">
      <c r="A28" s="24" t="s">
        <v>4</v>
      </c>
      <c r="B28" s="4" t="s">
        <v>7</v>
      </c>
      <c r="C28" s="24" t="s">
        <v>54</v>
      </c>
      <c r="D28" s="4" t="s">
        <v>55</v>
      </c>
      <c r="E28" s="3" t="s">
        <v>192</v>
      </c>
      <c r="F28" s="3">
        <f t="shared" si="0"/>
        <v>167000</v>
      </c>
      <c r="G28" s="3">
        <f t="shared" si="1"/>
        <v>340000</v>
      </c>
      <c r="H28" s="3">
        <f t="shared" si="2"/>
        <v>507000</v>
      </c>
      <c r="I28" s="3">
        <f t="shared" si="3"/>
        <v>160000</v>
      </c>
      <c r="J28" s="3">
        <f t="shared" si="4"/>
        <v>326000</v>
      </c>
      <c r="K28" s="3">
        <f t="shared" si="5"/>
        <v>486000</v>
      </c>
      <c r="L28" s="22">
        <f t="shared" si="6"/>
        <v>154000</v>
      </c>
      <c r="M28" s="22">
        <f t="shared" si="7"/>
        <v>319000</v>
      </c>
      <c r="N28" s="23">
        <f t="shared" si="8"/>
        <v>473000</v>
      </c>
      <c r="O28" s="45"/>
      <c r="P28" s="45">
        <v>137000</v>
      </c>
      <c r="Q28" s="45">
        <v>275000</v>
      </c>
      <c r="R28" s="45">
        <v>412000</v>
      </c>
      <c r="T28" s="22">
        <v>134000</v>
      </c>
      <c r="U28" s="22">
        <v>270000</v>
      </c>
    </row>
    <row r="29" spans="1:21" x14ac:dyDescent="0.35">
      <c r="A29" s="24" t="s">
        <v>4</v>
      </c>
      <c r="B29" s="4" t="s">
        <v>7</v>
      </c>
      <c r="C29" s="24" t="s">
        <v>56</v>
      </c>
      <c r="D29" s="4" t="s">
        <v>57</v>
      </c>
      <c r="E29" s="3" t="s">
        <v>192</v>
      </c>
      <c r="F29" s="3">
        <f t="shared" si="0"/>
        <v>167000</v>
      </c>
      <c r="G29" s="3">
        <f t="shared" si="1"/>
        <v>340000</v>
      </c>
      <c r="H29" s="3">
        <f t="shared" si="2"/>
        <v>507000</v>
      </c>
      <c r="I29" s="3">
        <f t="shared" si="3"/>
        <v>160000</v>
      </c>
      <c r="J29" s="3">
        <f t="shared" si="4"/>
        <v>326000</v>
      </c>
      <c r="K29" s="3">
        <f t="shared" si="5"/>
        <v>486000</v>
      </c>
      <c r="L29" s="22">
        <f t="shared" si="6"/>
        <v>154000</v>
      </c>
      <c r="M29" s="22">
        <f t="shared" si="7"/>
        <v>319000</v>
      </c>
      <c r="N29" s="23">
        <f t="shared" si="8"/>
        <v>473000</v>
      </c>
      <c r="O29" s="45"/>
      <c r="P29" s="45">
        <v>137000</v>
      </c>
      <c r="Q29" s="45">
        <v>275000</v>
      </c>
      <c r="R29" s="45">
        <v>412000</v>
      </c>
      <c r="T29" s="22">
        <v>134000</v>
      </c>
      <c r="U29" s="22">
        <v>270000</v>
      </c>
    </row>
    <row r="30" spans="1:21" x14ac:dyDescent="0.35">
      <c r="A30" s="24" t="s">
        <v>4</v>
      </c>
      <c r="B30" s="4" t="s">
        <v>7</v>
      </c>
      <c r="C30" s="24" t="s">
        <v>58</v>
      </c>
      <c r="D30" s="4" t="s">
        <v>59</v>
      </c>
      <c r="E30" s="3" t="s">
        <v>192</v>
      </c>
      <c r="F30" s="3">
        <f t="shared" si="0"/>
        <v>167000</v>
      </c>
      <c r="G30" s="3">
        <f t="shared" si="1"/>
        <v>340000</v>
      </c>
      <c r="H30" s="3">
        <f t="shared" si="2"/>
        <v>507000</v>
      </c>
      <c r="I30" s="3">
        <f t="shared" si="3"/>
        <v>160000</v>
      </c>
      <c r="J30" s="3">
        <f t="shared" si="4"/>
        <v>326000</v>
      </c>
      <c r="K30" s="3">
        <f t="shared" si="5"/>
        <v>486000</v>
      </c>
      <c r="L30" s="22">
        <f t="shared" si="6"/>
        <v>154000</v>
      </c>
      <c r="M30" s="22">
        <f t="shared" si="7"/>
        <v>319000</v>
      </c>
      <c r="N30" s="23">
        <f t="shared" si="8"/>
        <v>473000</v>
      </c>
      <c r="O30" s="45"/>
      <c r="P30" s="45">
        <v>137000</v>
      </c>
      <c r="Q30" s="45">
        <v>275000</v>
      </c>
      <c r="R30" s="45">
        <v>412000</v>
      </c>
      <c r="T30" s="22">
        <v>134000</v>
      </c>
      <c r="U30" s="22">
        <v>270000</v>
      </c>
    </row>
    <row r="31" spans="1:21" x14ac:dyDescent="0.35">
      <c r="A31" s="24" t="s">
        <v>4</v>
      </c>
      <c r="B31" s="4" t="s">
        <v>7</v>
      </c>
      <c r="C31" s="24" t="s">
        <v>60</v>
      </c>
      <c r="D31" s="4"/>
      <c r="E31" s="3" t="s">
        <v>192</v>
      </c>
      <c r="F31" s="3">
        <f t="shared" si="0"/>
        <v>174000</v>
      </c>
      <c r="G31" s="3">
        <f t="shared" si="1"/>
        <v>199000</v>
      </c>
      <c r="H31" s="3">
        <f t="shared" si="2"/>
        <v>373000</v>
      </c>
      <c r="I31" s="3">
        <f t="shared" si="3"/>
        <v>167000</v>
      </c>
      <c r="J31" s="3">
        <f t="shared" si="4"/>
        <v>191000</v>
      </c>
      <c r="K31" s="3">
        <f t="shared" si="5"/>
        <v>358000</v>
      </c>
      <c r="L31" s="22">
        <f t="shared" si="6"/>
        <v>161000</v>
      </c>
      <c r="M31" s="22">
        <f t="shared" si="7"/>
        <v>187000</v>
      </c>
      <c r="N31" s="23">
        <f t="shared" si="8"/>
        <v>348000</v>
      </c>
      <c r="O31" s="45"/>
      <c r="P31" s="45">
        <v>143000</v>
      </c>
      <c r="Q31" s="45">
        <v>161000</v>
      </c>
      <c r="R31" s="45">
        <v>304000</v>
      </c>
      <c r="T31" s="22">
        <v>139000</v>
      </c>
      <c r="U31" s="22">
        <v>158000</v>
      </c>
    </row>
    <row r="32" spans="1:21" x14ac:dyDescent="0.35">
      <c r="A32" s="24" t="s">
        <v>4</v>
      </c>
      <c r="B32" s="4" t="s">
        <v>7</v>
      </c>
      <c r="C32" s="24" t="s">
        <v>61</v>
      </c>
      <c r="D32" s="4" t="s">
        <v>62</v>
      </c>
      <c r="E32" s="3" t="s">
        <v>192</v>
      </c>
      <c r="F32" s="3">
        <f t="shared" si="0"/>
        <v>167000</v>
      </c>
      <c r="G32" s="3">
        <f t="shared" si="1"/>
        <v>340000</v>
      </c>
      <c r="H32" s="3">
        <f t="shared" si="2"/>
        <v>507000</v>
      </c>
      <c r="I32" s="3">
        <f t="shared" si="3"/>
        <v>160000</v>
      </c>
      <c r="J32" s="3">
        <f t="shared" si="4"/>
        <v>326000</v>
      </c>
      <c r="K32" s="3">
        <f t="shared" si="5"/>
        <v>486000</v>
      </c>
      <c r="L32" s="22">
        <f t="shared" si="6"/>
        <v>154000</v>
      </c>
      <c r="M32" s="22">
        <f t="shared" si="7"/>
        <v>319000</v>
      </c>
      <c r="N32" s="23">
        <f t="shared" si="8"/>
        <v>473000</v>
      </c>
      <c r="O32" s="45"/>
      <c r="P32" s="45">
        <v>137000</v>
      </c>
      <c r="Q32" s="45">
        <v>275000</v>
      </c>
      <c r="R32" s="45">
        <v>412000</v>
      </c>
      <c r="T32" s="22">
        <v>134000</v>
      </c>
      <c r="U32" s="22">
        <v>270000</v>
      </c>
    </row>
    <row r="33" spans="1:22" x14ac:dyDescent="0.35">
      <c r="A33" s="24" t="s">
        <v>63</v>
      </c>
      <c r="B33" s="4" t="s">
        <v>5</v>
      </c>
      <c r="C33" s="25" t="s">
        <v>63</v>
      </c>
      <c r="D33" s="4" t="s">
        <v>64</v>
      </c>
      <c r="E33" s="3" t="s">
        <v>193</v>
      </c>
      <c r="F33" s="3">
        <f t="shared" si="0"/>
        <v>56428000</v>
      </c>
      <c r="G33" s="3">
        <f t="shared" si="1"/>
        <v>6877000</v>
      </c>
      <c r="H33" s="3">
        <f t="shared" si="2"/>
        <v>63305000</v>
      </c>
      <c r="I33" s="3">
        <f t="shared" si="3"/>
        <v>54313000</v>
      </c>
      <c r="J33" s="3">
        <v>6601000</v>
      </c>
      <c r="K33" s="3">
        <f t="shared" si="5"/>
        <v>60914000</v>
      </c>
      <c r="L33" s="22">
        <f>ROUNDUP(P33*124/110.4,-3)+ROUNDUP(3411535*124/116.6,-3)</f>
        <v>52451000</v>
      </c>
      <c r="M33" s="22">
        <f t="shared" si="7"/>
        <v>38344000</v>
      </c>
      <c r="N33" s="23">
        <f t="shared" si="8"/>
        <v>90795000</v>
      </c>
      <c r="O33" s="45">
        <v>3411535</v>
      </c>
      <c r="P33" s="45">
        <v>43467000</v>
      </c>
      <c r="Q33" s="45">
        <v>33063000</v>
      </c>
      <c r="R33" s="45">
        <v>76530000</v>
      </c>
      <c r="T33" s="22">
        <v>42522000</v>
      </c>
      <c r="U33" s="22">
        <v>32528000</v>
      </c>
      <c r="V33" s="49"/>
    </row>
    <row r="34" spans="1:22" x14ac:dyDescent="0.35">
      <c r="A34" s="24" t="s">
        <v>63</v>
      </c>
      <c r="B34" s="4" t="s">
        <v>7</v>
      </c>
      <c r="C34" s="24" t="s">
        <v>65</v>
      </c>
      <c r="D34" s="4" t="s">
        <v>66</v>
      </c>
      <c r="E34" s="3" t="s">
        <v>193</v>
      </c>
      <c r="F34" s="3">
        <f t="shared" si="0"/>
        <v>943000</v>
      </c>
      <c r="G34" s="3">
        <f t="shared" si="1"/>
        <v>1188000</v>
      </c>
      <c r="H34" s="3">
        <f t="shared" si="2"/>
        <v>2131000</v>
      </c>
      <c r="I34" s="3">
        <f t="shared" si="3"/>
        <v>907000</v>
      </c>
      <c r="J34" s="3">
        <f t="shared" ref="J34:J65" si="9">ROUNDUP(M34*124.4/122,-3)</f>
        <v>1140000</v>
      </c>
      <c r="K34" s="3">
        <f t="shared" si="5"/>
        <v>2047000</v>
      </c>
      <c r="L34" s="22">
        <f t="shared" ref="L34:L65" si="10">ROUNDUP(P34*124/110.4,-3)</f>
        <v>875000</v>
      </c>
      <c r="M34" s="22">
        <f t="shared" si="7"/>
        <v>1118000</v>
      </c>
      <c r="N34" s="23">
        <f t="shared" si="8"/>
        <v>1993000</v>
      </c>
      <c r="O34" s="45"/>
      <c r="P34" s="45">
        <v>779000</v>
      </c>
      <c r="Q34" s="45">
        <v>964000</v>
      </c>
      <c r="R34" s="45">
        <v>1743000</v>
      </c>
      <c r="T34" s="22">
        <v>762000</v>
      </c>
      <c r="U34" s="22">
        <v>948000</v>
      </c>
      <c r="V34" s="49"/>
    </row>
    <row r="35" spans="1:22" x14ac:dyDescent="0.35">
      <c r="A35" s="24" t="s">
        <v>63</v>
      </c>
      <c r="B35" s="4" t="s">
        <v>7</v>
      </c>
      <c r="C35" s="24" t="s">
        <v>67</v>
      </c>
      <c r="D35" s="4" t="s">
        <v>68</v>
      </c>
      <c r="E35" s="3" t="s">
        <v>193</v>
      </c>
      <c r="F35" s="3">
        <f t="shared" si="0"/>
        <v>167000</v>
      </c>
      <c r="G35" s="3">
        <f t="shared" si="1"/>
        <v>340000</v>
      </c>
      <c r="H35" s="3">
        <f t="shared" si="2"/>
        <v>507000</v>
      </c>
      <c r="I35" s="3">
        <f t="shared" si="3"/>
        <v>160000</v>
      </c>
      <c r="J35" s="3">
        <f t="shared" si="9"/>
        <v>326000</v>
      </c>
      <c r="K35" s="3">
        <f t="shared" si="5"/>
        <v>486000</v>
      </c>
      <c r="L35" s="22">
        <f t="shared" si="10"/>
        <v>154000</v>
      </c>
      <c r="M35" s="22">
        <f t="shared" si="7"/>
        <v>319000</v>
      </c>
      <c r="N35" s="23">
        <f t="shared" si="8"/>
        <v>473000</v>
      </c>
      <c r="O35" s="45"/>
      <c r="P35" s="45">
        <v>137000</v>
      </c>
      <c r="Q35" s="45">
        <v>275000</v>
      </c>
      <c r="R35" s="45">
        <v>412000</v>
      </c>
      <c r="T35" s="22">
        <v>134000</v>
      </c>
      <c r="U35" s="22">
        <v>270000</v>
      </c>
      <c r="V35" s="49"/>
    </row>
    <row r="36" spans="1:22" x14ac:dyDescent="0.35">
      <c r="A36" s="24" t="s">
        <v>63</v>
      </c>
      <c r="B36" s="4" t="s">
        <v>69</v>
      </c>
      <c r="C36" s="24" t="s">
        <v>63</v>
      </c>
      <c r="D36" s="4" t="s">
        <v>70</v>
      </c>
      <c r="E36" s="3" t="s">
        <v>193</v>
      </c>
      <c r="F36" s="3">
        <f t="shared" si="0"/>
        <v>3813000</v>
      </c>
      <c r="G36" s="3">
        <f t="shared" si="1"/>
        <v>2299000</v>
      </c>
      <c r="H36" s="3">
        <f t="shared" si="2"/>
        <v>6112000</v>
      </c>
      <c r="I36" s="3">
        <f t="shared" si="3"/>
        <v>3670000</v>
      </c>
      <c r="J36" s="3">
        <f t="shared" si="9"/>
        <v>2206000</v>
      </c>
      <c r="K36" s="3">
        <f t="shared" si="5"/>
        <v>5876000</v>
      </c>
      <c r="L36" s="22">
        <f t="shared" si="10"/>
        <v>3544000</v>
      </c>
      <c r="M36" s="22">
        <f t="shared" si="7"/>
        <v>2163000</v>
      </c>
      <c r="N36" s="23">
        <f t="shared" si="8"/>
        <v>5707000</v>
      </c>
      <c r="O36" s="45"/>
      <c r="P36" s="45">
        <v>3155000</v>
      </c>
      <c r="Q36" s="45">
        <v>1865000</v>
      </c>
      <c r="R36" s="45">
        <v>5020000</v>
      </c>
      <c r="T36" s="22">
        <v>3086000</v>
      </c>
      <c r="U36" s="22">
        <v>1834000</v>
      </c>
    </row>
    <row r="37" spans="1:22" x14ac:dyDescent="0.35">
      <c r="A37" s="24" t="s">
        <v>63</v>
      </c>
      <c r="B37" s="4" t="s">
        <v>71</v>
      </c>
      <c r="C37" s="24" t="s">
        <v>63</v>
      </c>
      <c r="D37" s="4" t="s">
        <v>70</v>
      </c>
      <c r="E37" s="3" t="s">
        <v>193</v>
      </c>
      <c r="F37" s="3">
        <f t="shared" ref="F37:F68" si="11">ROUNDUP(I37*133.4/128.4,-3)</f>
        <v>12708000</v>
      </c>
      <c r="G37" s="3">
        <f t="shared" ref="G37:G68" si="12">ROUNDUP(J37*129.6/124.4,-3)</f>
        <v>0</v>
      </c>
      <c r="H37" s="3">
        <f t="shared" ref="H37:H68" si="13">F37+G37</f>
        <v>12708000</v>
      </c>
      <c r="I37" s="3">
        <f t="shared" ref="I37:I68" si="14">ROUNDUP(L37*128.4/124,-3)</f>
        <v>12231000</v>
      </c>
      <c r="J37" s="3">
        <f t="shared" si="9"/>
        <v>0</v>
      </c>
      <c r="K37" s="3">
        <f t="shared" ref="K37:K68" si="15">I37+J37</f>
        <v>12231000</v>
      </c>
      <c r="L37" s="22">
        <f t="shared" si="10"/>
        <v>11811000</v>
      </c>
      <c r="M37" s="22">
        <f t="shared" ref="M37:M68" si="16">ROUNDUP(Q37*122/105.2,-3)</f>
        <v>0</v>
      </c>
      <c r="N37" s="23">
        <f t="shared" ref="N37:N68" si="17">SUM(L37:M37)</f>
        <v>11811000</v>
      </c>
      <c r="O37" s="45"/>
      <c r="P37" s="45">
        <v>10515000</v>
      </c>
      <c r="Q37" s="45">
        <v>0</v>
      </c>
      <c r="R37" s="45">
        <v>10515000</v>
      </c>
      <c r="T37" s="22">
        <v>10286000</v>
      </c>
      <c r="U37" s="22">
        <v>0</v>
      </c>
    </row>
    <row r="38" spans="1:22" x14ac:dyDescent="0.35">
      <c r="A38" s="24" t="s">
        <v>63</v>
      </c>
      <c r="B38" s="4" t="s">
        <v>7</v>
      </c>
      <c r="C38" s="24" t="s">
        <v>72</v>
      </c>
      <c r="D38" s="4" t="s">
        <v>73</v>
      </c>
      <c r="E38" s="3" t="s">
        <v>193</v>
      </c>
      <c r="F38" s="3">
        <f t="shared" si="11"/>
        <v>403000</v>
      </c>
      <c r="G38" s="3">
        <f t="shared" si="12"/>
        <v>1534000</v>
      </c>
      <c r="H38" s="3">
        <f t="shared" si="13"/>
        <v>1937000</v>
      </c>
      <c r="I38" s="3">
        <f t="shared" si="14"/>
        <v>387000</v>
      </c>
      <c r="J38" s="3">
        <f t="shared" si="9"/>
        <v>1472000</v>
      </c>
      <c r="K38" s="3">
        <f t="shared" si="15"/>
        <v>1859000</v>
      </c>
      <c r="L38" s="22">
        <f t="shared" si="10"/>
        <v>373000</v>
      </c>
      <c r="M38" s="22">
        <f t="shared" si="16"/>
        <v>1443000</v>
      </c>
      <c r="N38" s="23">
        <f t="shared" si="17"/>
        <v>1816000</v>
      </c>
      <c r="O38" s="45"/>
      <c r="P38" s="45">
        <v>332000</v>
      </c>
      <c r="Q38" s="45">
        <v>1244000</v>
      </c>
      <c r="R38" s="45">
        <v>1576000</v>
      </c>
      <c r="T38" s="22">
        <v>324000</v>
      </c>
      <c r="U38" s="22">
        <v>1223000</v>
      </c>
    </row>
    <row r="39" spans="1:22" x14ac:dyDescent="0.35">
      <c r="A39" s="24" t="s">
        <v>74</v>
      </c>
      <c r="B39" s="4" t="s">
        <v>5</v>
      </c>
      <c r="C39" s="25" t="s">
        <v>74</v>
      </c>
      <c r="D39" s="4" t="s">
        <v>75</v>
      </c>
      <c r="E39" s="3" t="s">
        <v>194</v>
      </c>
      <c r="F39" s="3">
        <f t="shared" si="11"/>
        <v>6864000</v>
      </c>
      <c r="G39" s="3">
        <f t="shared" si="12"/>
        <v>3830000</v>
      </c>
      <c r="H39" s="3">
        <f t="shared" si="13"/>
        <v>10694000</v>
      </c>
      <c r="I39" s="3">
        <f t="shared" si="14"/>
        <v>6606000</v>
      </c>
      <c r="J39" s="3">
        <f t="shared" si="9"/>
        <v>3676000</v>
      </c>
      <c r="K39" s="3">
        <f t="shared" si="15"/>
        <v>10282000</v>
      </c>
      <c r="L39" s="22">
        <f t="shared" si="10"/>
        <v>6379000</v>
      </c>
      <c r="M39" s="22">
        <f t="shared" si="16"/>
        <v>3605000</v>
      </c>
      <c r="N39" s="23">
        <f t="shared" si="17"/>
        <v>9984000</v>
      </c>
      <c r="O39" s="45"/>
      <c r="P39" s="45">
        <v>5679000</v>
      </c>
      <c r="Q39" s="45">
        <v>3108000</v>
      </c>
      <c r="R39" s="45">
        <v>8787000</v>
      </c>
      <c r="T39" s="22">
        <v>5555000</v>
      </c>
      <c r="U39" s="22">
        <v>3057000</v>
      </c>
    </row>
    <row r="40" spans="1:22" x14ac:dyDescent="0.35">
      <c r="A40" s="24" t="s">
        <v>74</v>
      </c>
      <c r="B40" s="4" t="s">
        <v>7</v>
      </c>
      <c r="C40" s="24" t="s">
        <v>76</v>
      </c>
      <c r="D40" s="4" t="s">
        <v>77</v>
      </c>
      <c r="E40" s="3" t="s">
        <v>194</v>
      </c>
      <c r="F40" s="3">
        <f t="shared" si="11"/>
        <v>63000</v>
      </c>
      <c r="G40" s="3">
        <f t="shared" si="12"/>
        <v>177000</v>
      </c>
      <c r="H40" s="3">
        <f t="shared" si="13"/>
        <v>240000</v>
      </c>
      <c r="I40" s="3">
        <f t="shared" si="14"/>
        <v>60000</v>
      </c>
      <c r="J40" s="3">
        <f t="shared" si="9"/>
        <v>169000</v>
      </c>
      <c r="K40" s="3">
        <f t="shared" si="15"/>
        <v>229000</v>
      </c>
      <c r="L40" s="22">
        <f t="shared" si="10"/>
        <v>57000</v>
      </c>
      <c r="M40" s="22">
        <f t="shared" si="16"/>
        <v>165000</v>
      </c>
      <c r="N40" s="23">
        <f t="shared" si="17"/>
        <v>222000</v>
      </c>
      <c r="O40" s="45"/>
      <c r="P40" s="45">
        <v>50000</v>
      </c>
      <c r="Q40" s="45">
        <v>142000</v>
      </c>
      <c r="R40" s="45">
        <v>192000</v>
      </c>
      <c r="T40" s="22">
        <v>48000</v>
      </c>
      <c r="U40" s="22">
        <v>139000</v>
      </c>
    </row>
    <row r="41" spans="1:22" x14ac:dyDescent="0.35">
      <c r="A41" s="24" t="s">
        <v>74</v>
      </c>
      <c r="B41" s="4" t="s">
        <v>7</v>
      </c>
      <c r="C41" s="24" t="s">
        <v>78</v>
      </c>
      <c r="D41" s="4" t="s">
        <v>79</v>
      </c>
      <c r="E41" s="3" t="s">
        <v>194</v>
      </c>
      <c r="F41" s="3">
        <f t="shared" si="11"/>
        <v>167000</v>
      </c>
      <c r="G41" s="3">
        <f t="shared" si="12"/>
        <v>340000</v>
      </c>
      <c r="H41" s="3">
        <f t="shared" si="13"/>
        <v>507000</v>
      </c>
      <c r="I41" s="3">
        <f t="shared" si="14"/>
        <v>160000</v>
      </c>
      <c r="J41" s="3">
        <f t="shared" si="9"/>
        <v>326000</v>
      </c>
      <c r="K41" s="3">
        <f t="shared" si="15"/>
        <v>486000</v>
      </c>
      <c r="L41" s="22">
        <f t="shared" si="10"/>
        <v>154000</v>
      </c>
      <c r="M41" s="22">
        <f t="shared" si="16"/>
        <v>319000</v>
      </c>
      <c r="N41" s="23">
        <f t="shared" si="17"/>
        <v>473000</v>
      </c>
      <c r="O41" s="45"/>
      <c r="P41" s="45">
        <v>137000</v>
      </c>
      <c r="Q41" s="45">
        <v>275000</v>
      </c>
      <c r="R41" s="45">
        <v>412000</v>
      </c>
      <c r="T41" s="22">
        <v>134000</v>
      </c>
      <c r="U41" s="22">
        <v>270000</v>
      </c>
    </row>
    <row r="42" spans="1:22" x14ac:dyDescent="0.35">
      <c r="A42" s="24" t="s">
        <v>74</v>
      </c>
      <c r="B42" s="4" t="s">
        <v>7</v>
      </c>
      <c r="C42" s="24" t="s">
        <v>80</v>
      </c>
      <c r="D42" s="4" t="s">
        <v>81</v>
      </c>
      <c r="E42" s="3" t="s">
        <v>194</v>
      </c>
      <c r="F42" s="3">
        <f t="shared" si="11"/>
        <v>63000</v>
      </c>
      <c r="G42" s="3">
        <f t="shared" si="12"/>
        <v>177000</v>
      </c>
      <c r="H42" s="3">
        <f t="shared" si="13"/>
        <v>240000</v>
      </c>
      <c r="I42" s="3">
        <f t="shared" si="14"/>
        <v>60000</v>
      </c>
      <c r="J42" s="3">
        <f t="shared" si="9"/>
        <v>169000</v>
      </c>
      <c r="K42" s="3">
        <f t="shared" si="15"/>
        <v>229000</v>
      </c>
      <c r="L42" s="22">
        <f t="shared" si="10"/>
        <v>57000</v>
      </c>
      <c r="M42" s="22">
        <f t="shared" si="16"/>
        <v>165000</v>
      </c>
      <c r="N42" s="23">
        <f t="shared" si="17"/>
        <v>222000</v>
      </c>
      <c r="O42" s="45"/>
      <c r="P42" s="45">
        <v>50000</v>
      </c>
      <c r="Q42" s="45">
        <v>142000</v>
      </c>
      <c r="R42" s="45">
        <v>192000</v>
      </c>
      <c r="T42" s="22">
        <v>48000</v>
      </c>
      <c r="U42" s="22">
        <v>139000</v>
      </c>
    </row>
    <row r="43" spans="1:22" x14ac:dyDescent="0.35">
      <c r="A43" s="24" t="s">
        <v>74</v>
      </c>
      <c r="B43" s="4" t="s">
        <v>7</v>
      </c>
      <c r="C43" s="24" t="s">
        <v>82</v>
      </c>
      <c r="D43" s="4" t="s">
        <v>83</v>
      </c>
      <c r="E43" s="3" t="s">
        <v>194</v>
      </c>
      <c r="F43" s="3">
        <f t="shared" si="11"/>
        <v>435000</v>
      </c>
      <c r="G43" s="3">
        <f t="shared" si="12"/>
        <v>1616000</v>
      </c>
      <c r="H43" s="3">
        <f t="shared" si="13"/>
        <v>2051000</v>
      </c>
      <c r="I43" s="3">
        <f t="shared" si="14"/>
        <v>418000</v>
      </c>
      <c r="J43" s="3">
        <f t="shared" si="9"/>
        <v>1551000</v>
      </c>
      <c r="K43" s="3">
        <f t="shared" si="15"/>
        <v>1969000</v>
      </c>
      <c r="L43" s="22">
        <f t="shared" si="10"/>
        <v>403000</v>
      </c>
      <c r="M43" s="22">
        <f t="shared" si="16"/>
        <v>1521000</v>
      </c>
      <c r="N43" s="23">
        <f t="shared" si="17"/>
        <v>1924000</v>
      </c>
      <c r="O43" s="45"/>
      <c r="P43" s="45">
        <v>358000</v>
      </c>
      <c r="Q43" s="45">
        <v>1311000</v>
      </c>
      <c r="R43" s="45">
        <v>1669000</v>
      </c>
      <c r="T43" s="22">
        <v>350000</v>
      </c>
      <c r="U43" s="22">
        <v>1289000</v>
      </c>
    </row>
    <row r="44" spans="1:22" x14ac:dyDescent="0.35">
      <c r="A44" s="24" t="s">
        <v>74</v>
      </c>
      <c r="B44" s="4" t="s">
        <v>7</v>
      </c>
      <c r="C44" s="24" t="s">
        <v>84</v>
      </c>
      <c r="D44" s="4" t="s">
        <v>85</v>
      </c>
      <c r="E44" s="3" t="s">
        <v>194</v>
      </c>
      <c r="F44" s="3">
        <f t="shared" si="11"/>
        <v>167000</v>
      </c>
      <c r="G44" s="3">
        <f t="shared" si="12"/>
        <v>340000</v>
      </c>
      <c r="H44" s="3">
        <f t="shared" si="13"/>
        <v>507000</v>
      </c>
      <c r="I44" s="3">
        <f t="shared" si="14"/>
        <v>160000</v>
      </c>
      <c r="J44" s="3">
        <f t="shared" si="9"/>
        <v>326000</v>
      </c>
      <c r="K44" s="3">
        <f t="shared" si="15"/>
        <v>486000</v>
      </c>
      <c r="L44" s="22">
        <f t="shared" si="10"/>
        <v>154000</v>
      </c>
      <c r="M44" s="22">
        <f t="shared" si="16"/>
        <v>319000</v>
      </c>
      <c r="N44" s="23">
        <f t="shared" si="17"/>
        <v>473000</v>
      </c>
      <c r="O44" s="45"/>
      <c r="P44" s="45">
        <v>137000</v>
      </c>
      <c r="Q44" s="45">
        <v>275000</v>
      </c>
      <c r="R44" s="45">
        <v>412000</v>
      </c>
      <c r="T44" s="22">
        <v>134000</v>
      </c>
      <c r="U44" s="22">
        <v>270000</v>
      </c>
    </row>
    <row r="45" spans="1:22" x14ac:dyDescent="0.35">
      <c r="A45" s="24" t="s">
        <v>74</v>
      </c>
      <c r="B45" s="4" t="s">
        <v>7</v>
      </c>
      <c r="C45" s="24" t="s">
        <v>86</v>
      </c>
      <c r="D45" s="4" t="s">
        <v>87</v>
      </c>
      <c r="E45" s="3" t="s">
        <v>194</v>
      </c>
      <c r="F45" s="3">
        <f t="shared" si="11"/>
        <v>245000</v>
      </c>
      <c r="G45" s="3">
        <f t="shared" si="12"/>
        <v>290000</v>
      </c>
      <c r="H45" s="3">
        <f t="shared" si="13"/>
        <v>535000</v>
      </c>
      <c r="I45" s="3">
        <f t="shared" si="14"/>
        <v>235000</v>
      </c>
      <c r="J45" s="3">
        <f t="shared" si="9"/>
        <v>278000</v>
      </c>
      <c r="K45" s="3">
        <f t="shared" si="15"/>
        <v>513000</v>
      </c>
      <c r="L45" s="22">
        <f t="shared" si="10"/>
        <v>226000</v>
      </c>
      <c r="M45" s="22">
        <f t="shared" si="16"/>
        <v>272000</v>
      </c>
      <c r="N45" s="23">
        <f t="shared" si="17"/>
        <v>498000</v>
      </c>
      <c r="O45" s="45"/>
      <c r="P45" s="45">
        <v>201000</v>
      </c>
      <c r="Q45" s="45">
        <v>234000</v>
      </c>
      <c r="R45" s="45">
        <v>435000</v>
      </c>
      <c r="T45" s="22">
        <v>196000</v>
      </c>
      <c r="U45" s="22">
        <v>230000</v>
      </c>
    </row>
    <row r="46" spans="1:22" x14ac:dyDescent="0.35">
      <c r="A46" s="24" t="s">
        <v>74</v>
      </c>
      <c r="B46" s="4" t="s">
        <v>7</v>
      </c>
      <c r="C46" s="24" t="s">
        <v>88</v>
      </c>
      <c r="D46" s="4" t="s">
        <v>89</v>
      </c>
      <c r="E46" s="3" t="s">
        <v>194</v>
      </c>
      <c r="F46" s="3">
        <f t="shared" si="11"/>
        <v>549000</v>
      </c>
      <c r="G46" s="3">
        <f t="shared" si="12"/>
        <v>372000</v>
      </c>
      <c r="H46" s="3">
        <f t="shared" si="13"/>
        <v>921000</v>
      </c>
      <c r="I46" s="3">
        <f t="shared" si="14"/>
        <v>528000</v>
      </c>
      <c r="J46" s="3">
        <f t="shared" si="9"/>
        <v>357000</v>
      </c>
      <c r="K46" s="3">
        <f t="shared" si="15"/>
        <v>885000</v>
      </c>
      <c r="L46" s="22">
        <f t="shared" si="10"/>
        <v>509000</v>
      </c>
      <c r="M46" s="22">
        <f t="shared" si="16"/>
        <v>350000</v>
      </c>
      <c r="N46" s="23">
        <f t="shared" si="17"/>
        <v>859000</v>
      </c>
      <c r="O46" s="45"/>
      <c r="P46" s="45">
        <v>453000</v>
      </c>
      <c r="Q46" s="45">
        <v>301000</v>
      </c>
      <c r="R46" s="45">
        <v>754000</v>
      </c>
      <c r="T46" s="22">
        <v>443000</v>
      </c>
      <c r="U46" s="22">
        <v>296000</v>
      </c>
    </row>
    <row r="47" spans="1:22" x14ac:dyDescent="0.35">
      <c r="A47" s="24" t="s">
        <v>90</v>
      </c>
      <c r="B47" s="4" t="s">
        <v>5</v>
      </c>
      <c r="C47" s="25" t="s">
        <v>90</v>
      </c>
      <c r="D47" s="4" t="s">
        <v>91</v>
      </c>
      <c r="E47" s="3" t="s">
        <v>195</v>
      </c>
      <c r="F47" s="3">
        <f t="shared" si="11"/>
        <v>12708000</v>
      </c>
      <c r="G47" s="3">
        <f t="shared" si="12"/>
        <v>6380000</v>
      </c>
      <c r="H47" s="3">
        <f t="shared" si="13"/>
        <v>19088000</v>
      </c>
      <c r="I47" s="3">
        <f t="shared" si="14"/>
        <v>12231000</v>
      </c>
      <c r="J47" s="3">
        <f t="shared" si="9"/>
        <v>6124000</v>
      </c>
      <c r="K47" s="3">
        <f t="shared" si="15"/>
        <v>18355000</v>
      </c>
      <c r="L47" s="22">
        <f t="shared" si="10"/>
        <v>11811000</v>
      </c>
      <c r="M47" s="22">
        <f t="shared" si="16"/>
        <v>6005000</v>
      </c>
      <c r="N47" s="23">
        <f t="shared" si="17"/>
        <v>17816000</v>
      </c>
      <c r="O47" s="45"/>
      <c r="P47" s="45">
        <v>10515000</v>
      </c>
      <c r="Q47" s="45">
        <v>5178000</v>
      </c>
      <c r="R47" s="45">
        <v>15693000</v>
      </c>
      <c r="T47" s="22">
        <v>10286000</v>
      </c>
      <c r="U47" s="22">
        <v>5094000</v>
      </c>
    </row>
    <row r="48" spans="1:22" x14ac:dyDescent="0.35">
      <c r="A48" s="24" t="s">
        <v>90</v>
      </c>
      <c r="B48" s="4" t="s">
        <v>7</v>
      </c>
      <c r="C48" s="24" t="s">
        <v>90</v>
      </c>
      <c r="D48" s="4" t="s">
        <v>92</v>
      </c>
      <c r="E48" s="3" t="s">
        <v>195</v>
      </c>
      <c r="F48" s="3">
        <f t="shared" si="11"/>
        <v>269000</v>
      </c>
      <c r="G48" s="3">
        <f t="shared" si="12"/>
        <v>176000</v>
      </c>
      <c r="H48" s="3">
        <f t="shared" si="13"/>
        <v>445000</v>
      </c>
      <c r="I48" s="3">
        <f t="shared" si="14"/>
        <v>258000</v>
      </c>
      <c r="J48" s="3">
        <f t="shared" si="9"/>
        <v>168000</v>
      </c>
      <c r="K48" s="3">
        <f t="shared" si="15"/>
        <v>426000</v>
      </c>
      <c r="L48" s="22">
        <f t="shared" si="10"/>
        <v>249000</v>
      </c>
      <c r="M48" s="22">
        <f t="shared" si="16"/>
        <v>164000</v>
      </c>
      <c r="N48" s="23">
        <f t="shared" si="17"/>
        <v>413000</v>
      </c>
      <c r="O48" s="45"/>
      <c r="P48" s="45">
        <v>221000</v>
      </c>
      <c r="Q48" s="45">
        <v>141000</v>
      </c>
      <c r="R48" s="45">
        <v>362000</v>
      </c>
      <c r="T48" s="22">
        <v>216000</v>
      </c>
      <c r="U48" s="22">
        <v>138000</v>
      </c>
    </row>
    <row r="49" spans="1:21" x14ac:dyDescent="0.35">
      <c r="A49" s="24" t="s">
        <v>90</v>
      </c>
      <c r="B49" s="4" t="s">
        <v>7</v>
      </c>
      <c r="C49" s="24" t="s">
        <v>93</v>
      </c>
      <c r="D49" s="4" t="s">
        <v>94</v>
      </c>
      <c r="E49" s="3" t="s">
        <v>195</v>
      </c>
      <c r="F49" s="3">
        <f t="shared" si="11"/>
        <v>269000</v>
      </c>
      <c r="G49" s="3">
        <f t="shared" si="12"/>
        <v>176000</v>
      </c>
      <c r="H49" s="3">
        <f t="shared" si="13"/>
        <v>445000</v>
      </c>
      <c r="I49" s="3">
        <f t="shared" si="14"/>
        <v>258000</v>
      </c>
      <c r="J49" s="3">
        <f t="shared" si="9"/>
        <v>168000</v>
      </c>
      <c r="K49" s="3">
        <f t="shared" si="15"/>
        <v>426000</v>
      </c>
      <c r="L49" s="22">
        <f t="shared" si="10"/>
        <v>249000</v>
      </c>
      <c r="M49" s="22">
        <f t="shared" si="16"/>
        <v>164000</v>
      </c>
      <c r="N49" s="23">
        <f t="shared" si="17"/>
        <v>413000</v>
      </c>
      <c r="O49" s="45"/>
      <c r="P49" s="45">
        <v>221000</v>
      </c>
      <c r="Q49" s="45">
        <v>141000</v>
      </c>
      <c r="R49" s="45">
        <v>362000</v>
      </c>
      <c r="T49" s="22">
        <v>216000</v>
      </c>
      <c r="U49" s="22">
        <v>138000</v>
      </c>
    </row>
    <row r="50" spans="1:21" x14ac:dyDescent="0.35">
      <c r="A50" s="24" t="s">
        <v>90</v>
      </c>
      <c r="B50" s="4" t="s">
        <v>7</v>
      </c>
      <c r="C50" s="24" t="s">
        <v>95</v>
      </c>
      <c r="D50" s="4" t="s">
        <v>96</v>
      </c>
      <c r="E50" s="3" t="s">
        <v>195</v>
      </c>
      <c r="F50" s="3">
        <f t="shared" si="11"/>
        <v>167000</v>
      </c>
      <c r="G50" s="3">
        <f t="shared" si="12"/>
        <v>340000</v>
      </c>
      <c r="H50" s="3">
        <f t="shared" si="13"/>
        <v>507000</v>
      </c>
      <c r="I50" s="3">
        <f t="shared" si="14"/>
        <v>160000</v>
      </c>
      <c r="J50" s="3">
        <f t="shared" si="9"/>
        <v>326000</v>
      </c>
      <c r="K50" s="3">
        <f t="shared" si="15"/>
        <v>486000</v>
      </c>
      <c r="L50" s="22">
        <f t="shared" si="10"/>
        <v>154000</v>
      </c>
      <c r="M50" s="22">
        <f t="shared" si="16"/>
        <v>319000</v>
      </c>
      <c r="N50" s="23">
        <f t="shared" si="17"/>
        <v>473000</v>
      </c>
      <c r="O50" s="45"/>
      <c r="P50" s="45">
        <v>137000</v>
      </c>
      <c r="Q50" s="45">
        <v>275000</v>
      </c>
      <c r="R50" s="45">
        <v>412000</v>
      </c>
      <c r="T50" s="22">
        <v>134000</v>
      </c>
      <c r="U50" s="22">
        <v>270000</v>
      </c>
    </row>
    <row r="51" spans="1:21" x14ac:dyDescent="0.35">
      <c r="A51" s="24" t="s">
        <v>97</v>
      </c>
      <c r="B51" s="4" t="s">
        <v>5</v>
      </c>
      <c r="C51" s="25" t="s">
        <v>97</v>
      </c>
      <c r="D51" s="4" t="s">
        <v>98</v>
      </c>
      <c r="E51" s="3" t="s">
        <v>197</v>
      </c>
      <c r="F51" s="3">
        <f t="shared" si="11"/>
        <v>5466000</v>
      </c>
      <c r="G51" s="3">
        <f t="shared" si="12"/>
        <v>4722000</v>
      </c>
      <c r="H51" s="3">
        <f t="shared" si="13"/>
        <v>10188000</v>
      </c>
      <c r="I51" s="3">
        <f t="shared" si="14"/>
        <v>5261000</v>
      </c>
      <c r="J51" s="3">
        <f t="shared" si="9"/>
        <v>4532000</v>
      </c>
      <c r="K51" s="3">
        <f t="shared" si="15"/>
        <v>9793000</v>
      </c>
      <c r="L51" s="22">
        <f t="shared" si="10"/>
        <v>5080000</v>
      </c>
      <c r="M51" s="22">
        <f t="shared" si="16"/>
        <v>4444000</v>
      </c>
      <c r="N51" s="23">
        <f t="shared" si="17"/>
        <v>9524000</v>
      </c>
      <c r="O51" s="45"/>
      <c r="P51" s="45">
        <v>4522000</v>
      </c>
      <c r="Q51" s="45">
        <v>3832000</v>
      </c>
      <c r="R51" s="45">
        <v>8354000</v>
      </c>
      <c r="T51" s="22">
        <v>4423000</v>
      </c>
      <c r="U51" s="22">
        <v>3770000</v>
      </c>
    </row>
    <row r="52" spans="1:21" x14ac:dyDescent="0.35">
      <c r="A52" s="24" t="s">
        <v>97</v>
      </c>
      <c r="B52" s="4" t="s">
        <v>7</v>
      </c>
      <c r="C52" s="24" t="s">
        <v>99</v>
      </c>
      <c r="D52" s="4" t="s">
        <v>100</v>
      </c>
      <c r="E52" s="3" t="s">
        <v>197</v>
      </c>
      <c r="F52" s="3">
        <f t="shared" si="11"/>
        <v>167000</v>
      </c>
      <c r="G52" s="3">
        <f t="shared" si="12"/>
        <v>340000</v>
      </c>
      <c r="H52" s="3">
        <f t="shared" si="13"/>
        <v>507000</v>
      </c>
      <c r="I52" s="3">
        <f t="shared" si="14"/>
        <v>160000</v>
      </c>
      <c r="J52" s="3">
        <f t="shared" si="9"/>
        <v>326000</v>
      </c>
      <c r="K52" s="3">
        <f t="shared" si="15"/>
        <v>486000</v>
      </c>
      <c r="L52" s="22">
        <f t="shared" si="10"/>
        <v>154000</v>
      </c>
      <c r="M52" s="22">
        <f t="shared" si="16"/>
        <v>319000</v>
      </c>
      <c r="N52" s="23">
        <f t="shared" si="17"/>
        <v>473000</v>
      </c>
      <c r="O52" s="45"/>
      <c r="P52" s="45">
        <v>137000</v>
      </c>
      <c r="Q52" s="45">
        <v>275000</v>
      </c>
      <c r="R52" s="45">
        <v>412000</v>
      </c>
      <c r="T52" s="22">
        <v>134000</v>
      </c>
      <c r="U52" s="22">
        <v>270000</v>
      </c>
    </row>
    <row r="53" spans="1:21" x14ac:dyDescent="0.35">
      <c r="A53" s="24" t="s">
        <v>97</v>
      </c>
      <c r="B53" s="4" t="s">
        <v>7</v>
      </c>
      <c r="C53" s="24" t="s">
        <v>101</v>
      </c>
      <c r="D53" s="4" t="s">
        <v>102</v>
      </c>
      <c r="E53" s="3" t="s">
        <v>197</v>
      </c>
      <c r="F53" s="3">
        <f t="shared" si="11"/>
        <v>167000</v>
      </c>
      <c r="G53" s="3">
        <f t="shared" si="12"/>
        <v>340000</v>
      </c>
      <c r="H53" s="3">
        <f t="shared" si="13"/>
        <v>507000</v>
      </c>
      <c r="I53" s="3">
        <f t="shared" si="14"/>
        <v>160000</v>
      </c>
      <c r="J53" s="3">
        <f t="shared" si="9"/>
        <v>326000</v>
      </c>
      <c r="K53" s="3">
        <f t="shared" si="15"/>
        <v>486000</v>
      </c>
      <c r="L53" s="22">
        <f t="shared" si="10"/>
        <v>154000</v>
      </c>
      <c r="M53" s="22">
        <f t="shared" si="16"/>
        <v>319000</v>
      </c>
      <c r="N53" s="23">
        <f t="shared" si="17"/>
        <v>473000</v>
      </c>
      <c r="O53" s="45"/>
      <c r="P53" s="45">
        <v>137000</v>
      </c>
      <c r="Q53" s="45">
        <v>275000</v>
      </c>
      <c r="R53" s="45">
        <v>412000</v>
      </c>
      <c r="T53" s="22">
        <v>134000</v>
      </c>
      <c r="U53" s="22">
        <v>270000</v>
      </c>
    </row>
    <row r="54" spans="1:21" x14ac:dyDescent="0.35">
      <c r="A54" s="24" t="s">
        <v>97</v>
      </c>
      <c r="B54" s="4" t="s">
        <v>7</v>
      </c>
      <c r="C54" s="24" t="s">
        <v>103</v>
      </c>
      <c r="D54" s="4" t="s">
        <v>104</v>
      </c>
      <c r="E54" s="3" t="s">
        <v>197</v>
      </c>
      <c r="F54" s="3">
        <f t="shared" si="11"/>
        <v>167000</v>
      </c>
      <c r="G54" s="3">
        <f t="shared" si="12"/>
        <v>340000</v>
      </c>
      <c r="H54" s="3">
        <f t="shared" si="13"/>
        <v>507000</v>
      </c>
      <c r="I54" s="3">
        <f t="shared" si="14"/>
        <v>160000</v>
      </c>
      <c r="J54" s="3">
        <f t="shared" si="9"/>
        <v>326000</v>
      </c>
      <c r="K54" s="3">
        <f t="shared" si="15"/>
        <v>486000</v>
      </c>
      <c r="L54" s="22">
        <f t="shared" si="10"/>
        <v>154000</v>
      </c>
      <c r="M54" s="22">
        <f t="shared" si="16"/>
        <v>319000</v>
      </c>
      <c r="N54" s="23">
        <f t="shared" si="17"/>
        <v>473000</v>
      </c>
      <c r="O54" s="45"/>
      <c r="P54" s="45">
        <v>137000</v>
      </c>
      <c r="Q54" s="45">
        <v>275000</v>
      </c>
      <c r="R54" s="45">
        <v>412000</v>
      </c>
      <c r="T54" s="22">
        <v>134000</v>
      </c>
      <c r="U54" s="22">
        <v>270000</v>
      </c>
    </row>
    <row r="55" spans="1:21" x14ac:dyDescent="0.35">
      <c r="A55" s="24" t="s">
        <v>97</v>
      </c>
      <c r="B55" s="4" t="s">
        <v>7</v>
      </c>
      <c r="C55" s="24" t="s">
        <v>105</v>
      </c>
      <c r="D55" s="4" t="s">
        <v>106</v>
      </c>
      <c r="E55" s="3" t="s">
        <v>197</v>
      </c>
      <c r="F55" s="3">
        <f t="shared" si="11"/>
        <v>167000</v>
      </c>
      <c r="G55" s="3">
        <f t="shared" si="12"/>
        <v>340000</v>
      </c>
      <c r="H55" s="3">
        <f t="shared" si="13"/>
        <v>507000</v>
      </c>
      <c r="I55" s="3">
        <f t="shared" si="14"/>
        <v>160000</v>
      </c>
      <c r="J55" s="3">
        <f t="shared" si="9"/>
        <v>326000</v>
      </c>
      <c r="K55" s="3">
        <f t="shared" si="15"/>
        <v>486000</v>
      </c>
      <c r="L55" s="22">
        <f t="shared" si="10"/>
        <v>154000</v>
      </c>
      <c r="M55" s="22">
        <f t="shared" si="16"/>
        <v>319000</v>
      </c>
      <c r="N55" s="23">
        <f t="shared" si="17"/>
        <v>473000</v>
      </c>
      <c r="O55" s="45"/>
      <c r="P55" s="45">
        <v>137000</v>
      </c>
      <c r="Q55" s="45">
        <v>275000</v>
      </c>
      <c r="R55" s="45">
        <v>412000</v>
      </c>
      <c r="T55" s="22">
        <v>134000</v>
      </c>
      <c r="U55" s="22">
        <v>270000</v>
      </c>
    </row>
    <row r="56" spans="1:21" x14ac:dyDescent="0.35">
      <c r="A56" s="24" t="s">
        <v>97</v>
      </c>
      <c r="B56" s="4" t="s">
        <v>7</v>
      </c>
      <c r="C56" s="24" t="s">
        <v>107</v>
      </c>
      <c r="D56" s="4" t="s">
        <v>108</v>
      </c>
      <c r="E56" s="3" t="s">
        <v>197</v>
      </c>
      <c r="F56" s="3">
        <f t="shared" si="11"/>
        <v>167000</v>
      </c>
      <c r="G56" s="3">
        <f t="shared" si="12"/>
        <v>340000</v>
      </c>
      <c r="H56" s="3">
        <f t="shared" si="13"/>
        <v>507000</v>
      </c>
      <c r="I56" s="3">
        <f t="shared" si="14"/>
        <v>160000</v>
      </c>
      <c r="J56" s="3">
        <f t="shared" si="9"/>
        <v>326000</v>
      </c>
      <c r="K56" s="3">
        <f t="shared" si="15"/>
        <v>486000</v>
      </c>
      <c r="L56" s="22">
        <f t="shared" si="10"/>
        <v>154000</v>
      </c>
      <c r="M56" s="22">
        <f t="shared" si="16"/>
        <v>319000</v>
      </c>
      <c r="N56" s="23">
        <f t="shared" si="17"/>
        <v>473000</v>
      </c>
      <c r="O56" s="45"/>
      <c r="P56" s="45">
        <v>137000</v>
      </c>
      <c r="Q56" s="45">
        <v>275000</v>
      </c>
      <c r="R56" s="45">
        <v>412000</v>
      </c>
      <c r="T56" s="22">
        <v>134000</v>
      </c>
      <c r="U56" s="22">
        <v>270000</v>
      </c>
    </row>
    <row r="57" spans="1:21" x14ac:dyDescent="0.35">
      <c r="A57" s="24" t="s">
        <v>97</v>
      </c>
      <c r="B57" s="4" t="s">
        <v>7</v>
      </c>
      <c r="C57" s="24" t="s">
        <v>109</v>
      </c>
      <c r="D57" s="4" t="s">
        <v>110</v>
      </c>
      <c r="E57" s="3" t="s">
        <v>197</v>
      </c>
      <c r="F57" s="3">
        <f t="shared" si="11"/>
        <v>167000</v>
      </c>
      <c r="G57" s="3">
        <f t="shared" si="12"/>
        <v>340000</v>
      </c>
      <c r="H57" s="3">
        <f t="shared" si="13"/>
        <v>507000</v>
      </c>
      <c r="I57" s="3">
        <f t="shared" si="14"/>
        <v>160000</v>
      </c>
      <c r="J57" s="3">
        <f t="shared" si="9"/>
        <v>326000</v>
      </c>
      <c r="K57" s="3">
        <f t="shared" si="15"/>
        <v>486000</v>
      </c>
      <c r="L57" s="22">
        <f t="shared" si="10"/>
        <v>154000</v>
      </c>
      <c r="M57" s="22">
        <f t="shared" si="16"/>
        <v>319000</v>
      </c>
      <c r="N57" s="23">
        <f t="shared" si="17"/>
        <v>473000</v>
      </c>
      <c r="O57" s="45"/>
      <c r="P57" s="45">
        <v>137000</v>
      </c>
      <c r="Q57" s="45">
        <v>275000</v>
      </c>
      <c r="R57" s="45">
        <v>412000</v>
      </c>
      <c r="T57" s="22">
        <v>134000</v>
      </c>
      <c r="U57" s="22">
        <v>270000</v>
      </c>
    </row>
    <row r="58" spans="1:21" x14ac:dyDescent="0.35">
      <c r="A58" s="24" t="s">
        <v>97</v>
      </c>
      <c r="B58" s="4" t="s">
        <v>111</v>
      </c>
      <c r="C58" s="24" t="s">
        <v>112</v>
      </c>
      <c r="D58" s="4" t="s">
        <v>113</v>
      </c>
      <c r="E58" s="3" t="s">
        <v>197</v>
      </c>
      <c r="F58" s="3">
        <f t="shared" si="11"/>
        <v>435000</v>
      </c>
      <c r="G58" s="3">
        <f t="shared" si="12"/>
        <v>1616000</v>
      </c>
      <c r="H58" s="3">
        <f t="shared" si="13"/>
        <v>2051000</v>
      </c>
      <c r="I58" s="3">
        <f t="shared" si="14"/>
        <v>418000</v>
      </c>
      <c r="J58" s="3">
        <f t="shared" si="9"/>
        <v>1551000</v>
      </c>
      <c r="K58" s="3">
        <f t="shared" si="15"/>
        <v>1969000</v>
      </c>
      <c r="L58" s="22">
        <f t="shared" si="10"/>
        <v>403000</v>
      </c>
      <c r="M58" s="22">
        <f t="shared" si="16"/>
        <v>1521000</v>
      </c>
      <c r="N58" s="23">
        <f t="shared" si="17"/>
        <v>1924000</v>
      </c>
      <c r="O58" s="45"/>
      <c r="P58" s="45">
        <v>358000</v>
      </c>
      <c r="Q58" s="45">
        <v>1311000</v>
      </c>
      <c r="R58" s="45">
        <v>1669000</v>
      </c>
      <c r="T58" s="22">
        <v>350000</v>
      </c>
      <c r="U58" s="22">
        <v>1289000</v>
      </c>
    </row>
    <row r="59" spans="1:21" x14ac:dyDescent="0.35">
      <c r="A59" s="24" t="s">
        <v>97</v>
      </c>
      <c r="B59" s="4" t="s">
        <v>114</v>
      </c>
      <c r="C59" s="24" t="s">
        <v>112</v>
      </c>
      <c r="D59" s="4" t="s">
        <v>115</v>
      </c>
      <c r="E59" s="3" t="s">
        <v>202</v>
      </c>
      <c r="F59" s="3">
        <f t="shared" si="11"/>
        <v>1140000</v>
      </c>
      <c r="G59" s="3">
        <f t="shared" si="12"/>
        <v>0</v>
      </c>
      <c r="H59" s="3">
        <f t="shared" si="13"/>
        <v>1140000</v>
      </c>
      <c r="I59" s="3">
        <f t="shared" si="14"/>
        <v>1097000</v>
      </c>
      <c r="J59" s="3">
        <f t="shared" si="9"/>
        <v>0</v>
      </c>
      <c r="K59" s="3">
        <f t="shared" si="15"/>
        <v>1097000</v>
      </c>
      <c r="L59" s="22">
        <f t="shared" si="10"/>
        <v>1059000</v>
      </c>
      <c r="M59" s="22">
        <f t="shared" si="16"/>
        <v>0</v>
      </c>
      <c r="N59" s="23">
        <f t="shared" si="17"/>
        <v>1059000</v>
      </c>
      <c r="O59" s="45"/>
      <c r="P59" s="45">
        <v>942000</v>
      </c>
      <c r="Q59" s="45">
        <v>0</v>
      </c>
      <c r="R59" s="45">
        <v>942000</v>
      </c>
      <c r="T59" s="22">
        <v>921000</v>
      </c>
      <c r="U59" s="22">
        <v>0</v>
      </c>
    </row>
    <row r="60" spans="1:21" x14ac:dyDescent="0.35">
      <c r="A60" s="24" t="s">
        <v>97</v>
      </c>
      <c r="B60" s="4" t="s">
        <v>7</v>
      </c>
      <c r="C60" s="24" t="s">
        <v>116</v>
      </c>
      <c r="D60" s="4" t="s">
        <v>117</v>
      </c>
      <c r="E60" s="3" t="s">
        <v>197</v>
      </c>
      <c r="F60" s="3">
        <f t="shared" si="11"/>
        <v>167000</v>
      </c>
      <c r="G60" s="3">
        <f t="shared" si="12"/>
        <v>340000</v>
      </c>
      <c r="H60" s="3">
        <f t="shared" si="13"/>
        <v>507000</v>
      </c>
      <c r="I60" s="3">
        <f t="shared" si="14"/>
        <v>160000</v>
      </c>
      <c r="J60" s="3">
        <f t="shared" si="9"/>
        <v>326000</v>
      </c>
      <c r="K60" s="3">
        <f t="shared" si="15"/>
        <v>486000</v>
      </c>
      <c r="L60" s="22">
        <f t="shared" si="10"/>
        <v>154000</v>
      </c>
      <c r="M60" s="22">
        <f t="shared" si="16"/>
        <v>319000</v>
      </c>
      <c r="N60" s="23">
        <f t="shared" si="17"/>
        <v>473000</v>
      </c>
      <c r="O60" s="45"/>
      <c r="P60" s="45">
        <v>137000</v>
      </c>
      <c r="Q60" s="45">
        <v>275000</v>
      </c>
      <c r="R60" s="45">
        <v>412000</v>
      </c>
      <c r="T60" s="22">
        <v>134000</v>
      </c>
      <c r="U60" s="22">
        <v>270000</v>
      </c>
    </row>
    <row r="61" spans="1:21" x14ac:dyDescent="0.35">
      <c r="A61" s="24" t="s">
        <v>118</v>
      </c>
      <c r="B61" s="4" t="s">
        <v>5</v>
      </c>
      <c r="C61" s="25" t="s">
        <v>118</v>
      </c>
      <c r="D61" s="4" t="s">
        <v>119</v>
      </c>
      <c r="E61" s="3" t="s">
        <v>196</v>
      </c>
      <c r="F61" s="3">
        <f t="shared" si="11"/>
        <v>6990000</v>
      </c>
      <c r="G61" s="3">
        <f t="shared" si="12"/>
        <v>4340000</v>
      </c>
      <c r="H61" s="3">
        <f t="shared" si="13"/>
        <v>11330000</v>
      </c>
      <c r="I61" s="3">
        <f t="shared" si="14"/>
        <v>6728000</v>
      </c>
      <c r="J61" s="3">
        <f t="shared" si="9"/>
        <v>4165000</v>
      </c>
      <c r="K61" s="3">
        <f t="shared" si="15"/>
        <v>10893000</v>
      </c>
      <c r="L61" s="22">
        <f t="shared" si="10"/>
        <v>6497000</v>
      </c>
      <c r="M61" s="22">
        <f t="shared" si="16"/>
        <v>4084000</v>
      </c>
      <c r="N61" s="23">
        <f t="shared" si="17"/>
        <v>10581000</v>
      </c>
      <c r="O61" s="45"/>
      <c r="P61" s="45">
        <v>5784000</v>
      </c>
      <c r="Q61" s="45">
        <v>3521000</v>
      </c>
      <c r="R61" s="45">
        <v>9305000</v>
      </c>
      <c r="T61" s="22">
        <v>5658000</v>
      </c>
      <c r="U61" s="22">
        <v>3464000</v>
      </c>
    </row>
    <row r="62" spans="1:21" x14ac:dyDescent="0.35">
      <c r="A62" s="24" t="s">
        <v>118</v>
      </c>
      <c r="B62" s="4" t="s">
        <v>7</v>
      </c>
      <c r="C62" s="24" t="s">
        <v>120</v>
      </c>
      <c r="D62" s="4" t="s">
        <v>121</v>
      </c>
      <c r="E62" s="3" t="s">
        <v>196</v>
      </c>
      <c r="F62" s="3">
        <f t="shared" si="11"/>
        <v>383000</v>
      </c>
      <c r="G62" s="3">
        <f t="shared" si="12"/>
        <v>366000</v>
      </c>
      <c r="H62" s="3">
        <f t="shared" si="13"/>
        <v>749000</v>
      </c>
      <c r="I62" s="3">
        <f t="shared" si="14"/>
        <v>368000</v>
      </c>
      <c r="J62" s="3">
        <f t="shared" si="9"/>
        <v>351000</v>
      </c>
      <c r="K62" s="3">
        <f t="shared" si="15"/>
        <v>719000</v>
      </c>
      <c r="L62" s="22">
        <f t="shared" si="10"/>
        <v>355000</v>
      </c>
      <c r="M62" s="22">
        <f t="shared" si="16"/>
        <v>344000</v>
      </c>
      <c r="N62" s="23">
        <f t="shared" si="17"/>
        <v>699000</v>
      </c>
      <c r="O62" s="45"/>
      <c r="P62" s="45">
        <v>316000</v>
      </c>
      <c r="Q62" s="45">
        <v>296000</v>
      </c>
      <c r="R62" s="45">
        <v>612000</v>
      </c>
      <c r="T62" s="22">
        <v>309000</v>
      </c>
      <c r="U62" s="22">
        <v>291000</v>
      </c>
    </row>
    <row r="63" spans="1:21" x14ac:dyDescent="0.35">
      <c r="A63" s="24" t="s">
        <v>118</v>
      </c>
      <c r="B63" s="4" t="s">
        <v>7</v>
      </c>
      <c r="C63" s="24" t="s">
        <v>122</v>
      </c>
      <c r="D63" s="4" t="s">
        <v>123</v>
      </c>
      <c r="E63" s="3" t="s">
        <v>196</v>
      </c>
      <c r="F63" s="3">
        <f t="shared" si="11"/>
        <v>63000</v>
      </c>
      <c r="G63" s="3">
        <f t="shared" si="12"/>
        <v>177000</v>
      </c>
      <c r="H63" s="3">
        <f t="shared" si="13"/>
        <v>240000</v>
      </c>
      <c r="I63" s="3">
        <f t="shared" si="14"/>
        <v>60000</v>
      </c>
      <c r="J63" s="3">
        <f t="shared" si="9"/>
        <v>169000</v>
      </c>
      <c r="K63" s="3">
        <f t="shared" si="15"/>
        <v>229000</v>
      </c>
      <c r="L63" s="22">
        <f t="shared" si="10"/>
        <v>57000</v>
      </c>
      <c r="M63" s="22">
        <f t="shared" si="16"/>
        <v>165000</v>
      </c>
      <c r="N63" s="23">
        <f t="shared" si="17"/>
        <v>222000</v>
      </c>
      <c r="O63" s="45"/>
      <c r="P63" s="45">
        <v>50000</v>
      </c>
      <c r="Q63" s="45">
        <v>142000</v>
      </c>
      <c r="R63" s="45">
        <v>192000</v>
      </c>
      <c r="T63" s="22">
        <v>48000</v>
      </c>
      <c r="U63" s="22">
        <v>139000</v>
      </c>
    </row>
    <row r="64" spans="1:21" x14ac:dyDescent="0.35">
      <c r="A64" s="24" t="s">
        <v>118</v>
      </c>
      <c r="B64" s="4" t="s">
        <v>7</v>
      </c>
      <c r="C64" s="24" t="s">
        <v>124</v>
      </c>
      <c r="D64" s="4" t="s">
        <v>125</v>
      </c>
      <c r="E64" s="3" t="s">
        <v>196</v>
      </c>
      <c r="F64" s="3">
        <f t="shared" si="11"/>
        <v>63000</v>
      </c>
      <c r="G64" s="3">
        <f t="shared" si="12"/>
        <v>177000</v>
      </c>
      <c r="H64" s="3">
        <f t="shared" si="13"/>
        <v>240000</v>
      </c>
      <c r="I64" s="3">
        <f t="shared" si="14"/>
        <v>60000</v>
      </c>
      <c r="J64" s="3">
        <f t="shared" si="9"/>
        <v>169000</v>
      </c>
      <c r="K64" s="3">
        <f t="shared" si="15"/>
        <v>229000</v>
      </c>
      <c r="L64" s="22">
        <f t="shared" si="10"/>
        <v>57000</v>
      </c>
      <c r="M64" s="22">
        <f t="shared" si="16"/>
        <v>165000</v>
      </c>
      <c r="N64" s="23">
        <f t="shared" si="17"/>
        <v>222000</v>
      </c>
      <c r="O64" s="45"/>
      <c r="P64" s="45">
        <v>50000</v>
      </c>
      <c r="Q64" s="45">
        <v>142000</v>
      </c>
      <c r="R64" s="45">
        <v>192000</v>
      </c>
      <c r="T64" s="22">
        <v>48000</v>
      </c>
      <c r="U64" s="22">
        <v>139000</v>
      </c>
    </row>
    <row r="65" spans="1:21" x14ac:dyDescent="0.35">
      <c r="A65" s="24" t="s">
        <v>118</v>
      </c>
      <c r="B65" s="4" t="s">
        <v>7</v>
      </c>
      <c r="C65" s="24" t="s">
        <v>118</v>
      </c>
      <c r="D65" s="4" t="s">
        <v>126</v>
      </c>
      <c r="E65" s="3" t="s">
        <v>196</v>
      </c>
      <c r="F65" s="3">
        <f t="shared" si="11"/>
        <v>167000</v>
      </c>
      <c r="G65" s="3">
        <f t="shared" si="12"/>
        <v>340000</v>
      </c>
      <c r="H65" s="3">
        <f t="shared" si="13"/>
        <v>507000</v>
      </c>
      <c r="I65" s="3">
        <f t="shared" si="14"/>
        <v>160000</v>
      </c>
      <c r="J65" s="3">
        <f t="shared" si="9"/>
        <v>326000</v>
      </c>
      <c r="K65" s="3">
        <f t="shared" si="15"/>
        <v>486000</v>
      </c>
      <c r="L65" s="22">
        <f t="shared" si="10"/>
        <v>154000</v>
      </c>
      <c r="M65" s="22">
        <f t="shared" si="16"/>
        <v>319000</v>
      </c>
      <c r="N65" s="23">
        <f t="shared" si="17"/>
        <v>473000</v>
      </c>
      <c r="O65" s="45"/>
      <c r="P65" s="45">
        <v>137000</v>
      </c>
      <c r="Q65" s="45">
        <v>275000</v>
      </c>
      <c r="R65" s="45">
        <v>412000</v>
      </c>
      <c r="T65" s="22">
        <v>134000</v>
      </c>
      <c r="U65" s="22">
        <v>270000</v>
      </c>
    </row>
    <row r="66" spans="1:21" x14ac:dyDescent="0.35">
      <c r="A66" s="24" t="s">
        <v>127</v>
      </c>
      <c r="B66" s="4" t="s">
        <v>5</v>
      </c>
      <c r="C66" s="25" t="s">
        <v>127</v>
      </c>
      <c r="D66" s="4" t="s">
        <v>128</v>
      </c>
      <c r="E66" s="3" t="s">
        <v>199</v>
      </c>
      <c r="F66" s="3">
        <f t="shared" si="11"/>
        <v>7499000</v>
      </c>
      <c r="G66" s="3">
        <f t="shared" si="12"/>
        <v>4620000</v>
      </c>
      <c r="H66" s="3">
        <f t="shared" si="13"/>
        <v>12119000</v>
      </c>
      <c r="I66" s="3">
        <f t="shared" si="14"/>
        <v>7217000</v>
      </c>
      <c r="J66" s="3">
        <f t="shared" ref="J66:J94" si="18">ROUNDUP(M66*124.4/122,-3)</f>
        <v>4434000</v>
      </c>
      <c r="K66" s="3">
        <f t="shared" si="15"/>
        <v>11651000</v>
      </c>
      <c r="L66" s="22">
        <f t="shared" ref="L66:L94" si="19">ROUNDUP(P66*124/110.4,-3)</f>
        <v>6969000</v>
      </c>
      <c r="M66" s="22">
        <f t="shared" si="16"/>
        <v>4348000</v>
      </c>
      <c r="N66" s="23">
        <f t="shared" si="17"/>
        <v>11317000</v>
      </c>
      <c r="O66" s="45"/>
      <c r="P66" s="45">
        <v>6204000</v>
      </c>
      <c r="Q66" s="45">
        <v>3749000</v>
      </c>
      <c r="R66" s="45">
        <v>9953000</v>
      </c>
      <c r="T66" s="22">
        <v>6069000</v>
      </c>
      <c r="U66" s="22">
        <v>3688000</v>
      </c>
    </row>
    <row r="67" spans="1:21" x14ac:dyDescent="0.35">
      <c r="A67" s="24" t="s">
        <v>127</v>
      </c>
      <c r="B67" s="4" t="s">
        <v>111</v>
      </c>
      <c r="C67" s="24" t="s">
        <v>129</v>
      </c>
      <c r="D67" s="4" t="s">
        <v>130</v>
      </c>
      <c r="E67" s="3" t="s">
        <v>199</v>
      </c>
      <c r="F67" s="3">
        <f t="shared" si="11"/>
        <v>435000</v>
      </c>
      <c r="G67" s="3">
        <f t="shared" si="12"/>
        <v>1616000</v>
      </c>
      <c r="H67" s="3">
        <f t="shared" si="13"/>
        <v>2051000</v>
      </c>
      <c r="I67" s="3">
        <f t="shared" si="14"/>
        <v>418000</v>
      </c>
      <c r="J67" s="3">
        <f t="shared" si="18"/>
        <v>1551000</v>
      </c>
      <c r="K67" s="3">
        <f t="shared" si="15"/>
        <v>1969000</v>
      </c>
      <c r="L67" s="22">
        <f t="shared" si="19"/>
        <v>403000</v>
      </c>
      <c r="M67" s="22">
        <f t="shared" si="16"/>
        <v>1521000</v>
      </c>
      <c r="N67" s="23">
        <f t="shared" si="17"/>
        <v>1924000</v>
      </c>
      <c r="O67" s="45"/>
      <c r="P67" s="45">
        <v>358000</v>
      </c>
      <c r="Q67" s="45">
        <v>1311000</v>
      </c>
      <c r="R67" s="45">
        <v>1669000</v>
      </c>
      <c r="T67" s="22">
        <v>350000</v>
      </c>
      <c r="U67" s="22">
        <v>1289000</v>
      </c>
    </row>
    <row r="68" spans="1:21" x14ac:dyDescent="0.35">
      <c r="A68" s="24" t="s">
        <v>127</v>
      </c>
      <c r="B68" s="4" t="s">
        <v>7</v>
      </c>
      <c r="C68" s="24" t="s">
        <v>132</v>
      </c>
      <c r="D68" s="4" t="s">
        <v>133</v>
      </c>
      <c r="E68" s="3" t="s">
        <v>199</v>
      </c>
      <c r="F68" s="3">
        <f t="shared" si="11"/>
        <v>188000</v>
      </c>
      <c r="G68" s="3">
        <f t="shared" si="12"/>
        <v>213000</v>
      </c>
      <c r="H68" s="3">
        <f t="shared" si="13"/>
        <v>401000</v>
      </c>
      <c r="I68" s="3">
        <f t="shared" si="14"/>
        <v>180000</v>
      </c>
      <c r="J68" s="3">
        <f t="shared" si="18"/>
        <v>204000</v>
      </c>
      <c r="K68" s="3">
        <f t="shared" si="15"/>
        <v>384000</v>
      </c>
      <c r="L68" s="22">
        <f t="shared" si="19"/>
        <v>173000</v>
      </c>
      <c r="M68" s="22">
        <f t="shared" si="16"/>
        <v>200000</v>
      </c>
      <c r="N68" s="23">
        <f t="shared" si="17"/>
        <v>373000</v>
      </c>
      <c r="O68" s="45"/>
      <c r="P68" s="45">
        <v>154000</v>
      </c>
      <c r="Q68" s="45">
        <v>172000</v>
      </c>
      <c r="R68" s="45">
        <v>326000</v>
      </c>
      <c r="T68" s="22">
        <v>150000</v>
      </c>
      <c r="U68" s="22">
        <v>169000</v>
      </c>
    </row>
    <row r="69" spans="1:21" x14ac:dyDescent="0.35">
      <c r="A69" s="24" t="s">
        <v>127</v>
      </c>
      <c r="B69" s="4" t="s">
        <v>7</v>
      </c>
      <c r="C69" s="24" t="s">
        <v>134</v>
      </c>
      <c r="D69" s="4" t="s">
        <v>135</v>
      </c>
      <c r="E69" s="3" t="s">
        <v>199</v>
      </c>
      <c r="F69" s="3">
        <f t="shared" ref="F69:F97" si="20">ROUNDUP(I69*133.4/128.4,-3)</f>
        <v>190000</v>
      </c>
      <c r="G69" s="3">
        <f t="shared" ref="G69:G98" si="21">ROUNDUP(J69*129.6/124.4,-3)</f>
        <v>238000</v>
      </c>
      <c r="H69" s="3">
        <f t="shared" ref="H69:H98" si="22">F69+G69</f>
        <v>428000</v>
      </c>
      <c r="I69" s="3">
        <f t="shared" ref="I69:I94" si="23">ROUNDUP(L69*128.4/124,-3)</f>
        <v>182000</v>
      </c>
      <c r="J69" s="3">
        <f t="shared" si="18"/>
        <v>228000</v>
      </c>
      <c r="K69" s="3">
        <f t="shared" ref="K69:K98" si="24">I69+J69</f>
        <v>410000</v>
      </c>
      <c r="L69" s="22">
        <f t="shared" si="19"/>
        <v>175000</v>
      </c>
      <c r="M69" s="22">
        <f t="shared" ref="M69:M94" si="25">ROUNDUP(Q69*122/105.2,-3)</f>
        <v>223000</v>
      </c>
      <c r="N69" s="23">
        <f t="shared" ref="N69:N94" si="26">SUM(L69:M69)</f>
        <v>398000</v>
      </c>
      <c r="O69" s="45"/>
      <c r="P69" s="45">
        <v>155000</v>
      </c>
      <c r="Q69" s="45">
        <v>192000</v>
      </c>
      <c r="R69" s="45">
        <v>347000</v>
      </c>
      <c r="T69" s="22">
        <v>151000</v>
      </c>
      <c r="U69" s="22">
        <v>188000</v>
      </c>
    </row>
    <row r="70" spans="1:21" x14ac:dyDescent="0.35">
      <c r="A70" s="24" t="s">
        <v>127</v>
      </c>
      <c r="B70" s="4" t="s">
        <v>7</v>
      </c>
      <c r="C70" s="24" t="s">
        <v>136</v>
      </c>
      <c r="D70" s="4" t="s">
        <v>137</v>
      </c>
      <c r="E70" s="3" t="s">
        <v>199</v>
      </c>
      <c r="F70" s="3">
        <f t="shared" si="20"/>
        <v>167000</v>
      </c>
      <c r="G70" s="3">
        <f t="shared" si="21"/>
        <v>340000</v>
      </c>
      <c r="H70" s="3">
        <f t="shared" si="22"/>
        <v>507000</v>
      </c>
      <c r="I70" s="3">
        <f t="shared" si="23"/>
        <v>160000</v>
      </c>
      <c r="J70" s="3">
        <f t="shared" si="18"/>
        <v>326000</v>
      </c>
      <c r="K70" s="3">
        <f t="shared" si="24"/>
        <v>486000</v>
      </c>
      <c r="L70" s="22">
        <f t="shared" si="19"/>
        <v>154000</v>
      </c>
      <c r="M70" s="22">
        <f t="shared" si="25"/>
        <v>319000</v>
      </c>
      <c r="N70" s="23">
        <f t="shared" si="26"/>
        <v>473000</v>
      </c>
      <c r="O70" s="45"/>
      <c r="P70" s="45">
        <v>137000</v>
      </c>
      <c r="Q70" s="45">
        <v>275000</v>
      </c>
      <c r="R70" s="45">
        <v>412000</v>
      </c>
      <c r="T70" s="22">
        <v>134000</v>
      </c>
      <c r="U70" s="22">
        <v>270000</v>
      </c>
    </row>
    <row r="71" spans="1:21" x14ac:dyDescent="0.35">
      <c r="A71" s="24" t="s">
        <v>127</v>
      </c>
      <c r="B71" s="4" t="s">
        <v>7</v>
      </c>
      <c r="C71" s="24" t="s">
        <v>60</v>
      </c>
      <c r="D71" s="4" t="s">
        <v>138</v>
      </c>
      <c r="E71" s="3" t="s">
        <v>199</v>
      </c>
      <c r="F71" s="3">
        <f t="shared" si="20"/>
        <v>172000</v>
      </c>
      <c r="G71" s="3">
        <f t="shared" si="21"/>
        <v>242000</v>
      </c>
      <c r="H71" s="3">
        <f t="shared" si="22"/>
        <v>414000</v>
      </c>
      <c r="I71" s="3">
        <f t="shared" si="23"/>
        <v>165000</v>
      </c>
      <c r="J71" s="3">
        <f t="shared" si="18"/>
        <v>232000</v>
      </c>
      <c r="K71" s="3">
        <f t="shared" si="24"/>
        <v>397000</v>
      </c>
      <c r="L71" s="22">
        <f t="shared" si="19"/>
        <v>159000</v>
      </c>
      <c r="M71" s="22">
        <f t="shared" si="25"/>
        <v>227000</v>
      </c>
      <c r="N71" s="23">
        <f t="shared" si="26"/>
        <v>386000</v>
      </c>
      <c r="O71" s="45"/>
      <c r="P71" s="45">
        <v>141000</v>
      </c>
      <c r="Q71" s="45">
        <v>195000</v>
      </c>
      <c r="R71" s="45">
        <v>336000</v>
      </c>
      <c r="T71" s="22">
        <v>137000</v>
      </c>
      <c r="U71" s="22">
        <v>191000</v>
      </c>
    </row>
    <row r="72" spans="1:21" x14ac:dyDescent="0.35">
      <c r="A72" s="24" t="s">
        <v>127</v>
      </c>
      <c r="B72" s="4" t="s">
        <v>7</v>
      </c>
      <c r="C72" s="24" t="s">
        <v>139</v>
      </c>
      <c r="D72" s="4" t="s">
        <v>140</v>
      </c>
      <c r="E72" s="3" t="s">
        <v>199</v>
      </c>
      <c r="F72" s="3">
        <f t="shared" si="20"/>
        <v>63000</v>
      </c>
      <c r="G72" s="3">
        <f t="shared" si="21"/>
        <v>177000</v>
      </c>
      <c r="H72" s="3">
        <f t="shared" si="22"/>
        <v>240000</v>
      </c>
      <c r="I72" s="3">
        <f t="shared" si="23"/>
        <v>60000</v>
      </c>
      <c r="J72" s="3">
        <f t="shared" si="18"/>
        <v>169000</v>
      </c>
      <c r="K72" s="3">
        <f t="shared" si="24"/>
        <v>229000</v>
      </c>
      <c r="L72" s="22">
        <f t="shared" si="19"/>
        <v>57000</v>
      </c>
      <c r="M72" s="22">
        <f t="shared" si="25"/>
        <v>165000</v>
      </c>
      <c r="N72" s="23">
        <f t="shared" si="26"/>
        <v>222000</v>
      </c>
      <c r="O72" s="45"/>
      <c r="P72" s="45">
        <v>50000</v>
      </c>
      <c r="Q72" s="45">
        <v>142000</v>
      </c>
      <c r="R72" s="45">
        <v>192000</v>
      </c>
      <c r="T72" s="22">
        <v>48000</v>
      </c>
      <c r="U72" s="22">
        <v>139000</v>
      </c>
    </row>
    <row r="73" spans="1:21" x14ac:dyDescent="0.35">
      <c r="A73" s="24" t="s">
        <v>127</v>
      </c>
      <c r="B73" s="4" t="s">
        <v>7</v>
      </c>
      <c r="C73" s="24" t="s">
        <v>141</v>
      </c>
      <c r="D73" s="4" t="s">
        <v>142</v>
      </c>
      <c r="E73" s="3" t="s">
        <v>199</v>
      </c>
      <c r="F73" s="3">
        <f t="shared" si="20"/>
        <v>167000</v>
      </c>
      <c r="G73" s="3">
        <f t="shared" si="21"/>
        <v>340000</v>
      </c>
      <c r="H73" s="3">
        <f t="shared" si="22"/>
        <v>507000</v>
      </c>
      <c r="I73" s="3">
        <f t="shared" si="23"/>
        <v>160000</v>
      </c>
      <c r="J73" s="3">
        <f t="shared" si="18"/>
        <v>326000</v>
      </c>
      <c r="K73" s="3">
        <f t="shared" si="24"/>
        <v>486000</v>
      </c>
      <c r="L73" s="22">
        <f t="shared" si="19"/>
        <v>154000</v>
      </c>
      <c r="M73" s="22">
        <f t="shared" si="25"/>
        <v>319000</v>
      </c>
      <c r="N73" s="23">
        <f t="shared" si="26"/>
        <v>473000</v>
      </c>
      <c r="O73" s="45"/>
      <c r="P73" s="45">
        <v>137000</v>
      </c>
      <c r="Q73" s="45">
        <v>275000</v>
      </c>
      <c r="R73" s="45">
        <v>412000</v>
      </c>
      <c r="T73" s="22">
        <v>134000</v>
      </c>
      <c r="U73" s="22">
        <v>270000</v>
      </c>
    </row>
    <row r="74" spans="1:21" x14ac:dyDescent="0.35">
      <c r="A74" s="24" t="s">
        <v>143</v>
      </c>
      <c r="B74" s="4" t="s">
        <v>5</v>
      </c>
      <c r="C74" s="25" t="s">
        <v>143</v>
      </c>
      <c r="D74" s="4" t="s">
        <v>144</v>
      </c>
      <c r="E74" s="3" t="s">
        <v>198</v>
      </c>
      <c r="F74" s="3">
        <f t="shared" si="20"/>
        <v>9149000</v>
      </c>
      <c r="G74" s="3">
        <f t="shared" si="21"/>
        <v>3575000</v>
      </c>
      <c r="H74" s="3">
        <f t="shared" si="22"/>
        <v>12724000</v>
      </c>
      <c r="I74" s="3">
        <f t="shared" si="23"/>
        <v>8806000</v>
      </c>
      <c r="J74" s="3">
        <f t="shared" si="18"/>
        <v>3431000</v>
      </c>
      <c r="K74" s="3">
        <f t="shared" si="24"/>
        <v>12237000</v>
      </c>
      <c r="L74" s="22">
        <f t="shared" si="19"/>
        <v>8504000</v>
      </c>
      <c r="M74" s="22">
        <f t="shared" si="25"/>
        <v>3364000</v>
      </c>
      <c r="N74" s="23">
        <f t="shared" si="26"/>
        <v>11868000</v>
      </c>
      <c r="O74" s="45"/>
      <c r="P74" s="45">
        <v>7571000</v>
      </c>
      <c r="Q74" s="45">
        <v>2900000</v>
      </c>
      <c r="R74" s="45">
        <v>10471000</v>
      </c>
      <c r="T74" s="22">
        <v>7406000</v>
      </c>
      <c r="U74" s="22">
        <v>2853000</v>
      </c>
    </row>
    <row r="75" spans="1:21" x14ac:dyDescent="0.35">
      <c r="A75" s="24" t="s">
        <v>143</v>
      </c>
      <c r="B75" s="4" t="s">
        <v>7</v>
      </c>
      <c r="C75" s="24" t="s">
        <v>145</v>
      </c>
      <c r="D75" s="4" t="s">
        <v>146</v>
      </c>
      <c r="E75" s="3" t="s">
        <v>198</v>
      </c>
      <c r="F75" s="3">
        <f t="shared" si="20"/>
        <v>26000</v>
      </c>
      <c r="G75" s="3">
        <f t="shared" si="21"/>
        <v>135000</v>
      </c>
      <c r="H75" s="3">
        <f t="shared" si="22"/>
        <v>161000</v>
      </c>
      <c r="I75" s="3">
        <f t="shared" si="23"/>
        <v>25000</v>
      </c>
      <c r="J75" s="3">
        <f t="shared" si="18"/>
        <v>129000</v>
      </c>
      <c r="K75" s="3">
        <f t="shared" si="24"/>
        <v>154000</v>
      </c>
      <c r="L75" s="22">
        <f t="shared" si="19"/>
        <v>24000</v>
      </c>
      <c r="M75" s="22">
        <f t="shared" si="25"/>
        <v>126000</v>
      </c>
      <c r="N75" s="23">
        <f t="shared" si="26"/>
        <v>150000</v>
      </c>
      <c r="O75" s="45"/>
      <c r="P75" s="45">
        <v>21000</v>
      </c>
      <c r="Q75" s="45">
        <v>108000</v>
      </c>
      <c r="R75" s="45">
        <v>129000</v>
      </c>
      <c r="T75" s="22">
        <v>20000</v>
      </c>
      <c r="U75" s="22">
        <v>106000</v>
      </c>
    </row>
    <row r="76" spans="1:21" x14ac:dyDescent="0.35">
      <c r="A76" s="24" t="s">
        <v>143</v>
      </c>
      <c r="B76" s="4" t="s">
        <v>7</v>
      </c>
      <c r="C76" s="24" t="s">
        <v>147</v>
      </c>
      <c r="D76" s="4" t="s">
        <v>148</v>
      </c>
      <c r="E76" s="3" t="s">
        <v>198</v>
      </c>
      <c r="F76" s="3">
        <f t="shared" si="20"/>
        <v>167000</v>
      </c>
      <c r="G76" s="3">
        <f t="shared" si="21"/>
        <v>340000</v>
      </c>
      <c r="H76" s="3">
        <f t="shared" si="22"/>
        <v>507000</v>
      </c>
      <c r="I76" s="3">
        <f t="shared" si="23"/>
        <v>160000</v>
      </c>
      <c r="J76" s="3">
        <f t="shared" si="18"/>
        <v>326000</v>
      </c>
      <c r="K76" s="3">
        <f t="shared" si="24"/>
        <v>486000</v>
      </c>
      <c r="L76" s="22">
        <f t="shared" si="19"/>
        <v>154000</v>
      </c>
      <c r="M76" s="22">
        <f t="shared" si="25"/>
        <v>319000</v>
      </c>
      <c r="N76" s="23">
        <f t="shared" si="26"/>
        <v>473000</v>
      </c>
      <c r="O76" s="45"/>
      <c r="P76" s="45">
        <v>137000</v>
      </c>
      <c r="Q76" s="45">
        <v>275000</v>
      </c>
      <c r="R76" s="45">
        <v>412000</v>
      </c>
      <c r="T76" s="22">
        <v>134000</v>
      </c>
      <c r="U76" s="22">
        <v>270000</v>
      </c>
    </row>
    <row r="77" spans="1:21" x14ac:dyDescent="0.35">
      <c r="A77" s="24" t="s">
        <v>143</v>
      </c>
      <c r="B77" s="4" t="s">
        <v>7</v>
      </c>
      <c r="C77" s="24" t="s">
        <v>149</v>
      </c>
      <c r="D77" s="4" t="s">
        <v>150</v>
      </c>
      <c r="E77" s="3" t="s">
        <v>198</v>
      </c>
      <c r="F77" s="3">
        <f t="shared" si="20"/>
        <v>167000</v>
      </c>
      <c r="G77" s="3">
        <f t="shared" si="21"/>
        <v>340000</v>
      </c>
      <c r="H77" s="3">
        <f t="shared" si="22"/>
        <v>507000</v>
      </c>
      <c r="I77" s="3">
        <f t="shared" si="23"/>
        <v>160000</v>
      </c>
      <c r="J77" s="3">
        <f t="shared" si="18"/>
        <v>326000</v>
      </c>
      <c r="K77" s="3">
        <f t="shared" si="24"/>
        <v>486000</v>
      </c>
      <c r="L77" s="22">
        <f t="shared" si="19"/>
        <v>154000</v>
      </c>
      <c r="M77" s="22">
        <f t="shared" si="25"/>
        <v>319000</v>
      </c>
      <c r="N77" s="23">
        <f t="shared" si="26"/>
        <v>473000</v>
      </c>
      <c r="O77" s="45"/>
      <c r="P77" s="45">
        <v>137000</v>
      </c>
      <c r="Q77" s="45">
        <v>275000</v>
      </c>
      <c r="R77" s="45">
        <v>412000</v>
      </c>
      <c r="T77" s="22">
        <v>134000</v>
      </c>
      <c r="U77" s="22">
        <v>270000</v>
      </c>
    </row>
    <row r="78" spans="1:21" x14ac:dyDescent="0.35">
      <c r="A78" s="24" t="s">
        <v>143</v>
      </c>
      <c r="B78" s="4" t="s">
        <v>7</v>
      </c>
      <c r="C78" s="24" t="s">
        <v>151</v>
      </c>
      <c r="D78" s="4" t="s">
        <v>152</v>
      </c>
      <c r="E78" s="3" t="s">
        <v>198</v>
      </c>
      <c r="F78" s="3">
        <f t="shared" si="20"/>
        <v>167000</v>
      </c>
      <c r="G78" s="3">
        <f t="shared" si="21"/>
        <v>340000</v>
      </c>
      <c r="H78" s="3">
        <f t="shared" si="22"/>
        <v>507000</v>
      </c>
      <c r="I78" s="3">
        <f t="shared" si="23"/>
        <v>160000</v>
      </c>
      <c r="J78" s="3">
        <f t="shared" si="18"/>
        <v>326000</v>
      </c>
      <c r="K78" s="3">
        <f t="shared" si="24"/>
        <v>486000</v>
      </c>
      <c r="L78" s="22">
        <f t="shared" si="19"/>
        <v>154000</v>
      </c>
      <c r="M78" s="22">
        <f t="shared" si="25"/>
        <v>319000</v>
      </c>
      <c r="N78" s="23">
        <f t="shared" si="26"/>
        <v>473000</v>
      </c>
      <c r="O78" s="45"/>
      <c r="P78" s="45">
        <v>137000</v>
      </c>
      <c r="Q78" s="45">
        <v>275000</v>
      </c>
      <c r="R78" s="45">
        <v>412000</v>
      </c>
      <c r="T78" s="22">
        <v>134000</v>
      </c>
      <c r="U78" s="22">
        <v>270000</v>
      </c>
    </row>
    <row r="79" spans="1:21" x14ac:dyDescent="0.35">
      <c r="A79" s="24" t="s">
        <v>143</v>
      </c>
      <c r="B79" s="4" t="s">
        <v>7</v>
      </c>
      <c r="C79" s="24" t="s">
        <v>153</v>
      </c>
      <c r="D79" s="4" t="s">
        <v>154</v>
      </c>
      <c r="E79" s="3" t="s">
        <v>198</v>
      </c>
      <c r="F79" s="3">
        <f t="shared" si="20"/>
        <v>416000</v>
      </c>
      <c r="G79" s="3">
        <f t="shared" si="21"/>
        <v>577000</v>
      </c>
      <c r="H79" s="3">
        <f t="shared" si="22"/>
        <v>993000</v>
      </c>
      <c r="I79" s="3">
        <f t="shared" si="23"/>
        <v>400000</v>
      </c>
      <c r="J79" s="3">
        <f t="shared" si="18"/>
        <v>553000</v>
      </c>
      <c r="K79" s="3">
        <f t="shared" si="24"/>
        <v>953000</v>
      </c>
      <c r="L79" s="22">
        <f t="shared" si="19"/>
        <v>386000</v>
      </c>
      <c r="M79" s="22">
        <f t="shared" si="25"/>
        <v>542000</v>
      </c>
      <c r="N79" s="23">
        <f t="shared" si="26"/>
        <v>928000</v>
      </c>
      <c r="O79" s="45"/>
      <c r="P79" s="45">
        <v>343000</v>
      </c>
      <c r="Q79" s="45">
        <v>467000</v>
      </c>
      <c r="R79" s="45">
        <v>810000</v>
      </c>
      <c r="T79" s="22">
        <v>335000</v>
      </c>
      <c r="U79" s="22">
        <v>459000</v>
      </c>
    </row>
    <row r="80" spans="1:21" x14ac:dyDescent="0.35">
      <c r="A80" s="24" t="s">
        <v>143</v>
      </c>
      <c r="B80" s="4" t="s">
        <v>7</v>
      </c>
      <c r="C80" s="24" t="s">
        <v>155</v>
      </c>
      <c r="D80" s="4" t="s">
        <v>156</v>
      </c>
      <c r="E80" s="3" t="s">
        <v>198</v>
      </c>
      <c r="F80" s="3">
        <f t="shared" si="20"/>
        <v>167000</v>
      </c>
      <c r="G80" s="3">
        <f t="shared" si="21"/>
        <v>340000</v>
      </c>
      <c r="H80" s="3">
        <f t="shared" si="22"/>
        <v>507000</v>
      </c>
      <c r="I80" s="3">
        <f t="shared" si="23"/>
        <v>160000</v>
      </c>
      <c r="J80" s="3">
        <f t="shared" si="18"/>
        <v>326000</v>
      </c>
      <c r="K80" s="3">
        <f t="shared" si="24"/>
        <v>486000</v>
      </c>
      <c r="L80" s="22">
        <f t="shared" si="19"/>
        <v>154000</v>
      </c>
      <c r="M80" s="22">
        <f t="shared" si="25"/>
        <v>319000</v>
      </c>
      <c r="N80" s="23">
        <f t="shared" si="26"/>
        <v>473000</v>
      </c>
      <c r="O80" s="45"/>
      <c r="P80" s="45">
        <v>137000</v>
      </c>
      <c r="Q80" s="45">
        <v>275000</v>
      </c>
      <c r="R80" s="45">
        <v>412000</v>
      </c>
      <c r="T80" s="22">
        <v>134000</v>
      </c>
      <c r="U80" s="22">
        <v>270000</v>
      </c>
    </row>
    <row r="81" spans="1:21" x14ac:dyDescent="0.35">
      <c r="A81" s="24" t="s">
        <v>143</v>
      </c>
      <c r="B81" s="4" t="s">
        <v>7</v>
      </c>
      <c r="C81" s="24" t="s">
        <v>157</v>
      </c>
      <c r="D81" s="4" t="s">
        <v>158</v>
      </c>
      <c r="E81" s="3" t="s">
        <v>198</v>
      </c>
      <c r="F81" s="3">
        <f t="shared" si="20"/>
        <v>313000</v>
      </c>
      <c r="G81" s="3">
        <f t="shared" si="21"/>
        <v>278000</v>
      </c>
      <c r="H81" s="3">
        <f t="shared" si="22"/>
        <v>591000</v>
      </c>
      <c r="I81" s="3">
        <f t="shared" si="23"/>
        <v>301000</v>
      </c>
      <c r="J81" s="3">
        <f t="shared" si="18"/>
        <v>266000</v>
      </c>
      <c r="K81" s="3">
        <f t="shared" si="24"/>
        <v>567000</v>
      </c>
      <c r="L81" s="22">
        <f t="shared" si="19"/>
        <v>290000</v>
      </c>
      <c r="M81" s="22">
        <f t="shared" si="25"/>
        <v>260000</v>
      </c>
      <c r="N81" s="23">
        <f t="shared" si="26"/>
        <v>550000</v>
      </c>
      <c r="O81" s="45"/>
      <c r="P81" s="45">
        <v>258000</v>
      </c>
      <c r="Q81" s="45">
        <v>224000</v>
      </c>
      <c r="R81" s="45">
        <v>482000</v>
      </c>
      <c r="T81" s="22">
        <v>252000</v>
      </c>
      <c r="U81" s="22">
        <v>220000</v>
      </c>
    </row>
    <row r="82" spans="1:21" x14ac:dyDescent="0.35">
      <c r="A82" s="24" t="s">
        <v>143</v>
      </c>
      <c r="B82" s="4" t="s">
        <v>7</v>
      </c>
      <c r="C82" s="24" t="s">
        <v>159</v>
      </c>
      <c r="D82" s="4" t="s">
        <v>160</v>
      </c>
      <c r="E82" s="3" t="s">
        <v>198</v>
      </c>
      <c r="F82" s="3">
        <f t="shared" si="20"/>
        <v>167000</v>
      </c>
      <c r="G82" s="3">
        <f t="shared" si="21"/>
        <v>340000</v>
      </c>
      <c r="H82" s="3">
        <f t="shared" si="22"/>
        <v>507000</v>
      </c>
      <c r="I82" s="3">
        <f t="shared" si="23"/>
        <v>160000</v>
      </c>
      <c r="J82" s="3">
        <f t="shared" si="18"/>
        <v>326000</v>
      </c>
      <c r="K82" s="3">
        <f t="shared" si="24"/>
        <v>486000</v>
      </c>
      <c r="L82" s="22">
        <f t="shared" si="19"/>
        <v>154000</v>
      </c>
      <c r="M82" s="22">
        <f t="shared" si="25"/>
        <v>319000</v>
      </c>
      <c r="N82" s="23">
        <f t="shared" si="26"/>
        <v>473000</v>
      </c>
      <c r="O82" s="45"/>
      <c r="P82" s="45">
        <v>137000</v>
      </c>
      <c r="Q82" s="45">
        <v>275000</v>
      </c>
      <c r="R82" s="45">
        <v>412000</v>
      </c>
      <c r="T82" s="22">
        <v>134000</v>
      </c>
      <c r="U82" s="22">
        <v>270000</v>
      </c>
    </row>
    <row r="83" spans="1:21" x14ac:dyDescent="0.35">
      <c r="A83" s="24" t="s">
        <v>143</v>
      </c>
      <c r="B83" s="4" t="s">
        <v>131</v>
      </c>
      <c r="C83" s="24" t="s">
        <v>159</v>
      </c>
      <c r="D83" s="4" t="s">
        <v>161</v>
      </c>
      <c r="E83" s="3" t="s">
        <v>198</v>
      </c>
      <c r="F83" s="3">
        <f t="shared" si="20"/>
        <v>2041000</v>
      </c>
      <c r="G83" s="3">
        <f t="shared" si="21"/>
        <v>437000</v>
      </c>
      <c r="H83" s="3">
        <f t="shared" si="22"/>
        <v>2478000</v>
      </c>
      <c r="I83" s="3">
        <f t="shared" si="23"/>
        <v>1964000</v>
      </c>
      <c r="J83" s="3">
        <f t="shared" si="18"/>
        <v>419000</v>
      </c>
      <c r="K83" s="3">
        <f t="shared" si="24"/>
        <v>2383000</v>
      </c>
      <c r="L83" s="22">
        <f t="shared" si="19"/>
        <v>1896000</v>
      </c>
      <c r="M83" s="22">
        <f t="shared" si="25"/>
        <v>410000</v>
      </c>
      <c r="N83" s="23">
        <f t="shared" si="26"/>
        <v>2306000</v>
      </c>
      <c r="O83" s="45"/>
      <c r="P83" s="45">
        <v>1688000</v>
      </c>
      <c r="Q83" s="45">
        <v>353000</v>
      </c>
      <c r="R83" s="45">
        <v>2041000</v>
      </c>
      <c r="T83" s="22">
        <v>1651000</v>
      </c>
      <c r="U83" s="22">
        <v>347000</v>
      </c>
    </row>
    <row r="84" spans="1:21" x14ac:dyDescent="0.35">
      <c r="A84" s="24" t="s">
        <v>143</v>
      </c>
      <c r="B84" s="4" t="s">
        <v>7</v>
      </c>
      <c r="C84" s="24" t="s">
        <v>162</v>
      </c>
      <c r="D84" s="4" t="s">
        <v>163</v>
      </c>
      <c r="E84" s="3" t="s">
        <v>198</v>
      </c>
      <c r="F84" s="3">
        <f t="shared" si="20"/>
        <v>167000</v>
      </c>
      <c r="G84" s="3">
        <f t="shared" si="21"/>
        <v>340000</v>
      </c>
      <c r="H84" s="3">
        <f t="shared" si="22"/>
        <v>507000</v>
      </c>
      <c r="I84" s="3">
        <f t="shared" si="23"/>
        <v>160000</v>
      </c>
      <c r="J84" s="3">
        <f t="shared" si="18"/>
        <v>326000</v>
      </c>
      <c r="K84" s="3">
        <f t="shared" si="24"/>
        <v>486000</v>
      </c>
      <c r="L84" s="22">
        <f t="shared" si="19"/>
        <v>154000</v>
      </c>
      <c r="M84" s="22">
        <f t="shared" si="25"/>
        <v>319000</v>
      </c>
      <c r="N84" s="23">
        <f t="shared" si="26"/>
        <v>473000</v>
      </c>
      <c r="O84" s="45"/>
      <c r="P84" s="45">
        <v>137000</v>
      </c>
      <c r="Q84" s="45">
        <v>275000</v>
      </c>
      <c r="R84" s="45">
        <v>412000</v>
      </c>
      <c r="T84" s="22">
        <v>134000</v>
      </c>
      <c r="U84" s="22">
        <v>270000</v>
      </c>
    </row>
    <row r="85" spans="1:21" x14ac:dyDescent="0.35">
      <c r="A85" s="24" t="s">
        <v>143</v>
      </c>
      <c r="B85" s="4" t="s">
        <v>164</v>
      </c>
      <c r="C85" s="24" t="s">
        <v>165</v>
      </c>
      <c r="D85" s="4" t="s">
        <v>166</v>
      </c>
      <c r="E85" s="3" t="s">
        <v>201</v>
      </c>
      <c r="F85" s="3">
        <f t="shared" si="20"/>
        <v>1194000</v>
      </c>
      <c r="G85" s="3">
        <f t="shared" si="21"/>
        <v>459000</v>
      </c>
      <c r="H85" s="3">
        <f t="shared" si="22"/>
        <v>1653000</v>
      </c>
      <c r="I85" s="3">
        <f t="shared" si="23"/>
        <v>1149000</v>
      </c>
      <c r="J85" s="3">
        <f t="shared" si="18"/>
        <v>440000</v>
      </c>
      <c r="K85" s="3">
        <f t="shared" si="24"/>
        <v>1589000</v>
      </c>
      <c r="L85" s="22">
        <f t="shared" si="19"/>
        <v>1109000</v>
      </c>
      <c r="M85" s="22">
        <f t="shared" si="25"/>
        <v>431000</v>
      </c>
      <c r="N85" s="23">
        <f t="shared" si="26"/>
        <v>1540000</v>
      </c>
      <c r="O85" s="45"/>
      <c r="P85" s="45">
        <v>987000</v>
      </c>
      <c r="Q85" s="45">
        <v>371000</v>
      </c>
      <c r="R85" s="45">
        <v>1358000</v>
      </c>
      <c r="T85" s="22">
        <v>965000</v>
      </c>
      <c r="U85" s="22">
        <v>365000</v>
      </c>
    </row>
    <row r="86" spans="1:21" x14ac:dyDescent="0.35">
      <c r="A86" s="24" t="s">
        <v>143</v>
      </c>
      <c r="B86" s="4" t="s">
        <v>167</v>
      </c>
      <c r="C86" s="26" t="s">
        <v>165</v>
      </c>
      <c r="D86" s="4" t="s">
        <v>168</v>
      </c>
      <c r="E86" s="3" t="s">
        <v>201</v>
      </c>
      <c r="F86" s="3">
        <f t="shared" si="20"/>
        <v>308000</v>
      </c>
      <c r="G86" s="3">
        <f t="shared" si="21"/>
        <v>227000</v>
      </c>
      <c r="H86" s="3">
        <f t="shared" si="22"/>
        <v>535000</v>
      </c>
      <c r="I86" s="3">
        <f t="shared" si="23"/>
        <v>296000</v>
      </c>
      <c r="J86" s="3">
        <f t="shared" si="18"/>
        <v>217000</v>
      </c>
      <c r="K86" s="3">
        <f t="shared" si="24"/>
        <v>513000</v>
      </c>
      <c r="L86" s="22">
        <f t="shared" si="19"/>
        <v>285000</v>
      </c>
      <c r="M86" s="22">
        <f t="shared" si="25"/>
        <v>212000</v>
      </c>
      <c r="N86" s="23">
        <f t="shared" si="26"/>
        <v>497000</v>
      </c>
      <c r="O86" s="45"/>
      <c r="P86" s="45">
        <v>253000</v>
      </c>
      <c r="Q86" s="45">
        <v>182000</v>
      </c>
      <c r="R86" s="45">
        <v>435000</v>
      </c>
      <c r="T86" s="22">
        <v>247000</v>
      </c>
      <c r="U86" s="22">
        <v>179000</v>
      </c>
    </row>
    <row r="87" spans="1:21" x14ac:dyDescent="0.35">
      <c r="A87" s="24" t="s">
        <v>169</v>
      </c>
      <c r="B87" s="4" t="s">
        <v>170</v>
      </c>
      <c r="C87" s="24" t="s">
        <v>171</v>
      </c>
      <c r="D87" s="4" t="s">
        <v>172</v>
      </c>
      <c r="E87" s="3" t="s">
        <v>200</v>
      </c>
      <c r="F87" s="3">
        <f t="shared" si="20"/>
        <v>4958000</v>
      </c>
      <c r="G87" s="3">
        <f t="shared" si="21"/>
        <v>7402000</v>
      </c>
      <c r="H87" s="3">
        <f t="shared" si="22"/>
        <v>12360000</v>
      </c>
      <c r="I87" s="3">
        <f t="shared" si="23"/>
        <v>4772000</v>
      </c>
      <c r="J87" s="3">
        <f t="shared" si="18"/>
        <v>7105000</v>
      </c>
      <c r="K87" s="3">
        <f t="shared" si="24"/>
        <v>11877000</v>
      </c>
      <c r="L87" s="22">
        <f t="shared" si="19"/>
        <v>4608000</v>
      </c>
      <c r="M87" s="22">
        <f t="shared" si="25"/>
        <v>6967000</v>
      </c>
      <c r="N87" s="23">
        <f t="shared" si="26"/>
        <v>11575000</v>
      </c>
      <c r="O87" s="45"/>
      <c r="P87" s="45">
        <v>4102000</v>
      </c>
      <c r="Q87" s="45">
        <v>6007000</v>
      </c>
      <c r="R87" s="45">
        <v>10109000</v>
      </c>
      <c r="T87" s="22">
        <v>4012000</v>
      </c>
      <c r="U87" s="22">
        <v>5909000</v>
      </c>
    </row>
    <row r="88" spans="1:21" x14ac:dyDescent="0.35">
      <c r="A88" s="24" t="s">
        <v>173</v>
      </c>
      <c r="B88" s="4" t="s">
        <v>174</v>
      </c>
      <c r="C88" s="24" t="s">
        <v>74</v>
      </c>
      <c r="D88" s="4" t="s">
        <v>175</v>
      </c>
      <c r="E88" s="3" t="s">
        <v>201</v>
      </c>
      <c r="F88" s="3">
        <f t="shared" si="20"/>
        <v>35575000</v>
      </c>
      <c r="G88" s="3">
        <f t="shared" si="21"/>
        <v>5104000</v>
      </c>
      <c r="H88" s="3">
        <f t="shared" si="22"/>
        <v>40679000</v>
      </c>
      <c r="I88" s="3">
        <f t="shared" si="23"/>
        <v>34241000</v>
      </c>
      <c r="J88" s="3">
        <f t="shared" si="18"/>
        <v>4899000</v>
      </c>
      <c r="K88" s="3">
        <f t="shared" si="24"/>
        <v>39140000</v>
      </c>
      <c r="L88" s="22">
        <f t="shared" si="19"/>
        <v>33067000</v>
      </c>
      <c r="M88" s="22">
        <f t="shared" si="25"/>
        <v>4804000</v>
      </c>
      <c r="N88" s="23">
        <f t="shared" si="26"/>
        <v>37871000</v>
      </c>
      <c r="O88" s="45"/>
      <c r="P88" s="45">
        <v>29440000</v>
      </c>
      <c r="Q88" s="45">
        <v>4142000</v>
      </c>
      <c r="R88" s="45">
        <v>33582000</v>
      </c>
      <c r="T88" s="22">
        <v>28800000</v>
      </c>
      <c r="U88" s="22">
        <v>4075000</v>
      </c>
    </row>
    <row r="89" spans="1:21" x14ac:dyDescent="0.35">
      <c r="A89" s="24" t="s">
        <v>176</v>
      </c>
      <c r="B89" s="4" t="s">
        <v>177</v>
      </c>
      <c r="C89" s="24" t="s">
        <v>97</v>
      </c>
      <c r="D89" s="4" t="s">
        <v>178</v>
      </c>
      <c r="E89" s="3" t="s">
        <v>201</v>
      </c>
      <c r="F89" s="3">
        <f t="shared" si="20"/>
        <v>1750000</v>
      </c>
      <c r="G89" s="3">
        <f t="shared" si="21"/>
        <v>0</v>
      </c>
      <c r="H89" s="3">
        <f t="shared" si="22"/>
        <v>1750000</v>
      </c>
      <c r="I89" s="3">
        <f t="shared" si="23"/>
        <v>1684000</v>
      </c>
      <c r="J89" s="3">
        <f t="shared" si="18"/>
        <v>0</v>
      </c>
      <c r="K89" s="3">
        <f t="shared" si="24"/>
        <v>1684000</v>
      </c>
      <c r="L89" s="22">
        <f t="shared" si="19"/>
        <v>1626000</v>
      </c>
      <c r="M89" s="22">
        <f t="shared" si="25"/>
        <v>0</v>
      </c>
      <c r="N89" s="23">
        <f t="shared" si="26"/>
        <v>1626000</v>
      </c>
      <c r="O89" s="45"/>
      <c r="P89" s="45">
        <v>1447000</v>
      </c>
      <c r="Q89" s="45">
        <v>0</v>
      </c>
      <c r="R89" s="45">
        <v>1447000</v>
      </c>
      <c r="T89" s="22">
        <v>1415000</v>
      </c>
      <c r="U89" s="22">
        <v>0</v>
      </c>
    </row>
    <row r="90" spans="1:21" x14ac:dyDescent="0.35">
      <c r="A90" s="24" t="s">
        <v>179</v>
      </c>
      <c r="B90" s="4" t="s">
        <v>180</v>
      </c>
      <c r="C90" s="24" t="s">
        <v>4</v>
      </c>
      <c r="D90" s="4" t="s">
        <v>181</v>
      </c>
      <c r="E90" s="3" t="s">
        <v>201</v>
      </c>
      <c r="F90" s="3">
        <f t="shared" si="20"/>
        <v>320000</v>
      </c>
      <c r="G90" s="3">
        <f t="shared" si="21"/>
        <v>193000</v>
      </c>
      <c r="H90" s="3">
        <f t="shared" si="22"/>
        <v>513000</v>
      </c>
      <c r="I90" s="3">
        <f t="shared" si="23"/>
        <v>308000</v>
      </c>
      <c r="J90" s="3">
        <f t="shared" si="18"/>
        <v>185000</v>
      </c>
      <c r="K90" s="3">
        <f t="shared" si="24"/>
        <v>493000</v>
      </c>
      <c r="L90" s="22">
        <f t="shared" si="19"/>
        <v>297000</v>
      </c>
      <c r="M90" s="22">
        <f t="shared" si="25"/>
        <v>181000</v>
      </c>
      <c r="N90" s="23">
        <f t="shared" si="26"/>
        <v>478000</v>
      </c>
      <c r="O90" s="45"/>
      <c r="P90" s="45">
        <v>264000</v>
      </c>
      <c r="Q90" s="45">
        <v>156000</v>
      </c>
      <c r="R90" s="45">
        <v>420000</v>
      </c>
      <c r="T90" s="22">
        <v>258000</v>
      </c>
      <c r="U90" s="22">
        <v>153000</v>
      </c>
    </row>
    <row r="91" spans="1:21" x14ac:dyDescent="0.35">
      <c r="A91" s="24" t="s">
        <v>182</v>
      </c>
      <c r="B91" s="4" t="s">
        <v>183</v>
      </c>
      <c r="C91" s="24" t="s">
        <v>63</v>
      </c>
      <c r="D91" s="4" t="s">
        <v>204</v>
      </c>
      <c r="E91" s="3" t="s">
        <v>201</v>
      </c>
      <c r="F91" s="3">
        <f t="shared" si="20"/>
        <v>662000</v>
      </c>
      <c r="G91" s="3">
        <f t="shared" si="21"/>
        <v>0</v>
      </c>
      <c r="H91" s="3">
        <f t="shared" si="22"/>
        <v>662000</v>
      </c>
      <c r="I91" s="3">
        <f t="shared" si="23"/>
        <v>637000</v>
      </c>
      <c r="J91" s="3">
        <f t="shared" si="18"/>
        <v>0</v>
      </c>
      <c r="K91" s="3">
        <f t="shared" si="24"/>
        <v>637000</v>
      </c>
      <c r="L91" s="22">
        <f t="shared" si="19"/>
        <v>615000</v>
      </c>
      <c r="M91" s="22">
        <f t="shared" si="25"/>
        <v>0</v>
      </c>
      <c r="N91" s="23">
        <f t="shared" si="26"/>
        <v>615000</v>
      </c>
      <c r="O91" s="45"/>
      <c r="P91" s="45">
        <v>547000</v>
      </c>
      <c r="Q91" s="45">
        <v>0</v>
      </c>
      <c r="R91" s="45">
        <v>547000</v>
      </c>
      <c r="T91" s="22">
        <v>535000</v>
      </c>
      <c r="U91" s="22">
        <v>0</v>
      </c>
    </row>
    <row r="92" spans="1:21" x14ac:dyDescent="0.35">
      <c r="A92" s="24" t="s">
        <v>184</v>
      </c>
      <c r="B92" s="4" t="s">
        <v>185</v>
      </c>
      <c r="C92" s="24" t="s">
        <v>184</v>
      </c>
      <c r="D92" s="4" t="s">
        <v>186</v>
      </c>
      <c r="E92" s="4" t="s">
        <v>187</v>
      </c>
      <c r="F92" s="3">
        <f t="shared" si="20"/>
        <v>82000</v>
      </c>
      <c r="G92" s="3">
        <f t="shared" si="21"/>
        <v>0</v>
      </c>
      <c r="H92" s="3">
        <f t="shared" si="22"/>
        <v>82000</v>
      </c>
      <c r="I92" s="3">
        <f t="shared" si="23"/>
        <v>78000</v>
      </c>
      <c r="J92" s="3">
        <f t="shared" si="18"/>
        <v>0</v>
      </c>
      <c r="K92" s="3">
        <f t="shared" si="24"/>
        <v>78000</v>
      </c>
      <c r="L92" s="22">
        <f t="shared" si="19"/>
        <v>75000</v>
      </c>
      <c r="M92" s="22">
        <f t="shared" si="25"/>
        <v>0</v>
      </c>
      <c r="N92" s="23">
        <f t="shared" si="26"/>
        <v>75000</v>
      </c>
      <c r="O92" s="45"/>
      <c r="P92" s="45">
        <v>66000</v>
      </c>
      <c r="Q92" s="45">
        <v>0</v>
      </c>
      <c r="R92" s="45">
        <v>66000</v>
      </c>
      <c r="T92" s="22">
        <v>64000</v>
      </c>
      <c r="U92" s="22">
        <v>0</v>
      </c>
    </row>
    <row r="93" spans="1:21" x14ac:dyDescent="0.35">
      <c r="A93" s="24" t="s">
        <v>74</v>
      </c>
      <c r="B93" s="4" t="s">
        <v>188</v>
      </c>
      <c r="C93" s="24" t="s">
        <v>74</v>
      </c>
      <c r="D93" s="4" t="s">
        <v>189</v>
      </c>
      <c r="E93" s="3" t="s">
        <v>201</v>
      </c>
      <c r="F93" s="3">
        <f t="shared" si="20"/>
        <v>289000</v>
      </c>
      <c r="G93" s="3">
        <f t="shared" si="21"/>
        <v>0</v>
      </c>
      <c r="H93" s="3">
        <f t="shared" si="22"/>
        <v>289000</v>
      </c>
      <c r="I93" s="3">
        <f t="shared" si="23"/>
        <v>278000</v>
      </c>
      <c r="J93" s="3">
        <f t="shared" si="18"/>
        <v>0</v>
      </c>
      <c r="K93" s="3">
        <f t="shared" si="24"/>
        <v>278000</v>
      </c>
      <c r="L93" s="22">
        <f t="shared" si="19"/>
        <v>268000</v>
      </c>
      <c r="M93" s="22">
        <f t="shared" si="25"/>
        <v>0</v>
      </c>
      <c r="N93" s="23">
        <f t="shared" si="26"/>
        <v>268000</v>
      </c>
      <c r="O93" s="45"/>
      <c r="P93" s="45">
        <v>238000</v>
      </c>
      <c r="Q93" s="45">
        <v>0</v>
      </c>
      <c r="R93" s="45">
        <v>238000</v>
      </c>
      <c r="T93" s="22">
        <v>232000</v>
      </c>
      <c r="U93" s="22">
        <v>0</v>
      </c>
    </row>
    <row r="94" spans="1:21" x14ac:dyDescent="0.35">
      <c r="A94" s="24" t="s">
        <v>190</v>
      </c>
      <c r="B94" s="4" t="s">
        <v>190</v>
      </c>
      <c r="C94" s="24" t="s">
        <v>191</v>
      </c>
      <c r="D94" s="4"/>
      <c r="E94" s="3"/>
      <c r="F94" s="3">
        <f t="shared" si="20"/>
        <v>0</v>
      </c>
      <c r="G94" s="3">
        <f t="shared" si="21"/>
        <v>1917000</v>
      </c>
      <c r="H94" s="3">
        <f t="shared" si="22"/>
        <v>1917000</v>
      </c>
      <c r="I94" s="3">
        <f t="shared" si="23"/>
        <v>0</v>
      </c>
      <c r="J94" s="3">
        <f t="shared" si="18"/>
        <v>1840000</v>
      </c>
      <c r="K94" s="3">
        <f t="shared" si="24"/>
        <v>1840000</v>
      </c>
      <c r="L94" s="22">
        <f t="shared" si="19"/>
        <v>0</v>
      </c>
      <c r="M94" s="22">
        <f t="shared" si="25"/>
        <v>1804000</v>
      </c>
      <c r="N94" s="23">
        <f t="shared" si="26"/>
        <v>1804000</v>
      </c>
      <c r="O94" s="45"/>
      <c r="P94" s="45">
        <v>0</v>
      </c>
      <c r="Q94" s="45">
        <v>1555000</v>
      </c>
      <c r="R94" s="45">
        <v>1555000</v>
      </c>
      <c r="T94" s="22">
        <v>0</v>
      </c>
      <c r="U94" s="22">
        <v>1529000</v>
      </c>
    </row>
    <row r="95" spans="1:21" x14ac:dyDescent="0.35">
      <c r="A95" s="24" t="s">
        <v>4</v>
      </c>
      <c r="B95" s="4" t="s">
        <v>219</v>
      </c>
      <c r="C95" s="24" t="s">
        <v>218</v>
      </c>
      <c r="D95" s="4" t="s">
        <v>214</v>
      </c>
      <c r="E95" s="3"/>
      <c r="F95" s="3">
        <f t="shared" si="20"/>
        <v>5195000</v>
      </c>
      <c r="G95" s="3">
        <f t="shared" si="21"/>
        <v>0</v>
      </c>
      <c r="H95" s="3">
        <f t="shared" si="22"/>
        <v>5195000</v>
      </c>
      <c r="I95" s="3">
        <v>5000000</v>
      </c>
      <c r="J95" s="3">
        <v>0</v>
      </c>
      <c r="K95" s="3">
        <f t="shared" si="24"/>
        <v>5000000</v>
      </c>
      <c r="L95" s="22">
        <v>0</v>
      </c>
      <c r="M95" s="22">
        <v>0</v>
      </c>
      <c r="N95" s="23">
        <v>0</v>
      </c>
      <c r="O95" s="45"/>
      <c r="P95" s="45"/>
      <c r="Q95" s="45"/>
      <c r="R95" s="45"/>
      <c r="T95" s="22"/>
      <c r="U95" s="22"/>
    </row>
    <row r="96" spans="1:21" x14ac:dyDescent="0.35">
      <c r="A96" s="24" t="s">
        <v>213</v>
      </c>
      <c r="B96" s="24" t="s">
        <v>212</v>
      </c>
      <c r="C96" s="24" t="s">
        <v>213</v>
      </c>
      <c r="D96" s="4" t="s">
        <v>214</v>
      </c>
      <c r="E96" s="3"/>
      <c r="F96" s="3">
        <f t="shared" si="20"/>
        <v>76000</v>
      </c>
      <c r="G96" s="3">
        <f t="shared" si="21"/>
        <v>0</v>
      </c>
      <c r="H96" s="3">
        <f t="shared" si="22"/>
        <v>76000</v>
      </c>
      <c r="I96" s="3">
        <f>ROUNDUP(L96*128.4/124,-3)</f>
        <v>73000</v>
      </c>
      <c r="J96" s="3">
        <f>ROUNDUP(M96*124.4/122,-3)</f>
        <v>0</v>
      </c>
      <c r="K96" s="3">
        <f t="shared" si="24"/>
        <v>73000</v>
      </c>
      <c r="L96" s="22">
        <f>ROUNDUP(P96*124/110.4,-3)</f>
        <v>70000</v>
      </c>
      <c r="M96" s="22">
        <f>ROUNDUP(Q96*122/105.2,-3)</f>
        <v>0</v>
      </c>
      <c r="N96" s="23">
        <f>SUM(L96:M96)</f>
        <v>70000</v>
      </c>
      <c r="O96" s="45"/>
      <c r="P96" s="45">
        <v>62000</v>
      </c>
      <c r="Q96" s="45">
        <v>0</v>
      </c>
      <c r="R96" s="45">
        <v>62000</v>
      </c>
      <c r="T96" s="22">
        <v>60000</v>
      </c>
      <c r="U96" s="22"/>
    </row>
    <row r="97" spans="1:21" x14ac:dyDescent="0.35">
      <c r="A97" s="24" t="s">
        <v>220</v>
      </c>
      <c r="B97" s="24" t="s">
        <v>222</v>
      </c>
      <c r="C97" s="24" t="s">
        <v>220</v>
      </c>
      <c r="D97" s="4" t="s">
        <v>221</v>
      </c>
      <c r="E97" s="3"/>
      <c r="F97" s="3">
        <f t="shared" si="20"/>
        <v>457000</v>
      </c>
      <c r="G97" s="3">
        <f t="shared" si="21"/>
        <v>0</v>
      </c>
      <c r="H97" s="3">
        <f t="shared" si="22"/>
        <v>457000</v>
      </c>
      <c r="I97" s="3">
        <v>439000</v>
      </c>
      <c r="J97" s="3">
        <v>0</v>
      </c>
      <c r="K97" s="3">
        <f t="shared" si="24"/>
        <v>439000</v>
      </c>
      <c r="L97" s="22">
        <v>0</v>
      </c>
      <c r="M97" s="22">
        <v>0</v>
      </c>
      <c r="N97" s="23">
        <v>0</v>
      </c>
      <c r="O97" s="45"/>
      <c r="P97" s="45"/>
      <c r="Q97" s="45"/>
      <c r="R97" s="45"/>
      <c r="T97" s="22"/>
      <c r="U97" s="22"/>
    </row>
    <row r="98" spans="1:21" x14ac:dyDescent="0.35">
      <c r="A98" s="24" t="s">
        <v>4</v>
      </c>
      <c r="B98" s="24" t="s">
        <v>224</v>
      </c>
      <c r="C98" s="24" t="s">
        <v>50</v>
      </c>
      <c r="D98" s="4" t="s">
        <v>225</v>
      </c>
      <c r="E98" s="3"/>
      <c r="F98" s="3">
        <f>ROUNDUP(I98/131.8*133.4, -3)</f>
        <v>856000</v>
      </c>
      <c r="G98" s="3">
        <f t="shared" si="21"/>
        <v>0</v>
      </c>
      <c r="H98" s="3">
        <f t="shared" si="22"/>
        <v>856000</v>
      </c>
      <c r="I98" s="3">
        <v>845000</v>
      </c>
      <c r="J98" s="3">
        <v>0</v>
      </c>
      <c r="K98" s="3">
        <f t="shared" si="24"/>
        <v>845000</v>
      </c>
      <c r="L98" s="22">
        <v>0</v>
      </c>
      <c r="M98" s="22">
        <v>0</v>
      </c>
      <c r="N98" s="23">
        <v>0</v>
      </c>
      <c r="O98" s="45"/>
      <c r="P98" s="45"/>
      <c r="Q98" s="45"/>
      <c r="R98" s="45"/>
      <c r="T98" s="22"/>
      <c r="U98" s="22"/>
    </row>
    <row r="99" spans="1:21" x14ac:dyDescent="0.35">
      <c r="A99" s="17" t="s">
        <v>203</v>
      </c>
      <c r="B99" s="18"/>
      <c r="C99" s="17"/>
      <c r="D99" s="19"/>
      <c r="E99" s="21"/>
      <c r="F99" s="48">
        <f>SUM(F5:F98)</f>
        <v>261458000</v>
      </c>
      <c r="G99" s="48">
        <f>SUM(G5:G98)</f>
        <v>116419000</v>
      </c>
      <c r="H99" s="48">
        <f>SUM(H5:H98)</f>
        <v>377877000</v>
      </c>
      <c r="I99" s="48">
        <f>SUM(I5:I96)</f>
        <v>250344000</v>
      </c>
      <c r="J99" s="48">
        <f>SUM(J5:J96)</f>
        <v>111711000</v>
      </c>
      <c r="K99" s="48">
        <f>SUM(K5:K97)</f>
        <v>362494000</v>
      </c>
      <c r="L99" s="20">
        <f>SUM(L5:L96)</f>
        <v>236885000</v>
      </c>
      <c r="M99" s="20">
        <f>SUM(M5:M96)</f>
        <v>141380000</v>
      </c>
      <c r="N99" s="20">
        <f>SUM(N5:N96)</f>
        <v>378265000</v>
      </c>
      <c r="O99" s="46"/>
      <c r="P99" s="20">
        <f>SUM(P5:P96)</f>
        <v>207640000</v>
      </c>
      <c r="Q99" s="20">
        <f>SUM(Q5:Q96)</f>
        <v>121888000</v>
      </c>
      <c r="R99" s="20">
        <f>SUM(R5:R96)</f>
        <v>329528000</v>
      </c>
      <c r="T99" s="20">
        <f>SUM(T5:T94)</f>
        <v>203036000</v>
      </c>
      <c r="U99" s="20">
        <f>SUM(U5:U94)</f>
        <v>119875000</v>
      </c>
    </row>
    <row r="100" spans="1:21" x14ac:dyDescent="0.35">
      <c r="C100" s="6"/>
      <c r="D100" s="7"/>
      <c r="N100" s="8"/>
      <c r="O100" s="8"/>
      <c r="P100" s="8"/>
      <c r="Q100" s="8"/>
      <c r="R100" s="8"/>
    </row>
    <row r="101" spans="1:21" x14ac:dyDescent="0.35">
      <c r="B101" s="9"/>
      <c r="C101" s="6"/>
      <c r="D101" s="7"/>
      <c r="E101" s="10"/>
      <c r="F101" s="10"/>
      <c r="G101" s="10"/>
      <c r="H101" s="10"/>
      <c r="I101" s="10"/>
      <c r="J101" s="10"/>
      <c r="K101" s="10"/>
      <c r="N101" s="8"/>
      <c r="R101" s="8"/>
      <c r="T101" s="42"/>
    </row>
    <row r="102" spans="1:21" x14ac:dyDescent="0.35">
      <c r="C102" s="6"/>
      <c r="D102" s="51"/>
      <c r="E102" s="10"/>
      <c r="F102" s="10"/>
      <c r="G102" s="50"/>
      <c r="H102" s="10"/>
      <c r="I102" s="10"/>
      <c r="J102" s="10"/>
      <c r="K102" s="10"/>
      <c r="N102" s="42"/>
      <c r="T102" s="8"/>
    </row>
    <row r="103" spans="1:21" x14ac:dyDescent="0.35">
      <c r="C103" s="6"/>
      <c r="D103" s="51"/>
      <c r="E103" s="10"/>
      <c r="F103" s="10"/>
      <c r="G103" s="10"/>
      <c r="H103" s="50"/>
      <c r="I103" s="10"/>
      <c r="J103" s="10"/>
      <c r="K103" s="50"/>
      <c r="N103" s="8"/>
    </row>
    <row r="104" spans="1:21" x14ac:dyDescent="0.35">
      <c r="C104" s="6"/>
      <c r="D104" s="51"/>
      <c r="E104" s="10"/>
      <c r="F104" s="50"/>
      <c r="G104" s="10"/>
      <c r="H104" s="50"/>
      <c r="I104" s="10"/>
      <c r="J104" s="10"/>
      <c r="K104" s="50"/>
      <c r="N104" s="42"/>
    </row>
    <row r="105" spans="1:21" x14ac:dyDescent="0.35">
      <c r="C105" s="6"/>
      <c r="D105" s="51"/>
      <c r="E105" s="11"/>
      <c r="F105" s="11"/>
      <c r="G105" s="11"/>
      <c r="H105" s="11"/>
      <c r="I105" s="11"/>
      <c r="J105" s="11"/>
      <c r="K105" s="11"/>
      <c r="N105" s="8"/>
    </row>
    <row r="106" spans="1:21" x14ac:dyDescent="0.35">
      <c r="C106" s="6"/>
      <c r="D106" s="51"/>
      <c r="H106" s="49"/>
      <c r="K106" s="49"/>
      <c r="N106" s="8"/>
    </row>
    <row r="107" spans="1:21" x14ac:dyDescent="0.35">
      <c r="A107" s="7"/>
      <c r="B107" s="6"/>
      <c r="C107" s="7"/>
      <c r="D107" s="51"/>
    </row>
    <row r="108" spans="1:21" x14ac:dyDescent="0.35">
      <c r="A108" s="7"/>
      <c r="B108" s="6"/>
      <c r="C108" s="7"/>
      <c r="D108" s="52"/>
      <c r="M108" s="49"/>
    </row>
    <row r="109" spans="1:21" x14ac:dyDescent="0.35">
      <c r="A109" s="7"/>
      <c r="B109" s="6"/>
      <c r="C109" s="7"/>
      <c r="D109" s="13"/>
    </row>
    <row r="110" spans="1:21" x14ac:dyDescent="0.35">
      <c r="A110" s="7"/>
      <c r="B110" s="6"/>
      <c r="C110" s="12"/>
      <c r="D110" s="13"/>
    </row>
    <row r="111" spans="1:21" x14ac:dyDescent="0.35">
      <c r="A111" s="7"/>
      <c r="B111" s="6"/>
      <c r="C111" s="12"/>
      <c r="D111" s="13"/>
    </row>
    <row r="112" spans="1:21" x14ac:dyDescent="0.35">
      <c r="A112" s="7"/>
      <c r="B112" s="6"/>
      <c r="C112" s="7"/>
      <c r="D112" s="13"/>
    </row>
    <row r="113" spans="2:4" x14ac:dyDescent="0.35">
      <c r="D113" s="7"/>
    </row>
    <row r="114" spans="2:4" x14ac:dyDescent="0.35">
      <c r="D114" s="7"/>
    </row>
    <row r="115" spans="2:4" x14ac:dyDescent="0.35">
      <c r="C115" s="6"/>
      <c r="D115" s="7"/>
    </row>
    <row r="116" spans="2:4" x14ac:dyDescent="0.35">
      <c r="B116" s="6"/>
      <c r="C116" s="7"/>
      <c r="D116" s="6"/>
    </row>
    <row r="117" spans="2:4" x14ac:dyDescent="0.35">
      <c r="D117" s="6"/>
    </row>
    <row r="118" spans="2:4" x14ac:dyDescent="0.35">
      <c r="C118" s="6"/>
      <c r="D118" s="7"/>
    </row>
    <row r="123" spans="2:4" ht="4.9000000000000004" customHeight="1" x14ac:dyDescent="0.35"/>
    <row r="133" spans="1:4" ht="4.9000000000000004" customHeight="1" x14ac:dyDescent="0.35"/>
    <row r="137" spans="1:4" x14ac:dyDescent="0.35">
      <c r="B137" s="14"/>
      <c r="C137" s="14"/>
      <c r="D137" s="14"/>
    </row>
    <row r="138" spans="1:4" x14ac:dyDescent="0.35">
      <c r="A138" s="15"/>
      <c r="B138" s="16"/>
      <c r="C138" s="16"/>
      <c r="D138" s="16"/>
    </row>
    <row r="139" spans="1:4" x14ac:dyDescent="0.35">
      <c r="A139" s="15"/>
      <c r="B139" s="16"/>
      <c r="C139" s="16"/>
      <c r="D139" s="16"/>
    </row>
    <row r="140" spans="1:4" x14ac:dyDescent="0.35">
      <c r="A140" s="15"/>
      <c r="B140" s="16"/>
      <c r="C140" s="16"/>
      <c r="D140" s="16"/>
    </row>
    <row r="141" spans="1:4" x14ac:dyDescent="0.35">
      <c r="A141" s="15"/>
      <c r="B141" s="16"/>
      <c r="C141" s="16"/>
      <c r="D141" s="16"/>
    </row>
    <row r="142" spans="1:4" x14ac:dyDescent="0.35">
      <c r="A142" s="15"/>
      <c r="B142" s="16"/>
      <c r="C142" s="16"/>
      <c r="D142" s="16"/>
    </row>
    <row r="143" spans="1:4" x14ac:dyDescent="0.35">
      <c r="A143" s="15"/>
      <c r="B143" s="16"/>
      <c r="C143" s="16"/>
      <c r="D143" s="16"/>
    </row>
    <row r="144" spans="1:4" x14ac:dyDescent="0.35">
      <c r="A144" s="15"/>
      <c r="B144" s="16"/>
      <c r="C144" s="16"/>
      <c r="D144" s="16"/>
    </row>
    <row r="145" spans="1:4" x14ac:dyDescent="0.35">
      <c r="A145" s="15"/>
      <c r="B145" s="16"/>
      <c r="C145" s="16"/>
      <c r="D145" s="16"/>
    </row>
    <row r="146" spans="1:4" x14ac:dyDescent="0.35">
      <c r="A146" s="15"/>
      <c r="B146" s="16"/>
      <c r="C146" s="16"/>
      <c r="D146" s="16"/>
    </row>
    <row r="147" spans="1:4" x14ac:dyDescent="0.35">
      <c r="A147" s="15"/>
      <c r="B147" s="16"/>
      <c r="C147" s="16"/>
      <c r="D147" s="16"/>
    </row>
    <row r="148" spans="1:4" x14ac:dyDescent="0.35">
      <c r="A148" s="15"/>
      <c r="B148" s="16"/>
      <c r="C148" s="16"/>
      <c r="D148" s="16"/>
    </row>
    <row r="149" spans="1:4" x14ac:dyDescent="0.35">
      <c r="A149" s="15"/>
      <c r="B149" s="16"/>
      <c r="C149" s="16"/>
      <c r="D149" s="16"/>
    </row>
    <row r="150" spans="1:4" x14ac:dyDescent="0.35">
      <c r="A150" s="15"/>
      <c r="B150" s="16"/>
      <c r="C150" s="16"/>
      <c r="D150" s="16"/>
    </row>
    <row r="151" spans="1:4" x14ac:dyDescent="0.35">
      <c r="A151" s="15"/>
    </row>
    <row r="152" spans="1:4" x14ac:dyDescent="0.35">
      <c r="A152" s="15"/>
      <c r="C152" s="16"/>
      <c r="D152" s="16"/>
    </row>
    <row r="162" ht="4.9000000000000004" customHeight="1" x14ac:dyDescent="0.35"/>
  </sheetData>
  <mergeCells count="3">
    <mergeCell ref="L3:N3"/>
    <mergeCell ref="I3:K3"/>
    <mergeCell ref="F3:H3"/>
  </mergeCells>
  <pageMargins left="0.25" right="0.25" top="0.75" bottom="0.75" header="0.3" footer="0.3"/>
  <pageSetup paperSize="9" scale="73" fitToHeight="0" orientation="landscape" r:id="rId1"/>
  <headerFooter>
    <oddFooter>&amp;L&amp;F
Uniek nr e-ABS XXXXXXXXXXXXXXXXXXX</oddFooter>
  </headerFooter>
  <ignoredErrors>
    <ignoredError sqref="K9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49ed4b2d-3f6a-4db6-a04f-601a1481827f</TitusGUID>
  <TitusMetadata xmlns="">eyJucyI6Imh0dHA6XC9cL3d3dy50aXR1cy5jb21cL25zXC9BT04iLCJwcm9wcyI6W3sibiI6IkFvbkNsYXNzaWZpY2F0aW9uIiwidmFscyI6W3sidmFsdWUiOiJBRENfY2xhc3NfMjAwIn1dfSx7Im4iOiJBb25SZXN0cmljdGVkIiwidmFscyI6W119LHsibiI6IkFvblZpc3VhbE1hcmtpbmdzIiwidmFscyI6W119XX0=</TitusMetadata>
</titus>
</file>

<file path=customXml/itemProps1.xml><?xml version="1.0" encoding="utf-8"?>
<ds:datastoreItem xmlns:ds="http://schemas.openxmlformats.org/officeDocument/2006/customXml" ds:itemID="{45EF8EF2-C0C1-46C9-9583-CCE93D85BC16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Specificatie</vt:lpstr>
      <vt:lpstr>Specificatie!Afdrukbereik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2025-08-25T12:31:26Z</dcterms:created>
  <dcterms:modified xsi:type="dcterms:W3CDTF">2025-08-25T12:31:30Z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3f10a-881e-4653-a55e-02ca2cc829dc_Enabled">
    <vt:lpwstr>true</vt:lpwstr>
  </property>
  <property fmtid="{D5CDD505-2E9C-101B-9397-08002B2CF9AE}" pid="3" name="MSIP_Label_9043f10a-881e-4653-a55e-02ca2cc829dc_SetDate">
    <vt:lpwstr>2025-08-25T12:31:30Z</vt:lpwstr>
  </property>
  <property fmtid="{D5CDD505-2E9C-101B-9397-08002B2CF9AE}" pid="4" name="MSIP_Label_9043f10a-881e-4653-a55e-02ca2cc829dc_Method">
    <vt:lpwstr>Standard</vt:lpwstr>
  </property>
  <property fmtid="{D5CDD505-2E9C-101B-9397-08002B2CF9AE}" pid="5" name="MSIP_Label_9043f10a-881e-4653-a55e-02ca2cc829dc_Name">
    <vt:lpwstr>ADC_class_200</vt:lpwstr>
  </property>
  <property fmtid="{D5CDD505-2E9C-101B-9397-08002B2CF9AE}" pid="6" name="MSIP_Label_9043f10a-881e-4653-a55e-02ca2cc829dc_SiteId">
    <vt:lpwstr>94cfddbc-0627-494a-ad7a-29aea3aea832</vt:lpwstr>
  </property>
  <property fmtid="{D5CDD505-2E9C-101B-9397-08002B2CF9AE}" pid="7" name="MSIP_Label_9043f10a-881e-4653-a55e-02ca2cc829dc_ActionId">
    <vt:lpwstr>a630b081-d8f0-4129-bafe-dba6e0643b2d</vt:lpwstr>
  </property>
  <property fmtid="{D5CDD505-2E9C-101B-9397-08002B2CF9AE}" pid="8" name="MSIP_Label_9043f10a-881e-4653-a55e-02ca2cc829dc_ContentBits">
    <vt:lpwstr>0</vt:lpwstr>
  </property>
</Properties>
</file>