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24226"/>
  <mc:AlternateContent xmlns:mc="http://schemas.openxmlformats.org/markup-compatibility/2006">
    <mc:Choice Requires="x15">
      <x15ac:absPath xmlns:x15ac="http://schemas.microsoft.com/office/spreadsheetml/2010/11/ac" url="https://provincieutrecht-my.sharepoint.com/personal/p25117_provincie-utrecht_nl/Documents/Aanbestedingen/EA/Cloud platform dienstverlening/04. Nota van inlichtingen/"/>
    </mc:Choice>
  </mc:AlternateContent>
  <xr:revisionPtr revIDLastSave="63" documentId="8_{C3CAEDEC-7D83-4E0D-BEFE-B7BFD8E70C11}" xr6:coauthVersionLast="47" xr6:coauthVersionMax="47" xr10:uidLastSave="{305C9A61-5F3D-4145-A52F-64805D8AA331}"/>
  <workbookProtection workbookAlgorithmName="SHA-512" workbookHashValue="M5MHtODgw6WYKrSnMNLWhea1V0lPTExC4VtyhSaaVqAPo5m1j4wiYO9jY4ozAAbuRalPv/4uBA1Miy+Bc+A/5g==" workbookSaltValue="mL6ToCLpT2xom558y2wvTQ==" workbookSpinCount="100000" lockStructure="1"/>
  <bookViews>
    <workbookView xWindow="28680" yWindow="-120" windowWidth="29040" windowHeight="15720" tabRatio="721" xr2:uid="{00000000-000D-0000-FFFF-FFFF00000000}"/>
  </bookViews>
  <sheets>
    <sheet name="0. Voorblad" sheetId="11" r:id="rId1"/>
    <sheet name="1. Transitie en Transformatie" sheetId="1" r:id="rId2"/>
    <sheet name="2. Beheer en Onderhoud" sheetId="6" r:id="rId3"/>
    <sheet name="3. Doorontwikkeling" sheetId="8" r:id="rId4"/>
    <sheet name="4. Exit" sheetId="9" r:id="rId5"/>
    <sheet name="5. Uurtarieven" sheetId="10" r:id="rId6"/>
    <sheet name="6. Overige optionele diensten" sheetId="12" r:id="rId7"/>
  </sheets>
  <externalReferences>
    <externalReference r:id="rId8"/>
    <externalReference r:id="rId9"/>
    <externalReference r:id="rId10"/>
  </externalReferences>
  <definedNames>
    <definedName name="_CONTRACT_DURATION">[1]ReportPanel!$D$29</definedName>
    <definedName name="_Hlk202268806">'1. Transitie en Transformatie'!$J$26</definedName>
    <definedName name="_START_CONTRACT_DATE">[1]ReportPanel!$D$30</definedName>
    <definedName name="_xlnm.Print_Area" localSheetId="0">'0. Voorblad'!$A$4:$F$21</definedName>
    <definedName name="_xlnm.Print_Area" localSheetId="1">'1. Transitie en Transformatie'!$A$1:$H$51</definedName>
    <definedName name="_xlnm.Print_Area" localSheetId="2">'2. Beheer en Onderhoud'!$A$1:$H$132</definedName>
    <definedName name="_xlnm.Print_Area" localSheetId="3">'3. Doorontwikkeling'!$A$1:$H$11</definedName>
    <definedName name="_xlnm.Print_Area" localSheetId="4">'4. Exit'!$A$1:$H$7</definedName>
    <definedName name="_xlnm.Print_Area" localSheetId="5">'5. Uurtarieven'!$A$1:$G$13</definedName>
    <definedName name="_xlnm.Print_Area" localSheetId="6">'6. Overige optionele diensten'!$A$1:$H$30</definedName>
    <definedName name="Antwoord">[2]Definities!$B$1:$B$2</definedName>
    <definedName name="HEADERS42">[3]Pricing!#REF!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6" i="11" l="1"/>
  <c r="D18" i="11" s="1"/>
  <c r="D7" i="11"/>
  <c r="D10" i="11"/>
  <c r="G8" i="1"/>
  <c r="AD109" i="6"/>
  <c r="G109" i="6"/>
  <c r="G106" i="6"/>
  <c r="G105" i="6"/>
  <c r="G104" i="6"/>
  <c r="G9" i="6"/>
  <c r="G8" i="6"/>
  <c r="G7" i="6"/>
  <c r="G14" i="6"/>
  <c r="G13" i="6"/>
  <c r="G12" i="6"/>
  <c r="F53" i="6"/>
  <c r="D17" i="11"/>
  <c r="B9" i="8"/>
  <c r="E9" i="8"/>
  <c r="G9" i="8" s="1"/>
  <c r="G10" i="8" s="1"/>
  <c r="B85" i="6" l="1"/>
  <c r="B84" i="6"/>
  <c r="B83" i="6"/>
  <c r="G75" i="6"/>
  <c r="G74" i="6"/>
  <c r="B76" i="6"/>
  <c r="B75" i="6"/>
  <c r="B74" i="6"/>
  <c r="B47" i="1"/>
  <c r="B48" i="1"/>
  <c r="B49" i="1"/>
  <c r="B28" i="1"/>
  <c r="B27" i="1"/>
  <c r="B26" i="1"/>
  <c r="B25" i="1"/>
  <c r="B24" i="1"/>
  <c r="F22" i="6"/>
  <c r="F50" i="1"/>
  <c r="E47" i="1"/>
  <c r="G47" i="1"/>
  <c r="E48" i="1"/>
  <c r="G48" i="1" s="1"/>
  <c r="E49" i="1"/>
  <c r="G49" i="1"/>
  <c r="E42" i="1"/>
  <c r="E43" i="1"/>
  <c r="E44" i="1"/>
  <c r="E45" i="1"/>
  <c r="E46" i="1"/>
  <c r="E24" i="1"/>
  <c r="E32" i="1"/>
  <c r="E33" i="1"/>
  <c r="E5" i="1"/>
  <c r="E6" i="1"/>
  <c r="E7" i="1"/>
  <c r="E12" i="1"/>
  <c r="E13" i="1"/>
  <c r="E14" i="1"/>
  <c r="E15" i="1"/>
  <c r="E16" i="1"/>
  <c r="E17" i="1"/>
  <c r="E18" i="1"/>
  <c r="E19" i="1"/>
  <c r="E20" i="1"/>
  <c r="E21" i="1"/>
  <c r="E22" i="1"/>
  <c r="E23" i="1"/>
  <c r="E25" i="1"/>
  <c r="G25" i="1" s="1"/>
  <c r="E26" i="1"/>
  <c r="G26" i="1" s="1"/>
  <c r="E27" i="1"/>
  <c r="G27" i="1" s="1"/>
  <c r="E28" i="1"/>
  <c r="G28" i="1" s="1"/>
  <c r="E11" i="1"/>
  <c r="F79" i="6"/>
  <c r="F29" i="1"/>
  <c r="F12" i="10"/>
  <c r="D12" i="10" s="1"/>
  <c r="B9" i="10"/>
  <c r="B11" i="10"/>
  <c r="B10" i="10"/>
  <c r="B8" i="10"/>
  <c r="B7" i="10"/>
  <c r="B6" i="10"/>
  <c r="E37" i="1"/>
  <c r="G37" i="1" s="1"/>
  <c r="B37" i="1"/>
  <c r="E36" i="1"/>
  <c r="G36" i="1" s="1"/>
  <c r="B36" i="1"/>
  <c r="B29" i="12"/>
  <c r="B28" i="12"/>
  <c r="B27" i="12"/>
  <c r="B26" i="12"/>
  <c r="B25" i="12"/>
  <c r="B24" i="12"/>
  <c r="B23" i="12"/>
  <c r="B22" i="12"/>
  <c r="B21" i="12"/>
  <c r="B20" i="12"/>
  <c r="B19" i="12"/>
  <c r="B18" i="12"/>
  <c r="B17" i="12"/>
  <c r="B16" i="12"/>
  <c r="B15" i="12"/>
  <c r="B14" i="12"/>
  <c r="B13" i="12"/>
  <c r="B12" i="12"/>
  <c r="B11" i="12"/>
  <c r="B10" i="12"/>
  <c r="B9" i="12"/>
  <c r="B8" i="12"/>
  <c r="B7" i="12"/>
  <c r="B6" i="12"/>
  <c r="B5" i="12" l="1"/>
  <c r="G85" i="6"/>
  <c r="G84" i="6"/>
  <c r="G83" i="6"/>
  <c r="F78" i="6"/>
  <c r="G122" i="6"/>
  <c r="G121" i="6"/>
  <c r="G120" i="6"/>
  <c r="B117" i="6"/>
  <c r="G112" i="6"/>
  <c r="G111" i="6"/>
  <c r="G110" i="6"/>
  <c r="G113" i="6"/>
  <c r="G99" i="6"/>
  <c r="B101" i="6"/>
  <c r="B96" i="6"/>
  <c r="B92" i="6"/>
  <c r="B91" i="6"/>
  <c r="B90" i="6"/>
  <c r="B70" i="6"/>
  <c r="B69" i="6"/>
  <c r="B65" i="6"/>
  <c r="B61" i="6"/>
  <c r="B60" i="6"/>
  <c r="B59" i="6"/>
  <c r="B54" i="6"/>
  <c r="B5" i="6"/>
  <c r="G37" i="6"/>
  <c r="G18" i="6"/>
  <c r="G17" i="6"/>
  <c r="G16" i="6"/>
  <c r="G26" i="6"/>
  <c r="G25" i="6"/>
  <c r="G24" i="6"/>
  <c r="G38" i="6"/>
  <c r="G36" i="6"/>
  <c r="G48" i="6"/>
  <c r="G47" i="6"/>
  <c r="G46" i="6"/>
  <c r="G45" i="6"/>
  <c r="G98" i="6"/>
  <c r="G100" i="6"/>
  <c r="B46" i="1"/>
  <c r="B45" i="1"/>
  <c r="B44" i="1"/>
  <c r="B43" i="1"/>
  <c r="B42" i="1"/>
  <c r="B38" i="1"/>
  <c r="B35" i="1"/>
  <c r="B34" i="1"/>
  <c r="B33" i="1"/>
  <c r="B32" i="1"/>
  <c r="E35" i="1"/>
  <c r="G35" i="1" s="1"/>
  <c r="F39" i="1"/>
  <c r="F8" i="1"/>
  <c r="E12" i="10" s="1"/>
  <c r="B5" i="10"/>
  <c r="G5" i="9"/>
  <c r="B5" i="9"/>
  <c r="B5" i="8"/>
  <c r="G5" i="8"/>
  <c r="G6" i="8" l="1"/>
  <c r="E10" i="10"/>
  <c r="E9" i="10"/>
  <c r="E6" i="10"/>
  <c r="E7" i="10"/>
  <c r="E8" i="10"/>
  <c r="E11" i="10"/>
  <c r="E5" i="10"/>
  <c r="E34" i="1"/>
  <c r="E38" i="1"/>
  <c r="G6" i="9"/>
  <c r="B126" i="6" l="1"/>
  <c r="B130" i="6"/>
  <c r="G60" i="6"/>
  <c r="G59" i="6"/>
  <c r="G90" i="6"/>
  <c r="G91" i="6"/>
  <c r="G126" i="6"/>
  <c r="G127" i="6" s="1"/>
  <c r="B89" i="6"/>
  <c r="G92" i="6"/>
  <c r="G89" i="6"/>
  <c r="G108" i="6"/>
  <c r="G93" i="6" l="1"/>
  <c r="G130" i="6" l="1"/>
  <c r="G82" i="6"/>
  <c r="G81" i="6"/>
  <c r="G80" i="6"/>
  <c r="G79" i="6"/>
  <c r="G78" i="6"/>
  <c r="G77" i="6"/>
  <c r="B53" i="6"/>
  <c r="B52" i="6"/>
  <c r="G70" i="6"/>
  <c r="G119" i="6"/>
  <c r="G118" i="6"/>
  <c r="G44" i="6"/>
  <c r="G43" i="6"/>
  <c r="G42" i="6"/>
  <c r="G41" i="6"/>
  <c r="G40" i="6"/>
  <c r="G35" i="6"/>
  <c r="G34" i="6"/>
  <c r="G33" i="6"/>
  <c r="G32" i="6"/>
  <c r="G31" i="6"/>
  <c r="G30" i="6"/>
  <c r="G29" i="6"/>
  <c r="G28" i="6"/>
  <c r="G23" i="6"/>
  <c r="G22" i="6"/>
  <c r="G21" i="6"/>
  <c r="G20" i="6"/>
  <c r="G15" i="6"/>
  <c r="G11" i="6"/>
  <c r="G6" i="6"/>
  <c r="G76" i="6" l="1"/>
  <c r="G86" i="6" s="1"/>
  <c r="G5" i="6"/>
  <c r="G49" i="6" s="1"/>
  <c r="G117" i="6"/>
  <c r="G123" i="6" s="1"/>
  <c r="G131" i="6"/>
  <c r="G7" i="1"/>
  <c r="B7" i="1"/>
  <c r="G58" i="6" l="1"/>
  <c r="G57" i="6"/>
  <c r="G56" i="6"/>
  <c r="G61" i="6"/>
  <c r="G55" i="6"/>
  <c r="G53" i="6"/>
  <c r="G54" i="6" l="1"/>
  <c r="G52" i="6"/>
  <c r="G65" i="6"/>
  <c r="G66" i="6" s="1"/>
  <c r="G69" i="6"/>
  <c r="G71" i="6" s="1"/>
  <c r="G107" i="6"/>
  <c r="G103" i="6"/>
  <c r="G102" i="6"/>
  <c r="G101" i="6" s="1"/>
  <c r="G97" i="6"/>
  <c r="G96" i="6" s="1"/>
  <c r="G114" i="6" l="1"/>
  <c r="D15" i="11" s="1"/>
  <c r="G62" i="6"/>
  <c r="D14" i="11" s="1"/>
  <c r="B6" i="1"/>
  <c r="B5" i="1"/>
  <c r="B23" i="1"/>
  <c r="B22" i="1"/>
  <c r="B21" i="1"/>
  <c r="B20" i="1"/>
  <c r="B19" i="1"/>
  <c r="B18" i="1"/>
  <c r="B17" i="1"/>
  <c r="B16" i="1"/>
  <c r="B15" i="1"/>
  <c r="B14" i="1"/>
  <c r="B11" i="1"/>
  <c r="B12" i="1"/>
  <c r="B13" i="1"/>
  <c r="G44" i="1" l="1"/>
  <c r="G42" i="1"/>
  <c r="G24" i="1"/>
  <c r="G43" i="1"/>
  <c r="G46" i="1"/>
  <c r="G45" i="1"/>
  <c r="G17" i="1"/>
  <c r="G11" i="1"/>
  <c r="G12" i="1"/>
  <c r="G6" i="1"/>
  <c r="G18" i="1"/>
  <c r="G38" i="1"/>
  <c r="G19" i="1"/>
  <c r="G14" i="1"/>
  <c r="G15" i="1"/>
  <c r="G5" i="1"/>
  <c r="G23" i="1"/>
  <c r="G21" i="1"/>
  <c r="G32" i="1"/>
  <c r="G22" i="1"/>
  <c r="G16" i="1"/>
  <c r="G34" i="1"/>
  <c r="G13" i="1"/>
  <c r="G20" i="1"/>
  <c r="G33" i="1"/>
  <c r="G50" i="1" l="1"/>
  <c r="G29" i="1"/>
  <c r="G39" i="1"/>
  <c r="D9" i="11"/>
  <c r="D8" i="11" l="1"/>
  <c r="D11" i="11"/>
  <c r="D20" i="11" l="1"/>
</calcChain>
</file>

<file path=xl/sharedStrings.xml><?xml version="1.0" encoding="utf-8"?>
<sst xmlns="http://schemas.openxmlformats.org/spreadsheetml/2006/main" count="506" uniqueCount="239">
  <si>
    <t>Aanbesteding: Cloud platform Dienstverlening - PU</t>
  </si>
  <si>
    <t xml:space="preserve">Dit is het voorblad en tevens het  totaal-blad.
U dient uw prijzen in te vullen in de wit gekleurde cellen van de tabbladen:
1. Transitie en Transformatie;
2. Beheer en Onderhoud;
3. Doorontwikkeling;
4. Exit.
5. Uurtarieven;
6. Overige optionele Diensten
Uurtaven worden gebruikt voor berekening van een gemiddeld uurttarief voor de éénmalige Transitie en Transformatie kosten en als uurtarieven per rol voor innovatie projecten en meerwerk werkzaamheden
Waar mogelijk zijn realistische aantallen (Q) gespecificeerd, maar waar dit onbekend is zijn dit fictieve geschatte aantallen.
Er zijn ongespecificeerde witregels opgenomen om eventueel extra benodigde prijsonderdelen te kunnen vermelden, hiervoor dient u een specificatie, verrrekeneenheid (V), prijs per eenheid (P) per maand en het aantal eenheden (Q) in te vullen. 
Andere wijzigingen aan de prijsbladen zijn niet toegestaan.
Het prijzenblad dient alle prijzen te bevatten. Prijzen dienen nul of positief te zijn in Euro's  exclusief BTW.
Na invulling van de prijzen op de tabbladen wordt op dit voorblad het totaal overzicht getoond voor het gunningscriterium Prijs P1 van de deze aanbesteding wordt gebruikt. U dient dit prijzenblad in te dienen als Excel file en tevens als Pdf file. 	</t>
  </si>
  <si>
    <t>Overeen-komst</t>
  </si>
  <si>
    <t>Subtotalen</t>
  </si>
  <si>
    <t>Prijs éénmalig</t>
  </si>
  <si>
    <t>B1</t>
  </si>
  <si>
    <t>Transitie</t>
  </si>
  <si>
    <t>B2</t>
  </si>
  <si>
    <t>Transformatie</t>
  </si>
  <si>
    <t>B3</t>
  </si>
  <si>
    <r>
      <t xml:space="preserve">Transformatie </t>
    </r>
    <r>
      <rPr>
        <b/>
        <u/>
        <sz val="11"/>
        <color rgb="FF000000"/>
        <rFont val="Corbel"/>
        <family val="2"/>
      </rPr>
      <t>optionele</t>
    </r>
    <r>
      <rPr>
        <b/>
        <sz val="11"/>
        <color rgb="FF000000"/>
        <rFont val="Corbel"/>
        <family val="2"/>
      </rPr>
      <t xml:space="preserve"> bouwstenen</t>
    </r>
  </si>
  <si>
    <t>B8</t>
  </si>
  <si>
    <t>Exit</t>
  </si>
  <si>
    <t>Prijs per maand</t>
  </si>
  <si>
    <t>B4</t>
  </si>
  <si>
    <t>Beheer en Onderhoud Diensten</t>
  </si>
  <si>
    <t>B5</t>
  </si>
  <si>
    <r>
      <rPr>
        <b/>
        <sz val="11"/>
        <color rgb="FF000000"/>
        <rFont val="Corbel"/>
        <family val="2"/>
      </rPr>
      <t xml:space="preserve">Beheer en Onderhoud </t>
    </r>
    <r>
      <rPr>
        <b/>
        <u/>
        <sz val="11"/>
        <color rgb="FF000000"/>
        <rFont val="Corbel"/>
        <family val="2"/>
      </rPr>
      <t xml:space="preserve">optionele </t>
    </r>
    <r>
      <rPr>
        <b/>
        <sz val="11"/>
        <color rgb="FF000000"/>
        <rFont val="Corbel"/>
        <family val="2"/>
      </rPr>
      <t>Diensten</t>
    </r>
  </si>
  <si>
    <t>B6</t>
  </si>
  <si>
    <t>Doorontwikkeling DIenst</t>
  </si>
  <si>
    <t>B7</t>
  </si>
  <si>
    <r>
      <t xml:space="preserve">Innovatieprojecten </t>
    </r>
    <r>
      <rPr>
        <b/>
        <u/>
        <sz val="11"/>
        <color theme="1"/>
        <rFont val="Corbel"/>
        <family val="2"/>
      </rPr>
      <t>optioneel</t>
    </r>
  </si>
  <si>
    <t>P1</t>
  </si>
  <si>
    <t>Totaal Prijs over 72 maanden</t>
  </si>
  <si>
    <t xml:space="preserve">Inschrijver dient in de wit gekleurde velden onder Aantal eenheden (Q) haar uren per Bouwsteen in te vullen voor de eenmalige Transitie en Transformatie activiteiten. Deze uren worden vermenigvuldigd met het gemiddelde uurtarief uit het tabblad 5. Uurtarieven, om tot een sub-totaal per bouwsteen te komen.  
Het totaal aan opgegeven uren voor de Transitie en Transformatie vormt het maximumaantal te declareren uren voor de eenmalige Transitie en Transformatie. Deze uren worden per maand gespecificeerd en gefactureerd op nacalculatiebasis, met opgave van de daadwerkelijk bestede uren per rol en per maand. Declaratie van meer uren dan het opgegeven maximum is uitsluitend toegestaan indien het meerwerk aantoonbaar buiten de oorspronkelijke scope van de Transitie en Transformatie valt en vooraf schriftelijk is goedgekeurd door de aanbestedende dienst via de wijzigingsprocedure in de Overeenkomst.
Het is mogelijk om additionele Transitie en Transformatie onderdelen op te nemen met vermelding van omschrijving onderdeel, verrekeneenheid (V) (bijvoorbeeld:  uren, werkplek of applicatie) en prijs per eenheid (P).  
De subtotalen worden meegerekend onder de subtotalen éénmalige prijzen op het tabblad “0. Voorblad”. 
De op te geven prijzen dienen alle kosten te omvatten ten aanzien van de Transitie en Transformatie en andere eenmalige activiteiten. Bedragen dienen reële prijzen te vertegenwoordigen in Euro's, exclusief BTW. </t>
  </si>
  <si>
    <t>Transitie per Bouwsteen (BS) – éénmalige kosten</t>
  </si>
  <si>
    <t>Verreken eenheid (V)</t>
  </si>
  <si>
    <t>Prijs per eenheid (P)</t>
  </si>
  <si>
    <t>Aantal eenheden (Q)</t>
  </si>
  <si>
    <t>Sub-totaal</t>
  </si>
  <si>
    <t>BS1.1 Publieke cloud</t>
  </si>
  <si>
    <t>Uren</t>
  </si>
  <si>
    <t>BS5.1 Samenwerking (office365)</t>
  </si>
  <si>
    <t>BS7.1 Security baseline (XDR) - Defender for Office</t>
  </si>
  <si>
    <t> </t>
  </si>
  <si>
    <t>Transformatie per Bouwsteen (BS) – éénmalige kosten</t>
  </si>
  <si>
    <t>BS4.1 Centraal apparaat beheer en uitrol</t>
  </si>
  <si>
    <t>BS4.2 Mobiel apparaat beheer (MDM/MAM)</t>
  </si>
  <si>
    <t>BS4.3 Applicatie distributie</t>
  </si>
  <si>
    <t>BS4.5 Lokale beheerrechten</t>
  </si>
  <si>
    <t>BS4.6 VPN</t>
  </si>
  <si>
    <t>BS4.7 Printen en scannen</t>
  </si>
  <si>
    <t>BS5.4 Dataclassificatie en Datalekbeveiliging</t>
  </si>
  <si>
    <t>BS6.1 Identity and Access Management (IAM)</t>
  </si>
  <si>
    <t>BS6.2 Priviledge Identity Management (PIM)</t>
  </si>
  <si>
    <t>BS7.1 Security baseline (XDR)</t>
  </si>
  <si>
    <t>BS7.2 Security Information and Event Management (SIEM)</t>
  </si>
  <si>
    <t>BS7.3 Security Operations Center (SOC)</t>
  </si>
  <si>
    <t>BS8.1 Onboarden workload: Dataplatform</t>
  </si>
  <si>
    <t>BS8.2 Onboarden workload: IaaS-applicaties</t>
  </si>
  <si>
    <t>BS8.3 Onboarden workload: GIS-platform</t>
  </si>
  <si>
    <t>BS8.4 Enterprise Service Bus (ESB)</t>
  </si>
  <si>
    <t>B2.1</t>
  </si>
  <si>
    <r>
      <t xml:space="preserve">Transitie en Transformatie </t>
    </r>
    <r>
      <rPr>
        <b/>
        <u/>
        <sz val="11"/>
        <color rgb="FFFFFFFF"/>
        <rFont val="Corbel"/>
        <family val="2"/>
      </rPr>
      <t>overig onderdelen</t>
    </r>
    <r>
      <rPr>
        <b/>
        <sz val="11"/>
        <color rgb="FFFFFFFF"/>
        <rFont val="Corbel"/>
        <family val="2"/>
      </rPr>
      <t xml:space="preserve"> – éénmalige kosten</t>
    </r>
  </si>
  <si>
    <t>Interface ITSM TOPdesk</t>
  </si>
  <si>
    <t>Training</t>
  </si>
  <si>
    <t>&lt;Overige Transitie en Transformatie onderdelen 3.3&gt;</t>
  </si>
  <si>
    <t>&lt;p&gt;</t>
  </si>
  <si>
    <t>&lt;Overige Transitie en Transformatie onderdelen 3.4&gt;</t>
  </si>
  <si>
    <t>&lt;Overige Transitie en Transformatie onderdelen 3.5&gt;</t>
  </si>
  <si>
    <t>&lt;Overige Transitie en Transformatie onderdelen 3.6&gt;</t>
  </si>
  <si>
    <t>&lt;Overige Transitie en Transformatie onderdelen 3.7&gt;</t>
  </si>
  <si>
    <t>B2.2</t>
  </si>
  <si>
    <r>
      <t xml:space="preserve">Transformatie per </t>
    </r>
    <r>
      <rPr>
        <b/>
        <u/>
        <sz val="11"/>
        <color rgb="FFFFFFFF"/>
        <rFont val="Corbel"/>
        <family val="2"/>
      </rPr>
      <t>optionele</t>
    </r>
    <r>
      <rPr>
        <b/>
        <sz val="11"/>
        <color rgb="FFFFFFFF"/>
        <rFont val="Corbel"/>
        <family val="2"/>
      </rPr>
      <t xml:space="preserve">  Bouwsteen (BS) – éénmalige kosten </t>
    </r>
  </si>
  <si>
    <t>BS2.1 Housing (Optie)</t>
  </si>
  <si>
    <t>BS2.2 Private cloud (Optie)</t>
  </si>
  <si>
    <t>BS4.4 Virtuele desktop (Optie)</t>
  </si>
  <si>
    <t>BS5.5 Compliance management (E5 compliance) (Optie)</t>
  </si>
  <si>
    <t>BS6.3 Identity Governance Administration (IGA) (Optie)</t>
  </si>
  <si>
    <t>&lt;Overige optionele Bouwsteen Transformatie 4.7&gt;</t>
  </si>
  <si>
    <t>&lt;Overige optionele Bouwsteen Transformatie 4.8&gt;</t>
  </si>
  <si>
    <t>&lt;Overige optionele Bouwsteen Transformatie 4.9&gt;</t>
  </si>
  <si>
    <t>Inschrijver dient in de wit gekleurde velden onder prijs per eenheid (P) haar prijzen per eenheid (V) per maand in te vullen voor de maandelijkse Beheer en Onderhoud Diensten. Deze uren worden vermenigvuldigd met het door de Aanbestedende Dienst aangegeven aantal eenheden (Q), om tot een sub-totaal voor de Dienst per maand te komen. 
Aantal eenheden (Q) zijn realistische aantallen, maar waar dit onbekend is zijn dit fictieve door Aanbestedende Dienst geschatte aantallen. 
Het is mogelijk om additionele Dienst onderdelen op te nemen. Hiervoor dient u op de witregels een specificatie, verrrekeneenheid (V), prijs per eenheid (P) per maand en het realistische aantal eenheden (Q) in te vullen.  
De subtotalen worden meegerekend onder de subtotalen maandelijkse prijzen op het tabblad “0. Voorblad”. 
De op te geven prijzen dienen alle kosten te omvatten ten aanzien van Beheer en Onderhoud. 
Bedragen dienen reële prijzen te vertegenwoordigen in Euro's, exclusief BTW.</t>
  </si>
  <si>
    <t>Beheer en Onderhoud A. Cloud Diensten - maandelijkse kosten</t>
  </si>
  <si>
    <t>Sub-totaal per maand</t>
  </si>
  <si>
    <t xml:space="preserve">BS1.1 Publieke cloud </t>
  </si>
  <si>
    <r>
      <rPr>
        <u/>
        <sz val="11"/>
        <color theme="1"/>
        <rFont val="Corbel"/>
        <family val="2"/>
      </rPr>
      <t>Azure platform</t>
    </r>
    <r>
      <rPr>
        <sz val="11"/>
        <color theme="1"/>
        <rFont val="Corbel"/>
        <family val="2"/>
      </rPr>
      <t xml:space="preserve"> (subscription management, identity &amp; access management, cost management, governance, automation, monitoring, security, business continuity en disaster recovery)</t>
    </r>
  </si>
  <si>
    <t>tenant</t>
  </si>
  <si>
    <t>&lt;Overige Azure platform kosten&gt;</t>
  </si>
  <si>
    <t>- Landingzone</t>
  </si>
  <si>
    <t>Managed applicatie landing zone Productie (Dataplatform, GIS, Overige)</t>
  </si>
  <si>
    <t>landingzone</t>
  </si>
  <si>
    <t>&lt;Overige Managed applicatie landingzone kosten&gt;</t>
  </si>
  <si>
    <t>Unmanaged applicatie landing zone OTA</t>
  </si>
  <si>
    <t>&lt;Overige Unmanaged applicatie landingzone kosten&gt;</t>
  </si>
  <si>
    <t>- Azure services</t>
  </si>
  <si>
    <t>Entra Domain Services</t>
  </si>
  <si>
    <t>instance</t>
  </si>
  <si>
    <t>API-Management service</t>
  </si>
  <si>
    <t>Azure Backup</t>
  </si>
  <si>
    <t>VM</t>
  </si>
  <si>
    <t>Azure Key Vault</t>
  </si>
  <si>
    <t>vault</t>
  </si>
  <si>
    <t>&lt;Overige Azure services kosten&gt;</t>
  </si>
  <si>
    <t>- Managed netwerk</t>
  </si>
  <si>
    <t>Network Virtual Appliance (Cisco Meraki vMX)</t>
  </si>
  <si>
    <t>NVA</t>
  </si>
  <si>
    <t>Azure Managed Firewall</t>
  </si>
  <si>
    <t>Firewall</t>
  </si>
  <si>
    <t>Virtual network</t>
  </si>
  <si>
    <t>vNet</t>
  </si>
  <si>
    <t>Network security group</t>
  </si>
  <si>
    <t>NSG</t>
  </si>
  <si>
    <t>ExpressRoute</t>
  </si>
  <si>
    <t>express route</t>
  </si>
  <si>
    <t>VPN Point-to-Site (P2S)</t>
  </si>
  <si>
    <t>gateway</t>
  </si>
  <si>
    <t>Azure Bastion</t>
  </si>
  <si>
    <t>Azure DNS</t>
  </si>
  <si>
    <t>domein</t>
  </si>
  <si>
    <t>&lt;Overige Managed netwerk kosten&gt;</t>
  </si>
  <si>
    <t>- Managed workloads</t>
  </si>
  <si>
    <t>IaaS VM Windows</t>
  </si>
  <si>
    <t>virtual machine</t>
  </si>
  <si>
    <t>IaaS VM LINUX</t>
  </si>
  <si>
    <t>IaaS VM SQL</t>
  </si>
  <si>
    <t>SQL Server (PaaS)</t>
  </si>
  <si>
    <t>server</t>
  </si>
  <si>
    <t>SQL database</t>
  </si>
  <si>
    <t>database</t>
  </si>
  <si>
    <t>&lt;Overige Managed workload kosten&gt;</t>
  </si>
  <si>
    <t>B4.1</t>
  </si>
  <si>
    <t>Beheer en Onderhoud C Werkplek Diensten – maandelijkse kosten</t>
  </si>
  <si>
    <t>BS4.1 Centraal apparaat beheer</t>
  </si>
  <si>
    <t>Laptops</t>
  </si>
  <si>
    <t xml:space="preserve">BS4.2 Mobiel apparaat beheer (MDM/MAM) </t>
  </si>
  <si>
    <t>Smartphones / tablets</t>
  </si>
  <si>
    <t xml:space="preserve">BS4.3 Applicatie distributie </t>
  </si>
  <si>
    <t>SaaS app</t>
  </si>
  <si>
    <t>applicatie</t>
  </si>
  <si>
    <t>Desktop app</t>
  </si>
  <si>
    <t>Eenvoudige client-server app</t>
  </si>
  <si>
    <t>Complexe client-server app</t>
  </si>
  <si>
    <t>laptops</t>
  </si>
  <si>
    <t xml:space="preserve">BS4.6 VPN </t>
  </si>
  <si>
    <t>service</t>
  </si>
  <si>
    <t>B4.2</t>
  </si>
  <si>
    <t>Beheer en Onderhoud D Samenwerking Diensten – maandelijkse kosten</t>
  </si>
  <si>
    <t>BS5.1 Samenwerrking (Office 365 E3) specialistische ondersteuning</t>
  </si>
  <si>
    <t>accounts</t>
  </si>
  <si>
    <t>B4.3</t>
  </si>
  <si>
    <t>Beheer en Onderhoud E Identiteit &amp; Toegangsbeheer Diensten – maandelijkse kosten</t>
  </si>
  <si>
    <t xml:space="preserve">BS6.1 Identity and Access Management (IAM) </t>
  </si>
  <si>
    <t xml:space="preserve">BS6.2 Priviledge Identity Management (PIM) </t>
  </si>
  <si>
    <t>B4.4</t>
  </si>
  <si>
    <t>Beheer en Onderhoud F Informatiebeveiliging Diensten – maandelijkse kosten</t>
  </si>
  <si>
    <t>Defender XDR</t>
  </si>
  <si>
    <t>SIEM</t>
  </si>
  <si>
    <t xml:space="preserve">BS7.3 Security Operations Center (SOC) (Optie) </t>
  </si>
  <si>
    <t>Identiteiten</t>
  </si>
  <si>
    <t>Werkplekken en smartphones</t>
  </si>
  <si>
    <t>endpoints</t>
  </si>
  <si>
    <t>Virtuele servers</t>
  </si>
  <si>
    <t>Microsoft 365</t>
  </si>
  <si>
    <t>subscription</t>
  </si>
  <si>
    <t>Azure Firewall</t>
  </si>
  <si>
    <t>Netwerk Firewall - Cisco Meraki</t>
  </si>
  <si>
    <t>&lt;Informatiebeveiliging kosten&gt;</t>
  </si>
  <si>
    <t>B4.5</t>
  </si>
  <si>
    <t>Beheer en Onderhoud overige Diensten  – maandelijkse kosten</t>
  </si>
  <si>
    <t>Microsoft Premier support</t>
  </si>
  <si>
    <t>&lt;Overige Beheer en Onderhoud kosten&gt;</t>
  </si>
  <si>
    <t>B4.6</t>
  </si>
  <si>
    <r>
      <t xml:space="preserve">Beheer en Onderhoud B Datacenter </t>
    </r>
    <r>
      <rPr>
        <b/>
        <u/>
        <sz val="10"/>
        <color theme="0"/>
        <rFont val="Arial"/>
        <family val="2"/>
      </rPr>
      <t>optionele</t>
    </r>
    <r>
      <rPr>
        <b/>
        <sz val="10"/>
        <color theme="0"/>
        <rFont val="Arial"/>
        <family val="2"/>
      </rPr>
      <t xml:space="preserve"> Diensten – maandelijkse kosten</t>
    </r>
  </si>
  <si>
    <t xml:space="preserve">BS2.1 Housing (Optie) </t>
  </si>
  <si>
    <t>Fysieke ruimte, koeling, stroomvoorziening, beveiliging en connectiviteit</t>
  </si>
  <si>
    <t>rack</t>
  </si>
  <si>
    <t>&lt;Housing kosten&gt;</t>
  </si>
  <si>
    <t xml:space="preserve">BS2.2 Private Cloud (Optie) </t>
  </si>
  <si>
    <t>Azure Arc en Hyper-V management</t>
  </si>
  <si>
    <t>host</t>
  </si>
  <si>
    <t>Active Directory server</t>
  </si>
  <si>
    <t>Windows productie VM met 1 core en 4GB RAM</t>
  </si>
  <si>
    <t>Windows productie VM met 2 cores en 8GB RAM</t>
  </si>
  <si>
    <t>Windows productie VM met 4 cores en 16GB RAM</t>
  </si>
  <si>
    <t>Storage</t>
  </si>
  <si>
    <t>GB</t>
  </si>
  <si>
    <t>Backup</t>
  </si>
  <si>
    <t>TB</t>
  </si>
  <si>
    <t>Windows Server License</t>
  </si>
  <si>
    <t>per core</t>
  </si>
  <si>
    <t>&lt;Private Cloud kosten&gt;</t>
  </si>
  <si>
    <t>B5.1</t>
  </si>
  <si>
    <r>
      <t xml:space="preserve">Beheer en Onderhoud C Werkplek  </t>
    </r>
    <r>
      <rPr>
        <b/>
        <u/>
        <sz val="10"/>
        <color theme="0"/>
        <rFont val="Arial"/>
        <family val="2"/>
      </rPr>
      <t>optionele</t>
    </r>
    <r>
      <rPr>
        <b/>
        <sz val="10"/>
        <color theme="0"/>
        <rFont val="Arial"/>
        <family val="2"/>
      </rPr>
      <t xml:space="preserve"> Diensten – maandelijkse kosten</t>
    </r>
  </si>
  <si>
    <t xml:space="preserve">BS4.4 Virtuele desktop (Optie) </t>
  </si>
  <si>
    <t>Azure Virtual desktop</t>
  </si>
  <si>
    <t>hostpool</t>
  </si>
  <si>
    <t>Azure Data Share</t>
  </si>
  <si>
    <t>share</t>
  </si>
  <si>
    <t>&lt;Virtuele desktop kosten&gt;</t>
  </si>
  <si>
    <t>B5.2</t>
  </si>
  <si>
    <r>
      <t xml:space="preserve">Beheer en Onderhoud D Samenwerking </t>
    </r>
    <r>
      <rPr>
        <b/>
        <u/>
        <sz val="10"/>
        <color theme="0"/>
        <rFont val="Arial"/>
        <family val="2"/>
      </rPr>
      <t>optionele</t>
    </r>
    <r>
      <rPr>
        <b/>
        <sz val="10"/>
        <color theme="0"/>
        <rFont val="Arial"/>
        <family val="2"/>
      </rPr>
      <t xml:space="preserve"> Diensten  – maandelijkse kosten</t>
    </r>
  </si>
  <si>
    <t xml:space="preserve">BS5.5 Compliance management (E5 compliance) (Optie) </t>
  </si>
  <si>
    <r>
      <t xml:space="preserve">Beheer en Onderhoud E Identiteit &amp; Toegangsbeheer  </t>
    </r>
    <r>
      <rPr>
        <b/>
        <u/>
        <sz val="10"/>
        <color theme="0"/>
        <rFont val="Arial"/>
        <family val="2"/>
      </rPr>
      <t>optionele</t>
    </r>
    <r>
      <rPr>
        <b/>
        <sz val="10"/>
        <color theme="0"/>
        <rFont val="Arial"/>
        <family val="2"/>
      </rPr>
      <t xml:space="preserve"> Diensten  – maandelijkse kosten</t>
    </r>
  </si>
  <si>
    <t>B5.3</t>
  </si>
  <si>
    <t xml:space="preserve">Inschrijver dient in de wit gekleurde velden haar vaste prijs per maand in te vullen voor de Doorontwikkeling Dienst. 
De op te geven prijs dient alle kosten te omvatten t.a.v. Doorontwikkeling en andere daaraan gerelateerde activiteiten. 
Kosten voor optionele Innovatieprojecten worden berekend op basis van een door Aanbestedende Dienst fictief aantal ingeschatte uren per maand, vermenigvuldigd met het gemiddelde uurtarief uit het tabblad 5. 
Bedragen dienen reële prijzen te vertegenwoordigen in Euro's, exclusief BTW. </t>
  </si>
  <si>
    <t>Doorontwikkeling A -F Diensten - maandelijkse prijs</t>
  </si>
  <si>
    <t>Doorontwikkeling Dienst</t>
  </si>
  <si>
    <r>
      <t xml:space="preserve">Doorontwikkeling A -F </t>
    </r>
    <r>
      <rPr>
        <b/>
        <u/>
        <sz val="10"/>
        <color theme="0"/>
        <rFont val="Arial"/>
        <family val="2"/>
      </rPr>
      <t>optionele</t>
    </r>
    <r>
      <rPr>
        <b/>
        <sz val="10"/>
        <color theme="0"/>
        <rFont val="Arial"/>
        <family val="2"/>
      </rPr>
      <t xml:space="preserve"> Diensten - maandelijkse prijs</t>
    </r>
  </si>
  <si>
    <r>
      <t xml:space="preserve">Innovatieprojecten (fictief aantal uren per maand) - </t>
    </r>
    <r>
      <rPr>
        <b/>
        <u/>
        <sz val="11"/>
        <color theme="1"/>
        <rFont val="Corbel"/>
        <family val="2"/>
      </rPr>
      <t>optioneel</t>
    </r>
  </si>
  <si>
    <t xml:space="preserve">Inschrijver dient in de wit gekleurde velden haar prijzen in te vullen voor de eenmalige Exit activiteiten. De op te geven prijzen dienen alle kosten te omvatten ten aanzien van de Exit. 
Bedragen dienen reële prijzen te vertegenwoordigen in Euro's, exclusief BTW. </t>
  </si>
  <si>
    <t>Exit – éénmalige kosten</t>
  </si>
  <si>
    <t>Uitvoering exitplan</t>
  </si>
  <si>
    <r>
      <t xml:space="preserve">Inschrijver dient, in de wit gemarkeerde velden, haar uurtarief per rol (U) in te vullen en het gewicht per rol (G) in het totaal aantal uren van de Transitie en Transformatie, om een gemiddeld uurtarief (Blended rate) te berekenen.  
Dit gemiddeld tarief wordt gebruikt op het Tabblad 1. Transitie en Transformatie. Daarnaast worden de uutarieven per rol (U) gebruikt voor innovatieprojecten en meerwerk werkzaamheden die niet elders al inbegrepen zijn.  
Het is mogelijk om een paar additionele Overige rollen op te nemen. Hiervoor dient u op de witregels een rolbeschrijving, uurtarief per rol (U) en het gewicht per rol (G) in te vullen. 
</t>
    </r>
    <r>
      <rPr>
        <b/>
        <sz val="11"/>
        <color rgb="FFFF0000"/>
        <rFont val="Corbel"/>
        <family val="2"/>
      </rPr>
      <t xml:space="preserve">Het totaal van de gewichten per rol (G) dient 100% te zijn, omdat anders de berekening foutief is en er geen gemiddeld uurtarief kan worden berekend. 
</t>
    </r>
    <r>
      <rPr>
        <b/>
        <sz val="11"/>
        <color rgb="FF000000"/>
        <rFont val="Corbel"/>
        <family val="2"/>
      </rPr>
      <t xml:space="preserve">
De op te geven uurtarieven dienen alle kosten te omvatten, zoals ook reiskosten en reistijd. 
Alle prijzen zijn Exclusief BTW.</t>
    </r>
  </si>
  <si>
    <t>Standaard uurtarieven per rol</t>
  </si>
  <si>
    <t>Uurtarief per rol (U)</t>
  </si>
  <si>
    <t>Aantal uren Transitie en Transformatie</t>
  </si>
  <si>
    <t>Gewicht per rol (G)</t>
  </si>
  <si>
    <t>Delivery / change manager</t>
  </si>
  <si>
    <t>Project manager</t>
  </si>
  <si>
    <t>Architect / Lead consultant</t>
  </si>
  <si>
    <t>Product specialist / Technical expert</t>
  </si>
  <si>
    <t>Beheerder / Support engineer</t>
  </si>
  <si>
    <t>&lt;Overige rol 17.6&gt;</t>
  </si>
  <si>
    <t>&lt;Overige rol 17.7&gt;</t>
  </si>
  <si>
    <t>Gemiddeld uurtarief (Blended rate) over totaal aantal uren Transformatie en Transitie</t>
  </si>
  <si>
    <t>Inschrijver dient in de wit gekleurde regels haar prijzen in te vullen voor de relevante Overige optionele Diensten die deel uitmaken van haar product Diensten catalogus. 
Overige optionele Diensten zijn niet benodigd om aan de gestelde eisen en aangeboden wensen te voldoen, maar kunnen gecombineerd worden met de aangeboden Diensten. 
Hieronder dienen in elk geval te vallen de Diensten zoals reeds omschreven.
 Aanbestedende Dienst zal gerechtigd zijn de genoemde Overige optionele Diensten af te nemen tegen de genoemde prijsstelling.</t>
  </si>
  <si>
    <t>Overige optionele Diensten - prijs</t>
  </si>
  <si>
    <t>Eenmalig of per maand</t>
  </si>
  <si>
    <t>Toelichting</t>
  </si>
  <si>
    <t>Applicatie distributie - extra SaaS app</t>
  </si>
  <si>
    <t>&lt;Toelichting optionele Dienst&gt;</t>
  </si>
  <si>
    <t>Applicatie distributie - extra Desktop app</t>
  </si>
  <si>
    <t>Applicatie distributie - extra eenvoudige client-server app</t>
  </si>
  <si>
    <t>Applicatie distributie - extra complexe client-server app</t>
  </si>
  <si>
    <t>SIEM-integratie - Vectra NDR</t>
  </si>
  <si>
    <t>SIEM-Integratie - nieuwe logbron met out-of-the-box connector (standaard)</t>
  </si>
  <si>
    <t>SIEM-Integratie - nieuwe logbron met  maatwerkconnector</t>
  </si>
  <si>
    <t>SIEM-implementatie - nieuwe use-case</t>
  </si>
  <si>
    <t>SOC-dienst - aanvullende OT-server</t>
  </si>
  <si>
    <t>&lt;Naam overige optionele Dienst&gt;</t>
  </si>
  <si>
    <t>Voorblad</t>
  </si>
  <si>
    <t>Transitie en Transformatie</t>
  </si>
  <si>
    <t>Beheer en Onderhoud</t>
  </si>
  <si>
    <t>Doorontwikkeling</t>
  </si>
  <si>
    <t>Uurtarieven</t>
  </si>
  <si>
    <t>Overige optionele Diensten</t>
  </si>
  <si>
    <t>Kenmerk: 23777</t>
  </si>
  <si>
    <t>Datum:  14-08-2025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</si>
</sst>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 #,##0.00_);_(&quot;€&quot;\ * \(#,##0.00\);_(&quot;€&quot;\ * &quot;-&quot;??_);_(@_)"/>
    <numFmt numFmtId="165" formatCode="&quot;€&quot;\ #,##0.00"/>
    <numFmt numFmtId="166" formatCode="&quot;€&quot;\ #,##0"/>
  </numFmts>
  <fonts count="34" x14ac:knownFonts="1">
    <font>
      <sz val="10"/>
      <name val="Arial"/>
    </font>
    <font>
      <sz val="11"/>
      <color theme="1"/>
      <name val="Calibri"/>
      <family val="2"/>
      <scheme val="minor"/>
    </font>
    <font>
      <sz val="10"/>
      <name val="Arial"/>
      <family val="2"/>
    </font>
    <font>
      <sz val="8"/>
      <name val="Arial"/>
      <family val="2"/>
    </font>
    <font>
      <sz val="10"/>
      <name val="Tahoma"/>
      <family val="2"/>
    </font>
    <font>
      <sz val="12"/>
      <color theme="1"/>
      <name val="Calibri"/>
      <family val="2"/>
      <scheme val="minor"/>
    </font>
    <font>
      <sz val="11"/>
      <name val="Aptos"/>
      <family val="2"/>
    </font>
    <font>
      <b/>
      <sz val="11"/>
      <color theme="1"/>
      <name val="Aptos"/>
      <family val="2"/>
    </font>
    <font>
      <b/>
      <sz val="11"/>
      <color theme="1"/>
      <name val="Corbel"/>
      <family val="2"/>
    </font>
    <font>
      <sz val="10"/>
      <name val="Corbel"/>
      <family val="2"/>
    </font>
    <font>
      <b/>
      <sz val="16"/>
      <color theme="1"/>
      <name val="Corbel"/>
      <family val="2"/>
    </font>
    <font>
      <b/>
      <sz val="11"/>
      <color rgb="FF000000"/>
      <name val="Corbel"/>
      <family val="2"/>
    </font>
    <font>
      <b/>
      <sz val="11"/>
      <name val="Corbel"/>
      <family val="2"/>
    </font>
    <font>
      <b/>
      <sz val="11"/>
      <color theme="0"/>
      <name val="Aptos"/>
      <family val="2"/>
    </font>
    <font>
      <sz val="11"/>
      <name val="Corbel"/>
      <family val="2"/>
    </font>
    <font>
      <sz val="12"/>
      <color theme="1"/>
      <name val="Corbel"/>
      <family val="2"/>
    </font>
    <font>
      <b/>
      <sz val="11"/>
      <color theme="0"/>
      <name val="Corbel"/>
      <family val="2"/>
    </font>
    <font>
      <sz val="11"/>
      <color theme="1"/>
      <name val="Corbel"/>
      <family val="2"/>
    </font>
    <font>
      <i/>
      <sz val="11"/>
      <name val="Corbel"/>
      <family val="2"/>
    </font>
    <font>
      <b/>
      <i/>
      <u val="singleAccounting"/>
      <sz val="11"/>
      <name val="Corbel"/>
      <family val="2"/>
    </font>
    <font>
      <b/>
      <sz val="10"/>
      <color theme="0"/>
      <name val="Arial"/>
      <family val="2"/>
    </font>
    <font>
      <b/>
      <u/>
      <sz val="10"/>
      <color theme="0"/>
      <name val="Arial"/>
      <family val="2"/>
    </font>
    <font>
      <u/>
      <sz val="11"/>
      <color theme="1"/>
      <name val="Corbel"/>
      <family val="2"/>
    </font>
    <font>
      <b/>
      <sz val="16"/>
      <color theme="0"/>
      <name val="Corbel"/>
      <family val="2"/>
    </font>
    <font>
      <sz val="9"/>
      <color theme="0"/>
      <name val="Corbel"/>
      <family val="2"/>
    </font>
    <font>
      <b/>
      <u val="singleAccounting"/>
      <sz val="11"/>
      <name val="Corbel"/>
      <family val="2"/>
    </font>
    <font>
      <b/>
      <u val="singleAccounting"/>
      <sz val="16"/>
      <color theme="0"/>
      <name val="Corbel"/>
      <family val="2"/>
    </font>
    <font>
      <b/>
      <sz val="14"/>
      <color theme="0"/>
      <name val="Corbel"/>
      <family val="2"/>
    </font>
    <font>
      <b/>
      <u/>
      <sz val="11"/>
      <color rgb="FF000000"/>
      <name val="Corbel"/>
      <family val="2"/>
    </font>
    <font>
      <b/>
      <u/>
      <sz val="11"/>
      <color rgb="FFFFFFFF"/>
      <name val="Corbel"/>
      <family val="2"/>
    </font>
    <font>
      <b/>
      <sz val="11"/>
      <color rgb="FFFFFFFF"/>
      <name val="Corbel"/>
      <family val="2"/>
    </font>
    <font>
      <b/>
      <sz val="10"/>
      <color rgb="FFFFFFFF"/>
      <name val="Arial"/>
      <family val="2"/>
    </font>
    <font>
      <b/>
      <u/>
      <sz val="11"/>
      <color theme="1"/>
      <name val="Corbel"/>
      <family val="2"/>
    </font>
    <font>
      <b/>
      <sz val="11"/>
      <color rgb="FFFF0000"/>
      <name val="Corbel"/>
      <family val="2"/>
    </font>
  </fonts>
  <fills count="8">
    <fill>
      <patternFill patternType="none"/>
    </fill>
    <fill>
      <patternFill patternType="gray125"/>
    </fill>
    <fill>
      <patternFill patternType="solid">
        <fgColor theme="0"/>
        <bgColor indexed="64"/>
      </patternFill>
    </fill>
    <fill>
      <patternFill patternType="solid">
        <fgColor rgb="FFEC0000"/>
        <bgColor indexed="64"/>
      </patternFill>
    </fill>
    <fill>
      <patternFill patternType="solid">
        <fgColor rgb="FFE5B8B7"/>
        <bgColor indexed="64"/>
      </patternFill>
    </fill>
    <fill>
      <patternFill patternType="solid">
        <fgColor rgb="FFEC0000"/>
        <bgColor rgb="FF000000"/>
      </patternFill>
    </fill>
    <fill>
      <patternFill patternType="solid">
        <fgColor rgb="FFE5B8B7"/>
        <bgColor rgb="FF000000"/>
      </patternFill>
    </fill>
    <fill>
      <patternFill patternType="solid">
        <fgColor rgb="FFFFFFFF"/>
        <bgColor rgb="FF000000"/>
      </patternFill>
    </fill>
  </fills>
  <borders count="14">
    <border>
      <left/>
      <right/>
      <top/>
      <bottom/>
      <diagonal/>
    </border>
    <border>
      <left/>
      <right/>
      <top/>
      <bottom style="medium">
        <color rgb="FF4F81BD"/>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808080"/>
      </left>
      <right style="thin">
        <color rgb="FF808080"/>
      </right>
      <top/>
      <bottom style="thin">
        <color rgb="FF808080"/>
      </bottom>
      <diagonal/>
    </border>
  </borders>
  <cellStyleXfs count="8">
    <xf numFmtId="0" fontId="0" fillId="0" borderId="0"/>
    <xf numFmtId="164" fontId="2" fillId="0" borderId="0" applyFont="0" applyFill="0" applyBorder="0" applyAlignment="0" applyProtection="0"/>
    <xf numFmtId="164" fontId="2" fillId="0" borderId="0" applyFont="0" applyFill="0" applyBorder="0" applyAlignment="0" applyProtection="0"/>
    <xf numFmtId="0" fontId="2" fillId="0" borderId="0"/>
    <xf numFmtId="0" fontId="5" fillId="0" borderId="0"/>
    <xf numFmtId="0" fontId="1" fillId="0" borderId="0"/>
    <xf numFmtId="164" fontId="2" fillId="0" borderId="0" applyFont="0" applyFill="0" applyBorder="0" applyAlignment="0" applyProtection="0"/>
    <xf numFmtId="0" fontId="2" fillId="0" borderId="0"/>
  </cellStyleXfs>
  <cellXfs count="93">
    <xf numFmtId="0" fontId="0" fillId="0" borderId="0" xfId="0"/>
    <xf numFmtId="0" fontId="10" fillId="2" borderId="0" xfId="3" applyFont="1" applyFill="1" applyAlignment="1">
      <alignment horizontal="left" vertical="center"/>
    </xf>
    <xf numFmtId="0" fontId="14" fillId="2" borderId="0" xfId="0" applyFont="1" applyFill="1"/>
    <xf numFmtId="0" fontId="8" fillId="2" borderId="0" xfId="0" applyFont="1" applyFill="1" applyAlignment="1">
      <alignment horizontal="left" vertical="center" wrapText="1"/>
    </xf>
    <xf numFmtId="0" fontId="15" fillId="2" borderId="0" xfId="4" applyFont="1" applyFill="1"/>
    <xf numFmtId="0" fontId="14" fillId="2" borderId="0" xfId="0" applyFont="1" applyFill="1" applyAlignment="1">
      <alignment horizontal="center"/>
    </xf>
    <xf numFmtId="0" fontId="14" fillId="2" borderId="0" xfId="0" applyFont="1" applyFill="1" applyProtection="1">
      <protection locked="0"/>
    </xf>
    <xf numFmtId="0" fontId="14" fillId="2" borderId="0" xfId="0" applyFont="1" applyFill="1" applyAlignment="1" applyProtection="1">
      <alignment horizontal="center"/>
      <protection locked="0"/>
    </xf>
    <xf numFmtId="0" fontId="16" fillId="3" borderId="2" xfId="0" applyFont="1" applyFill="1" applyBorder="1" applyAlignment="1">
      <alignment horizontal="center" vertical="center" wrapText="1"/>
    </xf>
    <xf numFmtId="0" fontId="16" fillId="3" borderId="2" xfId="0" applyFont="1" applyFill="1" applyBorder="1" applyAlignment="1">
      <alignment horizontal="left" vertical="center" wrapText="1"/>
    </xf>
    <xf numFmtId="164" fontId="14" fillId="0" borderId="2" xfId="2" applyFont="1" applyBorder="1" applyProtection="1">
      <protection locked="0"/>
    </xf>
    <xf numFmtId="0" fontId="14" fillId="0" borderId="2" xfId="0" applyFont="1" applyBorder="1" applyAlignment="1" applyProtection="1">
      <alignment horizontal="center"/>
      <protection locked="0"/>
    </xf>
    <xf numFmtId="0" fontId="14" fillId="2" borderId="0" xfId="0" applyFont="1" applyFill="1" applyAlignment="1">
      <alignment horizontal="justify"/>
    </xf>
    <xf numFmtId="0" fontId="18" fillId="0" borderId="2" xfId="0" applyFont="1" applyBorder="1" applyProtection="1">
      <protection locked="0"/>
    </xf>
    <xf numFmtId="165" fontId="14" fillId="2" borderId="0" xfId="0" applyNumberFormat="1" applyFont="1" applyFill="1"/>
    <xf numFmtId="0" fontId="14" fillId="0" borderId="0" xfId="0" applyFont="1"/>
    <xf numFmtId="165" fontId="14" fillId="0" borderId="0" xfId="0" applyNumberFormat="1" applyFont="1"/>
    <xf numFmtId="164" fontId="18" fillId="2" borderId="2" xfId="2" applyFont="1" applyFill="1" applyBorder="1" applyAlignment="1" applyProtection="1">
      <alignment horizontal="center"/>
      <protection locked="0"/>
    </xf>
    <xf numFmtId="0" fontId="8" fillId="4" borderId="2" xfId="0" applyFont="1" applyFill="1" applyBorder="1" applyAlignment="1">
      <alignment horizontal="left" vertical="center"/>
    </xf>
    <xf numFmtId="0" fontId="23" fillId="5" borderId="6" xfId="0" applyFont="1" applyFill="1" applyBorder="1"/>
    <xf numFmtId="0" fontId="24" fillId="5" borderId="7" xfId="0" applyFont="1" applyFill="1" applyBorder="1"/>
    <xf numFmtId="0" fontId="23" fillId="3" borderId="8" xfId="0" applyFont="1" applyFill="1" applyBorder="1"/>
    <xf numFmtId="165" fontId="14" fillId="0" borderId="2" xfId="2" applyNumberFormat="1" applyFont="1" applyBorder="1" applyProtection="1">
      <protection locked="0"/>
    </xf>
    <xf numFmtId="9" fontId="14" fillId="0" borderId="2" xfId="2" applyNumberFormat="1" applyFont="1" applyBorder="1" applyProtection="1">
      <protection locked="0"/>
    </xf>
    <xf numFmtId="3" fontId="14" fillId="0" borderId="2" xfId="0" applyNumberFormat="1" applyFont="1" applyBorder="1" applyAlignment="1" applyProtection="1">
      <alignment horizontal="center"/>
      <protection locked="0"/>
    </xf>
    <xf numFmtId="164" fontId="26" fillId="3" borderId="2" xfId="2" applyFont="1" applyFill="1" applyBorder="1"/>
    <xf numFmtId="0" fontId="27" fillId="3" borderId="2" xfId="0" applyFont="1" applyFill="1" applyBorder="1" applyAlignment="1">
      <alignment horizontal="left" vertical="center" wrapText="1"/>
    </xf>
    <xf numFmtId="0" fontId="27" fillId="3" borderId="2" xfId="0" applyFont="1" applyFill="1" applyBorder="1" applyAlignment="1">
      <alignment horizontal="center" vertical="center" wrapText="1"/>
    </xf>
    <xf numFmtId="0" fontId="16" fillId="3" borderId="2" xfId="3" applyFont="1" applyFill="1" applyBorder="1" applyAlignment="1">
      <alignment horizontal="center" vertical="center" wrapText="1"/>
    </xf>
    <xf numFmtId="0" fontId="8" fillId="4" borderId="2" xfId="3" applyFont="1" applyFill="1" applyBorder="1" applyAlignment="1">
      <alignment horizontal="left" vertical="center"/>
    </xf>
    <xf numFmtId="0" fontId="14" fillId="2" borderId="0" xfId="3" applyFont="1" applyFill="1"/>
    <xf numFmtId="0" fontId="14" fillId="2" borderId="0" xfId="3" applyFont="1" applyFill="1" applyProtection="1">
      <protection locked="0"/>
    </xf>
    <xf numFmtId="0" fontId="11" fillId="4" borderId="2" xfId="0" applyFont="1" applyFill="1" applyBorder="1" applyAlignment="1">
      <alignment horizontal="left" vertical="center"/>
    </xf>
    <xf numFmtId="0" fontId="11" fillId="0" borderId="3" xfId="0" applyFont="1" applyBorder="1" applyAlignment="1">
      <alignment horizontal="left" vertical="top" wrapText="1"/>
    </xf>
    <xf numFmtId="0" fontId="12" fillId="0" borderId="4" xfId="0" applyFont="1" applyBorder="1" applyAlignment="1">
      <alignment horizontal="left" vertical="top" wrapText="1"/>
    </xf>
    <xf numFmtId="0" fontId="12" fillId="0" borderId="5" xfId="0" applyFont="1" applyBorder="1" applyAlignment="1">
      <alignment horizontal="left" vertical="top" wrapText="1"/>
    </xf>
    <xf numFmtId="0" fontId="23" fillId="3" borderId="9" xfId="0" applyFont="1" applyFill="1" applyBorder="1" applyAlignment="1">
      <alignment horizontal="left"/>
    </xf>
    <xf numFmtId="0" fontId="9" fillId="0" borderId="9" xfId="0" applyFont="1" applyBorder="1" applyAlignment="1">
      <alignment horizontal="left"/>
    </xf>
    <xf numFmtId="0" fontId="16" fillId="3" borderId="2" xfId="0" applyFont="1" applyFill="1" applyBorder="1" applyAlignment="1" applyProtection="1">
      <alignment horizontal="center" vertical="center" wrapText="1"/>
    </xf>
    <xf numFmtId="166" fontId="14" fillId="4" borderId="2" xfId="2" applyNumberFormat="1" applyFont="1" applyFill="1" applyBorder="1" applyProtection="1"/>
    <xf numFmtId="164" fontId="25" fillId="4" borderId="2" xfId="2" applyFont="1" applyFill="1" applyBorder="1" applyProtection="1"/>
    <xf numFmtId="0" fontId="14" fillId="2" borderId="0" xfId="0" applyFont="1" applyFill="1" applyAlignment="1" applyProtection="1">
      <alignment horizontal="center"/>
    </xf>
    <xf numFmtId="166" fontId="14" fillId="4" borderId="2" xfId="6" applyNumberFormat="1" applyFont="1" applyFill="1" applyBorder="1" applyProtection="1"/>
    <xf numFmtId="0" fontId="14" fillId="2" borderId="0" xfId="0" applyFont="1" applyFill="1" applyProtection="1"/>
    <xf numFmtId="0" fontId="10" fillId="2" borderId="0" xfId="3" applyFont="1" applyFill="1" applyAlignment="1" applyProtection="1">
      <alignment horizontal="left" vertical="center"/>
    </xf>
    <xf numFmtId="0" fontId="8" fillId="2" borderId="0" xfId="0" applyFont="1" applyFill="1" applyAlignment="1" applyProtection="1">
      <alignment horizontal="left" vertical="center" wrapText="1"/>
    </xf>
    <xf numFmtId="0" fontId="15" fillId="2" borderId="0" xfId="4" applyFont="1" applyFill="1" applyProtection="1"/>
    <xf numFmtId="0" fontId="11" fillId="0" borderId="3" xfId="0" applyFont="1" applyBorder="1" applyAlignment="1" applyProtection="1">
      <alignment horizontal="left" vertical="top" wrapText="1"/>
    </xf>
    <xf numFmtId="0" fontId="12" fillId="0" borderId="4" xfId="0" applyFont="1" applyBorder="1" applyAlignment="1" applyProtection="1">
      <alignment horizontal="left" vertical="top" wrapText="1"/>
    </xf>
    <xf numFmtId="0" fontId="12" fillId="0" borderId="5" xfId="0" applyFont="1" applyBorder="1" applyAlignment="1" applyProtection="1">
      <alignment horizontal="left" vertical="top" wrapText="1"/>
    </xf>
    <xf numFmtId="0" fontId="16" fillId="3" borderId="2" xfId="0" applyFont="1" applyFill="1" applyBorder="1" applyAlignment="1" applyProtection="1">
      <alignment horizontal="left" vertical="center" wrapText="1"/>
    </xf>
    <xf numFmtId="0" fontId="8" fillId="4" borderId="2" xfId="0" applyFont="1" applyFill="1" applyBorder="1" applyAlignment="1" applyProtection="1">
      <alignment horizontal="center" vertical="center"/>
    </xf>
    <xf numFmtId="0" fontId="11" fillId="6" borderId="13" xfId="0" applyFont="1" applyFill="1" applyBorder="1" applyProtection="1"/>
    <xf numFmtId="164" fontId="14" fillId="4" borderId="2" xfId="2" applyFont="1" applyFill="1" applyBorder="1" applyAlignment="1" applyProtection="1">
      <alignment horizontal="center"/>
    </xf>
    <xf numFmtId="166" fontId="12" fillId="4" borderId="2" xfId="2" applyNumberFormat="1" applyFont="1" applyFill="1" applyBorder="1" applyProtection="1"/>
    <xf numFmtId="0" fontId="14" fillId="7" borderId="0" xfId="0" applyFont="1" applyFill="1" applyProtection="1"/>
    <xf numFmtId="0" fontId="14" fillId="2" borderId="0" xfId="0" applyFont="1" applyFill="1" applyAlignment="1" applyProtection="1">
      <alignment horizontal="justify"/>
    </xf>
    <xf numFmtId="3" fontId="25" fillId="4" borderId="2" xfId="2" applyNumberFormat="1" applyFont="1" applyFill="1" applyBorder="1" applyAlignment="1" applyProtection="1">
      <alignment horizontal="center"/>
    </xf>
    <xf numFmtId="166" fontId="25" fillId="4" borderId="2" xfId="2" applyNumberFormat="1" applyFont="1" applyFill="1" applyBorder="1" applyProtection="1"/>
    <xf numFmtId="165" fontId="14" fillId="2" borderId="0" xfId="0" applyNumberFormat="1" applyFont="1" applyFill="1" applyProtection="1"/>
    <xf numFmtId="0" fontId="14" fillId="0" borderId="0" xfId="0" applyFont="1" applyProtection="1"/>
    <xf numFmtId="165" fontId="14" fillId="0" borderId="0" xfId="0" applyNumberFormat="1" applyFont="1" applyProtection="1"/>
    <xf numFmtId="0" fontId="18" fillId="0" borderId="13" xfId="0" applyFont="1" applyBorder="1" applyProtection="1">
      <protection locked="0"/>
    </xf>
    <xf numFmtId="0" fontId="6" fillId="2" borderId="0" xfId="0" applyFont="1" applyFill="1" applyProtection="1"/>
    <xf numFmtId="0" fontId="7" fillId="2" borderId="0" xfId="0" applyFont="1" applyFill="1" applyAlignment="1" applyProtection="1">
      <alignment horizontal="left" vertical="center" wrapText="1"/>
    </xf>
    <xf numFmtId="0" fontId="5" fillId="2" borderId="0" xfId="4" applyFill="1" applyProtection="1"/>
    <xf numFmtId="0" fontId="6" fillId="2" borderId="0" xfId="0" applyFont="1" applyFill="1" applyAlignment="1" applyProtection="1">
      <alignment horizontal="center"/>
    </xf>
    <xf numFmtId="0" fontId="6" fillId="2" borderId="1" xfId="0" applyFont="1" applyFill="1" applyBorder="1" applyProtection="1"/>
    <xf numFmtId="0" fontId="20" fillId="3" borderId="2" xfId="0" applyFont="1" applyFill="1" applyBorder="1" applyAlignment="1" applyProtection="1">
      <alignment horizontal="left" vertical="center" wrapText="1"/>
    </xf>
    <xf numFmtId="0" fontId="13" fillId="3" borderId="2" xfId="0" applyFont="1" applyFill="1" applyBorder="1" applyAlignment="1" applyProtection="1">
      <alignment horizontal="center" vertical="center" wrapText="1"/>
    </xf>
    <xf numFmtId="0" fontId="4" fillId="2" borderId="0" xfId="0" applyFont="1" applyFill="1" applyProtection="1"/>
    <xf numFmtId="0" fontId="4" fillId="0" borderId="0" xfId="0" applyFont="1" applyProtection="1"/>
    <xf numFmtId="0" fontId="8" fillId="4" borderId="2" xfId="0" applyFont="1" applyFill="1" applyBorder="1" applyAlignment="1" applyProtection="1">
      <alignment horizontal="left" vertical="center"/>
    </xf>
    <xf numFmtId="0" fontId="14" fillId="4" borderId="2" xfId="0" applyFont="1" applyFill="1" applyBorder="1" applyAlignment="1" applyProtection="1">
      <alignment horizontal="center"/>
    </xf>
    <xf numFmtId="0" fontId="17" fillId="4" borderId="2" xfId="0" applyFont="1" applyFill="1" applyBorder="1" applyAlignment="1" applyProtection="1">
      <alignment horizontal="left" vertical="center" wrapText="1"/>
    </xf>
    <xf numFmtId="0" fontId="22" fillId="4" borderId="2" xfId="0" quotePrefix="1" applyFont="1" applyFill="1" applyBorder="1" applyAlignment="1" applyProtection="1">
      <alignment horizontal="left" vertical="center"/>
    </xf>
    <xf numFmtId="0" fontId="17" fillId="4" borderId="2" xfId="0" applyFont="1" applyFill="1" applyBorder="1" applyAlignment="1" applyProtection="1">
      <alignment horizontal="left" vertical="center"/>
    </xf>
    <xf numFmtId="166" fontId="19" fillId="4" borderId="2" xfId="2" applyNumberFormat="1" applyFont="1" applyFill="1" applyBorder="1" applyProtection="1"/>
    <xf numFmtId="164" fontId="14" fillId="4" borderId="2" xfId="2" applyFont="1" applyFill="1" applyBorder="1" applyAlignment="1" applyProtection="1">
      <alignment horizontal="center" wrapText="1"/>
    </xf>
    <xf numFmtId="0" fontId="31" fillId="3" borderId="2" xfId="0" applyFont="1" applyFill="1" applyBorder="1" applyAlignment="1" applyProtection="1">
      <alignment horizontal="left" vertical="center" wrapText="1"/>
    </xf>
    <xf numFmtId="0" fontId="8" fillId="4" borderId="2" xfId="0" applyFont="1" applyFill="1" applyBorder="1" applyAlignment="1" applyProtection="1">
      <alignment horizontal="left" vertical="center" wrapText="1"/>
    </xf>
    <xf numFmtId="165" fontId="6" fillId="2" borderId="0" xfId="0" applyNumberFormat="1" applyFont="1" applyFill="1" applyProtection="1"/>
    <xf numFmtId="0" fontId="6" fillId="0" borderId="0" xfId="0" applyFont="1" applyProtection="1"/>
    <xf numFmtId="165" fontId="6" fillId="0" borderId="0" xfId="0" applyNumberFormat="1" applyFont="1" applyProtection="1"/>
    <xf numFmtId="164" fontId="19" fillId="4" borderId="2" xfId="2" applyFont="1" applyFill="1" applyBorder="1" applyProtection="1"/>
    <xf numFmtId="3" fontId="14" fillId="4" borderId="2" xfId="2" applyNumberFormat="1" applyFont="1" applyFill="1" applyBorder="1" applyAlignment="1" applyProtection="1">
      <alignment horizontal="center"/>
    </xf>
    <xf numFmtId="0" fontId="2" fillId="2" borderId="0" xfId="0" applyFont="1" applyFill="1" applyAlignment="1" applyProtection="1">
      <alignment vertical="top"/>
    </xf>
    <xf numFmtId="164" fontId="25" fillId="4" borderId="2" xfId="2" applyFont="1" applyFill="1" applyBorder="1" applyAlignment="1" applyProtection="1">
      <alignment horizontal="right"/>
    </xf>
    <xf numFmtId="9" fontId="25" fillId="4" borderId="2" xfId="2" applyNumberFormat="1" applyFont="1" applyFill="1" applyBorder="1" applyProtection="1"/>
    <xf numFmtId="0" fontId="0" fillId="2" borderId="0" xfId="0" applyFill="1" applyAlignment="1" applyProtection="1">
      <alignment vertical="top"/>
    </xf>
    <xf numFmtId="0" fontId="11" fillId="0" borderId="10" xfId="0" applyFont="1" applyBorder="1" applyAlignment="1" applyProtection="1">
      <alignment horizontal="left" vertical="top" wrapText="1"/>
    </xf>
    <xf numFmtId="0" fontId="12" fillId="0" borderId="11" xfId="0" applyFont="1" applyBorder="1" applyAlignment="1" applyProtection="1">
      <alignment horizontal="left" vertical="top" wrapText="1"/>
    </xf>
    <xf numFmtId="0" fontId="0" fillId="0" borderId="12" xfId="0" applyBorder="1" applyProtection="1"/>
  </cellXfs>
  <cellStyles count="8">
    <cellStyle name="Euro" xfId="1" xr:uid="{00000000-0005-0000-0000-000000000000}"/>
    <cellStyle name="Standaard" xfId="0" builtinId="0"/>
    <cellStyle name="Standaard 2" xfId="3" xr:uid="{2B6E64E4-6313-48CB-9B33-D42911B48E63}"/>
    <cellStyle name="Standaard 2 2" xfId="7" xr:uid="{BE238B81-6BA8-4B06-8DDD-91D170C5970A}"/>
    <cellStyle name="Standaard 3" xfId="4" xr:uid="{C12531F0-187F-441C-96A1-A4A1F231F6C1}"/>
    <cellStyle name="Standaard 4" xfId="5" xr:uid="{018DC1AA-D966-42B6-9B09-44D15B782287}"/>
    <cellStyle name="Valuta" xfId="2" builtinId="4"/>
    <cellStyle name="Valuta 2" xfId="6" xr:uid="{5162C5CD-F44E-4F90-88D7-10DDB65E08B0}"/>
  </cellStyles>
  <dxfs count="2">
    <dxf>
      <font>
        <b/>
        <i val="0"/>
        <color rgb="FFEC0000"/>
      </font>
      <fill>
        <patternFill patternType="solid">
          <bgColor rgb="FFFFEB9C"/>
        </patternFill>
      </fill>
    </dxf>
    <dxf>
      <font>
        <b/>
        <i val="0"/>
        <color rgb="FFEC0000"/>
      </font>
      <fill>
        <patternFill patternType="solid">
          <bgColor rgb="FFFFEB9C"/>
        </patternFill>
      </fill>
    </dxf>
  </dxfs>
  <tableStyles count="0" defaultTableStyle="TableStyleMedium9" defaultPivotStyle="PivotStyleLight16"/>
  <colors>
    <mruColors>
      <color rgb="FFEC0000"/>
      <color rgb="FFE5B8B7"/>
      <color rgb="FFFFE27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eitregisseur-my.sharepoint.com/DOCUME~1/a173641/LOCALS~1/Temp/Rar$DI00.999/KPIsBVGO-v0_5%20VW-DC.xls"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https://deitregisseur-my.sharepoint.com/personal/john_pijpers_deitregisseur_nl/Documents/06.%20Verkoop/BVGO/Offerteaanvraag/VW%20BVGO%20ICT%20offerteaanvraag%20outtasking%20ICT%20services%20-%20Bijlage%205.%20Programma%20van%20Eisen%20en%20wensen%200.2.xlsx?1C70D202" TargetMode="External"/><Relationship Id="rId1" Type="http://schemas.openxmlformats.org/officeDocument/2006/relationships/externalLinkPath" Target="file:///\\1C70D202\VW%20BVGO%20ICT%20offerteaanvraag%20outtasking%20ICT%20services%20-%20Bijlage%205.%20Programma%20van%20Eisen%20en%20wensen%200.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eitregisseur-my.sharepoint.com/Documents%20and%20Settings/John%20Pijpers/Mijn%20documenten/DotP/Klanten/VW/Offerte%20aanvraag%20(RFP)/Offertes/VW%20BVGO%20Offerteaanvraag%20migratie%20ICT%20services%20-%20vergelijking%20kosten%200.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lidationStrings"/>
      <sheetName val="Assumptions&amp;Conditions"/>
      <sheetName val="Change Log"/>
      <sheetName val="ReportPanel"/>
      <sheetName val="Solution"/>
      <sheetName val="PASS"/>
      <sheetName val="PASS Y1"/>
      <sheetName val="PASS+"/>
      <sheetName val="PASS+ KPIs"/>
      <sheetName val="Pricing"/>
      <sheetName val="PricingBreakdown"/>
      <sheetName val="A1"/>
      <sheetName val="A2"/>
      <sheetName val="A3"/>
      <sheetName val="Components"/>
      <sheetName val="PASS+ Units"/>
      <sheetName val="PASS+ Input"/>
      <sheetName val="ExceptionReport"/>
      <sheetName val="C&amp;V Costs"/>
      <sheetName val="Currencies"/>
      <sheetName val="TP Report"/>
      <sheetName val="TP definitions"/>
      <sheetName val="TP Input"/>
      <sheetName val="FRESM Data"/>
      <sheetName val="FRESM Tables"/>
      <sheetName val="FRESM Inpu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VE"/>
      <sheetName val="Blad1"/>
      <sheetName val="Definities"/>
    </sheetNames>
    <sheetDataSet>
      <sheetData sheetId="0"/>
      <sheetData sheetId="1"/>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schil"/>
      <sheetName val="Kosten Centric"/>
      <sheetName val="Kosten AO"/>
      <sheetName val="Pricing"/>
    </sheetNames>
    <sheetDataSet>
      <sheetData sheetId="0" refreshError="1"/>
      <sheetData sheetId="1" refreshError="1"/>
      <sheetData sheetId="2" refreshError="1"/>
      <sheetData sheetId="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05C0AC-8B37-41D0-91A1-A0BA6C7206E0}">
  <sheetPr>
    <pageSetUpPr fitToPage="1"/>
  </sheetPr>
  <dimension ref="A1:O163"/>
  <sheetViews>
    <sheetView showGridLines="0" tabSelected="1" zoomScaleNormal="100" workbookViewId="0">
      <selection activeCell="I4" sqref="I4"/>
    </sheetView>
  </sheetViews>
  <sheetFormatPr defaultColWidth="9.140625" defaultRowHeight="15.75" x14ac:dyDescent="0.25"/>
  <cols>
    <col min="1" max="1" width="2.140625" style="4" customWidth="1"/>
    <col min="2" max="2" width="9.7109375" style="15" customWidth="1"/>
    <col min="3" max="3" width="58" style="15" customWidth="1"/>
    <col min="4" max="4" width="29.28515625" style="15" customWidth="1"/>
    <col min="5" max="5" width="23.85546875" style="15" customWidth="1"/>
    <col min="6" max="6" width="3.140625" style="15" customWidth="1"/>
    <col min="7" max="7" width="2.42578125" style="2" customWidth="1"/>
    <col min="8" max="8" width="9.140625" style="2"/>
    <col min="9" max="9" width="10.42578125" style="2" customWidth="1"/>
    <col min="10" max="15" width="9.140625" style="2"/>
    <col min="16" max="16384" width="9.140625" style="15"/>
  </cols>
  <sheetData>
    <row r="1" spans="1:12" s="2" customFormat="1" ht="67.900000000000006" customHeight="1" x14ac:dyDescent="0.25">
      <c r="C1" s="1" t="s">
        <v>231</v>
      </c>
      <c r="D1" s="3"/>
    </row>
    <row r="2" spans="1:12" s="2" customFormat="1" ht="21" x14ac:dyDescent="0.35">
      <c r="A2" s="4"/>
      <c r="C2" s="19" t="s">
        <v>0</v>
      </c>
      <c r="D2" s="20"/>
      <c r="E2" s="20"/>
    </row>
    <row r="3" spans="1:12" s="2" customFormat="1" ht="21" x14ac:dyDescent="0.35">
      <c r="A3" s="4"/>
      <c r="C3" s="21" t="s">
        <v>238</v>
      </c>
      <c r="D3" s="36" t="s">
        <v>237</v>
      </c>
      <c r="E3" s="37"/>
    </row>
    <row r="4" spans="1:12" s="2" customFormat="1" ht="292.5" customHeight="1" x14ac:dyDescent="0.25">
      <c r="A4" s="4"/>
      <c r="B4" s="5"/>
      <c r="C4" s="33" t="s">
        <v>1</v>
      </c>
      <c r="D4" s="34"/>
      <c r="E4" s="35"/>
    </row>
    <row r="5" spans="1:12" s="2" customFormat="1" ht="14.65" customHeight="1" x14ac:dyDescent="0.25">
      <c r="A5" s="4"/>
      <c r="B5" s="6"/>
      <c r="C5" s="6"/>
      <c r="D5" s="7"/>
    </row>
    <row r="6" spans="1:12" s="2" customFormat="1" ht="27" customHeight="1" x14ac:dyDescent="0.25">
      <c r="A6" s="4"/>
      <c r="B6" s="9" t="s">
        <v>2</v>
      </c>
      <c r="C6" s="9" t="s">
        <v>3</v>
      </c>
      <c r="D6" s="38" t="s">
        <v>4</v>
      </c>
    </row>
    <row r="7" spans="1:12" s="2" customFormat="1" x14ac:dyDescent="0.25">
      <c r="A7" s="4"/>
      <c r="B7" s="8" t="s">
        <v>5</v>
      </c>
      <c r="C7" s="18" t="s">
        <v>6</v>
      </c>
      <c r="D7" s="39">
        <f>SUM('1. Transitie en Transformatie'!G8)</f>
        <v>0</v>
      </c>
      <c r="H7" s="6"/>
      <c r="L7" s="6"/>
    </row>
    <row r="8" spans="1:12" s="2" customFormat="1" x14ac:dyDescent="0.25">
      <c r="A8" s="4"/>
      <c r="B8" s="8" t="s">
        <v>7</v>
      </c>
      <c r="C8" s="18" t="s">
        <v>8</v>
      </c>
      <c r="D8" s="39">
        <f>SUM('1. Transitie en Transformatie'!G29,'1. Transitie en Transformatie'!G39)</f>
        <v>0</v>
      </c>
      <c r="H8" s="6"/>
      <c r="L8" s="6"/>
    </row>
    <row r="9" spans="1:12" s="2" customFormat="1" x14ac:dyDescent="0.25">
      <c r="A9" s="4"/>
      <c r="B9" s="8" t="s">
        <v>9</v>
      </c>
      <c r="C9" s="32" t="s">
        <v>10</v>
      </c>
      <c r="D9" s="39">
        <f>SUM('1. Transitie en Transformatie'!G50)</f>
        <v>0</v>
      </c>
      <c r="H9" s="6"/>
      <c r="L9" s="6"/>
    </row>
    <row r="10" spans="1:12" s="2" customFormat="1" x14ac:dyDescent="0.25">
      <c r="A10" s="4"/>
      <c r="B10" s="8" t="s">
        <v>11</v>
      </c>
      <c r="C10" s="18" t="s">
        <v>12</v>
      </c>
      <c r="D10" s="39">
        <f>'4. Exit'!G6</f>
        <v>0</v>
      </c>
      <c r="H10" s="6"/>
      <c r="L10" s="6"/>
    </row>
    <row r="11" spans="1:12" s="2" customFormat="1" ht="20.45" customHeight="1" x14ac:dyDescent="0.4">
      <c r="A11" s="4"/>
      <c r="B11" s="6"/>
      <c r="C11" s="12"/>
      <c r="D11" s="40">
        <f>SUM(D7:D10)</f>
        <v>0</v>
      </c>
    </row>
    <row r="12" spans="1:12" s="2" customFormat="1" ht="6.75" customHeight="1" x14ac:dyDescent="0.25">
      <c r="A12" s="4"/>
      <c r="B12" s="6"/>
      <c r="C12" s="6"/>
      <c r="D12" s="41"/>
    </row>
    <row r="13" spans="1:12" s="2" customFormat="1" ht="27" customHeight="1" x14ac:dyDescent="0.25">
      <c r="A13" s="4"/>
      <c r="B13" s="9" t="s">
        <v>2</v>
      </c>
      <c r="C13" s="9" t="s">
        <v>3</v>
      </c>
      <c r="D13" s="38" t="s">
        <v>13</v>
      </c>
    </row>
    <row r="14" spans="1:12" s="2" customFormat="1" x14ac:dyDescent="0.25">
      <c r="A14" s="4"/>
      <c r="B14" s="8" t="s">
        <v>14</v>
      </c>
      <c r="C14" s="18" t="s">
        <v>15</v>
      </c>
      <c r="D14" s="39">
        <f>'2. Beheer en Onderhoud'!G49+'2. Beheer en Onderhoud'!G62+'2. Beheer en Onderhoud'!G66+'2. Beheer en Onderhoud'!G71+'2. Beheer en Onderhoud'!G86+'2. Beheer en Onderhoud'!G93</f>
        <v>0</v>
      </c>
      <c r="H14" s="6"/>
      <c r="L14" s="6"/>
    </row>
    <row r="15" spans="1:12" s="2" customFormat="1" x14ac:dyDescent="0.25">
      <c r="A15" s="4"/>
      <c r="B15" s="8" t="s">
        <v>16</v>
      </c>
      <c r="C15" s="32" t="s">
        <v>17</v>
      </c>
      <c r="D15" s="39">
        <f>'2. Beheer en Onderhoud'!G114+'2. Beheer en Onderhoud'!G123+'2. Beheer en Onderhoud'!G127+'2. Beheer en Onderhoud'!G131</f>
        <v>0</v>
      </c>
      <c r="H15" s="6"/>
      <c r="L15" s="6"/>
    </row>
    <row r="16" spans="1:12" s="2" customFormat="1" x14ac:dyDescent="0.25">
      <c r="A16" s="4"/>
      <c r="B16" s="8" t="s">
        <v>18</v>
      </c>
      <c r="C16" s="18" t="s">
        <v>19</v>
      </c>
      <c r="D16" s="39">
        <f>'3. Doorontwikkeling'!G6</f>
        <v>0</v>
      </c>
      <c r="H16" s="6"/>
      <c r="L16" s="6"/>
    </row>
    <row r="17" spans="1:13" s="30" customFormat="1" x14ac:dyDescent="0.25">
      <c r="A17" s="4"/>
      <c r="B17" s="28" t="s">
        <v>20</v>
      </c>
      <c r="C17" s="29" t="s">
        <v>21</v>
      </c>
      <c r="D17" s="42">
        <f>'3. Doorontwikkeling'!G10</f>
        <v>0</v>
      </c>
      <c r="E17" s="2"/>
      <c r="I17" s="31"/>
      <c r="M17" s="31"/>
    </row>
    <row r="18" spans="1:13" s="2" customFormat="1" ht="20.45" customHeight="1" x14ac:dyDescent="0.4">
      <c r="A18" s="4"/>
      <c r="B18" s="6"/>
      <c r="C18" s="12"/>
      <c r="D18" s="40">
        <f>SUM(D14:D17)</f>
        <v>0</v>
      </c>
    </row>
    <row r="19" spans="1:13" s="2" customFormat="1" x14ac:dyDescent="0.25">
      <c r="A19" s="4"/>
      <c r="B19" s="6"/>
      <c r="D19" s="14"/>
    </row>
    <row r="20" spans="1:13" s="2" customFormat="1" ht="33" customHeight="1" x14ac:dyDescent="0.5">
      <c r="A20" s="4"/>
      <c r="B20" s="27" t="s">
        <v>22</v>
      </c>
      <c r="C20" s="26" t="s">
        <v>23</v>
      </c>
      <c r="D20" s="25">
        <f>D11+D18*72</f>
        <v>0</v>
      </c>
    </row>
    <row r="21" spans="1:13" s="2" customFormat="1" x14ac:dyDescent="0.25">
      <c r="A21" s="4"/>
      <c r="B21" s="6"/>
      <c r="D21" s="14"/>
    </row>
    <row r="22" spans="1:13" s="2" customFormat="1" x14ac:dyDescent="0.25">
      <c r="A22" s="4"/>
    </row>
    <row r="23" spans="1:13" s="2" customFormat="1" x14ac:dyDescent="0.25">
      <c r="A23" s="4"/>
    </row>
    <row r="24" spans="1:13" s="2" customFormat="1" x14ac:dyDescent="0.25">
      <c r="A24" s="4"/>
    </row>
    <row r="25" spans="1:13" s="2" customFormat="1" x14ac:dyDescent="0.25">
      <c r="A25" s="4"/>
    </row>
    <row r="26" spans="1:13" s="2" customFormat="1" x14ac:dyDescent="0.25">
      <c r="A26" s="4"/>
    </row>
    <row r="27" spans="1:13" s="2" customFormat="1" x14ac:dyDescent="0.25">
      <c r="A27" s="4"/>
    </row>
    <row r="28" spans="1:13" s="2" customFormat="1" x14ac:dyDescent="0.25">
      <c r="A28" s="4"/>
    </row>
    <row r="29" spans="1:13" s="2" customFormat="1" x14ac:dyDescent="0.25">
      <c r="A29" s="4"/>
    </row>
    <row r="30" spans="1:13" s="2" customFormat="1" x14ac:dyDescent="0.25">
      <c r="A30" s="4"/>
      <c r="D30" s="14"/>
    </row>
    <row r="31" spans="1:13" s="2" customFormat="1" x14ac:dyDescent="0.25">
      <c r="A31" s="4"/>
      <c r="D31" s="14"/>
    </row>
    <row r="32" spans="1:13" s="2" customFormat="1" x14ac:dyDescent="0.25">
      <c r="A32" s="4"/>
      <c r="D32" s="14"/>
    </row>
    <row r="33" spans="1:4" s="2" customFormat="1" x14ac:dyDescent="0.25">
      <c r="A33" s="4"/>
      <c r="D33" s="14"/>
    </row>
    <row r="34" spans="1:4" s="2" customFormat="1" x14ac:dyDescent="0.25">
      <c r="A34" s="4"/>
      <c r="D34" s="14"/>
    </row>
    <row r="35" spans="1:4" s="2" customFormat="1" x14ac:dyDescent="0.25">
      <c r="A35" s="4"/>
      <c r="D35" s="14"/>
    </row>
    <row r="36" spans="1:4" s="2" customFormat="1" x14ac:dyDescent="0.25">
      <c r="A36" s="4"/>
      <c r="D36" s="14"/>
    </row>
    <row r="37" spans="1:4" s="2" customFormat="1" x14ac:dyDescent="0.25">
      <c r="A37" s="4"/>
      <c r="D37" s="14"/>
    </row>
    <row r="38" spans="1:4" s="2" customFormat="1" x14ac:dyDescent="0.25">
      <c r="A38" s="4"/>
      <c r="D38" s="14"/>
    </row>
    <row r="39" spans="1:4" s="2" customFormat="1" x14ac:dyDescent="0.25">
      <c r="A39" s="4"/>
      <c r="D39" s="14"/>
    </row>
    <row r="40" spans="1:4" s="2" customFormat="1" x14ac:dyDescent="0.25">
      <c r="A40" s="4"/>
      <c r="D40" s="14"/>
    </row>
    <row r="41" spans="1:4" s="2" customFormat="1" x14ac:dyDescent="0.25">
      <c r="A41" s="4"/>
      <c r="D41" s="14"/>
    </row>
    <row r="42" spans="1:4" s="2" customFormat="1" x14ac:dyDescent="0.25">
      <c r="A42" s="4"/>
      <c r="D42" s="14"/>
    </row>
    <row r="43" spans="1:4" s="2" customFormat="1" x14ac:dyDescent="0.25">
      <c r="A43" s="4"/>
      <c r="D43" s="14"/>
    </row>
    <row r="44" spans="1:4" s="2" customFormat="1" x14ac:dyDescent="0.25">
      <c r="A44" s="4"/>
      <c r="D44" s="14"/>
    </row>
    <row r="45" spans="1:4" s="2" customFormat="1" x14ac:dyDescent="0.25">
      <c r="A45" s="4"/>
      <c r="D45" s="14"/>
    </row>
    <row r="46" spans="1:4" s="2" customFormat="1" x14ac:dyDescent="0.25">
      <c r="A46" s="4"/>
      <c r="D46" s="14"/>
    </row>
    <row r="47" spans="1:4" s="2" customFormat="1" x14ac:dyDescent="0.25">
      <c r="A47" s="4"/>
      <c r="D47" s="14"/>
    </row>
    <row r="48" spans="1:4" s="2" customFormat="1" x14ac:dyDescent="0.25">
      <c r="A48" s="4"/>
      <c r="D48" s="14"/>
    </row>
    <row r="49" spans="1:4" s="2" customFormat="1" x14ac:dyDescent="0.25">
      <c r="A49" s="4"/>
      <c r="D49" s="14"/>
    </row>
    <row r="50" spans="1:4" s="2" customFormat="1" x14ac:dyDescent="0.25">
      <c r="A50" s="4"/>
      <c r="D50" s="14"/>
    </row>
    <row r="51" spans="1:4" s="2" customFormat="1" x14ac:dyDescent="0.25">
      <c r="A51" s="4"/>
      <c r="D51" s="14"/>
    </row>
    <row r="52" spans="1:4" s="2" customFormat="1" x14ac:dyDescent="0.25">
      <c r="A52" s="4"/>
      <c r="D52" s="14"/>
    </row>
    <row r="53" spans="1:4" s="2" customFormat="1" x14ac:dyDescent="0.25">
      <c r="A53" s="4"/>
      <c r="D53" s="14"/>
    </row>
    <row r="54" spans="1:4" s="2" customFormat="1" x14ac:dyDescent="0.25">
      <c r="A54" s="4"/>
      <c r="D54" s="14"/>
    </row>
    <row r="55" spans="1:4" s="2" customFormat="1" x14ac:dyDescent="0.25">
      <c r="A55" s="4"/>
      <c r="D55" s="14"/>
    </row>
    <row r="56" spans="1:4" s="2" customFormat="1" x14ac:dyDescent="0.25">
      <c r="A56" s="4"/>
      <c r="D56" s="14"/>
    </row>
    <row r="57" spans="1:4" s="2" customFormat="1" x14ac:dyDescent="0.25">
      <c r="A57" s="4"/>
      <c r="D57" s="14"/>
    </row>
    <row r="58" spans="1:4" s="2" customFormat="1" x14ac:dyDescent="0.25">
      <c r="A58" s="4"/>
      <c r="D58" s="14"/>
    </row>
    <row r="59" spans="1:4" s="2" customFormat="1" x14ac:dyDescent="0.25">
      <c r="A59" s="4"/>
      <c r="D59" s="14"/>
    </row>
    <row r="60" spans="1:4" s="2" customFormat="1" x14ac:dyDescent="0.25">
      <c r="A60" s="4"/>
      <c r="D60" s="14"/>
    </row>
    <row r="61" spans="1:4" s="2" customFormat="1" x14ac:dyDescent="0.25">
      <c r="A61" s="4"/>
      <c r="D61" s="14"/>
    </row>
    <row r="62" spans="1:4" s="2" customFormat="1" x14ac:dyDescent="0.25">
      <c r="A62" s="4"/>
      <c r="D62" s="14"/>
    </row>
    <row r="63" spans="1:4" s="2" customFormat="1" x14ac:dyDescent="0.25">
      <c r="A63" s="4"/>
      <c r="D63" s="14"/>
    </row>
    <row r="64" spans="1:4" s="2" customFormat="1" x14ac:dyDescent="0.25">
      <c r="A64" s="4"/>
      <c r="D64" s="14"/>
    </row>
    <row r="65" spans="1:4" s="2" customFormat="1" x14ac:dyDescent="0.25">
      <c r="A65" s="4"/>
      <c r="D65" s="14"/>
    </row>
    <row r="66" spans="1:4" s="2" customFormat="1" x14ac:dyDescent="0.25">
      <c r="A66" s="4"/>
      <c r="D66" s="14"/>
    </row>
    <row r="67" spans="1:4" s="2" customFormat="1" x14ac:dyDescent="0.25">
      <c r="A67" s="4"/>
      <c r="D67" s="14"/>
    </row>
    <row r="68" spans="1:4" s="2" customFormat="1" x14ac:dyDescent="0.25">
      <c r="A68" s="4"/>
      <c r="D68" s="14"/>
    </row>
    <row r="69" spans="1:4" s="2" customFormat="1" x14ac:dyDescent="0.25">
      <c r="A69" s="4"/>
      <c r="D69" s="14"/>
    </row>
    <row r="70" spans="1:4" s="2" customFormat="1" x14ac:dyDescent="0.25">
      <c r="A70" s="4"/>
      <c r="D70" s="14"/>
    </row>
    <row r="71" spans="1:4" s="2" customFormat="1" x14ac:dyDescent="0.25">
      <c r="A71" s="4"/>
      <c r="D71" s="14"/>
    </row>
    <row r="72" spans="1:4" s="2" customFormat="1" x14ac:dyDescent="0.25">
      <c r="A72" s="4"/>
      <c r="D72" s="14"/>
    </row>
    <row r="73" spans="1:4" s="2" customFormat="1" x14ac:dyDescent="0.25">
      <c r="A73" s="4"/>
      <c r="D73" s="14"/>
    </row>
    <row r="74" spans="1:4" s="2" customFormat="1" x14ac:dyDescent="0.25">
      <c r="A74" s="4"/>
      <c r="D74" s="14"/>
    </row>
    <row r="75" spans="1:4" s="2" customFormat="1" x14ac:dyDescent="0.25">
      <c r="A75" s="4"/>
      <c r="D75" s="14"/>
    </row>
    <row r="76" spans="1:4" s="2" customFormat="1" x14ac:dyDescent="0.25">
      <c r="A76" s="4"/>
      <c r="D76" s="14"/>
    </row>
    <row r="77" spans="1:4" s="2" customFormat="1" x14ac:dyDescent="0.25">
      <c r="A77" s="4"/>
      <c r="D77" s="14"/>
    </row>
    <row r="78" spans="1:4" s="2" customFormat="1" x14ac:dyDescent="0.25">
      <c r="A78" s="4"/>
      <c r="D78" s="14"/>
    </row>
    <row r="79" spans="1:4" s="2" customFormat="1" x14ac:dyDescent="0.25">
      <c r="A79" s="4"/>
      <c r="D79" s="14"/>
    </row>
    <row r="80" spans="1:4" s="2" customFormat="1" x14ac:dyDescent="0.25">
      <c r="A80" s="4"/>
      <c r="D80" s="14"/>
    </row>
    <row r="81" spans="1:4" s="2" customFormat="1" x14ac:dyDescent="0.25">
      <c r="A81" s="4"/>
      <c r="D81" s="14"/>
    </row>
    <row r="82" spans="1:4" s="2" customFormat="1" x14ac:dyDescent="0.25">
      <c r="A82" s="4"/>
      <c r="D82" s="14"/>
    </row>
    <row r="83" spans="1:4" s="2" customFormat="1" x14ac:dyDescent="0.25">
      <c r="A83" s="4"/>
      <c r="D83" s="14"/>
    </row>
    <row r="84" spans="1:4" s="2" customFormat="1" x14ac:dyDescent="0.25">
      <c r="A84" s="4"/>
      <c r="D84" s="14"/>
    </row>
    <row r="85" spans="1:4" x14ac:dyDescent="0.25">
      <c r="B85" s="2"/>
      <c r="D85" s="16"/>
    </row>
    <row r="86" spans="1:4" x14ac:dyDescent="0.25">
      <c r="B86" s="2"/>
      <c r="D86" s="16"/>
    </row>
    <row r="87" spans="1:4" x14ac:dyDescent="0.25">
      <c r="B87" s="2"/>
      <c r="D87" s="16"/>
    </row>
    <row r="88" spans="1:4" x14ac:dyDescent="0.25">
      <c r="B88" s="2"/>
      <c r="D88" s="16"/>
    </row>
    <row r="89" spans="1:4" x14ac:dyDescent="0.25">
      <c r="B89" s="2"/>
      <c r="D89" s="16"/>
    </row>
    <row r="90" spans="1:4" x14ac:dyDescent="0.25">
      <c r="B90" s="2"/>
      <c r="D90" s="16"/>
    </row>
    <row r="91" spans="1:4" x14ac:dyDescent="0.25">
      <c r="B91" s="2"/>
      <c r="D91" s="16"/>
    </row>
    <row r="92" spans="1:4" x14ac:dyDescent="0.25">
      <c r="B92" s="2"/>
      <c r="D92" s="16"/>
    </row>
    <row r="93" spans="1:4" x14ac:dyDescent="0.25">
      <c r="B93" s="2"/>
      <c r="D93" s="16"/>
    </row>
    <row r="94" spans="1:4" x14ac:dyDescent="0.25">
      <c r="B94" s="2"/>
      <c r="D94" s="16"/>
    </row>
    <row r="95" spans="1:4" x14ac:dyDescent="0.25">
      <c r="B95" s="2"/>
      <c r="D95" s="16"/>
    </row>
    <row r="96" spans="1:4" x14ac:dyDescent="0.25">
      <c r="B96" s="2"/>
      <c r="D96" s="16"/>
    </row>
    <row r="97" spans="2:4" x14ac:dyDescent="0.25">
      <c r="B97" s="2"/>
      <c r="D97" s="16"/>
    </row>
    <row r="98" spans="2:4" x14ac:dyDescent="0.25">
      <c r="B98" s="2"/>
      <c r="D98" s="16"/>
    </row>
    <row r="99" spans="2:4" x14ac:dyDescent="0.25">
      <c r="B99" s="2"/>
      <c r="D99" s="16"/>
    </row>
    <row r="100" spans="2:4" x14ac:dyDescent="0.25">
      <c r="B100" s="2"/>
      <c r="D100" s="16"/>
    </row>
    <row r="101" spans="2:4" x14ac:dyDescent="0.25">
      <c r="B101" s="2"/>
      <c r="D101" s="16"/>
    </row>
    <row r="102" spans="2:4" x14ac:dyDescent="0.25">
      <c r="B102" s="2"/>
      <c r="D102" s="16"/>
    </row>
    <row r="103" spans="2:4" x14ac:dyDescent="0.25">
      <c r="B103" s="2"/>
      <c r="D103" s="16"/>
    </row>
    <row r="104" spans="2:4" x14ac:dyDescent="0.25">
      <c r="B104" s="2"/>
      <c r="D104" s="16"/>
    </row>
    <row r="105" spans="2:4" x14ac:dyDescent="0.25">
      <c r="B105" s="2"/>
      <c r="D105" s="16"/>
    </row>
    <row r="106" spans="2:4" x14ac:dyDescent="0.25">
      <c r="B106" s="2"/>
      <c r="D106" s="16"/>
    </row>
    <row r="107" spans="2:4" x14ac:dyDescent="0.25">
      <c r="B107" s="2"/>
      <c r="D107" s="16"/>
    </row>
    <row r="108" spans="2:4" x14ac:dyDescent="0.25">
      <c r="B108" s="2"/>
      <c r="D108" s="16"/>
    </row>
    <row r="109" spans="2:4" x14ac:dyDescent="0.25">
      <c r="B109" s="2"/>
      <c r="D109" s="16"/>
    </row>
    <row r="110" spans="2:4" x14ac:dyDescent="0.25">
      <c r="B110" s="2"/>
      <c r="D110" s="16"/>
    </row>
    <row r="111" spans="2:4" x14ac:dyDescent="0.25">
      <c r="B111" s="2"/>
      <c r="D111" s="16"/>
    </row>
    <row r="112" spans="2:4" x14ac:dyDescent="0.25">
      <c r="B112" s="2"/>
      <c r="D112" s="16"/>
    </row>
    <row r="113" spans="2:4" x14ac:dyDescent="0.25">
      <c r="B113" s="2"/>
      <c r="D113" s="16"/>
    </row>
    <row r="114" spans="2:4" x14ac:dyDescent="0.25">
      <c r="B114" s="2"/>
      <c r="D114" s="16"/>
    </row>
    <row r="115" spans="2:4" x14ac:dyDescent="0.25">
      <c r="B115" s="2"/>
      <c r="D115" s="16"/>
    </row>
    <row r="116" spans="2:4" x14ac:dyDescent="0.25">
      <c r="B116" s="2"/>
      <c r="D116" s="16"/>
    </row>
    <row r="117" spans="2:4" x14ac:dyDescent="0.25">
      <c r="B117" s="2"/>
      <c r="D117" s="16"/>
    </row>
    <row r="118" spans="2:4" x14ac:dyDescent="0.25">
      <c r="B118" s="2"/>
      <c r="D118" s="16"/>
    </row>
    <row r="119" spans="2:4" x14ac:dyDescent="0.25">
      <c r="B119" s="2"/>
      <c r="D119" s="16"/>
    </row>
    <row r="120" spans="2:4" x14ac:dyDescent="0.25">
      <c r="B120" s="2"/>
      <c r="D120" s="16"/>
    </row>
    <row r="121" spans="2:4" x14ac:dyDescent="0.25">
      <c r="B121" s="2"/>
      <c r="D121" s="16"/>
    </row>
    <row r="122" spans="2:4" x14ac:dyDescent="0.25">
      <c r="B122" s="2"/>
      <c r="D122" s="16"/>
    </row>
    <row r="123" spans="2:4" x14ac:dyDescent="0.25">
      <c r="B123" s="2"/>
      <c r="D123" s="16"/>
    </row>
    <row r="124" spans="2:4" x14ac:dyDescent="0.25">
      <c r="B124" s="2"/>
      <c r="D124" s="16"/>
    </row>
    <row r="125" spans="2:4" x14ac:dyDescent="0.25">
      <c r="B125" s="2"/>
      <c r="D125" s="16"/>
    </row>
    <row r="126" spans="2:4" x14ac:dyDescent="0.25">
      <c r="B126" s="2"/>
      <c r="D126" s="16"/>
    </row>
    <row r="127" spans="2:4" x14ac:dyDescent="0.25">
      <c r="B127" s="2"/>
      <c r="D127" s="16"/>
    </row>
    <row r="128" spans="2:4" x14ac:dyDescent="0.25">
      <c r="B128" s="2"/>
      <c r="D128" s="16"/>
    </row>
    <row r="129" spans="2:4" x14ac:dyDescent="0.25">
      <c r="B129" s="2"/>
      <c r="D129" s="16"/>
    </row>
    <row r="130" spans="2:4" x14ac:dyDescent="0.25">
      <c r="B130" s="2"/>
      <c r="D130" s="16"/>
    </row>
    <row r="131" spans="2:4" x14ac:dyDescent="0.25">
      <c r="B131" s="2"/>
      <c r="D131" s="16"/>
    </row>
    <row r="132" spans="2:4" x14ac:dyDescent="0.25">
      <c r="B132" s="2"/>
      <c r="D132" s="16"/>
    </row>
    <row r="133" spans="2:4" x14ac:dyDescent="0.25">
      <c r="B133" s="2"/>
      <c r="D133" s="16"/>
    </row>
    <row r="134" spans="2:4" x14ac:dyDescent="0.25">
      <c r="B134" s="2"/>
      <c r="D134" s="16"/>
    </row>
    <row r="135" spans="2:4" x14ac:dyDescent="0.25">
      <c r="B135" s="2"/>
      <c r="D135" s="16"/>
    </row>
    <row r="136" spans="2:4" x14ac:dyDescent="0.25">
      <c r="B136" s="2"/>
      <c r="D136" s="16"/>
    </row>
    <row r="137" spans="2:4" x14ac:dyDescent="0.25">
      <c r="B137" s="2"/>
      <c r="D137" s="16"/>
    </row>
    <row r="138" spans="2:4" x14ac:dyDescent="0.25">
      <c r="B138" s="2"/>
      <c r="D138" s="16"/>
    </row>
    <row r="139" spans="2:4" x14ac:dyDescent="0.25">
      <c r="B139" s="2"/>
      <c r="D139" s="16"/>
    </row>
    <row r="140" spans="2:4" x14ac:dyDescent="0.25">
      <c r="B140" s="2"/>
      <c r="D140" s="16"/>
    </row>
    <row r="141" spans="2:4" x14ac:dyDescent="0.25">
      <c r="B141" s="2"/>
      <c r="D141" s="16"/>
    </row>
    <row r="142" spans="2:4" x14ac:dyDescent="0.25">
      <c r="B142" s="2"/>
      <c r="D142" s="16"/>
    </row>
    <row r="143" spans="2:4" x14ac:dyDescent="0.25">
      <c r="B143" s="2"/>
      <c r="D143" s="16"/>
    </row>
    <row r="144" spans="2:4" x14ac:dyDescent="0.25">
      <c r="B144" s="2"/>
      <c r="D144" s="16"/>
    </row>
    <row r="145" spans="2:4" x14ac:dyDescent="0.25">
      <c r="B145" s="2"/>
      <c r="D145" s="16"/>
    </row>
    <row r="146" spans="2:4" x14ac:dyDescent="0.25">
      <c r="B146" s="2"/>
      <c r="D146" s="16"/>
    </row>
    <row r="147" spans="2:4" x14ac:dyDescent="0.25">
      <c r="B147" s="2"/>
      <c r="D147" s="16"/>
    </row>
    <row r="148" spans="2:4" x14ac:dyDescent="0.25">
      <c r="B148" s="2"/>
      <c r="D148" s="16"/>
    </row>
    <row r="149" spans="2:4" x14ac:dyDescent="0.25">
      <c r="B149" s="2"/>
      <c r="D149" s="16"/>
    </row>
    <row r="150" spans="2:4" x14ac:dyDescent="0.25">
      <c r="B150" s="2"/>
      <c r="D150" s="16"/>
    </row>
    <row r="151" spans="2:4" x14ac:dyDescent="0.25">
      <c r="B151" s="2"/>
      <c r="D151" s="16"/>
    </row>
    <row r="152" spans="2:4" x14ac:dyDescent="0.25">
      <c r="B152" s="2"/>
      <c r="D152" s="16"/>
    </row>
    <row r="153" spans="2:4" x14ac:dyDescent="0.25">
      <c r="B153" s="2"/>
      <c r="D153" s="16"/>
    </row>
    <row r="154" spans="2:4" x14ac:dyDescent="0.25">
      <c r="B154" s="2"/>
      <c r="D154" s="16"/>
    </row>
    <row r="155" spans="2:4" x14ac:dyDescent="0.25">
      <c r="B155" s="2"/>
      <c r="D155" s="16"/>
    </row>
    <row r="156" spans="2:4" x14ac:dyDescent="0.25">
      <c r="B156" s="2"/>
      <c r="D156" s="16"/>
    </row>
    <row r="157" spans="2:4" x14ac:dyDescent="0.25">
      <c r="B157" s="2"/>
      <c r="D157" s="16"/>
    </row>
    <row r="158" spans="2:4" x14ac:dyDescent="0.25">
      <c r="B158" s="2"/>
      <c r="D158" s="16"/>
    </row>
    <row r="159" spans="2:4" x14ac:dyDescent="0.25">
      <c r="B159" s="2"/>
      <c r="D159" s="16"/>
    </row>
    <row r="160" spans="2:4" x14ac:dyDescent="0.25">
      <c r="B160" s="2"/>
      <c r="D160" s="16"/>
    </row>
    <row r="161" spans="2:4" x14ac:dyDescent="0.25">
      <c r="B161" s="2"/>
      <c r="D161" s="16"/>
    </row>
    <row r="162" spans="2:4" x14ac:dyDescent="0.25">
      <c r="B162" s="2"/>
      <c r="D162" s="16"/>
    </row>
    <row r="163" spans="2:4" x14ac:dyDescent="0.25">
      <c r="B163" s="2"/>
      <c r="D163" s="16"/>
    </row>
  </sheetData>
  <sheetProtection algorithmName="SHA-512" hashValue="bQ0+l0An1E2+OAbT4//s7uoURCJTMcBGlqCRLgylDzMMY2U2ZDW5Gbd+iT6or9vBOs3o8k7ZZ+zUSMvKVdLx9Q==" saltValue="9+NLJMi5ZPqfsDOednFOOw==" spinCount="100000" sheet="1" objects="1" scenarios="1"/>
  <mergeCells count="2">
    <mergeCell ref="C4:E4"/>
    <mergeCell ref="D3:E3"/>
  </mergeCells>
  <pageMargins left="0.23622047244094491" right="0.23622047244094491" top="0.74803149606299213" bottom="0.74803149606299213" header="0.31496062992125984" footer="0.31496062992125984"/>
  <pageSetup paperSize="9" scale="80" fitToHeight="0" orientation="portrait" r:id="rId1"/>
  <headerFooter alignWithMargins="0">
    <oddHeader>&amp;F</oddHeader>
    <oddFooter>&amp;L&amp;V Vertrouwelijk&amp;V&amp;C&amp;D&amp;RPagina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94"/>
  <sheetViews>
    <sheetView showGridLines="0" zoomScaleNormal="100" workbookViewId="0">
      <selection activeCell="J2" sqref="J2"/>
    </sheetView>
  </sheetViews>
  <sheetFormatPr defaultColWidth="9.140625" defaultRowHeight="15.75" x14ac:dyDescent="0.25"/>
  <cols>
    <col min="1" max="1" width="2.140625" style="46" customWidth="1"/>
    <col min="2" max="2" width="5.85546875" style="60" customWidth="1"/>
    <col min="3" max="3" width="63.85546875" style="60" customWidth="1"/>
    <col min="4" max="4" width="14.85546875" style="60" customWidth="1"/>
    <col min="5" max="5" width="14.5703125" style="60" customWidth="1"/>
    <col min="6" max="6" width="14.140625" style="60" customWidth="1"/>
    <col min="7" max="7" width="15.5703125" style="60" customWidth="1"/>
    <col min="8" max="8" width="3.140625" style="43" customWidth="1"/>
    <col min="9" max="9" width="9.140625" style="43"/>
    <col min="10" max="10" width="49.5703125" style="43" customWidth="1"/>
    <col min="11" max="16" width="9.140625" style="43"/>
    <col min="17" max="16384" width="9.140625" style="60"/>
  </cols>
  <sheetData>
    <row r="1" spans="1:7" s="43" customFormat="1" ht="67.900000000000006" customHeight="1" x14ac:dyDescent="0.25">
      <c r="C1" s="44" t="s">
        <v>232</v>
      </c>
      <c r="D1" s="45"/>
    </row>
    <row r="2" spans="1:7" s="43" customFormat="1" ht="275.25" customHeight="1" x14ac:dyDescent="0.25">
      <c r="A2" s="46"/>
      <c r="B2" s="41"/>
      <c r="C2" s="47" t="s">
        <v>24</v>
      </c>
      <c r="D2" s="48"/>
      <c r="E2" s="48"/>
      <c r="F2" s="49"/>
    </row>
    <row r="3" spans="1:7" s="43" customFormat="1" ht="14.65" customHeight="1" x14ac:dyDescent="0.25">
      <c r="A3" s="46"/>
      <c r="D3" s="41"/>
    </row>
    <row r="4" spans="1:7" s="43" customFormat="1" ht="27" customHeight="1" x14ac:dyDescent="0.25">
      <c r="A4" s="46"/>
      <c r="B4" s="38">
        <v>1</v>
      </c>
      <c r="C4" s="50" t="s">
        <v>25</v>
      </c>
      <c r="D4" s="38" t="s">
        <v>26</v>
      </c>
      <c r="E4" s="38" t="s">
        <v>27</v>
      </c>
      <c r="F4" s="38" t="s">
        <v>28</v>
      </c>
      <c r="G4" s="38" t="s">
        <v>29</v>
      </c>
    </row>
    <row r="5" spans="1:7" s="43" customFormat="1" x14ac:dyDescent="0.25">
      <c r="A5" s="46"/>
      <c r="B5" s="51" t="str">
        <f>CONCATENATE(B$4,".1")</f>
        <v>1.1</v>
      </c>
      <c r="C5" s="52" t="s">
        <v>30</v>
      </c>
      <c r="D5" s="53" t="s">
        <v>31</v>
      </c>
      <c r="E5" s="39">
        <f>'5. Uurtarieven'!$D$12</f>
        <v>0</v>
      </c>
      <c r="F5" s="24">
        <v>0</v>
      </c>
      <c r="G5" s="54">
        <f>E5*F5</f>
        <v>0</v>
      </c>
    </row>
    <row r="6" spans="1:7" s="43" customFormat="1" x14ac:dyDescent="0.25">
      <c r="A6" s="46"/>
      <c r="B6" s="51" t="str">
        <f>CONCATENATE(B$4,".2")</f>
        <v>1.2</v>
      </c>
      <c r="C6" s="52" t="s">
        <v>32</v>
      </c>
      <c r="D6" s="53" t="s">
        <v>31</v>
      </c>
      <c r="E6" s="39">
        <f>'5. Uurtarieven'!$D$12</f>
        <v>0</v>
      </c>
      <c r="F6" s="24">
        <v>0</v>
      </c>
      <c r="G6" s="54">
        <f t="shared" ref="G6" si="0">E6*F6</f>
        <v>0</v>
      </c>
    </row>
    <row r="7" spans="1:7" s="43" customFormat="1" x14ac:dyDescent="0.25">
      <c r="A7" s="46"/>
      <c r="B7" s="51" t="str">
        <f>CONCATENATE(B$4,".2")</f>
        <v>1.2</v>
      </c>
      <c r="C7" s="52" t="s">
        <v>33</v>
      </c>
      <c r="D7" s="53" t="s">
        <v>31</v>
      </c>
      <c r="E7" s="39">
        <f>'5. Uurtarieven'!$D$12</f>
        <v>0</v>
      </c>
      <c r="F7" s="24">
        <v>0</v>
      </c>
      <c r="G7" s="54">
        <f t="shared" ref="G7" si="1">E7*F7</f>
        <v>0</v>
      </c>
    </row>
    <row r="8" spans="1:7" s="43" customFormat="1" ht="20.45" customHeight="1" x14ac:dyDescent="0.4">
      <c r="A8" s="46"/>
      <c r="C8" s="55" t="s">
        <v>34</v>
      </c>
      <c r="D8" s="56"/>
      <c r="E8" s="38" t="s">
        <v>5</v>
      </c>
      <c r="F8" s="57">
        <f>SUM(F5:F7)</f>
        <v>0</v>
      </c>
      <c r="G8" s="40">
        <f>SUM(G5:G7)</f>
        <v>0</v>
      </c>
    </row>
    <row r="9" spans="1:7" s="43" customFormat="1" ht="6.75" customHeight="1" x14ac:dyDescent="0.25">
      <c r="A9" s="46"/>
      <c r="C9" s="55" t="s">
        <v>34</v>
      </c>
      <c r="D9" s="41"/>
    </row>
    <row r="10" spans="1:7" s="43" customFormat="1" ht="27" customHeight="1" x14ac:dyDescent="0.25">
      <c r="A10" s="46"/>
      <c r="B10" s="38">
        <v>2</v>
      </c>
      <c r="C10" s="50" t="s">
        <v>35</v>
      </c>
      <c r="D10" s="38" t="s">
        <v>26</v>
      </c>
      <c r="E10" s="38" t="s">
        <v>27</v>
      </c>
      <c r="F10" s="38" t="s">
        <v>28</v>
      </c>
      <c r="G10" s="38" t="s">
        <v>29</v>
      </c>
    </row>
    <row r="11" spans="1:7" s="43" customFormat="1" x14ac:dyDescent="0.25">
      <c r="A11" s="46"/>
      <c r="B11" s="51" t="str">
        <f>CONCATENATE(B$10,".1")</f>
        <v>2.1</v>
      </c>
      <c r="C11" s="52" t="s">
        <v>30</v>
      </c>
      <c r="D11" s="53" t="s">
        <v>31</v>
      </c>
      <c r="E11" s="39">
        <f>'5. Uurtarieven'!$D$12</f>
        <v>0</v>
      </c>
      <c r="F11" s="24">
        <v>0</v>
      </c>
      <c r="G11" s="54">
        <f>E11*F11</f>
        <v>0</v>
      </c>
    </row>
    <row r="12" spans="1:7" s="43" customFormat="1" x14ac:dyDescent="0.25">
      <c r="A12" s="46"/>
      <c r="B12" s="51" t="str">
        <f>CONCATENATE(B$10,".2")</f>
        <v>2.2</v>
      </c>
      <c r="C12" s="52" t="s">
        <v>36</v>
      </c>
      <c r="D12" s="53" t="s">
        <v>31</v>
      </c>
      <c r="E12" s="39">
        <f>'5. Uurtarieven'!$D$12</f>
        <v>0</v>
      </c>
      <c r="F12" s="24">
        <v>0</v>
      </c>
      <c r="G12" s="54">
        <f t="shared" ref="G12:G23" si="2">E12*F12</f>
        <v>0</v>
      </c>
    </row>
    <row r="13" spans="1:7" s="43" customFormat="1" x14ac:dyDescent="0.25">
      <c r="A13" s="46"/>
      <c r="B13" s="51" t="str">
        <f>CONCATENATE(B$10,".3")</f>
        <v>2.3</v>
      </c>
      <c r="C13" s="52" t="s">
        <v>37</v>
      </c>
      <c r="D13" s="53" t="s">
        <v>31</v>
      </c>
      <c r="E13" s="39">
        <f>'5. Uurtarieven'!$D$12</f>
        <v>0</v>
      </c>
      <c r="F13" s="24">
        <v>0</v>
      </c>
      <c r="G13" s="54">
        <f t="shared" si="2"/>
        <v>0</v>
      </c>
    </row>
    <row r="14" spans="1:7" s="43" customFormat="1" x14ac:dyDescent="0.25">
      <c r="A14" s="46"/>
      <c r="B14" s="51" t="str">
        <f>CONCATENATE(B$10,".4")</f>
        <v>2.4</v>
      </c>
      <c r="C14" s="52" t="s">
        <v>38</v>
      </c>
      <c r="D14" s="53" t="s">
        <v>31</v>
      </c>
      <c r="E14" s="39">
        <f>'5. Uurtarieven'!$D$12</f>
        <v>0</v>
      </c>
      <c r="F14" s="24">
        <v>0</v>
      </c>
      <c r="G14" s="54">
        <f t="shared" si="2"/>
        <v>0</v>
      </c>
    </row>
    <row r="15" spans="1:7" s="43" customFormat="1" x14ac:dyDescent="0.25">
      <c r="A15" s="46"/>
      <c r="B15" s="51" t="str">
        <f>CONCATENATE(B$10,".5")</f>
        <v>2.5</v>
      </c>
      <c r="C15" s="52" t="s">
        <v>39</v>
      </c>
      <c r="D15" s="53" t="s">
        <v>31</v>
      </c>
      <c r="E15" s="39">
        <f>'5. Uurtarieven'!$D$12</f>
        <v>0</v>
      </c>
      <c r="F15" s="24">
        <v>0</v>
      </c>
      <c r="G15" s="54">
        <f t="shared" si="2"/>
        <v>0</v>
      </c>
    </row>
    <row r="16" spans="1:7" s="43" customFormat="1" x14ac:dyDescent="0.25">
      <c r="A16" s="46"/>
      <c r="B16" s="51" t="str">
        <f>CONCATENATE(B$10,".6")</f>
        <v>2.6</v>
      </c>
      <c r="C16" s="52" t="s">
        <v>40</v>
      </c>
      <c r="D16" s="53" t="s">
        <v>31</v>
      </c>
      <c r="E16" s="39">
        <f>'5. Uurtarieven'!$D$12</f>
        <v>0</v>
      </c>
      <c r="F16" s="24">
        <v>0</v>
      </c>
      <c r="G16" s="54">
        <f t="shared" si="2"/>
        <v>0</v>
      </c>
    </row>
    <row r="17" spans="1:7" s="43" customFormat="1" x14ac:dyDescent="0.25">
      <c r="A17" s="46"/>
      <c r="B17" s="51" t="str">
        <f>CONCATENATE(B$10,".7")</f>
        <v>2.7</v>
      </c>
      <c r="C17" s="52" t="s">
        <v>41</v>
      </c>
      <c r="D17" s="53" t="s">
        <v>31</v>
      </c>
      <c r="E17" s="39">
        <f>'5. Uurtarieven'!$D$12</f>
        <v>0</v>
      </c>
      <c r="F17" s="24">
        <v>0</v>
      </c>
      <c r="G17" s="54">
        <f t="shared" si="2"/>
        <v>0</v>
      </c>
    </row>
    <row r="18" spans="1:7" s="43" customFormat="1" x14ac:dyDescent="0.25">
      <c r="A18" s="46"/>
      <c r="B18" s="51" t="str">
        <f>CONCATENATE(B$10,".8")</f>
        <v>2.8</v>
      </c>
      <c r="C18" s="52" t="s">
        <v>32</v>
      </c>
      <c r="D18" s="53" t="s">
        <v>31</v>
      </c>
      <c r="E18" s="39">
        <f>'5. Uurtarieven'!$D$12</f>
        <v>0</v>
      </c>
      <c r="F18" s="24">
        <v>0</v>
      </c>
      <c r="G18" s="54">
        <f t="shared" si="2"/>
        <v>0</v>
      </c>
    </row>
    <row r="19" spans="1:7" s="43" customFormat="1" x14ac:dyDescent="0.25">
      <c r="A19" s="46"/>
      <c r="B19" s="51" t="str">
        <f>CONCATENATE(B$10,".10")</f>
        <v>2.10</v>
      </c>
      <c r="C19" s="52" t="s">
        <v>42</v>
      </c>
      <c r="D19" s="53" t="s">
        <v>31</v>
      </c>
      <c r="E19" s="39">
        <f>'5. Uurtarieven'!$D$12</f>
        <v>0</v>
      </c>
      <c r="F19" s="24">
        <v>0</v>
      </c>
      <c r="G19" s="54">
        <f t="shared" si="2"/>
        <v>0</v>
      </c>
    </row>
    <row r="20" spans="1:7" s="43" customFormat="1" x14ac:dyDescent="0.25">
      <c r="A20" s="46"/>
      <c r="B20" s="51" t="str">
        <f>CONCATENATE(B$10,".11")</f>
        <v>2.11</v>
      </c>
      <c r="C20" s="52" t="s">
        <v>43</v>
      </c>
      <c r="D20" s="53" t="s">
        <v>31</v>
      </c>
      <c r="E20" s="39">
        <f>'5. Uurtarieven'!$D$12</f>
        <v>0</v>
      </c>
      <c r="F20" s="24">
        <v>0</v>
      </c>
      <c r="G20" s="54">
        <f t="shared" si="2"/>
        <v>0</v>
      </c>
    </row>
    <row r="21" spans="1:7" s="43" customFormat="1" x14ac:dyDescent="0.25">
      <c r="A21" s="46"/>
      <c r="B21" s="51" t="str">
        <f>CONCATENATE(B$10,".12")</f>
        <v>2.12</v>
      </c>
      <c r="C21" s="52" t="s">
        <v>44</v>
      </c>
      <c r="D21" s="53" t="s">
        <v>31</v>
      </c>
      <c r="E21" s="39">
        <f>'5. Uurtarieven'!$D$12</f>
        <v>0</v>
      </c>
      <c r="F21" s="24">
        <v>0</v>
      </c>
      <c r="G21" s="54">
        <f t="shared" si="2"/>
        <v>0</v>
      </c>
    </row>
    <row r="22" spans="1:7" s="43" customFormat="1" x14ac:dyDescent="0.25">
      <c r="A22" s="46"/>
      <c r="B22" s="51" t="str">
        <f>CONCATENATE(B$10,".13")</f>
        <v>2.13</v>
      </c>
      <c r="C22" s="52" t="s">
        <v>45</v>
      </c>
      <c r="D22" s="53" t="s">
        <v>31</v>
      </c>
      <c r="E22" s="39">
        <f>'5. Uurtarieven'!$D$12</f>
        <v>0</v>
      </c>
      <c r="F22" s="24">
        <v>0</v>
      </c>
      <c r="G22" s="54">
        <f t="shared" si="2"/>
        <v>0</v>
      </c>
    </row>
    <row r="23" spans="1:7" s="43" customFormat="1" x14ac:dyDescent="0.25">
      <c r="A23" s="46"/>
      <c r="B23" s="51" t="str">
        <f>CONCATENATE(B$10,".14")</f>
        <v>2.14</v>
      </c>
      <c r="C23" s="52" t="s">
        <v>46</v>
      </c>
      <c r="D23" s="53" t="s">
        <v>31</v>
      </c>
      <c r="E23" s="39">
        <f>'5. Uurtarieven'!$D$12</f>
        <v>0</v>
      </c>
      <c r="F23" s="24">
        <v>0</v>
      </c>
      <c r="G23" s="54">
        <f t="shared" si="2"/>
        <v>0</v>
      </c>
    </row>
    <row r="24" spans="1:7" s="43" customFormat="1" x14ac:dyDescent="0.25">
      <c r="A24" s="46"/>
      <c r="B24" s="51" t="str">
        <f>CONCATENATE(B$10,".15")</f>
        <v>2.15</v>
      </c>
      <c r="C24" s="52" t="s">
        <v>47</v>
      </c>
      <c r="D24" s="53" t="s">
        <v>31</v>
      </c>
      <c r="E24" s="39">
        <f>'5. Uurtarieven'!$D$12</f>
        <v>0</v>
      </c>
      <c r="F24" s="24">
        <v>0</v>
      </c>
      <c r="G24" s="54">
        <f>E24*F24</f>
        <v>0</v>
      </c>
    </row>
    <row r="25" spans="1:7" s="43" customFormat="1" x14ac:dyDescent="0.25">
      <c r="A25" s="46"/>
      <c r="B25" s="51" t="str">
        <f>CONCATENATE(B$10,".16")</f>
        <v>2.16</v>
      </c>
      <c r="C25" s="52" t="s">
        <v>48</v>
      </c>
      <c r="D25" s="53" t="s">
        <v>31</v>
      </c>
      <c r="E25" s="39">
        <f>'5. Uurtarieven'!$D$12</f>
        <v>0</v>
      </c>
      <c r="F25" s="24">
        <v>0</v>
      </c>
      <c r="G25" s="54">
        <f t="shared" ref="G25:G28" si="3">E25*F25</f>
        <v>0</v>
      </c>
    </row>
    <row r="26" spans="1:7" s="43" customFormat="1" x14ac:dyDescent="0.25">
      <c r="A26" s="46"/>
      <c r="B26" s="51" t="str">
        <f>CONCATENATE(B$10,".17")</f>
        <v>2.17</v>
      </c>
      <c r="C26" s="52" t="s">
        <v>49</v>
      </c>
      <c r="D26" s="53" t="s">
        <v>31</v>
      </c>
      <c r="E26" s="39">
        <f>'5. Uurtarieven'!$D$12</f>
        <v>0</v>
      </c>
      <c r="F26" s="24">
        <v>0</v>
      </c>
      <c r="G26" s="54">
        <f t="shared" si="3"/>
        <v>0</v>
      </c>
    </row>
    <row r="27" spans="1:7" s="43" customFormat="1" x14ac:dyDescent="0.25">
      <c r="A27" s="46"/>
      <c r="B27" s="51" t="str">
        <f>CONCATENATE(B$10,".18")</f>
        <v>2.18</v>
      </c>
      <c r="C27" s="52" t="s">
        <v>50</v>
      </c>
      <c r="D27" s="53" t="s">
        <v>31</v>
      </c>
      <c r="E27" s="39">
        <f>'5. Uurtarieven'!$D$12</f>
        <v>0</v>
      </c>
      <c r="F27" s="24">
        <v>0</v>
      </c>
      <c r="G27" s="54">
        <f t="shared" ref="G27" si="4">E27*F27</f>
        <v>0</v>
      </c>
    </row>
    <row r="28" spans="1:7" s="43" customFormat="1" x14ac:dyDescent="0.25">
      <c r="A28" s="46"/>
      <c r="B28" s="51" t="str">
        <f>CONCATENATE(B$10,".19")</f>
        <v>2.19</v>
      </c>
      <c r="C28" s="52" t="s">
        <v>51</v>
      </c>
      <c r="D28" s="53" t="s">
        <v>31</v>
      </c>
      <c r="E28" s="39">
        <f>'5. Uurtarieven'!$D$12</f>
        <v>0</v>
      </c>
      <c r="F28" s="24">
        <v>0</v>
      </c>
      <c r="G28" s="54">
        <f t="shared" si="3"/>
        <v>0</v>
      </c>
    </row>
    <row r="29" spans="1:7" s="43" customFormat="1" ht="20.45" customHeight="1" x14ac:dyDescent="0.4">
      <c r="A29" s="46"/>
      <c r="C29" s="55" t="s">
        <v>34</v>
      </c>
      <c r="D29" s="56"/>
      <c r="E29" s="38" t="s">
        <v>52</v>
      </c>
      <c r="F29" s="57">
        <f>SUM(F11:F28)</f>
        <v>0</v>
      </c>
      <c r="G29" s="58">
        <f>SUM(G11:G28)</f>
        <v>0</v>
      </c>
    </row>
    <row r="30" spans="1:7" s="43" customFormat="1" ht="6.75" customHeight="1" x14ac:dyDescent="0.25">
      <c r="A30" s="46"/>
      <c r="C30" s="55" t="s">
        <v>34</v>
      </c>
      <c r="D30" s="41"/>
    </row>
    <row r="31" spans="1:7" s="43" customFormat="1" ht="30" x14ac:dyDescent="0.25">
      <c r="A31" s="46"/>
      <c r="B31" s="38">
        <v>3</v>
      </c>
      <c r="C31" s="50" t="s">
        <v>53</v>
      </c>
      <c r="D31" s="38" t="s">
        <v>26</v>
      </c>
      <c r="E31" s="38" t="s">
        <v>27</v>
      </c>
      <c r="F31" s="38" t="s">
        <v>28</v>
      </c>
      <c r="G31" s="38" t="s">
        <v>29</v>
      </c>
    </row>
    <row r="32" spans="1:7" s="43" customFormat="1" x14ac:dyDescent="0.25">
      <c r="A32" s="46"/>
      <c r="B32" s="51" t="str">
        <f>CONCATENATE(B$31,".1")</f>
        <v>3.1</v>
      </c>
      <c r="C32" s="52" t="s">
        <v>54</v>
      </c>
      <c r="D32" s="53" t="s">
        <v>31</v>
      </c>
      <c r="E32" s="39">
        <f>'5. Uurtarieven'!$D$12</f>
        <v>0</v>
      </c>
      <c r="F32" s="24">
        <v>0</v>
      </c>
      <c r="G32" s="54">
        <f>E32*F32</f>
        <v>0</v>
      </c>
    </row>
    <row r="33" spans="1:7" s="43" customFormat="1" x14ac:dyDescent="0.25">
      <c r="A33" s="46"/>
      <c r="B33" s="51" t="str">
        <f>CONCATENATE(B$31,".2")</f>
        <v>3.2</v>
      </c>
      <c r="C33" s="52" t="s">
        <v>55</v>
      </c>
      <c r="D33" s="53" t="s">
        <v>31</v>
      </c>
      <c r="E33" s="39">
        <f>'5. Uurtarieven'!$D$12</f>
        <v>0</v>
      </c>
      <c r="F33" s="24">
        <v>0</v>
      </c>
      <c r="G33" s="54">
        <f>E33*F33</f>
        <v>0</v>
      </c>
    </row>
    <row r="34" spans="1:7" s="43" customFormat="1" x14ac:dyDescent="0.25">
      <c r="A34" s="46"/>
      <c r="B34" s="51" t="str">
        <f>CONCATENATE(B$31,".3")</f>
        <v>3.3</v>
      </c>
      <c r="C34" s="62" t="s">
        <v>56</v>
      </c>
      <c r="D34" s="17" t="s">
        <v>57</v>
      </c>
      <c r="E34" s="10">
        <f>'5. Uurtarieven'!D12</f>
        <v>0</v>
      </c>
      <c r="F34" s="24">
        <v>0</v>
      </c>
      <c r="G34" s="54">
        <f t="shared" ref="G34:G38" si="5">E34*F34</f>
        <v>0</v>
      </c>
    </row>
    <row r="35" spans="1:7" s="43" customFormat="1" x14ac:dyDescent="0.25">
      <c r="A35" s="46"/>
      <c r="B35" s="51" t="str">
        <f>CONCATENATE(B$31,".4")</f>
        <v>3.4</v>
      </c>
      <c r="C35" s="62" t="s">
        <v>58</v>
      </c>
      <c r="D35" s="17" t="s">
        <v>57</v>
      </c>
      <c r="E35" s="10">
        <f>'5. Uurtarieven'!D11</f>
        <v>0</v>
      </c>
      <c r="F35" s="24">
        <v>0</v>
      </c>
      <c r="G35" s="54">
        <f t="shared" ref="G35:G37" si="6">E35*F35</f>
        <v>0</v>
      </c>
    </row>
    <row r="36" spans="1:7" s="43" customFormat="1" x14ac:dyDescent="0.25">
      <c r="A36" s="46"/>
      <c r="B36" s="51" t="str">
        <f t="shared" ref="B36:B37" si="7">CONCATENATE(B$31,".5")</f>
        <v>3.5</v>
      </c>
      <c r="C36" s="62" t="s">
        <v>59</v>
      </c>
      <c r="D36" s="17" t="s">
        <v>57</v>
      </c>
      <c r="E36" s="10">
        <f>'5. Uurtarieven'!D8</f>
        <v>0</v>
      </c>
      <c r="F36" s="24">
        <v>0</v>
      </c>
      <c r="G36" s="54">
        <f t="shared" si="6"/>
        <v>0</v>
      </c>
    </row>
    <row r="37" spans="1:7" s="43" customFormat="1" x14ac:dyDescent="0.25">
      <c r="A37" s="46"/>
      <c r="B37" s="51" t="str">
        <f t="shared" si="7"/>
        <v>3.5</v>
      </c>
      <c r="C37" s="62" t="s">
        <v>60</v>
      </c>
      <c r="D37" s="17" t="s">
        <v>57</v>
      </c>
      <c r="E37" s="10">
        <f>'5. Uurtarieven'!D11</f>
        <v>0</v>
      </c>
      <c r="F37" s="24">
        <v>0</v>
      </c>
      <c r="G37" s="54">
        <f t="shared" si="6"/>
        <v>0</v>
      </c>
    </row>
    <row r="38" spans="1:7" s="43" customFormat="1" x14ac:dyDescent="0.25">
      <c r="A38" s="46"/>
      <c r="B38" s="51" t="str">
        <f>CONCATENATE(B$31,".5")</f>
        <v>3.5</v>
      </c>
      <c r="C38" s="62" t="s">
        <v>61</v>
      </c>
      <c r="D38" s="17" t="s">
        <v>57</v>
      </c>
      <c r="E38" s="10">
        <f>'5. Uurtarieven'!D12</f>
        <v>0</v>
      </c>
      <c r="F38" s="24">
        <v>0</v>
      </c>
      <c r="G38" s="54">
        <f t="shared" si="5"/>
        <v>0</v>
      </c>
    </row>
    <row r="39" spans="1:7" s="43" customFormat="1" ht="22.9" customHeight="1" x14ac:dyDescent="0.4">
      <c r="A39" s="46"/>
      <c r="C39" s="55" t="s">
        <v>34</v>
      </c>
      <c r="D39" s="41"/>
      <c r="E39" s="38" t="s">
        <v>62</v>
      </c>
      <c r="F39" s="57">
        <f>SUM(F32:F38)</f>
        <v>0</v>
      </c>
      <c r="G39" s="58">
        <f>SUM(G32:G38)</f>
        <v>0</v>
      </c>
    </row>
    <row r="40" spans="1:7" s="43" customFormat="1" ht="6.75" customHeight="1" x14ac:dyDescent="0.25">
      <c r="A40" s="46"/>
      <c r="C40" s="55" t="s">
        <v>34</v>
      </c>
      <c r="D40" s="41"/>
    </row>
    <row r="41" spans="1:7" s="43" customFormat="1" ht="30" customHeight="1" x14ac:dyDescent="0.25">
      <c r="A41" s="46"/>
      <c r="B41" s="38">
        <v>4</v>
      </c>
      <c r="C41" s="50" t="s">
        <v>63</v>
      </c>
      <c r="D41" s="38" t="s">
        <v>26</v>
      </c>
      <c r="E41" s="38" t="s">
        <v>27</v>
      </c>
      <c r="F41" s="38" t="s">
        <v>28</v>
      </c>
      <c r="G41" s="38" t="s">
        <v>29</v>
      </c>
    </row>
    <row r="42" spans="1:7" s="43" customFormat="1" x14ac:dyDescent="0.25">
      <c r="A42" s="46"/>
      <c r="B42" s="51" t="str">
        <f>CONCATENATE(B$41,".1")</f>
        <v>4.1</v>
      </c>
      <c r="C42" s="52" t="s">
        <v>64</v>
      </c>
      <c r="D42" s="53" t="s">
        <v>31</v>
      </c>
      <c r="E42" s="39">
        <f>'5. Uurtarieven'!$D$12</f>
        <v>0</v>
      </c>
      <c r="F42" s="24">
        <v>0</v>
      </c>
      <c r="G42" s="54">
        <f>E42*F42</f>
        <v>0</v>
      </c>
    </row>
    <row r="43" spans="1:7" s="43" customFormat="1" x14ac:dyDescent="0.25">
      <c r="A43" s="46"/>
      <c r="B43" s="51" t="str">
        <f>CONCATENATE(B$41,".2")</f>
        <v>4.2</v>
      </c>
      <c r="C43" s="52" t="s">
        <v>65</v>
      </c>
      <c r="D43" s="53" t="s">
        <v>31</v>
      </c>
      <c r="E43" s="39">
        <f>'5. Uurtarieven'!$D$12</f>
        <v>0</v>
      </c>
      <c r="F43" s="24">
        <v>0</v>
      </c>
      <c r="G43" s="54">
        <f t="shared" ref="G43:G46" si="8">E43*F43</f>
        <v>0</v>
      </c>
    </row>
    <row r="44" spans="1:7" s="43" customFormat="1" x14ac:dyDescent="0.25">
      <c r="A44" s="46"/>
      <c r="B44" s="51" t="str">
        <f>CONCATENATE(B$41,".3")</f>
        <v>4.3</v>
      </c>
      <c r="C44" s="52" t="s">
        <v>66</v>
      </c>
      <c r="D44" s="53" t="s">
        <v>31</v>
      </c>
      <c r="E44" s="39">
        <f>'5. Uurtarieven'!$D$12</f>
        <v>0</v>
      </c>
      <c r="F44" s="24">
        <v>0</v>
      </c>
      <c r="G44" s="54">
        <f t="shared" si="8"/>
        <v>0</v>
      </c>
    </row>
    <row r="45" spans="1:7" s="43" customFormat="1" x14ac:dyDescent="0.25">
      <c r="A45" s="46"/>
      <c r="B45" s="51" t="str">
        <f>CONCATENATE(B$41,".4")</f>
        <v>4.4</v>
      </c>
      <c r="C45" s="52" t="s">
        <v>67</v>
      </c>
      <c r="D45" s="53" t="s">
        <v>31</v>
      </c>
      <c r="E45" s="39">
        <f>'5. Uurtarieven'!$D$12</f>
        <v>0</v>
      </c>
      <c r="F45" s="24">
        <v>0</v>
      </c>
      <c r="G45" s="54">
        <f t="shared" si="8"/>
        <v>0</v>
      </c>
    </row>
    <row r="46" spans="1:7" s="43" customFormat="1" x14ac:dyDescent="0.25">
      <c r="A46" s="46"/>
      <c r="B46" s="51" t="str">
        <f>CONCATENATE(B$41,".5")</f>
        <v>4.5</v>
      </c>
      <c r="C46" s="52" t="s">
        <v>68</v>
      </c>
      <c r="D46" s="53" t="s">
        <v>31</v>
      </c>
      <c r="E46" s="39">
        <f>'5. Uurtarieven'!$D$12</f>
        <v>0</v>
      </c>
      <c r="F46" s="24">
        <v>0</v>
      </c>
      <c r="G46" s="54">
        <f t="shared" si="8"/>
        <v>0</v>
      </c>
    </row>
    <row r="47" spans="1:7" s="43" customFormat="1" x14ac:dyDescent="0.25">
      <c r="A47" s="46"/>
      <c r="B47" s="51" t="str">
        <f>CONCATENATE(B$41,".6")</f>
        <v>4.6</v>
      </c>
      <c r="C47" s="62" t="s">
        <v>69</v>
      </c>
      <c r="D47" s="17" t="s">
        <v>57</v>
      </c>
      <c r="E47" s="10">
        <f>'5. Uurtarieven'!D26</f>
        <v>0</v>
      </c>
      <c r="F47" s="24">
        <v>0</v>
      </c>
      <c r="G47" s="54">
        <f>E47*F47</f>
        <v>0</v>
      </c>
    </row>
    <row r="48" spans="1:7" s="43" customFormat="1" x14ac:dyDescent="0.25">
      <c r="A48" s="46"/>
      <c r="B48" s="51" t="str">
        <f>CONCATENATE(B$41,".7")</f>
        <v>4.7</v>
      </c>
      <c r="C48" s="62" t="s">
        <v>70</v>
      </c>
      <c r="D48" s="17" t="s">
        <v>57</v>
      </c>
      <c r="E48" s="10">
        <f>'5. Uurtarieven'!D25</f>
        <v>0</v>
      </c>
      <c r="F48" s="24">
        <v>0</v>
      </c>
      <c r="G48" s="54">
        <f>E48*F48</f>
        <v>0</v>
      </c>
    </row>
    <row r="49" spans="1:7" s="43" customFormat="1" x14ac:dyDescent="0.25">
      <c r="A49" s="46"/>
      <c r="B49" s="51" t="str">
        <f>CONCATENATE(B$41,".8")</f>
        <v>4.8</v>
      </c>
      <c r="C49" s="62" t="s">
        <v>71</v>
      </c>
      <c r="D49" s="17" t="s">
        <v>57</v>
      </c>
      <c r="E49" s="10">
        <f>'5. Uurtarieven'!D22</f>
        <v>0</v>
      </c>
      <c r="F49" s="24">
        <v>0</v>
      </c>
      <c r="G49" s="54">
        <f>E49*F49</f>
        <v>0</v>
      </c>
    </row>
    <row r="50" spans="1:7" s="43" customFormat="1" ht="24" customHeight="1" x14ac:dyDescent="0.4">
      <c r="A50" s="46"/>
      <c r="D50" s="41"/>
      <c r="E50" s="38" t="s">
        <v>9</v>
      </c>
      <c r="F50" s="57">
        <f>SUM(F42:F49)</f>
        <v>0</v>
      </c>
      <c r="G50" s="58">
        <f>SUM(G42:G49)</f>
        <v>0</v>
      </c>
    </row>
    <row r="51" spans="1:7" s="43" customFormat="1" x14ac:dyDescent="0.25">
      <c r="A51" s="46"/>
      <c r="D51" s="59"/>
      <c r="E51" s="59"/>
    </row>
    <row r="52" spans="1:7" s="43" customFormat="1" x14ac:dyDescent="0.25">
      <c r="A52" s="46"/>
      <c r="D52" s="59"/>
      <c r="E52" s="59"/>
    </row>
    <row r="53" spans="1:7" s="43" customFormat="1" x14ac:dyDescent="0.25">
      <c r="A53" s="46"/>
      <c r="D53" s="59"/>
      <c r="E53" s="59"/>
    </row>
    <row r="54" spans="1:7" s="43" customFormat="1" x14ac:dyDescent="0.25">
      <c r="A54" s="46"/>
      <c r="D54" s="59"/>
      <c r="E54" s="59"/>
    </row>
    <row r="55" spans="1:7" s="43" customFormat="1" x14ac:dyDescent="0.25">
      <c r="A55" s="46"/>
      <c r="D55" s="59"/>
      <c r="E55" s="59"/>
    </row>
    <row r="56" spans="1:7" s="43" customFormat="1" x14ac:dyDescent="0.25">
      <c r="A56" s="46"/>
      <c r="D56" s="59"/>
      <c r="E56" s="59"/>
    </row>
    <row r="57" spans="1:7" s="43" customFormat="1" x14ac:dyDescent="0.25">
      <c r="A57" s="46"/>
      <c r="D57" s="59"/>
      <c r="E57" s="59"/>
    </row>
    <row r="58" spans="1:7" s="43" customFormat="1" x14ac:dyDescent="0.25">
      <c r="A58" s="46"/>
      <c r="D58" s="59"/>
      <c r="E58" s="59"/>
    </row>
    <row r="59" spans="1:7" s="43" customFormat="1" x14ac:dyDescent="0.25">
      <c r="A59" s="46"/>
      <c r="D59" s="59"/>
      <c r="E59" s="59"/>
    </row>
    <row r="60" spans="1:7" s="43" customFormat="1" x14ac:dyDescent="0.25">
      <c r="A60" s="46"/>
      <c r="D60" s="59"/>
      <c r="E60" s="59"/>
    </row>
    <row r="61" spans="1:7" s="43" customFormat="1" x14ac:dyDescent="0.25">
      <c r="A61" s="46"/>
      <c r="D61" s="59"/>
      <c r="E61" s="59"/>
    </row>
    <row r="62" spans="1:7" s="43" customFormat="1" x14ac:dyDescent="0.25">
      <c r="A62" s="46"/>
      <c r="D62" s="59"/>
      <c r="E62" s="59"/>
    </row>
    <row r="63" spans="1:7" s="43" customFormat="1" x14ac:dyDescent="0.25">
      <c r="A63" s="46"/>
      <c r="D63" s="59"/>
      <c r="E63" s="59"/>
    </row>
    <row r="64" spans="1:7" s="43" customFormat="1" x14ac:dyDescent="0.25">
      <c r="A64" s="46"/>
      <c r="D64" s="59"/>
      <c r="E64" s="59"/>
    </row>
    <row r="65" spans="1:5" s="43" customFormat="1" x14ac:dyDescent="0.25">
      <c r="A65" s="46"/>
      <c r="D65" s="59"/>
      <c r="E65" s="59"/>
    </row>
    <row r="66" spans="1:5" s="43" customFormat="1" x14ac:dyDescent="0.25">
      <c r="A66" s="46"/>
      <c r="D66" s="59"/>
      <c r="E66" s="59"/>
    </row>
    <row r="67" spans="1:5" s="43" customFormat="1" x14ac:dyDescent="0.25">
      <c r="A67" s="46"/>
      <c r="D67" s="59"/>
      <c r="E67" s="59"/>
    </row>
    <row r="68" spans="1:5" s="43" customFormat="1" x14ac:dyDescent="0.25">
      <c r="A68" s="46"/>
      <c r="D68" s="59"/>
      <c r="E68" s="59"/>
    </row>
    <row r="69" spans="1:5" s="43" customFormat="1" x14ac:dyDescent="0.25">
      <c r="A69" s="46"/>
      <c r="D69" s="59"/>
      <c r="E69" s="59"/>
    </row>
    <row r="70" spans="1:5" s="43" customFormat="1" x14ac:dyDescent="0.25">
      <c r="A70" s="46"/>
      <c r="D70" s="59"/>
      <c r="E70" s="59"/>
    </row>
    <row r="71" spans="1:5" s="43" customFormat="1" x14ac:dyDescent="0.25">
      <c r="A71" s="46"/>
      <c r="D71" s="59"/>
      <c r="E71" s="59"/>
    </row>
    <row r="72" spans="1:5" s="43" customFormat="1" x14ac:dyDescent="0.25">
      <c r="A72" s="46"/>
      <c r="D72" s="59"/>
      <c r="E72" s="59"/>
    </row>
    <row r="73" spans="1:5" s="43" customFormat="1" x14ac:dyDescent="0.25">
      <c r="A73" s="46"/>
      <c r="D73" s="59"/>
      <c r="E73" s="59"/>
    </row>
    <row r="74" spans="1:5" s="43" customFormat="1" x14ac:dyDescent="0.25">
      <c r="A74" s="46"/>
      <c r="D74" s="59"/>
      <c r="E74" s="59"/>
    </row>
    <row r="75" spans="1:5" s="43" customFormat="1" x14ac:dyDescent="0.25">
      <c r="A75" s="46"/>
      <c r="D75" s="59"/>
      <c r="E75" s="59"/>
    </row>
    <row r="76" spans="1:5" s="43" customFormat="1" x14ac:dyDescent="0.25">
      <c r="A76" s="46"/>
      <c r="D76" s="59"/>
      <c r="E76" s="59"/>
    </row>
    <row r="77" spans="1:5" s="43" customFormat="1" x14ac:dyDescent="0.25">
      <c r="A77" s="46"/>
      <c r="D77" s="59"/>
      <c r="E77" s="59"/>
    </row>
    <row r="78" spans="1:5" s="43" customFormat="1" x14ac:dyDescent="0.25">
      <c r="A78" s="46"/>
      <c r="D78" s="59"/>
      <c r="E78" s="59"/>
    </row>
    <row r="79" spans="1:5" s="43" customFormat="1" x14ac:dyDescent="0.25">
      <c r="A79" s="46"/>
      <c r="D79" s="59"/>
      <c r="E79" s="59"/>
    </row>
    <row r="80" spans="1:5" s="43" customFormat="1" x14ac:dyDescent="0.25">
      <c r="A80" s="46"/>
      <c r="D80" s="59"/>
      <c r="E80" s="59"/>
    </row>
    <row r="81" spans="1:5" s="43" customFormat="1" x14ac:dyDescent="0.25">
      <c r="A81" s="46"/>
      <c r="D81" s="59"/>
      <c r="E81" s="59"/>
    </row>
    <row r="82" spans="1:5" s="43" customFormat="1" x14ac:dyDescent="0.25">
      <c r="A82" s="46"/>
      <c r="D82" s="59"/>
      <c r="E82" s="59"/>
    </row>
    <row r="83" spans="1:5" s="43" customFormat="1" x14ac:dyDescent="0.25">
      <c r="A83" s="46"/>
      <c r="D83" s="59"/>
      <c r="E83" s="59"/>
    </row>
    <row r="84" spans="1:5" s="43" customFormat="1" x14ac:dyDescent="0.25">
      <c r="A84" s="46"/>
      <c r="D84" s="59"/>
      <c r="E84" s="59"/>
    </row>
    <row r="85" spans="1:5" s="43" customFormat="1" x14ac:dyDescent="0.25">
      <c r="A85" s="46"/>
      <c r="D85" s="59"/>
      <c r="E85" s="59"/>
    </row>
    <row r="86" spans="1:5" s="43" customFormat="1" x14ac:dyDescent="0.25">
      <c r="A86" s="46"/>
      <c r="D86" s="59"/>
      <c r="E86" s="59"/>
    </row>
    <row r="87" spans="1:5" s="43" customFormat="1" x14ac:dyDescent="0.25">
      <c r="A87" s="46"/>
      <c r="D87" s="59"/>
      <c r="E87" s="59"/>
    </row>
    <row r="88" spans="1:5" s="43" customFormat="1" x14ac:dyDescent="0.25">
      <c r="A88" s="46"/>
      <c r="D88" s="59"/>
      <c r="E88" s="59"/>
    </row>
    <row r="89" spans="1:5" s="43" customFormat="1" x14ac:dyDescent="0.25">
      <c r="A89" s="46"/>
      <c r="D89" s="59"/>
      <c r="E89" s="59"/>
    </row>
    <row r="90" spans="1:5" s="43" customFormat="1" x14ac:dyDescent="0.25">
      <c r="A90" s="46"/>
      <c r="D90" s="59"/>
      <c r="E90" s="59"/>
    </row>
    <row r="91" spans="1:5" s="43" customFormat="1" x14ac:dyDescent="0.25">
      <c r="A91" s="46"/>
      <c r="D91" s="59"/>
      <c r="E91" s="59"/>
    </row>
    <row r="92" spans="1:5" s="43" customFormat="1" x14ac:dyDescent="0.25">
      <c r="A92" s="46"/>
      <c r="D92" s="59"/>
      <c r="E92" s="59"/>
    </row>
    <row r="93" spans="1:5" s="43" customFormat="1" x14ac:dyDescent="0.25">
      <c r="A93" s="46"/>
      <c r="D93" s="59"/>
      <c r="E93" s="59"/>
    </row>
    <row r="94" spans="1:5" s="43" customFormat="1" x14ac:dyDescent="0.25">
      <c r="A94" s="46"/>
      <c r="D94" s="59"/>
      <c r="E94" s="59"/>
    </row>
    <row r="95" spans="1:5" s="43" customFormat="1" x14ac:dyDescent="0.25">
      <c r="A95" s="46"/>
      <c r="D95" s="59"/>
      <c r="E95" s="59"/>
    </row>
    <row r="96" spans="1:5" s="43" customFormat="1" x14ac:dyDescent="0.25">
      <c r="A96" s="46"/>
      <c r="D96" s="59"/>
      <c r="E96" s="59"/>
    </row>
    <row r="97" spans="1:5" s="43" customFormat="1" x14ac:dyDescent="0.25">
      <c r="A97" s="46"/>
      <c r="D97" s="59"/>
      <c r="E97" s="59"/>
    </row>
    <row r="98" spans="1:5" s="43" customFormat="1" x14ac:dyDescent="0.25">
      <c r="A98" s="46"/>
      <c r="D98" s="59"/>
      <c r="E98" s="59"/>
    </row>
    <row r="99" spans="1:5" s="43" customFormat="1" x14ac:dyDescent="0.25">
      <c r="A99" s="46"/>
      <c r="D99" s="59"/>
      <c r="E99" s="59"/>
    </row>
    <row r="100" spans="1:5" s="43" customFormat="1" x14ac:dyDescent="0.25">
      <c r="A100" s="46"/>
      <c r="D100" s="59"/>
      <c r="E100" s="59"/>
    </row>
    <row r="101" spans="1:5" s="43" customFormat="1" x14ac:dyDescent="0.25">
      <c r="A101" s="46"/>
      <c r="D101" s="59"/>
      <c r="E101" s="59"/>
    </row>
    <row r="102" spans="1:5" s="43" customFormat="1" x14ac:dyDescent="0.25">
      <c r="A102" s="46"/>
      <c r="D102" s="59"/>
      <c r="E102" s="59"/>
    </row>
    <row r="103" spans="1:5" s="43" customFormat="1" x14ac:dyDescent="0.25">
      <c r="A103" s="46"/>
      <c r="D103" s="59"/>
      <c r="E103" s="59"/>
    </row>
    <row r="104" spans="1:5" s="43" customFormat="1" x14ac:dyDescent="0.25">
      <c r="A104" s="46"/>
      <c r="D104" s="59"/>
      <c r="E104" s="59"/>
    </row>
    <row r="105" spans="1:5" s="43" customFormat="1" x14ac:dyDescent="0.25">
      <c r="A105" s="46"/>
      <c r="D105" s="59"/>
      <c r="E105" s="59"/>
    </row>
    <row r="106" spans="1:5" s="43" customFormat="1" x14ac:dyDescent="0.25">
      <c r="A106" s="46"/>
      <c r="D106" s="59"/>
      <c r="E106" s="59"/>
    </row>
    <row r="107" spans="1:5" s="43" customFormat="1" x14ac:dyDescent="0.25">
      <c r="A107" s="46"/>
      <c r="D107" s="59"/>
      <c r="E107" s="59"/>
    </row>
    <row r="108" spans="1:5" s="43" customFormat="1" x14ac:dyDescent="0.25">
      <c r="A108" s="46"/>
      <c r="D108" s="59"/>
      <c r="E108" s="59"/>
    </row>
    <row r="109" spans="1:5" s="43" customFormat="1" x14ac:dyDescent="0.25">
      <c r="A109" s="46"/>
      <c r="D109" s="59"/>
      <c r="E109" s="59"/>
    </row>
    <row r="110" spans="1:5" s="43" customFormat="1" x14ac:dyDescent="0.25">
      <c r="A110" s="46"/>
      <c r="D110" s="59"/>
      <c r="E110" s="59"/>
    </row>
    <row r="111" spans="1:5" s="43" customFormat="1" x14ac:dyDescent="0.25">
      <c r="A111" s="46"/>
      <c r="D111" s="59"/>
      <c r="E111" s="59"/>
    </row>
    <row r="112" spans="1:5" s="43" customFormat="1" x14ac:dyDescent="0.25">
      <c r="A112" s="46"/>
      <c r="D112" s="59"/>
      <c r="E112" s="59"/>
    </row>
    <row r="113" spans="1:5" s="43" customFormat="1" x14ac:dyDescent="0.25">
      <c r="A113" s="46"/>
      <c r="D113" s="59"/>
      <c r="E113" s="59"/>
    </row>
    <row r="114" spans="1:5" s="43" customFormat="1" x14ac:dyDescent="0.25">
      <c r="A114" s="46"/>
      <c r="D114" s="59"/>
      <c r="E114" s="59"/>
    </row>
    <row r="115" spans="1:5" s="43" customFormat="1" x14ac:dyDescent="0.25">
      <c r="A115" s="46"/>
      <c r="D115" s="59"/>
      <c r="E115" s="59"/>
    </row>
    <row r="116" spans="1:5" x14ac:dyDescent="0.25">
      <c r="B116" s="43"/>
      <c r="D116" s="61"/>
      <c r="E116" s="61"/>
    </row>
    <row r="117" spans="1:5" x14ac:dyDescent="0.25">
      <c r="B117" s="43"/>
      <c r="D117" s="61"/>
      <c r="E117" s="61"/>
    </row>
    <row r="118" spans="1:5" x14ac:dyDescent="0.25">
      <c r="B118" s="43"/>
      <c r="D118" s="61"/>
      <c r="E118" s="61"/>
    </row>
    <row r="119" spans="1:5" x14ac:dyDescent="0.25">
      <c r="B119" s="43"/>
      <c r="D119" s="61"/>
      <c r="E119" s="61"/>
    </row>
    <row r="120" spans="1:5" x14ac:dyDescent="0.25">
      <c r="B120" s="43"/>
      <c r="D120" s="61"/>
      <c r="E120" s="61"/>
    </row>
    <row r="121" spans="1:5" x14ac:dyDescent="0.25">
      <c r="B121" s="43"/>
      <c r="D121" s="61"/>
      <c r="E121" s="61"/>
    </row>
    <row r="122" spans="1:5" x14ac:dyDescent="0.25">
      <c r="B122" s="43"/>
      <c r="D122" s="61"/>
      <c r="E122" s="61"/>
    </row>
    <row r="123" spans="1:5" x14ac:dyDescent="0.25">
      <c r="B123" s="43"/>
      <c r="D123" s="61"/>
      <c r="E123" s="61"/>
    </row>
    <row r="124" spans="1:5" x14ac:dyDescent="0.25">
      <c r="B124" s="43"/>
      <c r="D124" s="61"/>
      <c r="E124" s="61"/>
    </row>
    <row r="125" spans="1:5" x14ac:dyDescent="0.25">
      <c r="B125" s="43"/>
      <c r="D125" s="61"/>
      <c r="E125" s="61"/>
    </row>
    <row r="126" spans="1:5" x14ac:dyDescent="0.25">
      <c r="B126" s="43"/>
      <c r="D126" s="61"/>
      <c r="E126" s="61"/>
    </row>
    <row r="127" spans="1:5" x14ac:dyDescent="0.25">
      <c r="B127" s="43"/>
      <c r="D127" s="61"/>
      <c r="E127" s="61"/>
    </row>
    <row r="128" spans="1:5" x14ac:dyDescent="0.25">
      <c r="B128" s="43"/>
      <c r="D128" s="61"/>
      <c r="E128" s="61"/>
    </row>
    <row r="129" spans="2:5" x14ac:dyDescent="0.25">
      <c r="B129" s="43"/>
      <c r="D129" s="61"/>
      <c r="E129" s="61"/>
    </row>
    <row r="130" spans="2:5" x14ac:dyDescent="0.25">
      <c r="B130" s="43"/>
      <c r="D130" s="61"/>
      <c r="E130" s="61"/>
    </row>
    <row r="131" spans="2:5" x14ac:dyDescent="0.25">
      <c r="B131" s="43"/>
      <c r="D131" s="61"/>
      <c r="E131" s="61"/>
    </row>
    <row r="132" spans="2:5" x14ac:dyDescent="0.25">
      <c r="B132" s="43"/>
      <c r="D132" s="61"/>
      <c r="E132" s="61"/>
    </row>
    <row r="133" spans="2:5" x14ac:dyDescent="0.25">
      <c r="B133" s="43"/>
      <c r="D133" s="61"/>
      <c r="E133" s="61"/>
    </row>
    <row r="134" spans="2:5" x14ac:dyDescent="0.25">
      <c r="B134" s="43"/>
      <c r="D134" s="61"/>
      <c r="E134" s="61"/>
    </row>
    <row r="135" spans="2:5" x14ac:dyDescent="0.25">
      <c r="B135" s="43"/>
      <c r="D135" s="61"/>
      <c r="E135" s="61"/>
    </row>
    <row r="136" spans="2:5" x14ac:dyDescent="0.25">
      <c r="B136" s="43"/>
      <c r="D136" s="61"/>
      <c r="E136" s="61"/>
    </row>
    <row r="137" spans="2:5" x14ac:dyDescent="0.25">
      <c r="B137" s="43"/>
      <c r="D137" s="61"/>
      <c r="E137" s="61"/>
    </row>
    <row r="138" spans="2:5" x14ac:dyDescent="0.25">
      <c r="B138" s="43"/>
      <c r="D138" s="61"/>
      <c r="E138" s="61"/>
    </row>
    <row r="139" spans="2:5" x14ac:dyDescent="0.25">
      <c r="B139" s="43"/>
      <c r="D139" s="61"/>
      <c r="E139" s="61"/>
    </row>
    <row r="140" spans="2:5" x14ac:dyDescent="0.25">
      <c r="B140" s="43"/>
      <c r="D140" s="61"/>
      <c r="E140" s="61"/>
    </row>
    <row r="141" spans="2:5" x14ac:dyDescent="0.25">
      <c r="B141" s="43"/>
      <c r="D141" s="61"/>
      <c r="E141" s="61"/>
    </row>
    <row r="142" spans="2:5" x14ac:dyDescent="0.25">
      <c r="B142" s="43"/>
      <c r="D142" s="61"/>
      <c r="E142" s="61"/>
    </row>
    <row r="143" spans="2:5" x14ac:dyDescent="0.25">
      <c r="B143" s="43"/>
      <c r="D143" s="61"/>
      <c r="E143" s="61"/>
    </row>
    <row r="144" spans="2:5" x14ac:dyDescent="0.25">
      <c r="B144" s="43"/>
      <c r="D144" s="61"/>
      <c r="E144" s="61"/>
    </row>
    <row r="145" spans="2:5" x14ac:dyDescent="0.25">
      <c r="B145" s="43"/>
      <c r="D145" s="61"/>
      <c r="E145" s="61"/>
    </row>
    <row r="146" spans="2:5" x14ac:dyDescent="0.25">
      <c r="B146" s="43"/>
      <c r="D146" s="61"/>
      <c r="E146" s="61"/>
    </row>
    <row r="147" spans="2:5" x14ac:dyDescent="0.25">
      <c r="B147" s="43"/>
      <c r="D147" s="61"/>
      <c r="E147" s="61"/>
    </row>
    <row r="148" spans="2:5" x14ac:dyDescent="0.25">
      <c r="B148" s="43"/>
      <c r="D148" s="61"/>
      <c r="E148" s="61"/>
    </row>
    <row r="149" spans="2:5" x14ac:dyDescent="0.25">
      <c r="B149" s="43"/>
      <c r="D149" s="61"/>
      <c r="E149" s="61"/>
    </row>
    <row r="150" spans="2:5" x14ac:dyDescent="0.25">
      <c r="B150" s="43"/>
      <c r="D150" s="61"/>
      <c r="E150" s="61"/>
    </row>
    <row r="151" spans="2:5" x14ac:dyDescent="0.25">
      <c r="B151" s="43"/>
      <c r="D151" s="61"/>
      <c r="E151" s="61"/>
    </row>
    <row r="152" spans="2:5" x14ac:dyDescent="0.25">
      <c r="B152" s="43"/>
      <c r="D152" s="61"/>
      <c r="E152" s="61"/>
    </row>
    <row r="153" spans="2:5" x14ac:dyDescent="0.25">
      <c r="B153" s="43"/>
      <c r="D153" s="61"/>
      <c r="E153" s="61"/>
    </row>
    <row r="154" spans="2:5" x14ac:dyDescent="0.25">
      <c r="B154" s="43"/>
      <c r="D154" s="61"/>
      <c r="E154" s="61"/>
    </row>
    <row r="155" spans="2:5" x14ac:dyDescent="0.25">
      <c r="B155" s="43"/>
      <c r="D155" s="61"/>
      <c r="E155" s="61"/>
    </row>
    <row r="156" spans="2:5" x14ac:dyDescent="0.25">
      <c r="B156" s="43"/>
      <c r="D156" s="61"/>
      <c r="E156" s="61"/>
    </row>
    <row r="157" spans="2:5" x14ac:dyDescent="0.25">
      <c r="B157" s="43"/>
      <c r="D157" s="61"/>
      <c r="E157" s="61"/>
    </row>
    <row r="158" spans="2:5" x14ac:dyDescent="0.25">
      <c r="B158" s="43"/>
      <c r="D158" s="61"/>
      <c r="E158" s="61"/>
    </row>
    <row r="159" spans="2:5" x14ac:dyDescent="0.25">
      <c r="B159" s="43"/>
      <c r="D159" s="61"/>
      <c r="E159" s="61"/>
    </row>
    <row r="160" spans="2:5" x14ac:dyDescent="0.25">
      <c r="B160" s="43"/>
      <c r="D160" s="61"/>
      <c r="E160" s="61"/>
    </row>
    <row r="161" spans="2:5" x14ac:dyDescent="0.25">
      <c r="B161" s="43"/>
      <c r="D161" s="61"/>
      <c r="E161" s="61"/>
    </row>
    <row r="162" spans="2:5" x14ac:dyDescent="0.25">
      <c r="B162" s="43"/>
      <c r="D162" s="61"/>
      <c r="E162" s="61"/>
    </row>
    <row r="163" spans="2:5" x14ac:dyDescent="0.25">
      <c r="B163" s="43"/>
      <c r="D163" s="61"/>
      <c r="E163" s="61"/>
    </row>
    <row r="164" spans="2:5" x14ac:dyDescent="0.25">
      <c r="B164" s="43"/>
      <c r="D164" s="61"/>
      <c r="E164" s="61"/>
    </row>
    <row r="165" spans="2:5" x14ac:dyDescent="0.25">
      <c r="B165" s="43"/>
      <c r="D165" s="61"/>
      <c r="E165" s="61"/>
    </row>
    <row r="166" spans="2:5" x14ac:dyDescent="0.25">
      <c r="B166" s="43"/>
      <c r="D166" s="61"/>
      <c r="E166" s="61"/>
    </row>
    <row r="167" spans="2:5" x14ac:dyDescent="0.25">
      <c r="B167" s="43"/>
      <c r="D167" s="61"/>
      <c r="E167" s="61"/>
    </row>
    <row r="168" spans="2:5" x14ac:dyDescent="0.25">
      <c r="B168" s="43"/>
      <c r="D168" s="61"/>
      <c r="E168" s="61"/>
    </row>
    <row r="169" spans="2:5" x14ac:dyDescent="0.25">
      <c r="B169" s="43"/>
      <c r="D169" s="61"/>
      <c r="E169" s="61"/>
    </row>
    <row r="170" spans="2:5" x14ac:dyDescent="0.25">
      <c r="B170" s="43"/>
      <c r="D170" s="61"/>
      <c r="E170" s="61"/>
    </row>
    <row r="171" spans="2:5" x14ac:dyDescent="0.25">
      <c r="B171" s="43"/>
      <c r="D171" s="61"/>
      <c r="E171" s="61"/>
    </row>
    <row r="172" spans="2:5" x14ac:dyDescent="0.25">
      <c r="B172" s="43"/>
      <c r="D172" s="61"/>
      <c r="E172" s="61"/>
    </row>
    <row r="173" spans="2:5" x14ac:dyDescent="0.25">
      <c r="B173" s="43"/>
      <c r="D173" s="61"/>
      <c r="E173" s="61"/>
    </row>
    <row r="174" spans="2:5" x14ac:dyDescent="0.25">
      <c r="B174" s="43"/>
      <c r="D174" s="61"/>
      <c r="E174" s="61"/>
    </row>
    <row r="175" spans="2:5" x14ac:dyDescent="0.25">
      <c r="B175" s="43"/>
      <c r="D175" s="61"/>
      <c r="E175" s="61"/>
    </row>
    <row r="176" spans="2:5" x14ac:dyDescent="0.25">
      <c r="B176" s="43"/>
      <c r="D176" s="61"/>
      <c r="E176" s="61"/>
    </row>
    <row r="177" spans="2:5" x14ac:dyDescent="0.25">
      <c r="B177" s="43"/>
      <c r="D177" s="61"/>
      <c r="E177" s="61"/>
    </row>
    <row r="178" spans="2:5" x14ac:dyDescent="0.25">
      <c r="B178" s="43"/>
      <c r="D178" s="61"/>
      <c r="E178" s="61"/>
    </row>
    <row r="179" spans="2:5" x14ac:dyDescent="0.25">
      <c r="B179" s="43"/>
      <c r="D179" s="61"/>
      <c r="E179" s="61"/>
    </row>
    <row r="180" spans="2:5" x14ac:dyDescent="0.25">
      <c r="B180" s="43"/>
      <c r="D180" s="61"/>
      <c r="E180" s="61"/>
    </row>
    <row r="181" spans="2:5" x14ac:dyDescent="0.25">
      <c r="B181" s="43"/>
      <c r="D181" s="61"/>
      <c r="E181" s="61"/>
    </row>
    <row r="182" spans="2:5" x14ac:dyDescent="0.25">
      <c r="B182" s="43"/>
      <c r="D182" s="61"/>
      <c r="E182" s="61"/>
    </row>
    <row r="183" spans="2:5" x14ac:dyDescent="0.25">
      <c r="B183" s="43"/>
      <c r="D183" s="61"/>
      <c r="E183" s="61"/>
    </row>
    <row r="184" spans="2:5" x14ac:dyDescent="0.25">
      <c r="B184" s="43"/>
      <c r="D184" s="61"/>
      <c r="E184" s="61"/>
    </row>
    <row r="185" spans="2:5" x14ac:dyDescent="0.25">
      <c r="B185" s="43"/>
      <c r="D185" s="61"/>
      <c r="E185" s="61"/>
    </row>
    <row r="186" spans="2:5" x14ac:dyDescent="0.25">
      <c r="B186" s="43"/>
      <c r="D186" s="61"/>
      <c r="E186" s="61"/>
    </row>
    <row r="187" spans="2:5" x14ac:dyDescent="0.25">
      <c r="B187" s="43"/>
      <c r="D187" s="61"/>
      <c r="E187" s="61"/>
    </row>
    <row r="188" spans="2:5" x14ac:dyDescent="0.25">
      <c r="B188" s="43"/>
      <c r="D188" s="61"/>
      <c r="E188" s="61"/>
    </row>
    <row r="189" spans="2:5" x14ac:dyDescent="0.25">
      <c r="B189" s="43"/>
      <c r="D189" s="61"/>
    </row>
    <row r="190" spans="2:5" x14ac:dyDescent="0.25">
      <c r="B190" s="43"/>
      <c r="D190" s="61"/>
    </row>
    <row r="191" spans="2:5" x14ac:dyDescent="0.25">
      <c r="B191" s="43"/>
      <c r="D191" s="61"/>
    </row>
    <row r="192" spans="2:5" x14ac:dyDescent="0.25">
      <c r="B192" s="43"/>
      <c r="D192" s="61"/>
    </row>
    <row r="193" spans="2:4" x14ac:dyDescent="0.25">
      <c r="B193" s="43"/>
      <c r="D193" s="61"/>
    </row>
    <row r="194" spans="2:4" x14ac:dyDescent="0.25">
      <c r="B194" s="43"/>
      <c r="D194" s="61"/>
    </row>
  </sheetData>
  <sheetProtection algorithmName="SHA-512" hashValue="kDZuwccUOYgpWEeNW54UeW7hhm27nP+cWG6eSPmRoZQDduZt8IQ7ppY55ngEBKQr4YNmDBI2C2yuBYxAzUopWw==" saltValue="/VWQo/WnfFyHzqPubGTH5A==" spinCount="100000" sheet="1" objects="1" scenarios="1"/>
  <mergeCells count="1">
    <mergeCell ref="C2:F2"/>
  </mergeCells>
  <phoneticPr fontId="3" type="noConversion"/>
  <pageMargins left="0.23622047244094491" right="0.23622047244094491" top="0.74803149606299213" bottom="0.74803149606299213" header="0.31496062992125984" footer="0.31496062992125984"/>
  <pageSetup paperSize="9" scale="75" fitToHeight="0" orientation="portrait" r:id="rId1"/>
  <headerFooter alignWithMargins="0">
    <oddHeader>&amp;F</oddHeader>
    <oddFooter>&amp;L&amp;V Vertrouwelijk&amp;V&amp;C&amp;D&amp;RPagina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9D14D8-7A2D-408B-A098-343656FD0A5C}">
  <sheetPr>
    <pageSetUpPr fitToPage="1"/>
  </sheetPr>
  <dimension ref="A1:AD256"/>
  <sheetViews>
    <sheetView showGridLines="0" zoomScaleNormal="100" workbookViewId="0">
      <selection activeCell="C12" sqref="C12"/>
    </sheetView>
  </sheetViews>
  <sheetFormatPr defaultColWidth="9.140625" defaultRowHeight="15.75" x14ac:dyDescent="0.25"/>
  <cols>
    <col min="1" max="1" width="2.140625" style="65" customWidth="1"/>
    <col min="2" max="2" width="5.85546875" style="82" customWidth="1"/>
    <col min="3" max="3" width="66.42578125" style="82" customWidth="1"/>
    <col min="4" max="4" width="14.85546875" style="82" customWidth="1"/>
    <col min="5" max="5" width="14.5703125" style="60" customWidth="1"/>
    <col min="6" max="6" width="14.140625" style="82" customWidth="1"/>
    <col min="7" max="7" width="16.42578125" style="82" customWidth="1"/>
    <col min="8" max="8" width="2.42578125" style="63" customWidth="1"/>
    <col min="9" max="9" width="9.140625" style="63"/>
    <col min="10" max="10" width="15.7109375" style="63" customWidth="1"/>
    <col min="11" max="16" width="9.140625" style="63"/>
    <col min="17" max="16384" width="9.140625" style="82"/>
  </cols>
  <sheetData>
    <row r="1" spans="1:17" s="63" customFormat="1" ht="67.900000000000006" customHeight="1" x14ac:dyDescent="0.25">
      <c r="C1" s="44" t="s">
        <v>233</v>
      </c>
      <c r="D1" s="64"/>
      <c r="E1" s="43"/>
    </row>
    <row r="2" spans="1:17" s="63" customFormat="1" ht="216" customHeight="1" x14ac:dyDescent="0.25">
      <c r="A2" s="65"/>
      <c r="B2" s="66"/>
      <c r="C2" s="47" t="s">
        <v>72</v>
      </c>
      <c r="D2" s="48"/>
      <c r="E2" s="48"/>
      <c r="F2" s="49"/>
    </row>
    <row r="3" spans="1:17" s="63" customFormat="1" ht="14.65" customHeight="1" thickBot="1" x14ac:dyDescent="0.3">
      <c r="A3" s="65"/>
      <c r="B3" s="67"/>
      <c r="E3" s="43"/>
    </row>
    <row r="4" spans="1:17" s="71" customFormat="1" ht="30" x14ac:dyDescent="0.25">
      <c r="A4" s="65"/>
      <c r="B4" s="38">
        <v>5</v>
      </c>
      <c r="C4" s="68" t="s">
        <v>73</v>
      </c>
      <c r="D4" s="69" t="s">
        <v>26</v>
      </c>
      <c r="E4" s="38" t="s">
        <v>27</v>
      </c>
      <c r="F4" s="69" t="s">
        <v>28</v>
      </c>
      <c r="G4" s="69" t="s">
        <v>74</v>
      </c>
      <c r="H4" s="63"/>
      <c r="I4" s="70"/>
      <c r="J4" s="63"/>
      <c r="K4" s="70"/>
      <c r="L4" s="70"/>
      <c r="M4" s="70"/>
      <c r="N4" s="70"/>
      <c r="O4" s="70"/>
      <c r="P4" s="70"/>
      <c r="Q4" s="70"/>
    </row>
    <row r="5" spans="1:17" s="71" customFormat="1" x14ac:dyDescent="0.25">
      <c r="A5" s="65"/>
      <c r="B5" s="51" t="str">
        <f>CONCATENATE(B$4,".1")</f>
        <v>5.1</v>
      </c>
      <c r="C5" s="72" t="s">
        <v>75</v>
      </c>
      <c r="D5" s="53"/>
      <c r="E5" s="10"/>
      <c r="F5" s="73"/>
      <c r="G5" s="54">
        <f>SUM(G6:G48)</f>
        <v>0</v>
      </c>
      <c r="H5" s="63"/>
      <c r="I5" s="70"/>
      <c r="J5" s="63"/>
      <c r="K5" s="70"/>
      <c r="L5" s="70"/>
      <c r="M5" s="70"/>
      <c r="N5" s="70"/>
      <c r="O5" s="70"/>
      <c r="P5" s="70"/>
      <c r="Q5" s="70"/>
    </row>
    <row r="6" spans="1:17" s="71" customFormat="1" ht="45" x14ac:dyDescent="0.25">
      <c r="A6" s="65"/>
      <c r="B6" s="51"/>
      <c r="C6" s="74" t="s">
        <v>76</v>
      </c>
      <c r="D6" s="53" t="s">
        <v>77</v>
      </c>
      <c r="E6" s="22">
        <v>0</v>
      </c>
      <c r="F6" s="73">
        <v>1</v>
      </c>
      <c r="G6" s="39">
        <f t="shared" ref="G6:G48" si="0">E6*F6</f>
        <v>0</v>
      </c>
      <c r="H6" s="63"/>
      <c r="I6" s="70"/>
      <c r="J6" s="63"/>
      <c r="K6" s="70"/>
      <c r="L6" s="70"/>
      <c r="M6" s="70"/>
      <c r="N6" s="70"/>
      <c r="O6" s="70"/>
      <c r="P6" s="70"/>
      <c r="Q6" s="70"/>
    </row>
    <row r="7" spans="1:17" s="71" customFormat="1" x14ac:dyDescent="0.25">
      <c r="A7" s="65"/>
      <c r="B7" s="51"/>
      <c r="C7" s="13" t="s">
        <v>78</v>
      </c>
      <c r="D7" s="17" t="s">
        <v>57</v>
      </c>
      <c r="E7" s="22">
        <v>0</v>
      </c>
      <c r="F7" s="11">
        <v>0</v>
      </c>
      <c r="G7" s="39">
        <f t="shared" ref="G7:G9" si="1">E7*F7</f>
        <v>0</v>
      </c>
      <c r="H7" s="63"/>
      <c r="I7" s="70"/>
      <c r="J7" s="70"/>
      <c r="K7" s="70"/>
      <c r="L7" s="70"/>
      <c r="M7" s="70"/>
      <c r="N7" s="70"/>
      <c r="O7" s="70"/>
      <c r="P7" s="70"/>
      <c r="Q7" s="70"/>
    </row>
    <row r="8" spans="1:17" s="71" customFormat="1" x14ac:dyDescent="0.25">
      <c r="A8" s="65"/>
      <c r="B8" s="51"/>
      <c r="C8" s="13" t="s">
        <v>78</v>
      </c>
      <c r="D8" s="17" t="s">
        <v>57</v>
      </c>
      <c r="E8" s="22">
        <v>0</v>
      </c>
      <c r="F8" s="11">
        <v>0</v>
      </c>
      <c r="G8" s="39">
        <f t="shared" si="1"/>
        <v>0</v>
      </c>
      <c r="H8" s="63"/>
      <c r="I8" s="70"/>
      <c r="J8" s="70"/>
      <c r="K8" s="70"/>
      <c r="L8" s="70"/>
      <c r="M8" s="70"/>
      <c r="N8" s="70"/>
      <c r="O8" s="70"/>
      <c r="P8" s="70"/>
      <c r="Q8" s="70"/>
    </row>
    <row r="9" spans="1:17" s="71" customFormat="1" x14ac:dyDescent="0.25">
      <c r="A9" s="65"/>
      <c r="B9" s="51"/>
      <c r="C9" s="13" t="s">
        <v>78</v>
      </c>
      <c r="D9" s="17" t="s">
        <v>57</v>
      </c>
      <c r="E9" s="22">
        <v>0</v>
      </c>
      <c r="F9" s="11">
        <v>0</v>
      </c>
      <c r="G9" s="39">
        <f t="shared" si="1"/>
        <v>0</v>
      </c>
      <c r="H9" s="63"/>
      <c r="I9" s="70"/>
      <c r="J9" s="70"/>
      <c r="K9" s="70"/>
      <c r="L9" s="70"/>
      <c r="M9" s="70"/>
      <c r="N9" s="70"/>
      <c r="O9" s="70"/>
      <c r="P9" s="70"/>
      <c r="Q9" s="70"/>
    </row>
    <row r="10" spans="1:17" s="71" customFormat="1" x14ac:dyDescent="0.25">
      <c r="A10" s="65"/>
      <c r="B10" s="51"/>
      <c r="C10" s="75" t="s">
        <v>79</v>
      </c>
      <c r="D10" s="53"/>
      <c r="E10" s="10"/>
      <c r="F10" s="73"/>
      <c r="G10" s="39"/>
      <c r="H10" s="63"/>
      <c r="I10" s="70"/>
      <c r="J10" s="63"/>
      <c r="K10" s="70"/>
      <c r="L10" s="70"/>
      <c r="M10" s="70"/>
      <c r="N10" s="70"/>
      <c r="O10" s="70"/>
      <c r="P10" s="70"/>
      <c r="Q10" s="70"/>
    </row>
    <row r="11" spans="1:17" s="71" customFormat="1" x14ac:dyDescent="0.25">
      <c r="A11" s="65"/>
      <c r="B11" s="51"/>
      <c r="C11" s="76" t="s">
        <v>80</v>
      </c>
      <c r="D11" s="53" t="s">
        <v>81</v>
      </c>
      <c r="E11" s="22">
        <v>0</v>
      </c>
      <c r="F11" s="73">
        <v>3</v>
      </c>
      <c r="G11" s="39">
        <f t="shared" si="0"/>
        <v>0</v>
      </c>
      <c r="H11" s="63"/>
      <c r="I11" s="70"/>
      <c r="J11" s="70"/>
      <c r="K11" s="70"/>
      <c r="L11" s="70"/>
      <c r="M11" s="70"/>
      <c r="N11" s="70"/>
      <c r="O11" s="70"/>
      <c r="P11" s="70"/>
      <c r="Q11" s="70"/>
    </row>
    <row r="12" spans="1:17" s="71" customFormat="1" x14ac:dyDescent="0.25">
      <c r="A12" s="65"/>
      <c r="B12" s="51"/>
      <c r="C12" s="13" t="s">
        <v>82</v>
      </c>
      <c r="D12" s="17" t="s">
        <v>57</v>
      </c>
      <c r="E12" s="22">
        <v>0</v>
      </c>
      <c r="F12" s="11">
        <v>0</v>
      </c>
      <c r="G12" s="39">
        <f t="shared" si="0"/>
        <v>0</v>
      </c>
      <c r="H12" s="63"/>
      <c r="I12" s="70"/>
      <c r="J12" s="70"/>
      <c r="K12" s="70"/>
      <c r="L12" s="70"/>
      <c r="M12" s="70"/>
      <c r="N12" s="70"/>
      <c r="O12" s="70"/>
      <c r="P12" s="70"/>
      <c r="Q12" s="70"/>
    </row>
    <row r="13" spans="1:17" s="71" customFormat="1" x14ac:dyDescent="0.25">
      <c r="A13" s="65"/>
      <c r="B13" s="51"/>
      <c r="C13" s="13" t="s">
        <v>82</v>
      </c>
      <c r="D13" s="17" t="s">
        <v>57</v>
      </c>
      <c r="E13" s="22">
        <v>0</v>
      </c>
      <c r="F13" s="11">
        <v>0</v>
      </c>
      <c r="G13" s="39">
        <f t="shared" si="0"/>
        <v>0</v>
      </c>
      <c r="H13" s="63"/>
      <c r="I13" s="70"/>
      <c r="J13" s="70"/>
      <c r="K13" s="70"/>
      <c r="L13" s="70"/>
      <c r="M13" s="70"/>
      <c r="N13" s="70"/>
      <c r="O13" s="70"/>
      <c r="P13" s="70"/>
      <c r="Q13" s="70"/>
    </row>
    <row r="14" spans="1:17" s="71" customFormat="1" x14ac:dyDescent="0.25">
      <c r="A14" s="65"/>
      <c r="B14" s="51"/>
      <c r="C14" s="13" t="s">
        <v>82</v>
      </c>
      <c r="D14" s="17" t="s">
        <v>57</v>
      </c>
      <c r="E14" s="22">
        <v>0</v>
      </c>
      <c r="F14" s="11">
        <v>0</v>
      </c>
      <c r="G14" s="39">
        <f t="shared" si="0"/>
        <v>0</v>
      </c>
      <c r="H14" s="63"/>
      <c r="I14" s="70"/>
      <c r="J14" s="70"/>
      <c r="K14" s="70"/>
      <c r="L14" s="70"/>
      <c r="M14" s="70"/>
      <c r="N14" s="70"/>
      <c r="O14" s="70"/>
      <c r="P14" s="70"/>
      <c r="Q14" s="70"/>
    </row>
    <row r="15" spans="1:17" s="71" customFormat="1" x14ac:dyDescent="0.25">
      <c r="A15" s="65"/>
      <c r="B15" s="51"/>
      <c r="C15" s="76" t="s">
        <v>83</v>
      </c>
      <c r="D15" s="53" t="s">
        <v>81</v>
      </c>
      <c r="E15" s="22">
        <v>0</v>
      </c>
      <c r="F15" s="73">
        <v>3</v>
      </c>
      <c r="G15" s="39">
        <f t="shared" si="0"/>
        <v>0</v>
      </c>
      <c r="H15" s="63"/>
      <c r="I15" s="70"/>
      <c r="J15" s="70"/>
      <c r="K15" s="70"/>
      <c r="L15" s="70"/>
      <c r="M15" s="70"/>
      <c r="N15" s="70"/>
      <c r="O15" s="70"/>
      <c r="P15" s="70"/>
      <c r="Q15" s="70"/>
    </row>
    <row r="16" spans="1:17" s="71" customFormat="1" x14ac:dyDescent="0.25">
      <c r="A16" s="65"/>
      <c r="B16" s="51"/>
      <c r="C16" s="13" t="s">
        <v>84</v>
      </c>
      <c r="D16" s="17" t="s">
        <v>57</v>
      </c>
      <c r="E16" s="22">
        <v>0</v>
      </c>
      <c r="F16" s="11">
        <v>0</v>
      </c>
      <c r="G16" s="39">
        <f t="shared" ref="G16:G18" si="2">E16*F16</f>
        <v>0</v>
      </c>
      <c r="H16" s="63"/>
      <c r="I16" s="70"/>
      <c r="J16" s="70"/>
      <c r="K16" s="70"/>
      <c r="L16" s="70"/>
      <c r="M16" s="70"/>
      <c r="N16" s="70"/>
      <c r="O16" s="70"/>
      <c r="P16" s="70"/>
      <c r="Q16" s="70"/>
    </row>
    <row r="17" spans="1:17" s="71" customFormat="1" x14ac:dyDescent="0.25">
      <c r="A17" s="65"/>
      <c r="B17" s="51"/>
      <c r="C17" s="13" t="s">
        <v>84</v>
      </c>
      <c r="D17" s="17" t="s">
        <v>57</v>
      </c>
      <c r="E17" s="22">
        <v>0</v>
      </c>
      <c r="F17" s="11">
        <v>0</v>
      </c>
      <c r="G17" s="39">
        <f t="shared" si="2"/>
        <v>0</v>
      </c>
      <c r="H17" s="63"/>
      <c r="I17" s="70"/>
      <c r="J17" s="70"/>
      <c r="K17" s="70"/>
      <c r="L17" s="70"/>
      <c r="M17" s="70"/>
      <c r="N17" s="70"/>
      <c r="O17" s="70"/>
      <c r="P17" s="70"/>
      <c r="Q17" s="70"/>
    </row>
    <row r="18" spans="1:17" s="71" customFormat="1" x14ac:dyDescent="0.25">
      <c r="A18" s="65"/>
      <c r="B18" s="51"/>
      <c r="C18" s="13" t="s">
        <v>84</v>
      </c>
      <c r="D18" s="17" t="s">
        <v>57</v>
      </c>
      <c r="E18" s="22">
        <v>0</v>
      </c>
      <c r="F18" s="11">
        <v>0</v>
      </c>
      <c r="G18" s="39">
        <f t="shared" si="2"/>
        <v>0</v>
      </c>
      <c r="H18" s="63"/>
      <c r="I18" s="70"/>
      <c r="J18" s="70"/>
      <c r="K18" s="70"/>
      <c r="L18" s="70"/>
      <c r="M18" s="70"/>
      <c r="N18" s="70"/>
      <c r="O18" s="70"/>
      <c r="P18" s="70"/>
      <c r="Q18" s="70"/>
    </row>
    <row r="19" spans="1:17" s="71" customFormat="1" x14ac:dyDescent="0.25">
      <c r="A19" s="65"/>
      <c r="B19" s="51"/>
      <c r="C19" s="75" t="s">
        <v>85</v>
      </c>
      <c r="D19" s="53"/>
      <c r="E19" s="10"/>
      <c r="F19" s="73"/>
      <c r="G19" s="39"/>
      <c r="H19" s="63"/>
      <c r="I19" s="70"/>
      <c r="J19" s="70"/>
      <c r="K19" s="70"/>
      <c r="L19" s="70"/>
      <c r="M19" s="70"/>
      <c r="N19" s="70"/>
      <c r="O19" s="70"/>
      <c r="P19" s="70"/>
      <c r="Q19" s="70"/>
    </row>
    <row r="20" spans="1:17" s="71" customFormat="1" x14ac:dyDescent="0.25">
      <c r="A20" s="65"/>
      <c r="B20" s="51"/>
      <c r="C20" s="76" t="s">
        <v>86</v>
      </c>
      <c r="D20" s="53" t="s">
        <v>87</v>
      </c>
      <c r="E20" s="22">
        <v>0</v>
      </c>
      <c r="F20" s="73">
        <v>1</v>
      </c>
      <c r="G20" s="39">
        <f t="shared" si="0"/>
        <v>0</v>
      </c>
      <c r="H20" s="63"/>
      <c r="I20" s="70"/>
      <c r="J20" s="70"/>
      <c r="K20" s="70"/>
      <c r="L20" s="70"/>
      <c r="M20" s="70"/>
      <c r="N20" s="70"/>
      <c r="O20" s="70"/>
      <c r="P20" s="70"/>
      <c r="Q20" s="70"/>
    </row>
    <row r="21" spans="1:17" s="71" customFormat="1" x14ac:dyDescent="0.25">
      <c r="A21" s="65"/>
      <c r="B21" s="51"/>
      <c r="C21" s="76" t="s">
        <v>88</v>
      </c>
      <c r="D21" s="53" t="s">
        <v>87</v>
      </c>
      <c r="E21" s="22">
        <v>0</v>
      </c>
      <c r="F21" s="73">
        <v>1</v>
      </c>
      <c r="G21" s="39">
        <f t="shared" si="0"/>
        <v>0</v>
      </c>
      <c r="H21" s="63"/>
      <c r="I21" s="70"/>
      <c r="J21" s="70"/>
      <c r="K21" s="70"/>
      <c r="L21" s="70"/>
      <c r="M21" s="70"/>
      <c r="N21" s="70"/>
      <c r="O21" s="70"/>
      <c r="P21" s="70"/>
      <c r="Q21" s="70"/>
    </row>
    <row r="22" spans="1:17" s="71" customFormat="1" x14ac:dyDescent="0.25">
      <c r="A22" s="65"/>
      <c r="B22" s="51"/>
      <c r="C22" s="76" t="s">
        <v>89</v>
      </c>
      <c r="D22" s="53" t="s">
        <v>90</v>
      </c>
      <c r="E22" s="22">
        <v>0</v>
      </c>
      <c r="F22" s="73">
        <f>SUM(F40:F42)</f>
        <v>46</v>
      </c>
      <c r="G22" s="39">
        <f t="shared" si="0"/>
        <v>0</v>
      </c>
      <c r="H22" s="63"/>
      <c r="I22" s="70"/>
      <c r="J22" s="70"/>
      <c r="K22" s="70"/>
      <c r="L22" s="70"/>
      <c r="M22" s="70"/>
      <c r="N22" s="70"/>
      <c r="O22" s="70"/>
      <c r="P22" s="70"/>
      <c r="Q22" s="70"/>
    </row>
    <row r="23" spans="1:17" s="71" customFormat="1" x14ac:dyDescent="0.25">
      <c r="A23" s="65"/>
      <c r="B23" s="51"/>
      <c r="C23" s="76" t="s">
        <v>91</v>
      </c>
      <c r="D23" s="53" t="s">
        <v>92</v>
      </c>
      <c r="E23" s="22">
        <v>0</v>
      </c>
      <c r="F23" s="73">
        <v>1</v>
      </c>
      <c r="G23" s="39">
        <f t="shared" si="0"/>
        <v>0</v>
      </c>
      <c r="H23" s="63"/>
      <c r="I23" s="70"/>
      <c r="J23" s="70"/>
      <c r="K23" s="70"/>
      <c r="L23" s="70"/>
      <c r="M23" s="70"/>
      <c r="N23" s="70"/>
      <c r="O23" s="70"/>
      <c r="P23" s="70"/>
      <c r="Q23" s="70"/>
    </row>
    <row r="24" spans="1:17" s="71" customFormat="1" x14ac:dyDescent="0.25">
      <c r="A24" s="65"/>
      <c r="B24" s="51"/>
      <c r="C24" s="13" t="s">
        <v>93</v>
      </c>
      <c r="D24" s="17" t="s">
        <v>57</v>
      </c>
      <c r="E24" s="22">
        <v>0</v>
      </c>
      <c r="F24" s="11">
        <v>0</v>
      </c>
      <c r="G24" s="39">
        <f t="shared" ref="G24:G26" si="3">E24*F24</f>
        <v>0</v>
      </c>
      <c r="H24" s="63"/>
      <c r="I24" s="70"/>
      <c r="J24" s="70"/>
      <c r="K24" s="70"/>
      <c r="L24" s="70"/>
      <c r="M24" s="70"/>
      <c r="N24" s="70"/>
      <c r="O24" s="70"/>
      <c r="P24" s="70"/>
      <c r="Q24" s="70"/>
    </row>
    <row r="25" spans="1:17" s="71" customFormat="1" x14ac:dyDescent="0.25">
      <c r="A25" s="65"/>
      <c r="B25" s="51"/>
      <c r="C25" s="13" t="s">
        <v>93</v>
      </c>
      <c r="D25" s="17" t="s">
        <v>57</v>
      </c>
      <c r="E25" s="22">
        <v>0</v>
      </c>
      <c r="F25" s="11">
        <v>0</v>
      </c>
      <c r="G25" s="39">
        <f t="shared" si="3"/>
        <v>0</v>
      </c>
      <c r="H25" s="63"/>
      <c r="I25" s="70"/>
      <c r="J25" s="70"/>
      <c r="K25" s="70"/>
      <c r="L25" s="70"/>
      <c r="M25" s="70"/>
      <c r="N25" s="70"/>
      <c r="O25" s="70"/>
      <c r="P25" s="70"/>
      <c r="Q25" s="70"/>
    </row>
    <row r="26" spans="1:17" s="71" customFormat="1" x14ac:dyDescent="0.25">
      <c r="A26" s="65"/>
      <c r="B26" s="51"/>
      <c r="C26" s="13" t="s">
        <v>93</v>
      </c>
      <c r="D26" s="17" t="s">
        <v>57</v>
      </c>
      <c r="E26" s="22">
        <v>0</v>
      </c>
      <c r="F26" s="11">
        <v>0</v>
      </c>
      <c r="G26" s="39">
        <f t="shared" si="3"/>
        <v>0</v>
      </c>
      <c r="H26" s="63"/>
      <c r="I26" s="70"/>
      <c r="J26" s="70"/>
      <c r="K26" s="70"/>
      <c r="L26" s="70"/>
      <c r="M26" s="70"/>
      <c r="N26" s="70"/>
      <c r="O26" s="70"/>
      <c r="P26" s="70"/>
      <c r="Q26" s="70"/>
    </row>
    <row r="27" spans="1:17" s="71" customFormat="1" x14ac:dyDescent="0.25">
      <c r="A27" s="65"/>
      <c r="B27" s="51"/>
      <c r="C27" s="75" t="s">
        <v>94</v>
      </c>
      <c r="D27" s="53"/>
      <c r="E27" s="10"/>
      <c r="F27" s="73"/>
      <c r="G27" s="39"/>
      <c r="H27" s="63"/>
      <c r="I27" s="70"/>
      <c r="J27" s="70"/>
      <c r="K27" s="70"/>
      <c r="L27" s="70"/>
      <c r="M27" s="70"/>
      <c r="N27" s="70"/>
      <c r="O27" s="70"/>
      <c r="P27" s="70"/>
      <c r="Q27" s="70"/>
    </row>
    <row r="28" spans="1:17" s="71" customFormat="1" x14ac:dyDescent="0.25">
      <c r="A28" s="65"/>
      <c r="B28" s="51"/>
      <c r="C28" s="76" t="s">
        <v>95</v>
      </c>
      <c r="D28" s="53" t="s">
        <v>96</v>
      </c>
      <c r="E28" s="22">
        <v>0</v>
      </c>
      <c r="F28" s="73">
        <v>1</v>
      </c>
      <c r="G28" s="39">
        <f t="shared" si="0"/>
        <v>0</v>
      </c>
      <c r="H28" s="63"/>
      <c r="I28" s="70"/>
      <c r="J28" s="70"/>
      <c r="K28" s="70"/>
      <c r="L28" s="70"/>
      <c r="M28" s="70"/>
      <c r="N28" s="70"/>
      <c r="O28" s="70"/>
      <c r="P28" s="70"/>
      <c r="Q28" s="70"/>
    </row>
    <row r="29" spans="1:17" s="71" customFormat="1" x14ac:dyDescent="0.25">
      <c r="A29" s="65"/>
      <c r="B29" s="51"/>
      <c r="C29" s="76" t="s">
        <v>97</v>
      </c>
      <c r="D29" s="53" t="s">
        <v>98</v>
      </c>
      <c r="E29" s="22">
        <v>0</v>
      </c>
      <c r="F29" s="73">
        <v>1</v>
      </c>
      <c r="G29" s="39">
        <f t="shared" si="0"/>
        <v>0</v>
      </c>
      <c r="H29" s="63"/>
      <c r="I29" s="70"/>
      <c r="J29" s="70"/>
      <c r="K29" s="70"/>
      <c r="L29" s="70"/>
      <c r="M29" s="70"/>
      <c r="N29" s="70"/>
      <c r="O29" s="70"/>
      <c r="P29" s="70"/>
      <c r="Q29" s="70"/>
    </row>
    <row r="30" spans="1:17" s="71" customFormat="1" x14ac:dyDescent="0.25">
      <c r="A30" s="65"/>
      <c r="B30" s="51"/>
      <c r="C30" s="76" t="s">
        <v>99</v>
      </c>
      <c r="D30" s="53" t="s">
        <v>100</v>
      </c>
      <c r="E30" s="22">
        <v>0</v>
      </c>
      <c r="F30" s="73">
        <v>7</v>
      </c>
      <c r="G30" s="39">
        <f t="shared" si="0"/>
        <v>0</v>
      </c>
      <c r="H30" s="63"/>
      <c r="I30" s="70"/>
      <c r="J30" s="70"/>
      <c r="K30" s="70"/>
      <c r="L30" s="70"/>
      <c r="M30" s="70"/>
      <c r="N30" s="70"/>
      <c r="O30" s="70"/>
      <c r="P30" s="70"/>
      <c r="Q30" s="70"/>
    </row>
    <row r="31" spans="1:17" s="71" customFormat="1" x14ac:dyDescent="0.25">
      <c r="A31" s="65"/>
      <c r="B31" s="51"/>
      <c r="C31" s="76" t="s">
        <v>101</v>
      </c>
      <c r="D31" s="53" t="s">
        <v>102</v>
      </c>
      <c r="E31" s="22">
        <v>0</v>
      </c>
      <c r="F31" s="73">
        <v>7</v>
      </c>
      <c r="G31" s="39">
        <f t="shared" si="0"/>
        <v>0</v>
      </c>
      <c r="H31" s="63"/>
      <c r="I31" s="70"/>
      <c r="J31" s="70"/>
      <c r="K31" s="70"/>
      <c r="L31" s="70"/>
      <c r="M31" s="70"/>
      <c r="N31" s="70"/>
      <c r="O31" s="70"/>
      <c r="P31" s="70"/>
      <c r="Q31" s="70"/>
    </row>
    <row r="32" spans="1:17" s="71" customFormat="1" x14ac:dyDescent="0.25">
      <c r="A32" s="65"/>
      <c r="B32" s="51"/>
      <c r="C32" s="76" t="s">
        <v>103</v>
      </c>
      <c r="D32" s="53" t="s">
        <v>104</v>
      </c>
      <c r="E32" s="22">
        <v>0</v>
      </c>
      <c r="F32" s="73">
        <v>1</v>
      </c>
      <c r="G32" s="39">
        <f t="shared" si="0"/>
        <v>0</v>
      </c>
      <c r="H32" s="63"/>
      <c r="I32" s="70"/>
      <c r="J32" s="70"/>
      <c r="K32" s="70"/>
      <c r="L32" s="70"/>
      <c r="M32" s="70"/>
      <c r="N32" s="70"/>
      <c r="O32" s="70"/>
      <c r="P32" s="70"/>
      <c r="Q32" s="70"/>
    </row>
    <row r="33" spans="1:17" s="71" customFormat="1" x14ac:dyDescent="0.25">
      <c r="A33" s="65"/>
      <c r="B33" s="51"/>
      <c r="C33" s="76" t="s">
        <v>105</v>
      </c>
      <c r="D33" s="53" t="s">
        <v>106</v>
      </c>
      <c r="E33" s="22">
        <v>0</v>
      </c>
      <c r="F33" s="73">
        <v>7</v>
      </c>
      <c r="G33" s="39">
        <f t="shared" si="0"/>
        <v>0</v>
      </c>
      <c r="H33" s="63"/>
      <c r="I33" s="70"/>
      <c r="J33" s="70"/>
      <c r="K33" s="70"/>
      <c r="L33" s="70"/>
      <c r="M33" s="70"/>
      <c r="N33" s="70"/>
      <c r="O33" s="70"/>
      <c r="P33" s="70"/>
      <c r="Q33" s="70"/>
    </row>
    <row r="34" spans="1:17" s="71" customFormat="1" x14ac:dyDescent="0.25">
      <c r="A34" s="65"/>
      <c r="B34" s="51"/>
      <c r="C34" s="76" t="s">
        <v>107</v>
      </c>
      <c r="D34" s="53" t="s">
        <v>87</v>
      </c>
      <c r="E34" s="22">
        <v>0</v>
      </c>
      <c r="F34" s="73">
        <v>1</v>
      </c>
      <c r="G34" s="39">
        <f t="shared" si="0"/>
        <v>0</v>
      </c>
      <c r="H34" s="63"/>
      <c r="I34" s="70"/>
      <c r="J34" s="70"/>
      <c r="K34" s="70"/>
      <c r="L34" s="70"/>
      <c r="M34" s="70"/>
      <c r="N34" s="70"/>
      <c r="O34" s="70"/>
      <c r="P34" s="70"/>
      <c r="Q34" s="70"/>
    </row>
    <row r="35" spans="1:17" s="71" customFormat="1" x14ac:dyDescent="0.25">
      <c r="A35" s="65"/>
      <c r="B35" s="51"/>
      <c r="C35" s="76" t="s">
        <v>108</v>
      </c>
      <c r="D35" s="53" t="s">
        <v>109</v>
      </c>
      <c r="E35" s="22">
        <v>0</v>
      </c>
      <c r="F35" s="73">
        <v>1</v>
      </c>
      <c r="G35" s="39">
        <f t="shared" si="0"/>
        <v>0</v>
      </c>
      <c r="H35" s="63"/>
      <c r="I35" s="70"/>
      <c r="J35" s="70"/>
      <c r="K35" s="70"/>
      <c r="L35" s="70"/>
      <c r="M35" s="70"/>
      <c r="N35" s="70"/>
      <c r="O35" s="70"/>
      <c r="P35" s="70"/>
      <c r="Q35" s="70"/>
    </row>
    <row r="36" spans="1:17" s="71" customFormat="1" x14ac:dyDescent="0.25">
      <c r="A36" s="65"/>
      <c r="B36" s="51"/>
      <c r="C36" s="13" t="s">
        <v>110</v>
      </c>
      <c r="D36" s="17" t="s">
        <v>57</v>
      </c>
      <c r="E36" s="22">
        <v>0</v>
      </c>
      <c r="F36" s="11">
        <v>0</v>
      </c>
      <c r="G36" s="39">
        <f t="shared" ref="G36:G38" si="4">E36*F36</f>
        <v>0</v>
      </c>
      <c r="H36" s="63"/>
      <c r="I36" s="70"/>
      <c r="J36" s="70"/>
      <c r="K36" s="70"/>
      <c r="L36" s="70"/>
      <c r="M36" s="70"/>
      <c r="N36" s="70"/>
      <c r="O36" s="70"/>
      <c r="P36" s="70"/>
      <c r="Q36" s="70"/>
    </row>
    <row r="37" spans="1:17" s="71" customFormat="1" x14ac:dyDescent="0.25">
      <c r="A37" s="65"/>
      <c r="B37" s="51"/>
      <c r="C37" s="13" t="s">
        <v>110</v>
      </c>
      <c r="D37" s="17" t="s">
        <v>57</v>
      </c>
      <c r="E37" s="22">
        <v>0</v>
      </c>
      <c r="F37" s="11">
        <v>0</v>
      </c>
      <c r="G37" s="39">
        <f t="shared" ref="G37" si="5">E37*F37</f>
        <v>0</v>
      </c>
      <c r="H37" s="63"/>
      <c r="I37" s="70"/>
      <c r="J37" s="70"/>
      <c r="K37" s="70"/>
      <c r="L37" s="70"/>
      <c r="M37" s="70"/>
      <c r="N37" s="70"/>
      <c r="O37" s="70"/>
      <c r="P37" s="70"/>
      <c r="Q37" s="70"/>
    </row>
    <row r="38" spans="1:17" s="71" customFormat="1" x14ac:dyDescent="0.25">
      <c r="A38" s="65"/>
      <c r="B38" s="51"/>
      <c r="C38" s="13" t="s">
        <v>110</v>
      </c>
      <c r="D38" s="17" t="s">
        <v>57</v>
      </c>
      <c r="E38" s="22">
        <v>0</v>
      </c>
      <c r="F38" s="11">
        <v>0</v>
      </c>
      <c r="G38" s="39">
        <f t="shared" si="4"/>
        <v>0</v>
      </c>
      <c r="H38" s="63"/>
      <c r="I38" s="70"/>
      <c r="J38" s="70"/>
      <c r="K38" s="70"/>
      <c r="L38" s="70"/>
      <c r="M38" s="70"/>
      <c r="N38" s="70"/>
      <c r="O38" s="70"/>
      <c r="P38" s="70"/>
      <c r="Q38" s="70"/>
    </row>
    <row r="39" spans="1:17" s="71" customFormat="1" x14ac:dyDescent="0.25">
      <c r="A39" s="65"/>
      <c r="B39" s="51"/>
      <c r="C39" s="75" t="s">
        <v>111</v>
      </c>
      <c r="D39" s="53"/>
      <c r="E39" s="10"/>
      <c r="F39" s="73"/>
      <c r="G39" s="39"/>
      <c r="H39" s="63"/>
      <c r="I39" s="70"/>
      <c r="J39" s="70"/>
      <c r="K39" s="70"/>
      <c r="L39" s="70"/>
      <c r="M39" s="70"/>
      <c r="N39" s="70"/>
      <c r="O39" s="70"/>
      <c r="P39" s="70"/>
      <c r="Q39" s="70"/>
    </row>
    <row r="40" spans="1:17" s="71" customFormat="1" x14ac:dyDescent="0.25">
      <c r="A40" s="65"/>
      <c r="B40" s="51"/>
      <c r="C40" s="76" t="s">
        <v>112</v>
      </c>
      <c r="D40" s="53" t="s">
        <v>113</v>
      </c>
      <c r="E40" s="22">
        <v>0</v>
      </c>
      <c r="F40" s="73">
        <v>27</v>
      </c>
      <c r="G40" s="39">
        <f t="shared" si="0"/>
        <v>0</v>
      </c>
      <c r="H40" s="63"/>
      <c r="I40" s="70"/>
      <c r="J40" s="70"/>
      <c r="K40" s="70"/>
      <c r="L40" s="70"/>
      <c r="M40" s="70"/>
      <c r="N40" s="70"/>
      <c r="O40" s="70"/>
      <c r="P40" s="70"/>
      <c r="Q40" s="70"/>
    </row>
    <row r="41" spans="1:17" s="71" customFormat="1" x14ac:dyDescent="0.25">
      <c r="A41" s="65"/>
      <c r="B41" s="51"/>
      <c r="C41" s="76" t="s">
        <v>114</v>
      </c>
      <c r="D41" s="53" t="s">
        <v>113</v>
      </c>
      <c r="E41" s="22">
        <v>0</v>
      </c>
      <c r="F41" s="73">
        <v>15</v>
      </c>
      <c r="G41" s="39">
        <f t="shared" si="0"/>
        <v>0</v>
      </c>
      <c r="H41" s="63"/>
      <c r="I41" s="70"/>
      <c r="J41" s="70"/>
      <c r="K41" s="70"/>
      <c r="L41" s="70"/>
      <c r="M41" s="70"/>
      <c r="N41" s="70"/>
      <c r="O41" s="70"/>
      <c r="P41" s="70"/>
      <c r="Q41" s="70"/>
    </row>
    <row r="42" spans="1:17" s="71" customFormat="1" x14ac:dyDescent="0.25">
      <c r="A42" s="65"/>
      <c r="B42" s="51"/>
      <c r="C42" s="76" t="s">
        <v>115</v>
      </c>
      <c r="D42" s="53" t="s">
        <v>113</v>
      </c>
      <c r="E42" s="22">
        <v>0</v>
      </c>
      <c r="F42" s="73">
        <v>4</v>
      </c>
      <c r="G42" s="39">
        <f t="shared" si="0"/>
        <v>0</v>
      </c>
      <c r="H42" s="63"/>
      <c r="I42" s="70"/>
      <c r="J42" s="70"/>
      <c r="K42" s="70"/>
      <c r="L42" s="70"/>
      <c r="M42" s="70"/>
      <c r="N42" s="70"/>
      <c r="O42" s="70"/>
      <c r="P42" s="70"/>
      <c r="Q42" s="70"/>
    </row>
    <row r="43" spans="1:17" s="71" customFormat="1" x14ac:dyDescent="0.25">
      <c r="A43" s="65"/>
      <c r="B43" s="51"/>
      <c r="C43" s="76" t="s">
        <v>116</v>
      </c>
      <c r="D43" s="53" t="s">
        <v>117</v>
      </c>
      <c r="E43" s="22">
        <v>0</v>
      </c>
      <c r="F43" s="73">
        <v>1</v>
      </c>
      <c r="G43" s="39">
        <f t="shared" si="0"/>
        <v>0</v>
      </c>
      <c r="H43" s="63"/>
      <c r="I43" s="70"/>
      <c r="J43" s="70"/>
      <c r="K43" s="70"/>
      <c r="L43" s="70"/>
      <c r="M43" s="70"/>
      <c r="N43" s="70"/>
      <c r="O43" s="70"/>
      <c r="P43" s="70"/>
      <c r="Q43" s="70"/>
    </row>
    <row r="44" spans="1:17" s="71" customFormat="1" x14ac:dyDescent="0.25">
      <c r="A44" s="65"/>
      <c r="B44" s="51"/>
      <c r="C44" s="76" t="s">
        <v>118</v>
      </c>
      <c r="D44" s="53" t="s">
        <v>119</v>
      </c>
      <c r="E44" s="22">
        <v>0</v>
      </c>
      <c r="F44" s="73">
        <v>1</v>
      </c>
      <c r="G44" s="39">
        <f t="shared" si="0"/>
        <v>0</v>
      </c>
      <c r="H44" s="63"/>
      <c r="I44" s="70"/>
      <c r="J44" s="70"/>
      <c r="K44" s="70"/>
      <c r="L44" s="70"/>
      <c r="M44" s="70"/>
      <c r="N44" s="70"/>
      <c r="O44" s="70"/>
      <c r="P44" s="70"/>
      <c r="Q44" s="70"/>
    </row>
    <row r="45" spans="1:17" s="71" customFormat="1" x14ac:dyDescent="0.25">
      <c r="A45" s="65"/>
      <c r="B45" s="51"/>
      <c r="C45" s="13" t="s">
        <v>120</v>
      </c>
      <c r="D45" s="17" t="s">
        <v>57</v>
      </c>
      <c r="E45" s="22">
        <v>0</v>
      </c>
      <c r="F45" s="11">
        <v>0</v>
      </c>
      <c r="G45" s="39">
        <f t="shared" si="0"/>
        <v>0</v>
      </c>
      <c r="H45" s="63"/>
      <c r="I45" s="70"/>
      <c r="J45" s="70"/>
      <c r="K45" s="70"/>
      <c r="L45" s="70"/>
      <c r="M45" s="70"/>
      <c r="N45" s="70"/>
      <c r="O45" s="70"/>
      <c r="P45" s="70"/>
      <c r="Q45" s="70"/>
    </row>
    <row r="46" spans="1:17" s="71" customFormat="1" x14ac:dyDescent="0.25">
      <c r="A46" s="65"/>
      <c r="B46" s="51"/>
      <c r="C46" s="13" t="s">
        <v>120</v>
      </c>
      <c r="D46" s="17" t="s">
        <v>57</v>
      </c>
      <c r="E46" s="22">
        <v>0</v>
      </c>
      <c r="F46" s="11">
        <v>0</v>
      </c>
      <c r="G46" s="39">
        <f t="shared" si="0"/>
        <v>0</v>
      </c>
      <c r="H46" s="63"/>
      <c r="I46" s="70"/>
      <c r="J46" s="70"/>
      <c r="K46" s="70"/>
      <c r="L46" s="70"/>
      <c r="M46" s="70"/>
      <c r="N46" s="70"/>
      <c r="O46" s="70"/>
      <c r="P46" s="70"/>
      <c r="Q46" s="70"/>
    </row>
    <row r="47" spans="1:17" s="71" customFormat="1" x14ac:dyDescent="0.25">
      <c r="A47" s="65"/>
      <c r="B47" s="51"/>
      <c r="C47" s="13" t="s">
        <v>120</v>
      </c>
      <c r="D47" s="17" t="s">
        <v>57</v>
      </c>
      <c r="E47" s="22">
        <v>0</v>
      </c>
      <c r="F47" s="11">
        <v>0</v>
      </c>
      <c r="G47" s="39">
        <f t="shared" si="0"/>
        <v>0</v>
      </c>
      <c r="H47" s="63"/>
      <c r="I47" s="70"/>
      <c r="J47" s="70"/>
      <c r="K47" s="70"/>
      <c r="L47" s="70"/>
      <c r="M47" s="70"/>
      <c r="N47" s="70"/>
      <c r="O47" s="70"/>
      <c r="P47" s="70"/>
      <c r="Q47" s="70"/>
    </row>
    <row r="48" spans="1:17" s="71" customFormat="1" x14ac:dyDescent="0.25">
      <c r="A48" s="65"/>
      <c r="B48" s="51"/>
      <c r="C48" s="13" t="s">
        <v>120</v>
      </c>
      <c r="D48" s="17" t="s">
        <v>57</v>
      </c>
      <c r="E48" s="22">
        <v>0</v>
      </c>
      <c r="F48" s="11">
        <v>0</v>
      </c>
      <c r="G48" s="39">
        <f t="shared" si="0"/>
        <v>0</v>
      </c>
      <c r="H48" s="63"/>
      <c r="I48" s="70"/>
      <c r="J48" s="70"/>
      <c r="K48" s="70"/>
      <c r="L48" s="70"/>
      <c r="M48" s="70"/>
      <c r="N48" s="70"/>
      <c r="O48" s="70"/>
      <c r="P48" s="70"/>
      <c r="Q48" s="70"/>
    </row>
    <row r="49" spans="1:17" s="43" customFormat="1" ht="20.45" customHeight="1" x14ac:dyDescent="0.4">
      <c r="A49" s="46"/>
      <c r="C49" s="56"/>
      <c r="D49" s="56"/>
      <c r="F49" s="38" t="s">
        <v>121</v>
      </c>
      <c r="G49" s="77">
        <f>SUM(G5)</f>
        <v>0</v>
      </c>
    </row>
    <row r="50" spans="1:17" s="43" customFormat="1" ht="6.75" customHeight="1" x14ac:dyDescent="0.25">
      <c r="A50" s="46"/>
      <c r="D50" s="41"/>
    </row>
    <row r="51" spans="1:17" s="71" customFormat="1" ht="30" x14ac:dyDescent="0.25">
      <c r="A51" s="65"/>
      <c r="B51" s="38">
        <v>6</v>
      </c>
      <c r="C51" s="68" t="s">
        <v>122</v>
      </c>
      <c r="D51" s="69" t="s">
        <v>26</v>
      </c>
      <c r="E51" s="38" t="s">
        <v>27</v>
      </c>
      <c r="F51" s="69" t="s">
        <v>28</v>
      </c>
      <c r="G51" s="69" t="s">
        <v>74</v>
      </c>
      <c r="H51" s="63"/>
      <c r="I51" s="70"/>
      <c r="J51" s="70"/>
      <c r="K51" s="70"/>
      <c r="L51" s="70"/>
      <c r="M51" s="70"/>
      <c r="N51" s="70"/>
      <c r="O51" s="70"/>
      <c r="P51" s="70"/>
      <c r="Q51" s="70"/>
    </row>
    <row r="52" spans="1:17" s="71" customFormat="1" x14ac:dyDescent="0.25">
      <c r="A52" s="65"/>
      <c r="B52" s="51" t="str">
        <f>CONCATENATE(B$51,".1")</f>
        <v>6.1</v>
      </c>
      <c r="C52" s="72" t="s">
        <v>123</v>
      </c>
      <c r="D52" s="53" t="s">
        <v>124</v>
      </c>
      <c r="E52" s="22">
        <v>0</v>
      </c>
      <c r="F52" s="73">
        <v>1380</v>
      </c>
      <c r="G52" s="54">
        <f t="shared" ref="G52" si="6">E52*F52</f>
        <v>0</v>
      </c>
      <c r="H52" s="63"/>
      <c r="I52" s="70"/>
      <c r="J52" s="70"/>
      <c r="K52" s="70"/>
      <c r="L52" s="70"/>
      <c r="M52" s="70"/>
      <c r="N52" s="70"/>
      <c r="O52" s="70"/>
      <c r="P52" s="70"/>
      <c r="Q52" s="70"/>
    </row>
    <row r="53" spans="1:17" s="71" customFormat="1" ht="30" x14ac:dyDescent="0.25">
      <c r="A53" s="65"/>
      <c r="B53" s="51" t="str">
        <f>CONCATENATE(B$51,".2")</f>
        <v>6.2</v>
      </c>
      <c r="C53" s="72" t="s">
        <v>125</v>
      </c>
      <c r="D53" s="78" t="s">
        <v>126</v>
      </c>
      <c r="E53" s="22">
        <v>0</v>
      </c>
      <c r="F53" s="73">
        <f>84+1170</f>
        <v>1254</v>
      </c>
      <c r="G53" s="54">
        <f t="shared" ref="G53:G55" si="7">E53*F53</f>
        <v>0</v>
      </c>
      <c r="H53" s="63"/>
      <c r="I53" s="70"/>
      <c r="J53" s="70"/>
      <c r="K53" s="70"/>
      <c r="L53" s="70"/>
      <c r="M53" s="70"/>
      <c r="N53" s="70"/>
      <c r="O53" s="70"/>
      <c r="P53" s="70"/>
      <c r="Q53" s="70"/>
    </row>
    <row r="54" spans="1:17" s="71" customFormat="1" x14ac:dyDescent="0.25">
      <c r="A54" s="65"/>
      <c r="B54" s="51" t="str">
        <f>CONCATENATE(B$51,".3")</f>
        <v>6.3</v>
      </c>
      <c r="C54" s="72" t="s">
        <v>127</v>
      </c>
      <c r="D54" s="53"/>
      <c r="E54" s="10"/>
      <c r="F54" s="73"/>
      <c r="G54" s="54">
        <f>SUM(G55:G58)</f>
        <v>0</v>
      </c>
      <c r="H54" s="63"/>
      <c r="I54" s="70"/>
      <c r="J54" s="70"/>
      <c r="K54" s="70"/>
      <c r="L54" s="70"/>
      <c r="M54" s="70"/>
      <c r="N54" s="70"/>
      <c r="O54" s="70"/>
      <c r="P54" s="70"/>
      <c r="Q54" s="70"/>
    </row>
    <row r="55" spans="1:17" s="71" customFormat="1" x14ac:dyDescent="0.25">
      <c r="A55" s="65"/>
      <c r="B55" s="51"/>
      <c r="C55" s="76" t="s">
        <v>128</v>
      </c>
      <c r="D55" s="53" t="s">
        <v>129</v>
      </c>
      <c r="E55" s="22">
        <v>0</v>
      </c>
      <c r="F55" s="73">
        <v>39</v>
      </c>
      <c r="G55" s="39">
        <f t="shared" si="7"/>
        <v>0</v>
      </c>
      <c r="H55" s="63"/>
      <c r="I55" s="70"/>
      <c r="J55" s="70"/>
      <c r="K55" s="70"/>
      <c r="L55" s="70"/>
      <c r="M55" s="70"/>
      <c r="N55" s="70"/>
      <c r="O55" s="70"/>
      <c r="P55" s="70"/>
      <c r="Q55" s="70"/>
    </row>
    <row r="56" spans="1:17" s="71" customFormat="1" x14ac:dyDescent="0.25">
      <c r="A56" s="65"/>
      <c r="B56" s="51"/>
      <c r="C56" s="76" t="s">
        <v>130</v>
      </c>
      <c r="D56" s="53" t="s">
        <v>129</v>
      </c>
      <c r="E56" s="22">
        <v>0</v>
      </c>
      <c r="F56" s="73">
        <v>26</v>
      </c>
      <c r="G56" s="39">
        <f>E56*F56</f>
        <v>0</v>
      </c>
      <c r="H56" s="63"/>
      <c r="I56" s="70"/>
      <c r="J56" s="70"/>
      <c r="K56" s="70"/>
      <c r="L56" s="70"/>
      <c r="M56" s="70"/>
      <c r="N56" s="70"/>
      <c r="O56" s="70"/>
      <c r="P56" s="70"/>
      <c r="Q56" s="70"/>
    </row>
    <row r="57" spans="1:17" s="71" customFormat="1" x14ac:dyDescent="0.25">
      <c r="A57" s="65"/>
      <c r="B57" s="51"/>
      <c r="C57" s="76" t="s">
        <v>131</v>
      </c>
      <c r="D57" s="53" t="s">
        <v>129</v>
      </c>
      <c r="E57" s="22">
        <v>0</v>
      </c>
      <c r="F57" s="73">
        <v>27</v>
      </c>
      <c r="G57" s="39">
        <f>E57*F57</f>
        <v>0</v>
      </c>
      <c r="H57" s="63"/>
      <c r="I57" s="70"/>
      <c r="J57" s="70"/>
      <c r="K57" s="70"/>
      <c r="L57" s="70"/>
      <c r="M57" s="70"/>
      <c r="N57" s="70"/>
      <c r="O57" s="70"/>
      <c r="P57" s="70"/>
      <c r="Q57" s="70"/>
    </row>
    <row r="58" spans="1:17" s="71" customFormat="1" x14ac:dyDescent="0.25">
      <c r="A58" s="65"/>
      <c r="B58" s="51"/>
      <c r="C58" s="76" t="s">
        <v>132</v>
      </c>
      <c r="D58" s="53" t="s">
        <v>129</v>
      </c>
      <c r="E58" s="22">
        <v>0</v>
      </c>
      <c r="F58" s="73">
        <v>28</v>
      </c>
      <c r="G58" s="39">
        <f>E58*F58</f>
        <v>0</v>
      </c>
      <c r="H58" s="63"/>
      <c r="I58" s="70"/>
      <c r="J58" s="70"/>
      <c r="K58" s="70"/>
      <c r="L58" s="70"/>
      <c r="M58" s="70"/>
      <c r="N58" s="70"/>
      <c r="O58" s="70"/>
      <c r="P58" s="70"/>
      <c r="Q58" s="70"/>
    </row>
    <row r="59" spans="1:17" s="71" customFormat="1" x14ac:dyDescent="0.25">
      <c r="A59" s="65"/>
      <c r="B59" s="51" t="str">
        <f>CONCATENATE(B$51,".4")</f>
        <v>6.4</v>
      </c>
      <c r="C59" s="72" t="s">
        <v>39</v>
      </c>
      <c r="D59" s="53" t="s">
        <v>133</v>
      </c>
      <c r="E59" s="22">
        <v>0</v>
      </c>
      <c r="F59" s="73">
        <v>100</v>
      </c>
      <c r="G59" s="54">
        <f t="shared" ref="G59:G60" si="8">E59*F59</f>
        <v>0</v>
      </c>
      <c r="H59" s="63"/>
      <c r="I59" s="70"/>
      <c r="J59" s="70"/>
      <c r="K59" s="70"/>
      <c r="L59" s="70"/>
      <c r="M59" s="70"/>
      <c r="N59" s="70"/>
      <c r="O59" s="70"/>
      <c r="P59" s="70"/>
      <c r="Q59" s="70"/>
    </row>
    <row r="60" spans="1:17" s="71" customFormat="1" x14ac:dyDescent="0.25">
      <c r="A60" s="65"/>
      <c r="B60" s="51" t="str">
        <f>CONCATENATE(B$51,".5")</f>
        <v>6.5</v>
      </c>
      <c r="C60" s="72" t="s">
        <v>134</v>
      </c>
      <c r="D60" s="53" t="s">
        <v>133</v>
      </c>
      <c r="E60" s="22">
        <v>0</v>
      </c>
      <c r="F60" s="73">
        <v>200</v>
      </c>
      <c r="G60" s="54">
        <f t="shared" si="8"/>
        <v>0</v>
      </c>
      <c r="H60" s="63"/>
      <c r="I60" s="70"/>
      <c r="J60" s="70"/>
      <c r="K60" s="70"/>
      <c r="L60" s="70"/>
      <c r="M60" s="70"/>
      <c r="N60" s="70"/>
      <c r="O60" s="70"/>
      <c r="P60" s="70"/>
      <c r="Q60" s="70"/>
    </row>
    <row r="61" spans="1:17" s="71" customFormat="1" x14ac:dyDescent="0.25">
      <c r="A61" s="65"/>
      <c r="B61" s="51" t="str">
        <f>CONCATENATE(B$51,".6")</f>
        <v>6.6</v>
      </c>
      <c r="C61" s="72" t="s">
        <v>41</v>
      </c>
      <c r="D61" s="53" t="s">
        <v>135</v>
      </c>
      <c r="E61" s="22">
        <v>0</v>
      </c>
      <c r="F61" s="73">
        <v>1</v>
      </c>
      <c r="G61" s="54">
        <f>E61*F61</f>
        <v>0</v>
      </c>
      <c r="H61" s="63"/>
      <c r="I61" s="70"/>
      <c r="J61" s="70"/>
      <c r="K61" s="70"/>
      <c r="L61" s="70"/>
      <c r="M61" s="70"/>
      <c r="N61" s="70"/>
      <c r="O61" s="70"/>
      <c r="P61" s="70"/>
      <c r="Q61" s="70"/>
    </row>
    <row r="62" spans="1:17" s="43" customFormat="1" ht="20.45" customHeight="1" x14ac:dyDescent="0.4">
      <c r="A62" s="46"/>
      <c r="C62" s="56"/>
      <c r="D62" s="56"/>
      <c r="F62" s="38" t="s">
        <v>136</v>
      </c>
      <c r="G62" s="77">
        <f>SUM(G52:G54,G59:G61)</f>
        <v>0</v>
      </c>
    </row>
    <row r="63" spans="1:17" s="43" customFormat="1" ht="6.75" customHeight="1" x14ac:dyDescent="0.25">
      <c r="A63" s="46"/>
      <c r="D63" s="41"/>
    </row>
    <row r="64" spans="1:17" s="71" customFormat="1" ht="30" x14ac:dyDescent="0.25">
      <c r="A64" s="65"/>
      <c r="B64" s="38">
        <v>7</v>
      </c>
      <c r="C64" s="68" t="s">
        <v>137</v>
      </c>
      <c r="D64" s="69" t="s">
        <v>26</v>
      </c>
      <c r="E64" s="38" t="s">
        <v>27</v>
      </c>
      <c r="F64" s="69" t="s">
        <v>28</v>
      </c>
      <c r="G64" s="69" t="s">
        <v>74</v>
      </c>
      <c r="H64" s="63"/>
      <c r="I64" s="70"/>
      <c r="J64" s="70"/>
      <c r="K64" s="70"/>
      <c r="L64" s="70"/>
      <c r="M64" s="70"/>
      <c r="N64" s="70"/>
      <c r="O64" s="70"/>
      <c r="P64" s="70"/>
      <c r="Q64" s="70"/>
    </row>
    <row r="65" spans="1:17" s="71" customFormat="1" x14ac:dyDescent="0.25">
      <c r="A65" s="65"/>
      <c r="B65" s="51" t="str">
        <f>CONCATENATE(B$64,".1")</f>
        <v>7.1</v>
      </c>
      <c r="C65" s="72" t="s">
        <v>138</v>
      </c>
      <c r="D65" s="53" t="s">
        <v>139</v>
      </c>
      <c r="E65" s="22">
        <v>0</v>
      </c>
      <c r="F65" s="73">
        <v>1750</v>
      </c>
      <c r="G65" s="39">
        <f t="shared" ref="G65" si="9">E65*F65</f>
        <v>0</v>
      </c>
      <c r="H65" s="63"/>
      <c r="I65" s="70"/>
      <c r="J65" s="70"/>
      <c r="K65" s="70"/>
      <c r="L65" s="70"/>
      <c r="M65" s="70"/>
      <c r="N65" s="70"/>
      <c r="O65" s="70"/>
      <c r="P65" s="70"/>
      <c r="Q65" s="70"/>
    </row>
    <row r="66" spans="1:17" s="43" customFormat="1" ht="20.45" customHeight="1" x14ac:dyDescent="0.4">
      <c r="A66" s="46"/>
      <c r="C66" s="56"/>
      <c r="D66" s="56"/>
      <c r="F66" s="38" t="s">
        <v>140</v>
      </c>
      <c r="G66" s="77">
        <f>SUM(G65:G65)</f>
        <v>0</v>
      </c>
    </row>
    <row r="67" spans="1:17" s="43" customFormat="1" ht="6.75" customHeight="1" x14ac:dyDescent="0.25">
      <c r="A67" s="46"/>
      <c r="D67" s="41"/>
    </row>
    <row r="68" spans="1:17" s="71" customFormat="1" ht="30" x14ac:dyDescent="0.25">
      <c r="A68" s="65"/>
      <c r="B68" s="38">
        <v>8</v>
      </c>
      <c r="C68" s="68" t="s">
        <v>141</v>
      </c>
      <c r="D68" s="69" t="s">
        <v>26</v>
      </c>
      <c r="E68" s="38" t="s">
        <v>27</v>
      </c>
      <c r="F68" s="69" t="s">
        <v>28</v>
      </c>
      <c r="G68" s="69" t="s">
        <v>74</v>
      </c>
      <c r="H68" s="63"/>
      <c r="I68" s="70"/>
      <c r="J68" s="70"/>
      <c r="K68" s="70"/>
      <c r="L68" s="70"/>
      <c r="M68" s="70"/>
      <c r="N68" s="70"/>
      <c r="O68" s="70"/>
      <c r="P68" s="70"/>
      <c r="Q68" s="70"/>
    </row>
    <row r="69" spans="1:17" s="71" customFormat="1" x14ac:dyDescent="0.25">
      <c r="A69" s="65"/>
      <c r="B69" s="51" t="str">
        <f>CONCATENATE(B$68,".1")</f>
        <v>8.1</v>
      </c>
      <c r="C69" s="72" t="s">
        <v>142</v>
      </c>
      <c r="D69" s="53" t="s">
        <v>139</v>
      </c>
      <c r="E69" s="22">
        <v>0</v>
      </c>
      <c r="F69" s="73">
        <v>1750</v>
      </c>
      <c r="G69" s="39">
        <f t="shared" ref="G69" si="10">E69*F69</f>
        <v>0</v>
      </c>
      <c r="H69" s="63"/>
      <c r="I69" s="70"/>
      <c r="J69" s="70"/>
      <c r="K69" s="70"/>
      <c r="L69" s="70"/>
      <c r="M69" s="70"/>
      <c r="N69" s="70"/>
      <c r="O69" s="70"/>
      <c r="P69" s="70"/>
      <c r="Q69" s="70"/>
    </row>
    <row r="70" spans="1:17" s="71" customFormat="1" x14ac:dyDescent="0.25">
      <c r="A70" s="65"/>
      <c r="B70" s="51" t="str">
        <f>CONCATENATE(B$68,".2")</f>
        <v>8.2</v>
      </c>
      <c r="C70" s="72" t="s">
        <v>143</v>
      </c>
      <c r="D70" s="53" t="s">
        <v>139</v>
      </c>
      <c r="E70" s="22">
        <v>0</v>
      </c>
      <c r="F70" s="73">
        <v>25</v>
      </c>
      <c r="G70" s="39">
        <f t="shared" ref="G70" si="11">E70*F70</f>
        <v>0</v>
      </c>
      <c r="H70" s="63"/>
      <c r="I70" s="70"/>
      <c r="J70" s="70"/>
      <c r="K70" s="70"/>
      <c r="L70" s="70"/>
      <c r="M70" s="70"/>
      <c r="N70" s="70"/>
      <c r="O70" s="70"/>
      <c r="P70" s="70"/>
      <c r="Q70" s="70"/>
    </row>
    <row r="71" spans="1:17" s="43" customFormat="1" ht="20.45" customHeight="1" x14ac:dyDescent="0.4">
      <c r="A71" s="46"/>
      <c r="C71" s="56"/>
      <c r="D71" s="56"/>
      <c r="F71" s="38" t="s">
        <v>144</v>
      </c>
      <c r="G71" s="77">
        <f>SUM(G69:G70)</f>
        <v>0</v>
      </c>
    </row>
    <row r="72" spans="1:17" s="43" customFormat="1" ht="6.75" customHeight="1" x14ac:dyDescent="0.25">
      <c r="A72" s="46"/>
      <c r="D72" s="41"/>
    </row>
    <row r="73" spans="1:17" s="71" customFormat="1" ht="30" x14ac:dyDescent="0.25">
      <c r="A73" s="65"/>
      <c r="B73" s="38">
        <v>9</v>
      </c>
      <c r="C73" s="79" t="s">
        <v>145</v>
      </c>
      <c r="D73" s="69" t="s">
        <v>26</v>
      </c>
      <c r="E73" s="38" t="s">
        <v>27</v>
      </c>
      <c r="F73" s="69" t="s">
        <v>28</v>
      </c>
      <c r="G73" s="69" t="s">
        <v>74</v>
      </c>
      <c r="H73" s="63"/>
      <c r="I73" s="70"/>
      <c r="J73" s="70"/>
      <c r="K73" s="70"/>
      <c r="L73" s="70"/>
      <c r="M73" s="70"/>
      <c r="N73" s="70"/>
      <c r="O73" s="70"/>
      <c r="P73" s="70"/>
      <c r="Q73" s="70"/>
    </row>
    <row r="74" spans="1:17" s="71" customFormat="1" x14ac:dyDescent="0.25">
      <c r="A74" s="65"/>
      <c r="B74" s="51" t="str">
        <f>CONCATENATE(B$73,".1")</f>
        <v>9.1</v>
      </c>
      <c r="C74" s="52" t="s">
        <v>45</v>
      </c>
      <c r="D74" s="53" t="s">
        <v>146</v>
      </c>
      <c r="E74" s="22">
        <v>0</v>
      </c>
      <c r="F74" s="73">
        <v>1</v>
      </c>
      <c r="G74" s="39">
        <f t="shared" ref="G74:G75" si="12">E74*F74</f>
        <v>0</v>
      </c>
      <c r="H74" s="63"/>
      <c r="I74" s="70"/>
      <c r="J74" s="70"/>
      <c r="K74" s="70"/>
      <c r="L74" s="70"/>
      <c r="M74" s="70"/>
      <c r="N74" s="70"/>
      <c r="O74" s="70"/>
      <c r="P74" s="70"/>
      <c r="Q74" s="70"/>
    </row>
    <row r="75" spans="1:17" s="71" customFormat="1" x14ac:dyDescent="0.25">
      <c r="A75" s="65"/>
      <c r="B75" s="51" t="str">
        <f>CONCATENATE(B$73,".2")</f>
        <v>9.2</v>
      </c>
      <c r="C75" s="52" t="s">
        <v>46</v>
      </c>
      <c r="D75" s="53" t="s">
        <v>147</v>
      </c>
      <c r="E75" s="22">
        <v>0</v>
      </c>
      <c r="F75" s="73">
        <v>1</v>
      </c>
      <c r="G75" s="39">
        <f t="shared" si="12"/>
        <v>0</v>
      </c>
      <c r="H75" s="63"/>
      <c r="I75" s="70"/>
      <c r="J75" s="70"/>
      <c r="K75" s="70"/>
      <c r="L75" s="70"/>
      <c r="M75" s="70"/>
      <c r="N75" s="70"/>
      <c r="O75" s="70"/>
      <c r="P75" s="70"/>
      <c r="Q75" s="70"/>
    </row>
    <row r="76" spans="1:17" s="71" customFormat="1" x14ac:dyDescent="0.25">
      <c r="A76" s="65"/>
      <c r="B76" s="51" t="str">
        <f>CONCATENATE(B$73,".3")</f>
        <v>9.3</v>
      </c>
      <c r="C76" s="72" t="s">
        <v>148</v>
      </c>
      <c r="D76" s="53"/>
      <c r="E76" s="22">
        <v>0</v>
      </c>
      <c r="F76" s="73"/>
      <c r="G76" s="54">
        <f>SUM(G77:G82)</f>
        <v>0</v>
      </c>
      <c r="H76" s="63"/>
      <c r="I76" s="70"/>
      <c r="J76" s="70"/>
      <c r="K76" s="70"/>
      <c r="L76" s="70"/>
      <c r="M76" s="70"/>
      <c r="N76" s="70"/>
      <c r="O76" s="70"/>
      <c r="P76" s="70"/>
      <c r="Q76" s="70"/>
    </row>
    <row r="77" spans="1:17" s="71" customFormat="1" x14ac:dyDescent="0.25">
      <c r="A77" s="65"/>
      <c r="B77" s="51"/>
      <c r="C77" s="76" t="s">
        <v>149</v>
      </c>
      <c r="D77" s="53" t="s">
        <v>139</v>
      </c>
      <c r="E77" s="22">
        <v>0</v>
      </c>
      <c r="F77" s="73">
        <v>1750</v>
      </c>
      <c r="G77" s="39">
        <f t="shared" ref="G77:G85" si="13">E77*F77</f>
        <v>0</v>
      </c>
      <c r="H77" s="63"/>
      <c r="I77" s="70"/>
      <c r="J77" s="70"/>
      <c r="K77" s="70"/>
      <c r="L77" s="70"/>
      <c r="M77" s="70"/>
      <c r="N77" s="70"/>
      <c r="O77" s="70"/>
      <c r="P77" s="70"/>
      <c r="Q77" s="70"/>
    </row>
    <row r="78" spans="1:17" s="71" customFormat="1" x14ac:dyDescent="0.25">
      <c r="A78" s="65"/>
      <c r="B78" s="51"/>
      <c r="C78" s="76" t="s">
        <v>150</v>
      </c>
      <c r="D78" s="53" t="s">
        <v>151</v>
      </c>
      <c r="E78" s="22">
        <v>0</v>
      </c>
      <c r="F78" s="73">
        <f>SUM(F52:F53)</f>
        <v>2634</v>
      </c>
      <c r="G78" s="39">
        <f t="shared" si="13"/>
        <v>0</v>
      </c>
      <c r="H78" s="63"/>
      <c r="I78" s="70"/>
      <c r="J78" s="70"/>
      <c r="K78" s="70"/>
      <c r="L78" s="70"/>
      <c r="M78" s="70"/>
      <c r="N78" s="70"/>
      <c r="O78" s="70"/>
      <c r="P78" s="70"/>
      <c r="Q78" s="70"/>
    </row>
    <row r="79" spans="1:17" s="71" customFormat="1" x14ac:dyDescent="0.25">
      <c r="A79" s="65"/>
      <c r="B79" s="51"/>
      <c r="C79" s="76" t="s">
        <v>152</v>
      </c>
      <c r="D79" s="53" t="s">
        <v>90</v>
      </c>
      <c r="E79" s="22">
        <v>0</v>
      </c>
      <c r="F79" s="73">
        <f>SUM(F40:F42)</f>
        <v>46</v>
      </c>
      <c r="G79" s="39">
        <f t="shared" si="13"/>
        <v>0</v>
      </c>
      <c r="H79" s="63"/>
      <c r="I79" s="70"/>
      <c r="J79" s="70"/>
      <c r="K79" s="70"/>
      <c r="L79" s="70"/>
      <c r="M79" s="70"/>
      <c r="N79" s="70"/>
      <c r="O79" s="70"/>
      <c r="P79" s="70"/>
      <c r="Q79" s="70"/>
    </row>
    <row r="80" spans="1:17" s="71" customFormat="1" x14ac:dyDescent="0.25">
      <c r="A80" s="65"/>
      <c r="B80" s="51"/>
      <c r="C80" s="76" t="s">
        <v>153</v>
      </c>
      <c r="D80" s="53" t="s">
        <v>154</v>
      </c>
      <c r="E80" s="22">
        <v>0</v>
      </c>
      <c r="F80" s="73">
        <v>1</v>
      </c>
      <c r="G80" s="39">
        <f t="shared" si="13"/>
        <v>0</v>
      </c>
      <c r="H80" s="63"/>
      <c r="I80" s="70"/>
      <c r="J80" s="70"/>
      <c r="K80" s="70"/>
      <c r="L80" s="70"/>
      <c r="M80" s="70"/>
      <c r="N80" s="70"/>
      <c r="O80" s="70"/>
      <c r="P80" s="70"/>
      <c r="Q80" s="70"/>
    </row>
    <row r="81" spans="1:17" s="71" customFormat="1" x14ac:dyDescent="0.25">
      <c r="A81" s="65"/>
      <c r="B81" s="51"/>
      <c r="C81" s="76" t="s">
        <v>155</v>
      </c>
      <c r="D81" s="53" t="s">
        <v>98</v>
      </c>
      <c r="E81" s="22">
        <v>0</v>
      </c>
      <c r="F81" s="73">
        <v>1</v>
      </c>
      <c r="G81" s="39">
        <f t="shared" si="13"/>
        <v>0</v>
      </c>
      <c r="H81" s="63"/>
      <c r="I81" s="70"/>
      <c r="J81" s="70"/>
      <c r="K81" s="70"/>
      <c r="L81" s="70"/>
      <c r="M81" s="70"/>
      <c r="N81" s="70"/>
      <c r="O81" s="70"/>
      <c r="P81" s="70"/>
      <c r="Q81" s="70"/>
    </row>
    <row r="82" spans="1:17" s="71" customFormat="1" x14ac:dyDescent="0.25">
      <c r="A82" s="65"/>
      <c r="B82" s="51"/>
      <c r="C82" s="76" t="s">
        <v>156</v>
      </c>
      <c r="D82" s="53" t="s">
        <v>98</v>
      </c>
      <c r="E82" s="22">
        <v>0</v>
      </c>
      <c r="F82" s="73">
        <v>7</v>
      </c>
      <c r="G82" s="39">
        <f t="shared" si="13"/>
        <v>0</v>
      </c>
      <c r="H82" s="63"/>
      <c r="I82" s="70"/>
      <c r="J82" s="70"/>
      <c r="K82" s="70"/>
      <c r="L82" s="70"/>
      <c r="M82" s="70"/>
      <c r="N82" s="70"/>
      <c r="O82" s="70"/>
      <c r="P82" s="70"/>
      <c r="Q82" s="70"/>
    </row>
    <row r="83" spans="1:17" s="71" customFormat="1" x14ac:dyDescent="0.25">
      <c r="A83" s="65"/>
      <c r="B83" s="51" t="str">
        <f>CONCATENATE(B$73,".4")</f>
        <v>9.4</v>
      </c>
      <c r="C83" s="13" t="s">
        <v>157</v>
      </c>
      <c r="D83" s="17" t="s">
        <v>57</v>
      </c>
      <c r="E83" s="22">
        <v>0</v>
      </c>
      <c r="F83" s="11">
        <v>0</v>
      </c>
      <c r="G83" s="39">
        <f t="shared" si="13"/>
        <v>0</v>
      </c>
      <c r="H83" s="63"/>
      <c r="I83" s="70"/>
      <c r="J83" s="70"/>
      <c r="K83" s="70"/>
      <c r="L83" s="70"/>
      <c r="M83" s="70"/>
      <c r="N83" s="70"/>
      <c r="O83" s="70"/>
      <c r="P83" s="70"/>
      <c r="Q83" s="70"/>
    </row>
    <row r="84" spans="1:17" s="71" customFormat="1" x14ac:dyDescent="0.25">
      <c r="A84" s="65"/>
      <c r="B84" s="51" t="str">
        <f>CONCATENATE(B$73,".5")</f>
        <v>9.5</v>
      </c>
      <c r="C84" s="13" t="s">
        <v>157</v>
      </c>
      <c r="D84" s="17" t="s">
        <v>57</v>
      </c>
      <c r="E84" s="22">
        <v>0</v>
      </c>
      <c r="F84" s="11">
        <v>0</v>
      </c>
      <c r="G84" s="39">
        <f t="shared" si="13"/>
        <v>0</v>
      </c>
      <c r="H84" s="63"/>
      <c r="I84" s="70"/>
      <c r="J84" s="70"/>
      <c r="K84" s="70"/>
      <c r="L84" s="70"/>
      <c r="M84" s="70"/>
      <c r="N84" s="70"/>
      <c r="O84" s="70"/>
      <c r="P84" s="70"/>
      <c r="Q84" s="70"/>
    </row>
    <row r="85" spans="1:17" s="71" customFormat="1" x14ac:dyDescent="0.25">
      <c r="A85" s="65"/>
      <c r="B85" s="51" t="str">
        <f>CONCATENATE(B$73,".6")</f>
        <v>9.6</v>
      </c>
      <c r="C85" s="13" t="s">
        <v>157</v>
      </c>
      <c r="D85" s="17" t="s">
        <v>57</v>
      </c>
      <c r="E85" s="22">
        <v>0</v>
      </c>
      <c r="F85" s="11">
        <v>0</v>
      </c>
      <c r="G85" s="39">
        <f t="shared" si="13"/>
        <v>0</v>
      </c>
      <c r="H85" s="63"/>
      <c r="I85" s="70"/>
      <c r="J85" s="70"/>
      <c r="K85" s="70"/>
      <c r="L85" s="70"/>
      <c r="M85" s="70"/>
      <c r="N85" s="70"/>
      <c r="O85" s="70"/>
      <c r="P85" s="70"/>
      <c r="Q85" s="70"/>
    </row>
    <row r="86" spans="1:17" s="43" customFormat="1" ht="20.45" customHeight="1" x14ac:dyDescent="0.4">
      <c r="A86" s="46"/>
      <c r="C86" s="56"/>
      <c r="D86" s="56"/>
      <c r="F86" s="38" t="s">
        <v>158</v>
      </c>
      <c r="G86" s="77">
        <f>SUM(G74:G76,G83:G85)</f>
        <v>0</v>
      </c>
    </row>
    <row r="87" spans="1:17" s="43" customFormat="1" ht="6.75" customHeight="1" x14ac:dyDescent="0.25">
      <c r="A87" s="46"/>
      <c r="D87" s="41"/>
    </row>
    <row r="88" spans="1:17" s="71" customFormat="1" ht="30" x14ac:dyDescent="0.25">
      <c r="A88" s="65"/>
      <c r="B88" s="38">
        <v>10</v>
      </c>
      <c r="C88" s="68" t="s">
        <v>159</v>
      </c>
      <c r="D88" s="69" t="s">
        <v>26</v>
      </c>
      <c r="E88" s="38" t="s">
        <v>27</v>
      </c>
      <c r="F88" s="69" t="s">
        <v>28</v>
      </c>
      <c r="G88" s="69" t="s">
        <v>74</v>
      </c>
      <c r="H88" s="63"/>
      <c r="I88" s="70"/>
      <c r="J88" s="70"/>
      <c r="K88" s="70"/>
      <c r="L88" s="70"/>
      <c r="M88" s="70"/>
      <c r="N88" s="70"/>
      <c r="O88" s="70"/>
      <c r="P88" s="70"/>
      <c r="Q88" s="70"/>
    </row>
    <row r="89" spans="1:17" s="71" customFormat="1" x14ac:dyDescent="0.25">
      <c r="A89" s="65"/>
      <c r="B89" s="51" t="str">
        <f>CONCATENATE(B$88,".1")</f>
        <v>10.1</v>
      </c>
      <c r="C89" s="72" t="s">
        <v>160</v>
      </c>
      <c r="D89" s="53" t="s">
        <v>135</v>
      </c>
      <c r="E89" s="22">
        <v>0</v>
      </c>
      <c r="F89" s="73">
        <v>1</v>
      </c>
      <c r="G89" s="54">
        <f t="shared" ref="G89:G92" si="14">E89*F89</f>
        <v>0</v>
      </c>
      <c r="H89" s="63"/>
      <c r="I89" s="70"/>
      <c r="J89" s="70"/>
      <c r="K89" s="70"/>
      <c r="L89" s="70"/>
      <c r="M89" s="70"/>
      <c r="N89" s="70"/>
      <c r="O89" s="70"/>
      <c r="P89" s="70"/>
      <c r="Q89" s="70"/>
    </row>
    <row r="90" spans="1:17" s="71" customFormat="1" x14ac:dyDescent="0.25">
      <c r="A90" s="65"/>
      <c r="B90" s="51" t="str">
        <f>CONCATENATE(B$88,".2")</f>
        <v>10.2</v>
      </c>
      <c r="C90" s="13" t="s">
        <v>161</v>
      </c>
      <c r="D90" s="17" t="s">
        <v>57</v>
      </c>
      <c r="E90" s="22">
        <v>0</v>
      </c>
      <c r="F90" s="11">
        <v>0</v>
      </c>
      <c r="G90" s="54">
        <f t="shared" si="14"/>
        <v>0</v>
      </c>
      <c r="H90" s="63"/>
      <c r="I90" s="70"/>
      <c r="J90" s="70"/>
      <c r="K90" s="70"/>
      <c r="L90" s="70"/>
      <c r="M90" s="70"/>
      <c r="N90" s="70"/>
      <c r="O90" s="70"/>
      <c r="P90" s="70"/>
      <c r="Q90" s="70"/>
    </row>
    <row r="91" spans="1:17" s="71" customFormat="1" x14ac:dyDescent="0.25">
      <c r="A91" s="65"/>
      <c r="B91" s="51" t="str">
        <f>CONCATENATE(B$88,".3")</f>
        <v>10.3</v>
      </c>
      <c r="C91" s="13" t="s">
        <v>161</v>
      </c>
      <c r="D91" s="17" t="s">
        <v>57</v>
      </c>
      <c r="E91" s="22">
        <v>0</v>
      </c>
      <c r="F91" s="11">
        <v>0</v>
      </c>
      <c r="G91" s="54">
        <f t="shared" si="14"/>
        <v>0</v>
      </c>
      <c r="H91" s="63"/>
      <c r="I91" s="70"/>
      <c r="J91" s="70"/>
      <c r="K91" s="70"/>
      <c r="L91" s="70"/>
      <c r="M91" s="70"/>
      <c r="N91" s="70"/>
      <c r="O91" s="70"/>
      <c r="P91" s="70"/>
      <c r="Q91" s="70"/>
    </row>
    <row r="92" spans="1:17" s="71" customFormat="1" x14ac:dyDescent="0.25">
      <c r="A92" s="65"/>
      <c r="B92" s="51" t="str">
        <f>CONCATENATE(B$88,".4")</f>
        <v>10.4</v>
      </c>
      <c r="C92" s="13" t="s">
        <v>161</v>
      </c>
      <c r="D92" s="17" t="s">
        <v>57</v>
      </c>
      <c r="E92" s="22">
        <v>0</v>
      </c>
      <c r="F92" s="11">
        <v>0</v>
      </c>
      <c r="G92" s="54">
        <f t="shared" si="14"/>
        <v>0</v>
      </c>
      <c r="H92" s="63"/>
      <c r="I92" s="70"/>
      <c r="J92" s="70"/>
      <c r="K92" s="70"/>
      <c r="L92" s="70"/>
      <c r="M92" s="70"/>
      <c r="N92" s="70"/>
      <c r="O92" s="70"/>
      <c r="P92" s="70"/>
      <c r="Q92" s="70"/>
    </row>
    <row r="93" spans="1:17" s="43" customFormat="1" ht="20.45" customHeight="1" x14ac:dyDescent="0.4">
      <c r="A93" s="46"/>
      <c r="C93" s="56"/>
      <c r="D93" s="56"/>
      <c r="F93" s="38" t="s">
        <v>162</v>
      </c>
      <c r="G93" s="77">
        <f>SUM(G89:G92)</f>
        <v>0</v>
      </c>
    </row>
    <row r="94" spans="1:17" s="43" customFormat="1" ht="6.75" customHeight="1" x14ac:dyDescent="0.25">
      <c r="A94" s="46"/>
      <c r="D94" s="41"/>
    </row>
    <row r="95" spans="1:17" s="71" customFormat="1" ht="30" x14ac:dyDescent="0.25">
      <c r="A95" s="65"/>
      <c r="B95" s="38">
        <v>11</v>
      </c>
      <c r="C95" s="68" t="s">
        <v>163</v>
      </c>
      <c r="D95" s="69" t="s">
        <v>26</v>
      </c>
      <c r="E95" s="38" t="s">
        <v>27</v>
      </c>
      <c r="F95" s="69" t="s">
        <v>28</v>
      </c>
      <c r="G95" s="69" t="s">
        <v>74</v>
      </c>
      <c r="H95" s="63"/>
      <c r="I95" s="70"/>
      <c r="J95" s="43"/>
      <c r="K95" s="70"/>
      <c r="L95" s="70"/>
      <c r="M95" s="70"/>
      <c r="N95" s="70"/>
      <c r="O95" s="70"/>
      <c r="P95" s="70"/>
      <c r="Q95" s="70"/>
    </row>
    <row r="96" spans="1:17" s="71" customFormat="1" x14ac:dyDescent="0.25">
      <c r="A96" s="65"/>
      <c r="B96" s="51" t="str">
        <f>CONCATENATE(B$95,".1")</f>
        <v>11.1</v>
      </c>
      <c r="C96" s="80" t="s">
        <v>164</v>
      </c>
      <c r="D96" s="53"/>
      <c r="E96" s="10"/>
      <c r="F96" s="73"/>
      <c r="G96" s="54">
        <f>SUM(G97:G100)</f>
        <v>0</v>
      </c>
      <c r="H96" s="63"/>
      <c r="I96" s="70"/>
      <c r="J96" s="43"/>
      <c r="K96" s="70"/>
      <c r="L96" s="70"/>
      <c r="M96" s="70"/>
      <c r="N96" s="70"/>
      <c r="O96" s="70"/>
      <c r="P96" s="70"/>
      <c r="Q96" s="70"/>
    </row>
    <row r="97" spans="1:30" s="71" customFormat="1" x14ac:dyDescent="0.25">
      <c r="A97" s="65"/>
      <c r="B97" s="51"/>
      <c r="C97" s="76" t="s">
        <v>165</v>
      </c>
      <c r="D97" s="53" t="s">
        <v>166</v>
      </c>
      <c r="E97" s="22">
        <v>0</v>
      </c>
      <c r="F97" s="73">
        <v>1</v>
      </c>
      <c r="G97" s="39">
        <f t="shared" ref="G97:G112" si="15">E97*F97</f>
        <v>0</v>
      </c>
      <c r="H97" s="63"/>
      <c r="I97" s="70"/>
      <c r="J97" s="43"/>
      <c r="K97" s="70"/>
      <c r="L97" s="70"/>
      <c r="M97" s="70"/>
      <c r="N97" s="70"/>
      <c r="O97" s="70"/>
      <c r="P97" s="70"/>
      <c r="Q97" s="70"/>
    </row>
    <row r="98" spans="1:30" s="71" customFormat="1" x14ac:dyDescent="0.25">
      <c r="A98" s="65"/>
      <c r="B98" s="51"/>
      <c r="C98" s="13" t="s">
        <v>167</v>
      </c>
      <c r="D98" s="17" t="s">
        <v>57</v>
      </c>
      <c r="E98" s="22">
        <v>0</v>
      </c>
      <c r="F98" s="11">
        <v>0</v>
      </c>
      <c r="G98" s="39">
        <f t="shared" si="15"/>
        <v>0</v>
      </c>
      <c r="H98" s="63"/>
      <c r="I98" s="70"/>
      <c r="J98" s="43"/>
      <c r="K98" s="70"/>
      <c r="L98" s="70"/>
      <c r="M98" s="70"/>
      <c r="N98" s="70"/>
      <c r="O98" s="70"/>
      <c r="P98" s="70"/>
      <c r="Q98" s="70"/>
    </row>
    <row r="99" spans="1:30" s="71" customFormat="1" x14ac:dyDescent="0.25">
      <c r="A99" s="65"/>
      <c r="B99" s="51"/>
      <c r="C99" s="13" t="s">
        <v>167</v>
      </c>
      <c r="D99" s="17" t="s">
        <v>57</v>
      </c>
      <c r="E99" s="22">
        <v>0</v>
      </c>
      <c r="F99" s="11">
        <v>0</v>
      </c>
      <c r="G99" s="39">
        <f t="shared" ref="G99" si="16">E99*F99</f>
        <v>0</v>
      </c>
      <c r="H99" s="63"/>
      <c r="I99" s="70"/>
      <c r="J99" s="43"/>
      <c r="K99" s="70"/>
      <c r="L99" s="70"/>
      <c r="M99" s="70"/>
      <c r="N99" s="70"/>
      <c r="O99" s="70"/>
      <c r="P99" s="70"/>
      <c r="Q99" s="70"/>
    </row>
    <row r="100" spans="1:30" s="71" customFormat="1" x14ac:dyDescent="0.25">
      <c r="A100" s="65"/>
      <c r="B100" s="51"/>
      <c r="C100" s="13" t="s">
        <v>167</v>
      </c>
      <c r="D100" s="17" t="s">
        <v>57</v>
      </c>
      <c r="E100" s="22">
        <v>0</v>
      </c>
      <c r="F100" s="11">
        <v>0</v>
      </c>
      <c r="G100" s="39">
        <f t="shared" si="15"/>
        <v>0</v>
      </c>
      <c r="H100" s="63"/>
      <c r="I100" s="70"/>
      <c r="J100" s="43"/>
      <c r="K100" s="70"/>
      <c r="L100" s="70"/>
      <c r="M100" s="70"/>
      <c r="N100" s="70"/>
      <c r="O100" s="70"/>
      <c r="P100" s="70"/>
      <c r="Q100" s="70"/>
    </row>
    <row r="101" spans="1:30" s="71" customFormat="1" x14ac:dyDescent="0.25">
      <c r="A101" s="65"/>
      <c r="B101" s="51" t="str">
        <f>CONCATENATE(B$95,".2")</f>
        <v>11.2</v>
      </c>
      <c r="C101" s="80" t="s">
        <v>168</v>
      </c>
      <c r="D101" s="53"/>
      <c r="E101" s="22"/>
      <c r="F101" s="73"/>
      <c r="G101" s="54">
        <f>SUM(G102:G113)</f>
        <v>0</v>
      </c>
      <c r="H101" s="63"/>
      <c r="I101" s="70"/>
      <c r="J101" s="43"/>
      <c r="K101" s="70"/>
      <c r="L101" s="70"/>
      <c r="M101" s="70"/>
      <c r="N101" s="70"/>
      <c r="O101" s="70"/>
      <c r="P101" s="70"/>
      <c r="Q101" s="70"/>
    </row>
    <row r="102" spans="1:30" s="71" customFormat="1" x14ac:dyDescent="0.25">
      <c r="A102" s="65"/>
      <c r="B102" s="51"/>
      <c r="C102" s="76" t="s">
        <v>169</v>
      </c>
      <c r="D102" s="53" t="s">
        <v>170</v>
      </c>
      <c r="E102" s="22">
        <v>0</v>
      </c>
      <c r="F102" s="73">
        <v>1</v>
      </c>
      <c r="G102" s="39">
        <f t="shared" si="15"/>
        <v>0</v>
      </c>
      <c r="H102" s="63"/>
      <c r="I102" s="70"/>
      <c r="K102" s="70"/>
      <c r="L102" s="70"/>
      <c r="M102" s="70"/>
      <c r="N102" s="70"/>
      <c r="O102" s="70"/>
      <c r="P102" s="70"/>
      <c r="Q102" s="70"/>
      <c r="AD102" s="73">
        <v>1</v>
      </c>
    </row>
    <row r="103" spans="1:30" s="71" customFormat="1" x14ac:dyDescent="0.25">
      <c r="A103" s="65"/>
      <c r="B103" s="51"/>
      <c r="C103" s="76" t="s">
        <v>171</v>
      </c>
      <c r="D103" s="53" t="s">
        <v>117</v>
      </c>
      <c r="E103" s="22">
        <v>0</v>
      </c>
      <c r="F103" s="73">
        <v>1</v>
      </c>
      <c r="G103" s="39">
        <f t="shared" si="15"/>
        <v>0</v>
      </c>
      <c r="H103" s="63"/>
      <c r="I103" s="70"/>
      <c r="K103" s="70"/>
      <c r="L103" s="70"/>
      <c r="M103" s="70"/>
      <c r="N103" s="70"/>
      <c r="O103" s="70"/>
      <c r="P103" s="70"/>
      <c r="Q103" s="70"/>
      <c r="AD103" s="73">
        <v>1</v>
      </c>
    </row>
    <row r="104" spans="1:30" s="71" customFormat="1" x14ac:dyDescent="0.25">
      <c r="A104" s="65"/>
      <c r="B104" s="51"/>
      <c r="C104" s="76" t="s">
        <v>172</v>
      </c>
      <c r="D104" s="53" t="s">
        <v>117</v>
      </c>
      <c r="E104" s="22">
        <v>0</v>
      </c>
      <c r="F104" s="73">
        <v>1</v>
      </c>
      <c r="G104" s="39">
        <f t="shared" ref="G104:G106" si="17">E104*F104</f>
        <v>0</v>
      </c>
      <c r="H104" s="63"/>
      <c r="I104" s="70"/>
      <c r="K104" s="70"/>
      <c r="L104" s="70"/>
      <c r="M104" s="70"/>
      <c r="N104" s="70"/>
      <c r="O104" s="70"/>
      <c r="P104" s="70"/>
      <c r="Q104" s="70"/>
      <c r="AD104" s="73">
        <v>9</v>
      </c>
    </row>
    <row r="105" spans="1:30" s="71" customFormat="1" x14ac:dyDescent="0.25">
      <c r="A105" s="65"/>
      <c r="B105" s="51"/>
      <c r="C105" s="76" t="s">
        <v>173</v>
      </c>
      <c r="D105" s="53" t="s">
        <v>117</v>
      </c>
      <c r="E105" s="22">
        <v>0</v>
      </c>
      <c r="F105" s="73">
        <v>1</v>
      </c>
      <c r="G105" s="39">
        <f t="shared" si="17"/>
        <v>0</v>
      </c>
      <c r="H105" s="63"/>
      <c r="I105" s="70"/>
      <c r="K105" s="70"/>
      <c r="L105" s="70"/>
      <c r="M105" s="70"/>
      <c r="N105" s="70"/>
      <c r="O105" s="70"/>
      <c r="P105" s="70"/>
      <c r="Q105" s="70"/>
      <c r="AD105" s="73">
        <v>7</v>
      </c>
    </row>
    <row r="106" spans="1:30" s="71" customFormat="1" x14ac:dyDescent="0.25">
      <c r="A106" s="65"/>
      <c r="B106" s="51"/>
      <c r="C106" s="76" t="s">
        <v>174</v>
      </c>
      <c r="D106" s="53" t="s">
        <v>117</v>
      </c>
      <c r="E106" s="22">
        <v>0</v>
      </c>
      <c r="F106" s="73">
        <v>1</v>
      </c>
      <c r="G106" s="39">
        <f t="shared" si="17"/>
        <v>0</v>
      </c>
      <c r="H106" s="63"/>
      <c r="I106" s="70"/>
      <c r="K106" s="70"/>
      <c r="L106" s="70"/>
      <c r="M106" s="70"/>
      <c r="N106" s="70"/>
      <c r="O106" s="70"/>
      <c r="P106" s="70"/>
      <c r="Q106" s="70"/>
      <c r="AD106" s="73">
        <v>7</v>
      </c>
    </row>
    <row r="107" spans="1:30" s="71" customFormat="1" x14ac:dyDescent="0.25">
      <c r="A107" s="65"/>
      <c r="B107" s="51"/>
      <c r="C107" s="76" t="s">
        <v>175</v>
      </c>
      <c r="D107" s="53" t="s">
        <v>176</v>
      </c>
      <c r="E107" s="22">
        <v>0</v>
      </c>
      <c r="F107" s="73">
        <v>1</v>
      </c>
      <c r="G107" s="39">
        <f t="shared" si="15"/>
        <v>0</v>
      </c>
      <c r="H107" s="63"/>
      <c r="I107" s="70"/>
      <c r="K107" s="70"/>
      <c r="L107" s="70"/>
      <c r="M107" s="70"/>
      <c r="N107" s="70"/>
      <c r="O107" s="70"/>
      <c r="P107" s="70"/>
      <c r="Q107" s="70"/>
      <c r="AD107" s="73">
        <v>15</v>
      </c>
    </row>
    <row r="108" spans="1:30" s="71" customFormat="1" x14ac:dyDescent="0.25">
      <c r="A108" s="65"/>
      <c r="B108" s="51"/>
      <c r="C108" s="76" t="s">
        <v>177</v>
      </c>
      <c r="D108" s="53" t="s">
        <v>178</v>
      </c>
      <c r="E108" s="22">
        <v>0</v>
      </c>
      <c r="F108" s="73">
        <v>1</v>
      </c>
      <c r="G108" s="39">
        <f t="shared" ref="G108:G109" si="18">E108*F108</f>
        <v>0</v>
      </c>
      <c r="H108" s="63"/>
      <c r="I108" s="70"/>
      <c r="K108" s="70"/>
      <c r="L108" s="70"/>
      <c r="M108" s="70"/>
      <c r="N108" s="70"/>
      <c r="O108" s="70"/>
      <c r="P108" s="70"/>
      <c r="Q108" s="70"/>
      <c r="AD108" s="73">
        <v>78</v>
      </c>
    </row>
    <row r="109" spans="1:30" s="71" customFormat="1" x14ac:dyDescent="0.25">
      <c r="A109" s="65"/>
      <c r="B109" s="51"/>
      <c r="C109" s="76" t="s">
        <v>179</v>
      </c>
      <c r="D109" s="53" t="s">
        <v>180</v>
      </c>
      <c r="E109" s="22">
        <v>0</v>
      </c>
      <c r="F109" s="73">
        <v>1</v>
      </c>
      <c r="G109" s="39">
        <f t="shared" si="18"/>
        <v>0</v>
      </c>
      <c r="H109" s="63"/>
      <c r="I109" s="70"/>
      <c r="K109" s="70"/>
      <c r="L109" s="70"/>
      <c r="M109" s="70"/>
      <c r="N109" s="70"/>
      <c r="O109" s="70"/>
      <c r="P109" s="70"/>
      <c r="Q109" s="70"/>
      <c r="AD109" s="73">
        <f>AD104*1+AD105*2+AD106*4</f>
        <v>51</v>
      </c>
    </row>
    <row r="110" spans="1:30" s="71" customFormat="1" x14ac:dyDescent="0.25">
      <c r="A110" s="65"/>
      <c r="B110" s="51"/>
      <c r="C110" s="13" t="s">
        <v>181</v>
      </c>
      <c r="D110" s="17" t="s">
        <v>57</v>
      </c>
      <c r="E110" s="22">
        <v>0</v>
      </c>
      <c r="F110" s="11">
        <v>0</v>
      </c>
      <c r="G110" s="39">
        <f t="shared" si="15"/>
        <v>0</v>
      </c>
      <c r="H110" s="63"/>
      <c r="I110" s="70"/>
      <c r="J110" s="70"/>
      <c r="K110" s="70"/>
      <c r="L110" s="70"/>
      <c r="M110" s="70"/>
      <c r="N110" s="70"/>
      <c r="O110" s="70"/>
      <c r="P110" s="70"/>
      <c r="Q110" s="70"/>
    </row>
    <row r="111" spans="1:30" s="71" customFormat="1" x14ac:dyDescent="0.25">
      <c r="A111" s="65"/>
      <c r="B111" s="51"/>
      <c r="C111" s="13" t="s">
        <v>181</v>
      </c>
      <c r="D111" s="17" t="s">
        <v>57</v>
      </c>
      <c r="E111" s="22">
        <v>0</v>
      </c>
      <c r="F111" s="11">
        <v>0</v>
      </c>
      <c r="G111" s="39">
        <f t="shared" si="15"/>
        <v>0</v>
      </c>
      <c r="H111" s="63"/>
      <c r="I111" s="70"/>
      <c r="J111" s="70"/>
      <c r="K111" s="70"/>
      <c r="L111" s="70"/>
      <c r="M111" s="70"/>
      <c r="N111" s="70"/>
      <c r="O111" s="70"/>
      <c r="P111" s="70"/>
      <c r="Q111" s="70"/>
    </row>
    <row r="112" spans="1:30" s="71" customFormat="1" x14ac:dyDescent="0.25">
      <c r="A112" s="65"/>
      <c r="B112" s="51"/>
      <c r="C112" s="13" t="s">
        <v>181</v>
      </c>
      <c r="D112" s="17" t="s">
        <v>57</v>
      </c>
      <c r="E112" s="22">
        <v>0</v>
      </c>
      <c r="F112" s="11">
        <v>0</v>
      </c>
      <c r="G112" s="39">
        <f t="shared" si="15"/>
        <v>0</v>
      </c>
      <c r="H112" s="63"/>
      <c r="I112" s="70"/>
      <c r="J112" s="70"/>
      <c r="K112" s="70"/>
      <c r="L112" s="70"/>
      <c r="M112" s="70"/>
      <c r="N112" s="70"/>
      <c r="O112" s="70"/>
      <c r="P112" s="70"/>
      <c r="Q112" s="70"/>
    </row>
    <row r="113" spans="1:17" s="71" customFormat="1" x14ac:dyDescent="0.25">
      <c r="A113" s="65"/>
      <c r="B113" s="51"/>
      <c r="C113" s="13" t="s">
        <v>181</v>
      </c>
      <c r="D113" s="17" t="s">
        <v>57</v>
      </c>
      <c r="E113" s="22">
        <v>0</v>
      </c>
      <c r="F113" s="11">
        <v>0</v>
      </c>
      <c r="G113" s="39">
        <f t="shared" ref="G113" si="19">E113*F113</f>
        <v>0</v>
      </c>
      <c r="H113" s="63"/>
      <c r="I113" s="70"/>
      <c r="J113" s="70"/>
      <c r="K113" s="70"/>
      <c r="L113" s="70"/>
      <c r="M113" s="70"/>
      <c r="N113" s="70"/>
      <c r="O113" s="70"/>
      <c r="P113" s="70"/>
      <c r="Q113" s="70"/>
    </row>
    <row r="114" spans="1:17" s="43" customFormat="1" ht="20.45" customHeight="1" x14ac:dyDescent="0.4">
      <c r="A114" s="46"/>
      <c r="C114" s="56"/>
      <c r="D114" s="56"/>
      <c r="F114" s="38" t="s">
        <v>182</v>
      </c>
      <c r="G114" s="77">
        <f>SUM(G96,G101)</f>
        <v>0</v>
      </c>
      <c r="J114" s="70"/>
    </row>
    <row r="115" spans="1:17" s="43" customFormat="1" ht="6.75" customHeight="1" x14ac:dyDescent="0.25">
      <c r="A115" s="46"/>
      <c r="D115" s="41"/>
      <c r="J115" s="70"/>
    </row>
    <row r="116" spans="1:17" s="71" customFormat="1" ht="30" x14ac:dyDescent="0.25">
      <c r="A116" s="65"/>
      <c r="B116" s="38">
        <v>12</v>
      </c>
      <c r="C116" s="68" t="s">
        <v>183</v>
      </c>
      <c r="D116" s="69" t="s">
        <v>26</v>
      </c>
      <c r="E116" s="38" t="s">
        <v>27</v>
      </c>
      <c r="F116" s="69" t="s">
        <v>28</v>
      </c>
      <c r="G116" s="69" t="s">
        <v>74</v>
      </c>
      <c r="H116" s="63"/>
      <c r="I116" s="70"/>
      <c r="J116" s="70"/>
      <c r="K116" s="70"/>
      <c r="L116" s="70"/>
      <c r="M116" s="70"/>
      <c r="N116" s="70"/>
      <c r="O116" s="70"/>
      <c r="P116" s="70"/>
      <c r="Q116" s="70"/>
    </row>
    <row r="117" spans="1:17" s="71" customFormat="1" x14ac:dyDescent="0.25">
      <c r="A117" s="65"/>
      <c r="B117" s="51" t="str">
        <f>CONCATENATE(B$116,".1")</f>
        <v>12.1</v>
      </c>
      <c r="C117" s="72" t="s">
        <v>184</v>
      </c>
      <c r="D117" s="53"/>
      <c r="E117" s="10"/>
      <c r="F117" s="73"/>
      <c r="G117" s="54">
        <f>SUM(G118:G122)</f>
        <v>0</v>
      </c>
      <c r="H117" s="63"/>
      <c r="I117" s="70"/>
      <c r="J117" s="70"/>
      <c r="K117" s="70"/>
      <c r="L117" s="70"/>
      <c r="M117" s="70"/>
      <c r="N117" s="70"/>
      <c r="O117" s="70"/>
      <c r="P117" s="70"/>
      <c r="Q117" s="70"/>
    </row>
    <row r="118" spans="1:17" s="71" customFormat="1" x14ac:dyDescent="0.25">
      <c r="A118" s="65"/>
      <c r="B118" s="51"/>
      <c r="C118" s="76" t="s">
        <v>185</v>
      </c>
      <c r="D118" s="53" t="s">
        <v>186</v>
      </c>
      <c r="E118" s="22">
        <v>0</v>
      </c>
      <c r="F118" s="73">
        <v>2</v>
      </c>
      <c r="G118" s="39">
        <f>E118*F118</f>
        <v>0</v>
      </c>
      <c r="H118" s="63"/>
      <c r="I118" s="70"/>
      <c r="J118" s="70"/>
      <c r="K118" s="70"/>
      <c r="L118" s="70"/>
      <c r="M118" s="70"/>
      <c r="N118" s="70"/>
      <c r="O118" s="70"/>
      <c r="P118" s="70"/>
      <c r="Q118" s="70"/>
    </row>
    <row r="119" spans="1:17" s="71" customFormat="1" x14ac:dyDescent="0.25">
      <c r="A119" s="65"/>
      <c r="B119" s="51"/>
      <c r="C119" s="76" t="s">
        <v>187</v>
      </c>
      <c r="D119" s="53" t="s">
        <v>188</v>
      </c>
      <c r="E119" s="22">
        <v>0</v>
      </c>
      <c r="F119" s="73">
        <v>2</v>
      </c>
      <c r="G119" s="39">
        <f>E119*F119</f>
        <v>0</v>
      </c>
      <c r="H119" s="63"/>
      <c r="I119" s="70"/>
      <c r="J119" s="70"/>
      <c r="K119" s="70"/>
      <c r="L119" s="70"/>
      <c r="M119" s="70"/>
      <c r="N119" s="70"/>
      <c r="O119" s="70"/>
      <c r="P119" s="70"/>
      <c r="Q119" s="70"/>
    </row>
    <row r="120" spans="1:17" s="71" customFormat="1" x14ac:dyDescent="0.25">
      <c r="A120" s="65"/>
      <c r="B120" s="51"/>
      <c r="C120" s="13" t="s">
        <v>189</v>
      </c>
      <c r="D120" s="17" t="s">
        <v>57</v>
      </c>
      <c r="E120" s="22">
        <v>0</v>
      </c>
      <c r="F120" s="11">
        <v>0</v>
      </c>
      <c r="G120" s="39">
        <f t="shared" ref="G120:G122" si="20">E120*F120</f>
        <v>0</v>
      </c>
      <c r="H120" s="63"/>
      <c r="I120" s="70"/>
      <c r="J120" s="70"/>
      <c r="K120" s="70"/>
      <c r="L120" s="70"/>
      <c r="M120" s="70"/>
      <c r="N120" s="70"/>
      <c r="O120" s="70"/>
      <c r="P120" s="70"/>
      <c r="Q120" s="70"/>
    </row>
    <row r="121" spans="1:17" s="71" customFormat="1" x14ac:dyDescent="0.25">
      <c r="A121" s="65"/>
      <c r="B121" s="51"/>
      <c r="C121" s="13" t="s">
        <v>189</v>
      </c>
      <c r="D121" s="17" t="s">
        <v>57</v>
      </c>
      <c r="E121" s="22">
        <v>0</v>
      </c>
      <c r="F121" s="11">
        <v>0</v>
      </c>
      <c r="G121" s="39">
        <f t="shared" si="20"/>
        <v>0</v>
      </c>
      <c r="H121" s="63"/>
      <c r="I121" s="70"/>
      <c r="J121" s="70"/>
      <c r="K121" s="70"/>
      <c r="L121" s="70"/>
      <c r="M121" s="70"/>
      <c r="N121" s="70"/>
      <c r="O121" s="70"/>
      <c r="P121" s="70"/>
      <c r="Q121" s="70"/>
    </row>
    <row r="122" spans="1:17" s="71" customFormat="1" x14ac:dyDescent="0.25">
      <c r="A122" s="65"/>
      <c r="B122" s="51"/>
      <c r="C122" s="13" t="s">
        <v>189</v>
      </c>
      <c r="D122" s="17" t="s">
        <v>57</v>
      </c>
      <c r="E122" s="22">
        <v>0</v>
      </c>
      <c r="F122" s="11">
        <v>0</v>
      </c>
      <c r="G122" s="39">
        <f t="shared" si="20"/>
        <v>0</v>
      </c>
      <c r="H122" s="63"/>
      <c r="I122" s="70"/>
      <c r="J122" s="70"/>
      <c r="K122" s="70"/>
      <c r="L122" s="70"/>
      <c r="M122" s="70"/>
      <c r="N122" s="70"/>
      <c r="O122" s="70"/>
      <c r="P122" s="70"/>
      <c r="Q122" s="70"/>
    </row>
    <row r="123" spans="1:17" s="43" customFormat="1" ht="20.45" customHeight="1" x14ac:dyDescent="0.4">
      <c r="A123" s="46"/>
      <c r="C123" s="56"/>
      <c r="D123" s="56"/>
      <c r="F123" s="38" t="s">
        <v>190</v>
      </c>
      <c r="G123" s="77">
        <f>SUM(G117)</f>
        <v>0</v>
      </c>
    </row>
    <row r="124" spans="1:17" s="43" customFormat="1" ht="6.75" customHeight="1" x14ac:dyDescent="0.25">
      <c r="A124" s="46"/>
      <c r="D124" s="41"/>
    </row>
    <row r="125" spans="1:17" s="71" customFormat="1" ht="30" x14ac:dyDescent="0.25">
      <c r="A125" s="65"/>
      <c r="B125" s="38">
        <v>13</v>
      </c>
      <c r="C125" s="68" t="s">
        <v>191</v>
      </c>
      <c r="D125" s="69" t="s">
        <v>26</v>
      </c>
      <c r="E125" s="38" t="s">
        <v>27</v>
      </c>
      <c r="F125" s="69" t="s">
        <v>28</v>
      </c>
      <c r="G125" s="69" t="s">
        <v>74</v>
      </c>
      <c r="H125" s="63"/>
      <c r="I125" s="70"/>
      <c r="J125" s="70"/>
      <c r="K125" s="70"/>
      <c r="L125" s="70"/>
      <c r="M125" s="70"/>
      <c r="N125" s="70"/>
      <c r="O125" s="70"/>
      <c r="P125" s="70"/>
      <c r="Q125" s="70"/>
    </row>
    <row r="126" spans="1:17" s="71" customFormat="1" x14ac:dyDescent="0.25">
      <c r="A126" s="65"/>
      <c r="B126" s="51" t="str">
        <f>CONCATENATE(B$125,".1")</f>
        <v>13.1</v>
      </c>
      <c r="C126" s="72" t="s">
        <v>192</v>
      </c>
      <c r="D126" s="53" t="s">
        <v>139</v>
      </c>
      <c r="E126" s="22">
        <v>0</v>
      </c>
      <c r="F126" s="73">
        <v>1750</v>
      </c>
      <c r="G126" s="39">
        <f t="shared" ref="G126" si="21">E126*F126</f>
        <v>0</v>
      </c>
      <c r="H126" s="63"/>
      <c r="I126" s="70"/>
      <c r="J126" s="70"/>
      <c r="K126" s="70"/>
      <c r="L126" s="70"/>
      <c r="M126" s="70"/>
      <c r="N126" s="70"/>
      <c r="O126" s="70"/>
      <c r="P126" s="70"/>
      <c r="Q126" s="70"/>
    </row>
    <row r="127" spans="1:17" s="43" customFormat="1" ht="20.45" customHeight="1" x14ac:dyDescent="0.4">
      <c r="A127" s="46"/>
      <c r="C127" s="56"/>
      <c r="D127" s="56"/>
      <c r="G127" s="77">
        <f>SUM(G126:G126)</f>
        <v>0</v>
      </c>
    </row>
    <row r="128" spans="1:17" s="43" customFormat="1" ht="6.75" customHeight="1" x14ac:dyDescent="0.25">
      <c r="A128" s="46"/>
      <c r="D128" s="41"/>
    </row>
    <row r="129" spans="1:17" s="71" customFormat="1" ht="30" x14ac:dyDescent="0.25">
      <c r="A129" s="65"/>
      <c r="B129" s="38">
        <v>14</v>
      </c>
      <c r="C129" s="68" t="s">
        <v>193</v>
      </c>
      <c r="D129" s="69" t="s">
        <v>26</v>
      </c>
      <c r="E129" s="38" t="s">
        <v>27</v>
      </c>
      <c r="F129" s="69" t="s">
        <v>28</v>
      </c>
      <c r="G129" s="69" t="s">
        <v>74</v>
      </c>
      <c r="H129" s="63"/>
      <c r="I129" s="70"/>
      <c r="J129" s="70"/>
      <c r="K129" s="70"/>
      <c r="L129" s="70"/>
      <c r="M129" s="70"/>
      <c r="N129" s="70"/>
      <c r="O129" s="70"/>
      <c r="P129" s="70"/>
      <c r="Q129" s="70"/>
    </row>
    <row r="130" spans="1:17" s="71" customFormat="1" x14ac:dyDescent="0.25">
      <c r="A130" s="65"/>
      <c r="B130" s="51" t="str">
        <f>CONCATENATE(B$129,".1")</f>
        <v>14.1</v>
      </c>
      <c r="C130" s="72" t="s">
        <v>68</v>
      </c>
      <c r="D130" s="53" t="s">
        <v>139</v>
      </c>
      <c r="E130" s="22">
        <v>0</v>
      </c>
      <c r="F130" s="73">
        <v>1750</v>
      </c>
      <c r="G130" s="54">
        <f t="shared" ref="G130" si="22">E130*F130</f>
        <v>0</v>
      </c>
      <c r="H130" s="63"/>
      <c r="I130" s="70"/>
      <c r="J130" s="70"/>
      <c r="K130" s="70"/>
      <c r="L130" s="70"/>
      <c r="M130" s="70"/>
      <c r="N130" s="70"/>
      <c r="O130" s="70"/>
      <c r="P130" s="70"/>
      <c r="Q130" s="70"/>
    </row>
    <row r="131" spans="1:17" s="43" customFormat="1" ht="20.45" customHeight="1" x14ac:dyDescent="0.4">
      <c r="A131" s="46"/>
      <c r="C131" s="56"/>
      <c r="D131" s="56"/>
      <c r="F131" s="38" t="s">
        <v>194</v>
      </c>
      <c r="G131" s="77">
        <f>SUM(G130:G130)</f>
        <v>0</v>
      </c>
    </row>
    <row r="132" spans="1:17" s="43" customFormat="1" ht="6.75" customHeight="1" x14ac:dyDescent="0.25">
      <c r="A132" s="46"/>
      <c r="D132" s="41"/>
    </row>
    <row r="133" spans="1:17" s="63" customFormat="1" x14ac:dyDescent="0.25">
      <c r="A133" s="65"/>
      <c r="D133" s="81"/>
      <c r="E133" s="59"/>
    </row>
    <row r="134" spans="1:17" s="63" customFormat="1" x14ac:dyDescent="0.25">
      <c r="A134" s="65"/>
      <c r="D134" s="81"/>
      <c r="E134" s="59"/>
    </row>
    <row r="135" spans="1:17" s="63" customFormat="1" x14ac:dyDescent="0.25">
      <c r="A135" s="65"/>
      <c r="D135" s="81"/>
      <c r="E135" s="59"/>
    </row>
    <row r="136" spans="1:17" s="63" customFormat="1" x14ac:dyDescent="0.25">
      <c r="A136" s="65"/>
      <c r="D136" s="81"/>
      <c r="E136" s="59"/>
    </row>
    <row r="137" spans="1:17" s="63" customFormat="1" x14ac:dyDescent="0.25">
      <c r="A137" s="65"/>
      <c r="D137" s="81"/>
      <c r="E137" s="59"/>
    </row>
    <row r="138" spans="1:17" s="63" customFormat="1" x14ac:dyDescent="0.25">
      <c r="A138" s="65"/>
      <c r="D138" s="81"/>
      <c r="E138" s="59"/>
    </row>
    <row r="139" spans="1:17" s="63" customFormat="1" x14ac:dyDescent="0.25">
      <c r="A139" s="65"/>
      <c r="D139" s="81"/>
      <c r="E139" s="59"/>
    </row>
    <row r="140" spans="1:17" s="63" customFormat="1" x14ac:dyDescent="0.25">
      <c r="A140" s="65"/>
      <c r="D140" s="81"/>
      <c r="E140" s="59"/>
    </row>
    <row r="141" spans="1:17" s="63" customFormat="1" x14ac:dyDescent="0.25">
      <c r="A141" s="65"/>
      <c r="D141" s="81"/>
      <c r="E141" s="59"/>
    </row>
    <row r="142" spans="1:17" s="63" customFormat="1" x14ac:dyDescent="0.25">
      <c r="A142" s="65"/>
      <c r="D142" s="81"/>
      <c r="E142" s="59"/>
    </row>
    <row r="143" spans="1:17" s="63" customFormat="1" x14ac:dyDescent="0.25">
      <c r="A143" s="65"/>
      <c r="D143" s="81"/>
      <c r="E143" s="59"/>
    </row>
    <row r="144" spans="1:17" s="63" customFormat="1" x14ac:dyDescent="0.25">
      <c r="A144" s="65"/>
      <c r="D144" s="81"/>
      <c r="E144" s="59"/>
    </row>
    <row r="145" spans="1:5" s="63" customFormat="1" x14ac:dyDescent="0.25">
      <c r="A145" s="65"/>
      <c r="D145" s="81"/>
      <c r="E145" s="59"/>
    </row>
    <row r="146" spans="1:5" s="63" customFormat="1" x14ac:dyDescent="0.25">
      <c r="A146" s="65"/>
      <c r="D146" s="81"/>
      <c r="E146" s="59"/>
    </row>
    <row r="147" spans="1:5" s="63" customFormat="1" x14ac:dyDescent="0.25">
      <c r="A147" s="65"/>
      <c r="D147" s="81"/>
      <c r="E147" s="59"/>
    </row>
    <row r="148" spans="1:5" s="63" customFormat="1" x14ac:dyDescent="0.25">
      <c r="A148" s="65"/>
      <c r="D148" s="81"/>
      <c r="E148" s="59"/>
    </row>
    <row r="149" spans="1:5" s="63" customFormat="1" x14ac:dyDescent="0.25">
      <c r="A149" s="65"/>
      <c r="D149" s="81"/>
      <c r="E149" s="59"/>
    </row>
    <row r="150" spans="1:5" s="63" customFormat="1" x14ac:dyDescent="0.25">
      <c r="A150" s="65"/>
      <c r="D150" s="81"/>
      <c r="E150" s="59"/>
    </row>
    <row r="151" spans="1:5" s="63" customFormat="1" x14ac:dyDescent="0.25">
      <c r="A151" s="65"/>
      <c r="D151" s="81"/>
      <c r="E151" s="59"/>
    </row>
    <row r="152" spans="1:5" s="63" customFormat="1" x14ac:dyDescent="0.25">
      <c r="A152" s="65"/>
      <c r="D152" s="81"/>
      <c r="E152" s="59"/>
    </row>
    <row r="153" spans="1:5" s="63" customFormat="1" x14ac:dyDescent="0.25">
      <c r="A153" s="65"/>
      <c r="D153" s="81"/>
      <c r="E153" s="59"/>
    </row>
    <row r="154" spans="1:5" s="63" customFormat="1" x14ac:dyDescent="0.25">
      <c r="A154" s="65"/>
      <c r="D154" s="81"/>
      <c r="E154" s="59"/>
    </row>
    <row r="155" spans="1:5" s="63" customFormat="1" x14ac:dyDescent="0.25">
      <c r="A155" s="65"/>
      <c r="D155" s="81"/>
      <c r="E155" s="59"/>
    </row>
    <row r="156" spans="1:5" s="63" customFormat="1" x14ac:dyDescent="0.25">
      <c r="A156" s="65"/>
      <c r="D156" s="81"/>
      <c r="E156" s="59"/>
    </row>
    <row r="157" spans="1:5" s="63" customFormat="1" x14ac:dyDescent="0.25">
      <c r="A157" s="65"/>
      <c r="D157" s="81"/>
      <c r="E157" s="59"/>
    </row>
    <row r="158" spans="1:5" s="63" customFormat="1" x14ac:dyDescent="0.25">
      <c r="A158" s="65"/>
      <c r="D158" s="81"/>
      <c r="E158" s="59"/>
    </row>
    <row r="159" spans="1:5" s="63" customFormat="1" x14ac:dyDescent="0.25">
      <c r="A159" s="65"/>
      <c r="D159" s="81"/>
      <c r="E159" s="59"/>
    </row>
    <row r="160" spans="1:5" s="63" customFormat="1" x14ac:dyDescent="0.25">
      <c r="A160" s="65"/>
      <c r="D160" s="81"/>
      <c r="E160" s="59"/>
    </row>
    <row r="161" spans="1:5" s="63" customFormat="1" x14ac:dyDescent="0.25">
      <c r="A161" s="65"/>
      <c r="D161" s="81"/>
      <c r="E161" s="59"/>
    </row>
    <row r="162" spans="1:5" s="63" customFormat="1" x14ac:dyDescent="0.25">
      <c r="A162" s="65"/>
      <c r="D162" s="81"/>
      <c r="E162" s="59"/>
    </row>
    <row r="163" spans="1:5" s="63" customFormat="1" x14ac:dyDescent="0.25">
      <c r="A163" s="65"/>
      <c r="D163" s="81"/>
      <c r="E163" s="59"/>
    </row>
    <row r="164" spans="1:5" s="63" customFormat="1" x14ac:dyDescent="0.25">
      <c r="A164" s="65"/>
      <c r="D164" s="81"/>
      <c r="E164" s="59"/>
    </row>
    <row r="165" spans="1:5" s="63" customFormat="1" x14ac:dyDescent="0.25">
      <c r="A165" s="65"/>
      <c r="D165" s="81"/>
      <c r="E165" s="59"/>
    </row>
    <row r="166" spans="1:5" s="63" customFormat="1" x14ac:dyDescent="0.25">
      <c r="A166" s="65"/>
      <c r="D166" s="81"/>
      <c r="E166" s="59"/>
    </row>
    <row r="167" spans="1:5" s="63" customFormat="1" x14ac:dyDescent="0.25">
      <c r="A167" s="65"/>
      <c r="D167" s="81"/>
      <c r="E167" s="59"/>
    </row>
    <row r="168" spans="1:5" s="63" customFormat="1" x14ac:dyDescent="0.25">
      <c r="A168" s="65"/>
      <c r="D168" s="81"/>
      <c r="E168" s="59"/>
    </row>
    <row r="169" spans="1:5" s="63" customFormat="1" x14ac:dyDescent="0.25">
      <c r="A169" s="65"/>
      <c r="D169" s="81"/>
      <c r="E169" s="59"/>
    </row>
    <row r="170" spans="1:5" s="63" customFormat="1" x14ac:dyDescent="0.25">
      <c r="A170" s="65"/>
      <c r="D170" s="81"/>
      <c r="E170" s="59"/>
    </row>
    <row r="171" spans="1:5" s="63" customFormat="1" x14ac:dyDescent="0.25">
      <c r="A171" s="65"/>
      <c r="D171" s="81"/>
      <c r="E171" s="59"/>
    </row>
    <row r="172" spans="1:5" s="63" customFormat="1" x14ac:dyDescent="0.25">
      <c r="A172" s="65"/>
      <c r="D172" s="81"/>
      <c r="E172" s="59"/>
    </row>
    <row r="173" spans="1:5" s="63" customFormat="1" x14ac:dyDescent="0.25">
      <c r="A173" s="65"/>
      <c r="D173" s="81"/>
      <c r="E173" s="59"/>
    </row>
    <row r="174" spans="1:5" s="63" customFormat="1" x14ac:dyDescent="0.25">
      <c r="A174" s="65"/>
      <c r="D174" s="81"/>
      <c r="E174" s="59"/>
    </row>
    <row r="175" spans="1:5" s="63" customFormat="1" x14ac:dyDescent="0.25">
      <c r="A175" s="65"/>
      <c r="D175" s="81"/>
      <c r="E175" s="59"/>
    </row>
    <row r="176" spans="1:5" s="63" customFormat="1" x14ac:dyDescent="0.25">
      <c r="A176" s="65"/>
      <c r="D176" s="81"/>
      <c r="E176" s="59"/>
    </row>
    <row r="177" spans="1:5" s="63" customFormat="1" x14ac:dyDescent="0.25">
      <c r="A177" s="65"/>
      <c r="D177" s="81"/>
      <c r="E177" s="59"/>
    </row>
    <row r="178" spans="1:5" x14ac:dyDescent="0.25">
      <c r="B178" s="63"/>
      <c r="D178" s="83"/>
      <c r="E178" s="61"/>
    </row>
    <row r="179" spans="1:5" x14ac:dyDescent="0.25">
      <c r="B179" s="63"/>
      <c r="D179" s="83"/>
      <c r="E179" s="61"/>
    </row>
    <row r="180" spans="1:5" x14ac:dyDescent="0.25">
      <c r="B180" s="63"/>
      <c r="D180" s="83"/>
      <c r="E180" s="61"/>
    </row>
    <row r="181" spans="1:5" x14ac:dyDescent="0.25">
      <c r="B181" s="63"/>
      <c r="D181" s="83"/>
      <c r="E181" s="61"/>
    </row>
    <row r="182" spans="1:5" x14ac:dyDescent="0.25">
      <c r="B182" s="63"/>
      <c r="D182" s="83"/>
      <c r="E182" s="61"/>
    </row>
    <row r="183" spans="1:5" x14ac:dyDescent="0.25">
      <c r="B183" s="63"/>
      <c r="D183" s="83"/>
      <c r="E183" s="61"/>
    </row>
    <row r="184" spans="1:5" x14ac:dyDescent="0.25">
      <c r="B184" s="63"/>
      <c r="D184" s="83"/>
      <c r="E184" s="61"/>
    </row>
    <row r="185" spans="1:5" x14ac:dyDescent="0.25">
      <c r="B185" s="63"/>
      <c r="D185" s="83"/>
      <c r="E185" s="61"/>
    </row>
    <row r="186" spans="1:5" x14ac:dyDescent="0.25">
      <c r="B186" s="63"/>
      <c r="D186" s="83"/>
      <c r="E186" s="61"/>
    </row>
    <row r="187" spans="1:5" x14ac:dyDescent="0.25">
      <c r="B187" s="63"/>
      <c r="D187" s="83"/>
      <c r="E187" s="61"/>
    </row>
    <row r="188" spans="1:5" x14ac:dyDescent="0.25">
      <c r="B188" s="63"/>
      <c r="D188" s="83"/>
      <c r="E188" s="61"/>
    </row>
    <row r="189" spans="1:5" x14ac:dyDescent="0.25">
      <c r="B189" s="63"/>
      <c r="D189" s="83"/>
      <c r="E189" s="61"/>
    </row>
    <row r="190" spans="1:5" x14ac:dyDescent="0.25">
      <c r="B190" s="63"/>
      <c r="D190" s="83"/>
      <c r="E190" s="61"/>
    </row>
    <row r="191" spans="1:5" x14ac:dyDescent="0.25">
      <c r="B191" s="63"/>
      <c r="D191" s="83"/>
      <c r="E191" s="61"/>
    </row>
    <row r="192" spans="1:5" x14ac:dyDescent="0.25">
      <c r="B192" s="63"/>
      <c r="D192" s="83"/>
      <c r="E192" s="61"/>
    </row>
    <row r="193" spans="2:5" x14ac:dyDescent="0.25">
      <c r="B193" s="63"/>
      <c r="D193" s="83"/>
      <c r="E193" s="61"/>
    </row>
    <row r="194" spans="2:5" x14ac:dyDescent="0.25">
      <c r="B194" s="63"/>
      <c r="D194" s="83"/>
      <c r="E194" s="61"/>
    </row>
    <row r="195" spans="2:5" x14ac:dyDescent="0.25">
      <c r="B195" s="63"/>
      <c r="D195" s="83"/>
      <c r="E195" s="61"/>
    </row>
    <row r="196" spans="2:5" x14ac:dyDescent="0.25">
      <c r="B196" s="63"/>
      <c r="D196" s="83"/>
      <c r="E196" s="61"/>
    </row>
    <row r="197" spans="2:5" x14ac:dyDescent="0.25">
      <c r="B197" s="63"/>
      <c r="D197" s="83"/>
      <c r="E197" s="61"/>
    </row>
    <row r="198" spans="2:5" x14ac:dyDescent="0.25">
      <c r="B198" s="63"/>
      <c r="D198" s="83"/>
      <c r="E198" s="61"/>
    </row>
    <row r="199" spans="2:5" x14ac:dyDescent="0.25">
      <c r="B199" s="63"/>
      <c r="D199" s="83"/>
      <c r="E199" s="61"/>
    </row>
    <row r="200" spans="2:5" x14ac:dyDescent="0.25">
      <c r="B200" s="63"/>
      <c r="D200" s="83"/>
      <c r="E200" s="61"/>
    </row>
    <row r="201" spans="2:5" x14ac:dyDescent="0.25">
      <c r="B201" s="63"/>
      <c r="D201" s="83"/>
      <c r="E201" s="61"/>
    </row>
    <row r="202" spans="2:5" x14ac:dyDescent="0.25">
      <c r="B202" s="63"/>
      <c r="D202" s="83"/>
      <c r="E202" s="61"/>
    </row>
    <row r="203" spans="2:5" x14ac:dyDescent="0.25">
      <c r="B203" s="63"/>
      <c r="D203" s="83"/>
      <c r="E203" s="61"/>
    </row>
    <row r="204" spans="2:5" x14ac:dyDescent="0.25">
      <c r="B204" s="63"/>
      <c r="D204" s="83"/>
      <c r="E204" s="61"/>
    </row>
    <row r="205" spans="2:5" x14ac:dyDescent="0.25">
      <c r="B205" s="63"/>
      <c r="D205" s="83"/>
      <c r="E205" s="61"/>
    </row>
    <row r="206" spans="2:5" x14ac:dyDescent="0.25">
      <c r="B206" s="63"/>
      <c r="D206" s="83"/>
      <c r="E206" s="61"/>
    </row>
    <row r="207" spans="2:5" x14ac:dyDescent="0.25">
      <c r="B207" s="63"/>
      <c r="D207" s="83"/>
      <c r="E207" s="61"/>
    </row>
    <row r="208" spans="2:5" x14ac:dyDescent="0.25">
      <c r="B208" s="63"/>
      <c r="D208" s="83"/>
      <c r="E208" s="61"/>
    </row>
    <row r="209" spans="2:5" x14ac:dyDescent="0.25">
      <c r="B209" s="63"/>
      <c r="D209" s="83"/>
      <c r="E209" s="61"/>
    </row>
    <row r="210" spans="2:5" x14ac:dyDescent="0.25">
      <c r="B210" s="63"/>
      <c r="D210" s="83"/>
      <c r="E210" s="61"/>
    </row>
    <row r="211" spans="2:5" x14ac:dyDescent="0.25">
      <c r="B211" s="63"/>
      <c r="D211" s="83"/>
      <c r="E211" s="61"/>
    </row>
    <row r="212" spans="2:5" x14ac:dyDescent="0.25">
      <c r="B212" s="63"/>
      <c r="D212" s="83"/>
      <c r="E212" s="61"/>
    </row>
    <row r="213" spans="2:5" x14ac:dyDescent="0.25">
      <c r="B213" s="63"/>
      <c r="D213" s="83"/>
      <c r="E213" s="61"/>
    </row>
    <row r="214" spans="2:5" x14ac:dyDescent="0.25">
      <c r="B214" s="63"/>
      <c r="D214" s="83"/>
      <c r="E214" s="61"/>
    </row>
    <row r="215" spans="2:5" x14ac:dyDescent="0.25">
      <c r="B215" s="63"/>
      <c r="D215" s="83"/>
      <c r="E215" s="61"/>
    </row>
    <row r="216" spans="2:5" x14ac:dyDescent="0.25">
      <c r="B216" s="63"/>
      <c r="D216" s="83"/>
      <c r="E216" s="61"/>
    </row>
    <row r="217" spans="2:5" x14ac:dyDescent="0.25">
      <c r="B217" s="63"/>
      <c r="D217" s="83"/>
      <c r="E217" s="61"/>
    </row>
    <row r="218" spans="2:5" x14ac:dyDescent="0.25">
      <c r="B218" s="63"/>
      <c r="D218" s="83"/>
      <c r="E218" s="61"/>
    </row>
    <row r="219" spans="2:5" x14ac:dyDescent="0.25">
      <c r="B219" s="63"/>
      <c r="D219" s="83"/>
      <c r="E219" s="61"/>
    </row>
    <row r="220" spans="2:5" x14ac:dyDescent="0.25">
      <c r="B220" s="63"/>
      <c r="D220" s="83"/>
      <c r="E220" s="61"/>
    </row>
    <row r="221" spans="2:5" x14ac:dyDescent="0.25">
      <c r="B221" s="63"/>
      <c r="D221" s="83"/>
      <c r="E221" s="61"/>
    </row>
    <row r="222" spans="2:5" x14ac:dyDescent="0.25">
      <c r="B222" s="63"/>
      <c r="D222" s="83"/>
      <c r="E222" s="61"/>
    </row>
    <row r="223" spans="2:5" x14ac:dyDescent="0.25">
      <c r="B223" s="63"/>
      <c r="D223" s="83"/>
      <c r="E223" s="61"/>
    </row>
    <row r="224" spans="2:5" x14ac:dyDescent="0.25">
      <c r="B224" s="63"/>
      <c r="D224" s="83"/>
      <c r="E224" s="61"/>
    </row>
    <row r="225" spans="2:5" x14ac:dyDescent="0.25">
      <c r="B225" s="63"/>
      <c r="D225" s="83"/>
      <c r="E225" s="61"/>
    </row>
    <row r="226" spans="2:5" x14ac:dyDescent="0.25">
      <c r="B226" s="63"/>
      <c r="D226" s="83"/>
      <c r="E226" s="61"/>
    </row>
    <row r="227" spans="2:5" x14ac:dyDescent="0.25">
      <c r="B227" s="63"/>
      <c r="D227" s="83"/>
      <c r="E227" s="61"/>
    </row>
    <row r="228" spans="2:5" x14ac:dyDescent="0.25">
      <c r="B228" s="63"/>
      <c r="D228" s="83"/>
      <c r="E228" s="61"/>
    </row>
    <row r="229" spans="2:5" x14ac:dyDescent="0.25">
      <c r="B229" s="63"/>
      <c r="D229" s="83"/>
      <c r="E229" s="61"/>
    </row>
    <row r="230" spans="2:5" x14ac:dyDescent="0.25">
      <c r="B230" s="63"/>
      <c r="D230" s="83"/>
      <c r="E230" s="61"/>
    </row>
    <row r="231" spans="2:5" x14ac:dyDescent="0.25">
      <c r="B231" s="63"/>
      <c r="D231" s="83"/>
      <c r="E231" s="61"/>
    </row>
    <row r="232" spans="2:5" x14ac:dyDescent="0.25">
      <c r="B232" s="63"/>
      <c r="D232" s="83"/>
      <c r="E232" s="61"/>
    </row>
    <row r="233" spans="2:5" x14ac:dyDescent="0.25">
      <c r="B233" s="63"/>
      <c r="D233" s="83"/>
      <c r="E233" s="61"/>
    </row>
    <row r="234" spans="2:5" x14ac:dyDescent="0.25">
      <c r="B234" s="63"/>
      <c r="D234" s="83"/>
      <c r="E234" s="61"/>
    </row>
    <row r="235" spans="2:5" x14ac:dyDescent="0.25">
      <c r="B235" s="63"/>
      <c r="D235" s="83"/>
      <c r="E235" s="61"/>
    </row>
    <row r="236" spans="2:5" x14ac:dyDescent="0.25">
      <c r="B236" s="63"/>
      <c r="D236" s="83"/>
      <c r="E236" s="61"/>
    </row>
    <row r="237" spans="2:5" x14ac:dyDescent="0.25">
      <c r="B237" s="63"/>
      <c r="D237" s="83"/>
      <c r="E237" s="61"/>
    </row>
    <row r="238" spans="2:5" x14ac:dyDescent="0.25">
      <c r="B238" s="63"/>
      <c r="D238" s="83"/>
      <c r="E238" s="61"/>
    </row>
    <row r="239" spans="2:5" x14ac:dyDescent="0.25">
      <c r="B239" s="63"/>
      <c r="D239" s="83"/>
      <c r="E239" s="61"/>
    </row>
    <row r="240" spans="2:5" x14ac:dyDescent="0.25">
      <c r="B240" s="63"/>
      <c r="D240" s="83"/>
      <c r="E240" s="61"/>
    </row>
    <row r="241" spans="2:5" x14ac:dyDescent="0.25">
      <c r="B241" s="63"/>
      <c r="D241" s="83"/>
      <c r="E241" s="61"/>
    </row>
    <row r="242" spans="2:5" x14ac:dyDescent="0.25">
      <c r="B242" s="63"/>
      <c r="D242" s="83"/>
      <c r="E242" s="61"/>
    </row>
    <row r="243" spans="2:5" x14ac:dyDescent="0.25">
      <c r="B243" s="63"/>
      <c r="D243" s="83"/>
      <c r="E243" s="61"/>
    </row>
    <row r="244" spans="2:5" x14ac:dyDescent="0.25">
      <c r="B244" s="63"/>
      <c r="D244" s="83"/>
      <c r="E244" s="61"/>
    </row>
    <row r="245" spans="2:5" x14ac:dyDescent="0.25">
      <c r="B245" s="63"/>
      <c r="D245" s="83"/>
      <c r="E245" s="61"/>
    </row>
    <row r="246" spans="2:5" x14ac:dyDescent="0.25">
      <c r="B246" s="63"/>
      <c r="D246" s="83"/>
      <c r="E246" s="61"/>
    </row>
    <row r="247" spans="2:5" x14ac:dyDescent="0.25">
      <c r="B247" s="63"/>
      <c r="D247" s="83"/>
      <c r="E247" s="61"/>
    </row>
    <row r="248" spans="2:5" x14ac:dyDescent="0.25">
      <c r="B248" s="63"/>
      <c r="D248" s="83"/>
      <c r="E248" s="61"/>
    </row>
    <row r="249" spans="2:5" x14ac:dyDescent="0.25">
      <c r="B249" s="63"/>
      <c r="D249" s="83"/>
      <c r="E249" s="61"/>
    </row>
    <row r="250" spans="2:5" x14ac:dyDescent="0.25">
      <c r="B250" s="63"/>
      <c r="D250" s="83"/>
      <c r="E250" s="61"/>
    </row>
    <row r="251" spans="2:5" x14ac:dyDescent="0.25">
      <c r="B251" s="63"/>
      <c r="D251" s="83"/>
    </row>
    <row r="252" spans="2:5" x14ac:dyDescent="0.25">
      <c r="B252" s="63"/>
      <c r="D252" s="83"/>
    </row>
    <row r="253" spans="2:5" x14ac:dyDescent="0.25">
      <c r="B253" s="63"/>
      <c r="D253" s="83"/>
    </row>
    <row r="254" spans="2:5" x14ac:dyDescent="0.25">
      <c r="B254" s="63"/>
      <c r="D254" s="83"/>
    </row>
    <row r="255" spans="2:5" x14ac:dyDescent="0.25">
      <c r="B255" s="63"/>
      <c r="D255" s="83"/>
    </row>
    <row r="256" spans="2:5" x14ac:dyDescent="0.25">
      <c r="B256" s="63"/>
      <c r="D256" s="83"/>
    </row>
  </sheetData>
  <sheetProtection algorithmName="SHA-512" hashValue="RfeNwkqN8Rmz/1ANMbIh0grZ9RFdoFkQjA9tLDmOtQpe1A7Qey6/XA9TLaYdbxmTpRiA3fOJVd0DqQYCtaHwQw==" saltValue="Ac/kWwznMqJM4vxHtElb+w==" spinCount="100000" sheet="1" objects="1" scenarios="1"/>
  <mergeCells count="1">
    <mergeCell ref="C2:F2"/>
  </mergeCells>
  <pageMargins left="0.70866141732283472" right="0.70866141732283472" top="0.35433070866141736" bottom="0.35433070866141736" header="0.11811023622047245" footer="0.11811023622047245"/>
  <pageSetup paperSize="9" scale="65" fitToHeight="0" orientation="portrait" r:id="rId1"/>
  <headerFooter alignWithMargins="0">
    <oddHeader>&amp;F</oddHeader>
    <oddFooter>&amp;L&amp;V Vertrouwelijk&amp;V&amp;C&amp;D&amp;RPagina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837D33-60D1-427B-9273-D38F8D590D70}">
  <sheetPr>
    <pageSetUpPr fitToPage="1"/>
  </sheetPr>
  <dimension ref="A1:Q131"/>
  <sheetViews>
    <sheetView showGridLines="0" zoomScaleNormal="100" workbookViewId="0">
      <selection activeCell="E5" sqref="E5"/>
    </sheetView>
  </sheetViews>
  <sheetFormatPr defaultColWidth="9.140625" defaultRowHeight="15.75" x14ac:dyDescent="0.25"/>
  <cols>
    <col min="1" max="1" width="2.140625" style="65" customWidth="1"/>
    <col min="2" max="2" width="5.85546875" style="82" customWidth="1"/>
    <col min="3" max="3" width="66.42578125" style="82" customWidth="1"/>
    <col min="4" max="4" width="14.85546875" style="82" customWidth="1"/>
    <col min="5" max="5" width="14.5703125" style="82" customWidth="1"/>
    <col min="6" max="6" width="14.140625" style="82" customWidth="1"/>
    <col min="7" max="7" width="16.42578125" style="82" customWidth="1"/>
    <col min="8" max="8" width="2.42578125" style="63" customWidth="1"/>
    <col min="9" max="9" width="9.140625" style="63"/>
    <col min="10" max="10" width="49.5703125" style="63" customWidth="1"/>
    <col min="11" max="16" width="9.140625" style="63"/>
    <col min="17" max="16384" width="9.140625" style="82"/>
  </cols>
  <sheetData>
    <row r="1" spans="1:17" s="63" customFormat="1" ht="67.900000000000006" customHeight="1" x14ac:dyDescent="0.25">
      <c r="C1" s="44" t="s">
        <v>234</v>
      </c>
      <c r="D1" s="64"/>
    </row>
    <row r="2" spans="1:17" s="63" customFormat="1" ht="105.75" customHeight="1" x14ac:dyDescent="0.25">
      <c r="A2" s="65"/>
      <c r="B2" s="66"/>
      <c r="C2" s="47" t="s">
        <v>195</v>
      </c>
      <c r="D2" s="48"/>
      <c r="E2" s="48"/>
      <c r="F2" s="49"/>
    </row>
    <row r="3" spans="1:17" s="63" customFormat="1" ht="10.5" customHeight="1" thickBot="1" x14ac:dyDescent="0.3">
      <c r="A3" s="65"/>
      <c r="B3" s="67"/>
    </row>
    <row r="4" spans="1:17" s="71" customFormat="1" ht="30" x14ac:dyDescent="0.25">
      <c r="A4" s="65"/>
      <c r="B4" s="38">
        <v>15</v>
      </c>
      <c r="C4" s="68" t="s">
        <v>196</v>
      </c>
      <c r="D4" s="69" t="s">
        <v>26</v>
      </c>
      <c r="E4" s="69" t="s">
        <v>27</v>
      </c>
      <c r="F4" s="69" t="s">
        <v>28</v>
      </c>
      <c r="G4" s="69" t="s">
        <v>29</v>
      </c>
      <c r="H4" s="63"/>
      <c r="I4" s="70"/>
      <c r="J4" s="63"/>
      <c r="K4" s="70"/>
      <c r="L4" s="70"/>
      <c r="M4" s="70"/>
      <c r="N4" s="70"/>
      <c r="O4" s="70"/>
      <c r="P4" s="70"/>
      <c r="Q4" s="70"/>
    </row>
    <row r="5" spans="1:17" s="71" customFormat="1" x14ac:dyDescent="0.25">
      <c r="A5" s="65"/>
      <c r="B5" s="51" t="str">
        <f>CONCATENATE(B$4,".1")</f>
        <v>15.1</v>
      </c>
      <c r="C5" s="72" t="s">
        <v>197</v>
      </c>
      <c r="D5" s="53" t="s">
        <v>135</v>
      </c>
      <c r="E5" s="22">
        <v>0</v>
      </c>
      <c r="F5" s="73">
        <v>1</v>
      </c>
      <c r="G5" s="54">
        <f t="shared" ref="G5" si="0">E5*F5</f>
        <v>0</v>
      </c>
      <c r="H5" s="63"/>
      <c r="I5" s="70"/>
      <c r="J5" s="63"/>
      <c r="K5" s="70"/>
      <c r="L5" s="70"/>
      <c r="M5" s="70"/>
      <c r="N5" s="70"/>
      <c r="O5" s="70"/>
      <c r="P5" s="70"/>
      <c r="Q5" s="70"/>
    </row>
    <row r="6" spans="1:17" s="43" customFormat="1" ht="20.45" customHeight="1" x14ac:dyDescent="0.4">
      <c r="A6" s="46"/>
      <c r="C6" s="56"/>
      <c r="D6" s="56"/>
      <c r="F6" s="38" t="s">
        <v>18</v>
      </c>
      <c r="G6" s="77">
        <f>SUM(G5:G5)</f>
        <v>0</v>
      </c>
    </row>
    <row r="7" spans="1:17" s="43" customFormat="1" ht="6.75" customHeight="1" x14ac:dyDescent="0.25">
      <c r="A7" s="46"/>
      <c r="D7" s="41"/>
    </row>
    <row r="8" spans="1:17" s="71" customFormat="1" ht="30" x14ac:dyDescent="0.25">
      <c r="A8" s="65"/>
      <c r="B8" s="38">
        <v>16</v>
      </c>
      <c r="C8" s="68" t="s">
        <v>198</v>
      </c>
      <c r="D8" s="69" t="s">
        <v>26</v>
      </c>
      <c r="E8" s="69" t="s">
        <v>27</v>
      </c>
      <c r="F8" s="69" t="s">
        <v>28</v>
      </c>
      <c r="G8" s="69" t="s">
        <v>29</v>
      </c>
      <c r="H8" s="63"/>
      <c r="I8" s="70"/>
      <c r="J8" s="63"/>
      <c r="K8" s="70"/>
      <c r="L8" s="70"/>
      <c r="M8" s="70"/>
      <c r="N8" s="70"/>
      <c r="O8" s="70"/>
      <c r="P8" s="70"/>
      <c r="Q8" s="70"/>
    </row>
    <row r="9" spans="1:17" s="71" customFormat="1" x14ac:dyDescent="0.25">
      <c r="A9" s="65"/>
      <c r="B9" s="51" t="str">
        <f>CONCATENATE(B$8,".1")</f>
        <v>16.1</v>
      </c>
      <c r="C9" s="72" t="s">
        <v>199</v>
      </c>
      <c r="D9" s="53" t="s">
        <v>31</v>
      </c>
      <c r="E9" s="39">
        <f>'5. Uurtarieven'!$D$12</f>
        <v>0</v>
      </c>
      <c r="F9" s="73">
        <v>40</v>
      </c>
      <c r="G9" s="54">
        <f t="shared" ref="G9" si="1">E9*F9</f>
        <v>0</v>
      </c>
      <c r="H9" s="63"/>
      <c r="I9" s="70"/>
      <c r="J9" s="63"/>
      <c r="K9" s="70"/>
      <c r="L9" s="70"/>
      <c r="M9" s="70"/>
      <c r="N9" s="70"/>
      <c r="O9" s="70"/>
      <c r="P9" s="70"/>
      <c r="Q9" s="70"/>
    </row>
    <row r="10" spans="1:17" s="43" customFormat="1" ht="20.45" customHeight="1" x14ac:dyDescent="0.4">
      <c r="A10" s="46"/>
      <c r="C10" s="56"/>
      <c r="D10" s="56"/>
      <c r="F10" s="38" t="s">
        <v>20</v>
      </c>
      <c r="G10" s="77">
        <f>SUM(G9:G9)</f>
        <v>0</v>
      </c>
    </row>
    <row r="11" spans="1:17" s="63" customFormat="1" x14ac:dyDescent="0.25">
      <c r="A11" s="65"/>
      <c r="D11" s="81"/>
      <c r="E11" s="81"/>
    </row>
    <row r="12" spans="1:17" s="63" customFormat="1" x14ac:dyDescent="0.25">
      <c r="A12" s="65"/>
      <c r="D12" s="81"/>
      <c r="E12" s="81"/>
    </row>
    <row r="13" spans="1:17" s="63" customFormat="1" x14ac:dyDescent="0.25">
      <c r="A13" s="65"/>
      <c r="D13" s="81"/>
      <c r="E13" s="81"/>
    </row>
    <row r="14" spans="1:17" s="63" customFormat="1" x14ac:dyDescent="0.25">
      <c r="A14" s="65"/>
      <c r="D14" s="81"/>
      <c r="E14" s="81"/>
    </row>
    <row r="15" spans="1:17" s="63" customFormat="1" x14ac:dyDescent="0.25">
      <c r="A15" s="65"/>
      <c r="D15" s="81"/>
      <c r="E15" s="81"/>
    </row>
    <row r="16" spans="1:17" s="63" customFormat="1" x14ac:dyDescent="0.25">
      <c r="A16" s="65"/>
      <c r="D16" s="81"/>
      <c r="E16" s="81"/>
    </row>
    <row r="17" spans="1:5" s="63" customFormat="1" x14ac:dyDescent="0.25">
      <c r="A17" s="65"/>
      <c r="D17" s="81"/>
      <c r="E17" s="81"/>
    </row>
    <row r="18" spans="1:5" s="63" customFormat="1" x14ac:dyDescent="0.25">
      <c r="A18" s="65"/>
      <c r="D18" s="81"/>
      <c r="E18" s="81"/>
    </row>
    <row r="19" spans="1:5" s="63" customFormat="1" x14ac:dyDescent="0.25">
      <c r="A19" s="65"/>
      <c r="D19" s="81"/>
      <c r="E19" s="81"/>
    </row>
    <row r="20" spans="1:5" s="63" customFormat="1" x14ac:dyDescent="0.25">
      <c r="A20" s="65"/>
      <c r="D20" s="81"/>
      <c r="E20" s="81"/>
    </row>
    <row r="21" spans="1:5" s="63" customFormat="1" x14ac:dyDescent="0.25">
      <c r="A21" s="65"/>
      <c r="D21" s="81"/>
      <c r="E21" s="81"/>
    </row>
    <row r="22" spans="1:5" s="63" customFormat="1" x14ac:dyDescent="0.25">
      <c r="A22" s="65"/>
      <c r="D22" s="81"/>
      <c r="E22" s="81"/>
    </row>
    <row r="23" spans="1:5" s="63" customFormat="1" x14ac:dyDescent="0.25">
      <c r="A23" s="65"/>
      <c r="D23" s="81"/>
      <c r="E23" s="81"/>
    </row>
    <row r="24" spans="1:5" s="63" customFormat="1" x14ac:dyDescent="0.25">
      <c r="A24" s="65"/>
      <c r="D24" s="81"/>
      <c r="E24" s="81"/>
    </row>
    <row r="25" spans="1:5" s="63" customFormat="1" x14ac:dyDescent="0.25">
      <c r="A25" s="65"/>
      <c r="D25" s="81"/>
      <c r="E25" s="81"/>
    </row>
    <row r="26" spans="1:5" s="63" customFormat="1" x14ac:dyDescent="0.25">
      <c r="A26" s="65"/>
      <c r="D26" s="81"/>
      <c r="E26" s="81"/>
    </row>
    <row r="27" spans="1:5" s="63" customFormat="1" x14ac:dyDescent="0.25">
      <c r="A27" s="65"/>
      <c r="D27" s="81"/>
      <c r="E27" s="81"/>
    </row>
    <row r="28" spans="1:5" s="63" customFormat="1" x14ac:dyDescent="0.25">
      <c r="A28" s="65"/>
      <c r="D28" s="81"/>
      <c r="E28" s="81"/>
    </row>
    <row r="29" spans="1:5" s="63" customFormat="1" x14ac:dyDescent="0.25">
      <c r="A29" s="65"/>
      <c r="D29" s="81"/>
      <c r="E29" s="81"/>
    </row>
    <row r="30" spans="1:5" s="63" customFormat="1" x14ac:dyDescent="0.25">
      <c r="A30" s="65"/>
      <c r="D30" s="81"/>
      <c r="E30" s="81"/>
    </row>
    <row r="31" spans="1:5" s="63" customFormat="1" x14ac:dyDescent="0.25">
      <c r="A31" s="65"/>
      <c r="D31" s="81"/>
      <c r="E31" s="81"/>
    </row>
    <row r="32" spans="1:5" s="63" customFormat="1" x14ac:dyDescent="0.25">
      <c r="A32" s="65"/>
      <c r="D32" s="81"/>
      <c r="E32" s="81"/>
    </row>
    <row r="33" spans="1:5" s="63" customFormat="1" x14ac:dyDescent="0.25">
      <c r="A33" s="65"/>
      <c r="D33" s="81"/>
      <c r="E33" s="81"/>
    </row>
    <row r="34" spans="1:5" s="63" customFormat="1" x14ac:dyDescent="0.25">
      <c r="A34" s="65"/>
      <c r="D34" s="81"/>
      <c r="E34" s="81"/>
    </row>
    <row r="35" spans="1:5" s="63" customFormat="1" x14ac:dyDescent="0.25">
      <c r="A35" s="65"/>
      <c r="D35" s="81"/>
      <c r="E35" s="81"/>
    </row>
    <row r="36" spans="1:5" s="63" customFormat="1" x14ac:dyDescent="0.25">
      <c r="A36" s="65"/>
      <c r="D36" s="81"/>
      <c r="E36" s="81"/>
    </row>
    <row r="37" spans="1:5" s="63" customFormat="1" x14ac:dyDescent="0.25">
      <c r="A37" s="65"/>
      <c r="D37" s="81"/>
      <c r="E37" s="81"/>
    </row>
    <row r="38" spans="1:5" s="63" customFormat="1" x14ac:dyDescent="0.25">
      <c r="A38" s="65"/>
      <c r="D38" s="81"/>
      <c r="E38" s="81"/>
    </row>
    <row r="39" spans="1:5" s="63" customFormat="1" x14ac:dyDescent="0.25">
      <c r="A39" s="65"/>
      <c r="D39" s="81"/>
      <c r="E39" s="81"/>
    </row>
    <row r="40" spans="1:5" s="63" customFormat="1" x14ac:dyDescent="0.25">
      <c r="A40" s="65"/>
      <c r="D40" s="81"/>
      <c r="E40" s="81"/>
    </row>
    <row r="41" spans="1:5" s="63" customFormat="1" x14ac:dyDescent="0.25">
      <c r="A41" s="65"/>
      <c r="D41" s="81"/>
      <c r="E41" s="81"/>
    </row>
    <row r="42" spans="1:5" s="63" customFormat="1" x14ac:dyDescent="0.25">
      <c r="A42" s="65"/>
      <c r="D42" s="81"/>
      <c r="E42" s="81"/>
    </row>
    <row r="43" spans="1:5" s="63" customFormat="1" x14ac:dyDescent="0.25">
      <c r="A43" s="65"/>
      <c r="D43" s="81"/>
      <c r="E43" s="81"/>
    </row>
    <row r="44" spans="1:5" s="63" customFormat="1" x14ac:dyDescent="0.25">
      <c r="A44" s="65"/>
      <c r="D44" s="81"/>
      <c r="E44" s="81"/>
    </row>
    <row r="45" spans="1:5" s="63" customFormat="1" x14ac:dyDescent="0.25">
      <c r="A45" s="65"/>
      <c r="D45" s="81"/>
      <c r="E45" s="81"/>
    </row>
    <row r="46" spans="1:5" s="63" customFormat="1" x14ac:dyDescent="0.25">
      <c r="A46" s="65"/>
      <c r="D46" s="81"/>
      <c r="E46" s="81"/>
    </row>
    <row r="47" spans="1:5" s="63" customFormat="1" x14ac:dyDescent="0.25">
      <c r="A47" s="65"/>
      <c r="D47" s="81"/>
      <c r="E47" s="81"/>
    </row>
    <row r="48" spans="1:5" s="63" customFormat="1" x14ac:dyDescent="0.25">
      <c r="A48" s="65"/>
      <c r="D48" s="81"/>
      <c r="E48" s="81"/>
    </row>
    <row r="49" spans="1:5" s="63" customFormat="1" x14ac:dyDescent="0.25">
      <c r="A49" s="65"/>
      <c r="D49" s="81"/>
      <c r="E49" s="81"/>
    </row>
    <row r="50" spans="1:5" s="63" customFormat="1" x14ac:dyDescent="0.25">
      <c r="A50" s="65"/>
      <c r="D50" s="81"/>
      <c r="E50" s="81"/>
    </row>
    <row r="51" spans="1:5" s="63" customFormat="1" x14ac:dyDescent="0.25">
      <c r="A51" s="65"/>
      <c r="D51" s="81"/>
      <c r="E51" s="81"/>
    </row>
    <row r="52" spans="1:5" s="63" customFormat="1" x14ac:dyDescent="0.25">
      <c r="A52" s="65"/>
      <c r="D52" s="81"/>
      <c r="E52" s="81"/>
    </row>
    <row r="53" spans="1:5" x14ac:dyDescent="0.25">
      <c r="B53" s="63"/>
      <c r="D53" s="83"/>
      <c r="E53" s="83"/>
    </row>
    <row r="54" spans="1:5" x14ac:dyDescent="0.25">
      <c r="B54" s="63"/>
      <c r="D54" s="83"/>
      <c r="E54" s="83"/>
    </row>
    <row r="55" spans="1:5" x14ac:dyDescent="0.25">
      <c r="B55" s="63"/>
      <c r="D55" s="83"/>
      <c r="E55" s="83"/>
    </row>
    <row r="56" spans="1:5" x14ac:dyDescent="0.25">
      <c r="B56" s="63"/>
      <c r="D56" s="83"/>
      <c r="E56" s="83"/>
    </row>
    <row r="57" spans="1:5" x14ac:dyDescent="0.25">
      <c r="B57" s="63"/>
      <c r="D57" s="83"/>
      <c r="E57" s="83"/>
    </row>
    <row r="58" spans="1:5" x14ac:dyDescent="0.25">
      <c r="B58" s="63"/>
      <c r="D58" s="83"/>
      <c r="E58" s="83"/>
    </row>
    <row r="59" spans="1:5" x14ac:dyDescent="0.25">
      <c r="B59" s="63"/>
      <c r="D59" s="83"/>
      <c r="E59" s="83"/>
    </row>
    <row r="60" spans="1:5" x14ac:dyDescent="0.25">
      <c r="B60" s="63"/>
      <c r="D60" s="83"/>
      <c r="E60" s="83"/>
    </row>
    <row r="61" spans="1:5" x14ac:dyDescent="0.25">
      <c r="B61" s="63"/>
      <c r="D61" s="83"/>
      <c r="E61" s="83"/>
    </row>
    <row r="62" spans="1:5" x14ac:dyDescent="0.25">
      <c r="B62" s="63"/>
      <c r="D62" s="83"/>
      <c r="E62" s="83"/>
    </row>
    <row r="63" spans="1:5" x14ac:dyDescent="0.25">
      <c r="B63" s="63"/>
      <c r="D63" s="83"/>
      <c r="E63" s="83"/>
    </row>
    <row r="64" spans="1:5" x14ac:dyDescent="0.25">
      <c r="B64" s="63"/>
      <c r="D64" s="83"/>
      <c r="E64" s="83"/>
    </row>
    <row r="65" spans="2:5" x14ac:dyDescent="0.25">
      <c r="B65" s="63"/>
      <c r="D65" s="83"/>
      <c r="E65" s="83"/>
    </row>
    <row r="66" spans="2:5" x14ac:dyDescent="0.25">
      <c r="B66" s="63"/>
      <c r="D66" s="83"/>
      <c r="E66" s="83"/>
    </row>
    <row r="67" spans="2:5" x14ac:dyDescent="0.25">
      <c r="B67" s="63"/>
      <c r="D67" s="83"/>
      <c r="E67" s="83"/>
    </row>
    <row r="68" spans="2:5" x14ac:dyDescent="0.25">
      <c r="B68" s="63"/>
      <c r="D68" s="83"/>
      <c r="E68" s="83"/>
    </row>
    <row r="69" spans="2:5" x14ac:dyDescent="0.25">
      <c r="B69" s="63"/>
      <c r="D69" s="83"/>
      <c r="E69" s="83"/>
    </row>
    <row r="70" spans="2:5" x14ac:dyDescent="0.25">
      <c r="B70" s="63"/>
      <c r="D70" s="83"/>
      <c r="E70" s="83"/>
    </row>
    <row r="71" spans="2:5" x14ac:dyDescent="0.25">
      <c r="B71" s="63"/>
      <c r="D71" s="83"/>
      <c r="E71" s="83"/>
    </row>
    <row r="72" spans="2:5" x14ac:dyDescent="0.25">
      <c r="B72" s="63"/>
      <c r="D72" s="83"/>
      <c r="E72" s="83"/>
    </row>
    <row r="73" spans="2:5" x14ac:dyDescent="0.25">
      <c r="B73" s="63"/>
      <c r="D73" s="83"/>
      <c r="E73" s="83"/>
    </row>
    <row r="74" spans="2:5" x14ac:dyDescent="0.25">
      <c r="B74" s="63"/>
      <c r="D74" s="83"/>
      <c r="E74" s="83"/>
    </row>
    <row r="75" spans="2:5" x14ac:dyDescent="0.25">
      <c r="B75" s="63"/>
      <c r="D75" s="83"/>
      <c r="E75" s="83"/>
    </row>
    <row r="76" spans="2:5" x14ac:dyDescent="0.25">
      <c r="B76" s="63"/>
      <c r="D76" s="83"/>
      <c r="E76" s="83"/>
    </row>
    <row r="77" spans="2:5" x14ac:dyDescent="0.25">
      <c r="B77" s="63"/>
      <c r="D77" s="83"/>
      <c r="E77" s="83"/>
    </row>
    <row r="78" spans="2:5" x14ac:dyDescent="0.25">
      <c r="B78" s="63"/>
      <c r="D78" s="83"/>
      <c r="E78" s="83"/>
    </row>
    <row r="79" spans="2:5" x14ac:dyDescent="0.25">
      <c r="B79" s="63"/>
      <c r="D79" s="83"/>
      <c r="E79" s="83"/>
    </row>
    <row r="80" spans="2:5" x14ac:dyDescent="0.25">
      <c r="B80" s="63"/>
      <c r="D80" s="83"/>
      <c r="E80" s="83"/>
    </row>
    <row r="81" spans="2:5" x14ac:dyDescent="0.25">
      <c r="B81" s="63"/>
      <c r="D81" s="83"/>
      <c r="E81" s="83"/>
    </row>
    <row r="82" spans="2:5" x14ac:dyDescent="0.25">
      <c r="B82" s="63"/>
      <c r="D82" s="83"/>
      <c r="E82" s="83"/>
    </row>
    <row r="83" spans="2:5" x14ac:dyDescent="0.25">
      <c r="B83" s="63"/>
      <c r="D83" s="83"/>
      <c r="E83" s="83"/>
    </row>
    <row r="84" spans="2:5" x14ac:dyDescent="0.25">
      <c r="B84" s="63"/>
      <c r="D84" s="83"/>
      <c r="E84" s="83"/>
    </row>
    <row r="85" spans="2:5" x14ac:dyDescent="0.25">
      <c r="B85" s="63"/>
      <c r="D85" s="83"/>
      <c r="E85" s="83"/>
    </row>
    <row r="86" spans="2:5" x14ac:dyDescent="0.25">
      <c r="B86" s="63"/>
      <c r="D86" s="83"/>
      <c r="E86" s="83"/>
    </row>
    <row r="87" spans="2:5" x14ac:dyDescent="0.25">
      <c r="B87" s="63"/>
      <c r="D87" s="83"/>
      <c r="E87" s="83"/>
    </row>
    <row r="88" spans="2:5" x14ac:dyDescent="0.25">
      <c r="B88" s="63"/>
      <c r="D88" s="83"/>
      <c r="E88" s="83"/>
    </row>
    <row r="89" spans="2:5" x14ac:dyDescent="0.25">
      <c r="B89" s="63"/>
      <c r="D89" s="83"/>
      <c r="E89" s="83"/>
    </row>
    <row r="90" spans="2:5" x14ac:dyDescent="0.25">
      <c r="B90" s="63"/>
      <c r="D90" s="83"/>
      <c r="E90" s="83"/>
    </row>
    <row r="91" spans="2:5" x14ac:dyDescent="0.25">
      <c r="B91" s="63"/>
      <c r="D91" s="83"/>
      <c r="E91" s="83"/>
    </row>
    <row r="92" spans="2:5" x14ac:dyDescent="0.25">
      <c r="B92" s="63"/>
      <c r="D92" s="83"/>
      <c r="E92" s="83"/>
    </row>
    <row r="93" spans="2:5" x14ac:dyDescent="0.25">
      <c r="B93" s="63"/>
      <c r="D93" s="83"/>
      <c r="E93" s="83"/>
    </row>
    <row r="94" spans="2:5" x14ac:dyDescent="0.25">
      <c r="B94" s="63"/>
      <c r="D94" s="83"/>
      <c r="E94" s="83"/>
    </row>
    <row r="95" spans="2:5" x14ac:dyDescent="0.25">
      <c r="B95" s="63"/>
      <c r="D95" s="83"/>
      <c r="E95" s="83"/>
    </row>
    <row r="96" spans="2:5" x14ac:dyDescent="0.25">
      <c r="B96" s="63"/>
      <c r="D96" s="83"/>
      <c r="E96" s="83"/>
    </row>
    <row r="97" spans="2:5" x14ac:dyDescent="0.25">
      <c r="B97" s="63"/>
      <c r="D97" s="83"/>
      <c r="E97" s="83"/>
    </row>
    <row r="98" spans="2:5" x14ac:dyDescent="0.25">
      <c r="B98" s="63"/>
      <c r="D98" s="83"/>
      <c r="E98" s="83"/>
    </row>
    <row r="99" spans="2:5" x14ac:dyDescent="0.25">
      <c r="B99" s="63"/>
      <c r="D99" s="83"/>
      <c r="E99" s="83"/>
    </row>
    <row r="100" spans="2:5" x14ac:dyDescent="0.25">
      <c r="B100" s="63"/>
      <c r="D100" s="83"/>
      <c r="E100" s="83"/>
    </row>
    <row r="101" spans="2:5" x14ac:dyDescent="0.25">
      <c r="B101" s="63"/>
      <c r="D101" s="83"/>
      <c r="E101" s="83"/>
    </row>
    <row r="102" spans="2:5" x14ac:dyDescent="0.25">
      <c r="B102" s="63"/>
      <c r="D102" s="83"/>
      <c r="E102" s="83"/>
    </row>
    <row r="103" spans="2:5" x14ac:dyDescent="0.25">
      <c r="B103" s="63"/>
      <c r="D103" s="83"/>
      <c r="E103" s="83"/>
    </row>
    <row r="104" spans="2:5" x14ac:dyDescent="0.25">
      <c r="B104" s="63"/>
      <c r="D104" s="83"/>
      <c r="E104" s="83"/>
    </row>
    <row r="105" spans="2:5" x14ac:dyDescent="0.25">
      <c r="B105" s="63"/>
      <c r="D105" s="83"/>
      <c r="E105" s="83"/>
    </row>
    <row r="106" spans="2:5" x14ac:dyDescent="0.25">
      <c r="B106" s="63"/>
      <c r="D106" s="83"/>
      <c r="E106" s="83"/>
    </row>
    <row r="107" spans="2:5" x14ac:dyDescent="0.25">
      <c r="B107" s="63"/>
      <c r="D107" s="83"/>
      <c r="E107" s="83"/>
    </row>
    <row r="108" spans="2:5" x14ac:dyDescent="0.25">
      <c r="B108" s="63"/>
      <c r="D108" s="83"/>
      <c r="E108" s="83"/>
    </row>
    <row r="109" spans="2:5" x14ac:dyDescent="0.25">
      <c r="B109" s="63"/>
      <c r="D109" s="83"/>
      <c r="E109" s="83"/>
    </row>
    <row r="110" spans="2:5" x14ac:dyDescent="0.25">
      <c r="B110" s="63"/>
      <c r="D110" s="83"/>
      <c r="E110" s="83"/>
    </row>
    <row r="111" spans="2:5" x14ac:dyDescent="0.25">
      <c r="B111" s="63"/>
      <c r="D111" s="83"/>
      <c r="E111" s="83"/>
    </row>
    <row r="112" spans="2:5" x14ac:dyDescent="0.25">
      <c r="B112" s="63"/>
      <c r="D112" s="83"/>
      <c r="E112" s="83"/>
    </row>
    <row r="113" spans="2:5" x14ac:dyDescent="0.25">
      <c r="B113" s="63"/>
      <c r="D113" s="83"/>
      <c r="E113" s="83"/>
    </row>
    <row r="114" spans="2:5" x14ac:dyDescent="0.25">
      <c r="B114" s="63"/>
      <c r="D114" s="83"/>
      <c r="E114" s="83"/>
    </row>
    <row r="115" spans="2:5" x14ac:dyDescent="0.25">
      <c r="B115" s="63"/>
      <c r="D115" s="83"/>
      <c r="E115" s="83"/>
    </row>
    <row r="116" spans="2:5" x14ac:dyDescent="0.25">
      <c r="B116" s="63"/>
      <c r="D116" s="83"/>
      <c r="E116" s="83"/>
    </row>
    <row r="117" spans="2:5" x14ac:dyDescent="0.25">
      <c r="B117" s="63"/>
      <c r="D117" s="83"/>
      <c r="E117" s="83"/>
    </row>
    <row r="118" spans="2:5" x14ac:dyDescent="0.25">
      <c r="B118" s="63"/>
      <c r="D118" s="83"/>
      <c r="E118" s="83"/>
    </row>
    <row r="119" spans="2:5" x14ac:dyDescent="0.25">
      <c r="B119" s="63"/>
      <c r="D119" s="83"/>
      <c r="E119" s="83"/>
    </row>
    <row r="120" spans="2:5" x14ac:dyDescent="0.25">
      <c r="B120" s="63"/>
      <c r="D120" s="83"/>
      <c r="E120" s="83"/>
    </row>
    <row r="121" spans="2:5" x14ac:dyDescent="0.25">
      <c r="B121" s="63"/>
      <c r="D121" s="83"/>
      <c r="E121" s="83"/>
    </row>
    <row r="122" spans="2:5" x14ac:dyDescent="0.25">
      <c r="B122" s="63"/>
      <c r="D122" s="83"/>
      <c r="E122" s="83"/>
    </row>
    <row r="123" spans="2:5" x14ac:dyDescent="0.25">
      <c r="B123" s="63"/>
      <c r="D123" s="83"/>
      <c r="E123" s="83"/>
    </row>
    <row r="124" spans="2:5" x14ac:dyDescent="0.25">
      <c r="B124" s="63"/>
      <c r="D124" s="83"/>
      <c r="E124" s="83"/>
    </row>
    <row r="125" spans="2:5" x14ac:dyDescent="0.25">
      <c r="B125" s="63"/>
      <c r="D125" s="83"/>
      <c r="E125" s="83"/>
    </row>
    <row r="126" spans="2:5" x14ac:dyDescent="0.25">
      <c r="B126" s="63"/>
      <c r="D126" s="83"/>
    </row>
    <row r="127" spans="2:5" x14ac:dyDescent="0.25">
      <c r="B127" s="63"/>
      <c r="D127" s="83"/>
    </row>
    <row r="128" spans="2:5" x14ac:dyDescent="0.25">
      <c r="B128" s="63"/>
      <c r="D128" s="83"/>
    </row>
    <row r="129" spans="2:4" x14ac:dyDescent="0.25">
      <c r="B129" s="63"/>
      <c r="D129" s="83"/>
    </row>
    <row r="130" spans="2:4" x14ac:dyDescent="0.25">
      <c r="B130" s="63"/>
      <c r="D130" s="83"/>
    </row>
    <row r="131" spans="2:4" x14ac:dyDescent="0.25">
      <c r="B131" s="63"/>
      <c r="D131" s="83"/>
    </row>
  </sheetData>
  <sheetProtection algorithmName="SHA-512" hashValue="IbbRgIqb0eVquxHHyMGPuhHI++5lVvcJ9G6LuO3/3IvdEzF1fsIpYedqKlmbGzKNcNXgNvs5JkTGWWKIizC+Xw==" saltValue="xLF2J2IzUpMIuQfpR6Zn3Q==" spinCount="100000" sheet="1" objects="1" scenarios="1"/>
  <mergeCells count="1">
    <mergeCell ref="C2:F2"/>
  </mergeCells>
  <pageMargins left="0.70866141732283472" right="0.70866141732283472" top="0.35433070866141736" bottom="0.35433070866141736" header="0.11811023622047245" footer="0.11811023622047245"/>
  <pageSetup paperSize="9" scale="65" fitToHeight="0" orientation="portrait" r:id="rId1"/>
  <headerFooter alignWithMargins="0">
    <oddHeader>&amp;F</oddHeader>
    <oddFooter>&amp;L&amp;V Vertrouwelijk&amp;V&amp;C&amp;D&amp;RPagina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C0EEAB-7A94-452B-910C-5EF0198D324D}">
  <sheetPr>
    <pageSetUpPr fitToPage="1"/>
  </sheetPr>
  <dimension ref="A1:P150"/>
  <sheetViews>
    <sheetView showGridLines="0" zoomScaleNormal="100" workbookViewId="0">
      <selection activeCell="E5" sqref="E5"/>
    </sheetView>
  </sheetViews>
  <sheetFormatPr defaultColWidth="9.140625" defaultRowHeight="15.75" x14ac:dyDescent="0.25"/>
  <cols>
    <col min="1" max="1" width="2.140625" style="46" customWidth="1"/>
    <col min="2" max="2" width="5.85546875" style="60" customWidth="1"/>
    <col min="3" max="3" width="63.85546875" style="60" customWidth="1"/>
    <col min="4" max="4" width="14.85546875" style="60" customWidth="1"/>
    <col min="5" max="5" width="14.5703125" style="60" customWidth="1"/>
    <col min="6" max="6" width="14.140625" style="60" customWidth="1"/>
    <col min="7" max="7" width="15.5703125" style="60" customWidth="1"/>
    <col min="8" max="8" width="2.42578125" style="43" customWidth="1"/>
    <col min="9" max="9" width="9.140625" style="43"/>
    <col min="10" max="10" width="49.5703125" style="43" customWidth="1"/>
    <col min="11" max="16" width="9.140625" style="43"/>
    <col min="17" max="16384" width="9.140625" style="60"/>
  </cols>
  <sheetData>
    <row r="1" spans="1:7" s="43" customFormat="1" ht="67.900000000000006" customHeight="1" x14ac:dyDescent="0.25">
      <c r="C1" s="44" t="s">
        <v>12</v>
      </c>
      <c r="D1" s="45"/>
    </row>
    <row r="2" spans="1:7" s="43" customFormat="1" ht="62.25" customHeight="1" x14ac:dyDescent="0.25">
      <c r="A2" s="46"/>
      <c r="B2" s="41"/>
      <c r="C2" s="47" t="s">
        <v>200</v>
      </c>
      <c r="D2" s="48"/>
      <c r="E2" s="48"/>
      <c r="F2" s="49"/>
    </row>
    <row r="3" spans="1:7" s="43" customFormat="1" ht="14.65" customHeight="1" x14ac:dyDescent="0.25">
      <c r="A3" s="46"/>
      <c r="D3" s="41"/>
    </row>
    <row r="4" spans="1:7" s="43" customFormat="1" ht="27" customHeight="1" x14ac:dyDescent="0.25">
      <c r="A4" s="46"/>
      <c r="B4" s="38">
        <v>17</v>
      </c>
      <c r="C4" s="50" t="s">
        <v>201</v>
      </c>
      <c r="D4" s="38" t="s">
        <v>26</v>
      </c>
      <c r="E4" s="38" t="s">
        <v>27</v>
      </c>
      <c r="F4" s="38" t="s">
        <v>28</v>
      </c>
      <c r="G4" s="38" t="s">
        <v>29</v>
      </c>
    </row>
    <row r="5" spans="1:7" s="43" customFormat="1" x14ac:dyDescent="0.25">
      <c r="A5" s="46"/>
      <c r="B5" s="51" t="str">
        <f>CONCATENATE(B$4,".1")</f>
        <v>17.1</v>
      </c>
      <c r="C5" s="72" t="s">
        <v>202</v>
      </c>
      <c r="D5" s="53" t="s">
        <v>135</v>
      </c>
      <c r="E5" s="22">
        <v>0</v>
      </c>
      <c r="F5" s="73">
        <v>1</v>
      </c>
      <c r="G5" s="54">
        <f>E5*F5</f>
        <v>0</v>
      </c>
    </row>
    <row r="6" spans="1:7" s="43" customFormat="1" ht="20.45" customHeight="1" x14ac:dyDescent="0.4">
      <c r="A6" s="46"/>
      <c r="C6" s="56"/>
      <c r="D6" s="56"/>
      <c r="F6" s="38" t="s">
        <v>11</v>
      </c>
      <c r="G6" s="84">
        <f>SUM(G5:G5)</f>
        <v>0</v>
      </c>
    </row>
    <row r="7" spans="1:7" s="43" customFormat="1" ht="6.75" customHeight="1" x14ac:dyDescent="0.25">
      <c r="A7" s="46"/>
      <c r="D7" s="41"/>
    </row>
    <row r="8" spans="1:7" s="43" customFormat="1" x14ac:dyDescent="0.25">
      <c r="A8" s="46"/>
      <c r="D8" s="59"/>
      <c r="E8" s="59"/>
    </row>
    <row r="9" spans="1:7" s="43" customFormat="1" x14ac:dyDescent="0.25">
      <c r="A9" s="46"/>
      <c r="D9" s="59"/>
      <c r="E9" s="59"/>
    </row>
    <row r="10" spans="1:7" s="43" customFormat="1" x14ac:dyDescent="0.25">
      <c r="A10" s="46"/>
      <c r="D10" s="59"/>
      <c r="E10" s="59"/>
    </row>
    <row r="11" spans="1:7" s="43" customFormat="1" x14ac:dyDescent="0.25">
      <c r="A11" s="46"/>
      <c r="D11" s="59"/>
      <c r="E11" s="59"/>
    </row>
    <row r="12" spans="1:7" s="43" customFormat="1" x14ac:dyDescent="0.25">
      <c r="A12" s="46"/>
      <c r="D12" s="59"/>
      <c r="E12" s="59"/>
    </row>
    <row r="13" spans="1:7" s="43" customFormat="1" x14ac:dyDescent="0.25">
      <c r="A13" s="46"/>
      <c r="D13" s="59"/>
      <c r="E13" s="59"/>
    </row>
    <row r="14" spans="1:7" s="43" customFormat="1" x14ac:dyDescent="0.25">
      <c r="A14" s="46"/>
      <c r="D14" s="59"/>
      <c r="E14" s="59"/>
    </row>
    <row r="15" spans="1:7" s="43" customFormat="1" x14ac:dyDescent="0.25">
      <c r="A15" s="46"/>
      <c r="D15" s="59"/>
      <c r="E15" s="59"/>
    </row>
    <row r="16" spans="1:7" s="43" customFormat="1" x14ac:dyDescent="0.25">
      <c r="A16" s="46"/>
      <c r="D16" s="59"/>
      <c r="E16" s="59"/>
    </row>
    <row r="17" spans="1:5" s="43" customFormat="1" x14ac:dyDescent="0.25">
      <c r="A17" s="46"/>
      <c r="D17" s="59"/>
      <c r="E17" s="59"/>
    </row>
    <row r="18" spans="1:5" s="43" customFormat="1" x14ac:dyDescent="0.25">
      <c r="A18" s="46"/>
      <c r="D18" s="59"/>
      <c r="E18" s="59"/>
    </row>
    <row r="19" spans="1:5" s="43" customFormat="1" x14ac:dyDescent="0.25">
      <c r="A19" s="46"/>
      <c r="D19" s="59"/>
      <c r="E19" s="59"/>
    </row>
    <row r="20" spans="1:5" s="43" customFormat="1" x14ac:dyDescent="0.25">
      <c r="A20" s="46"/>
      <c r="D20" s="59"/>
      <c r="E20" s="59"/>
    </row>
    <row r="21" spans="1:5" s="43" customFormat="1" x14ac:dyDescent="0.25">
      <c r="A21" s="46"/>
      <c r="D21" s="59"/>
      <c r="E21" s="59"/>
    </row>
    <row r="22" spans="1:5" s="43" customFormat="1" x14ac:dyDescent="0.25">
      <c r="A22" s="46"/>
      <c r="D22" s="59"/>
      <c r="E22" s="59"/>
    </row>
    <row r="23" spans="1:5" s="43" customFormat="1" x14ac:dyDescent="0.25">
      <c r="A23" s="46"/>
      <c r="D23" s="59"/>
      <c r="E23" s="59"/>
    </row>
    <row r="24" spans="1:5" s="43" customFormat="1" x14ac:dyDescent="0.25">
      <c r="A24" s="46"/>
      <c r="D24" s="59"/>
      <c r="E24" s="59"/>
    </row>
    <row r="25" spans="1:5" s="43" customFormat="1" x14ac:dyDescent="0.25">
      <c r="A25" s="46"/>
      <c r="D25" s="59"/>
      <c r="E25" s="59"/>
    </row>
    <row r="26" spans="1:5" s="43" customFormat="1" x14ac:dyDescent="0.25">
      <c r="A26" s="46"/>
      <c r="D26" s="59"/>
      <c r="E26" s="59"/>
    </row>
    <row r="27" spans="1:5" s="43" customFormat="1" x14ac:dyDescent="0.25">
      <c r="A27" s="46"/>
      <c r="D27" s="59"/>
      <c r="E27" s="59"/>
    </row>
    <row r="28" spans="1:5" s="43" customFormat="1" x14ac:dyDescent="0.25">
      <c r="A28" s="46"/>
      <c r="D28" s="59"/>
      <c r="E28" s="59"/>
    </row>
    <row r="29" spans="1:5" s="43" customFormat="1" x14ac:dyDescent="0.25">
      <c r="A29" s="46"/>
      <c r="D29" s="59"/>
      <c r="E29" s="59"/>
    </row>
    <row r="30" spans="1:5" s="43" customFormat="1" x14ac:dyDescent="0.25">
      <c r="A30" s="46"/>
      <c r="D30" s="59"/>
      <c r="E30" s="59"/>
    </row>
    <row r="31" spans="1:5" s="43" customFormat="1" x14ac:dyDescent="0.25">
      <c r="A31" s="46"/>
      <c r="D31" s="59"/>
      <c r="E31" s="59"/>
    </row>
    <row r="32" spans="1:5" s="43" customFormat="1" x14ac:dyDescent="0.25">
      <c r="A32" s="46"/>
      <c r="D32" s="59"/>
      <c r="E32" s="59"/>
    </row>
    <row r="33" spans="1:5" s="43" customFormat="1" x14ac:dyDescent="0.25">
      <c r="A33" s="46"/>
      <c r="D33" s="59"/>
      <c r="E33" s="59"/>
    </row>
    <row r="34" spans="1:5" s="43" customFormat="1" x14ac:dyDescent="0.25">
      <c r="A34" s="46"/>
      <c r="D34" s="59"/>
      <c r="E34" s="59"/>
    </row>
    <row r="35" spans="1:5" s="43" customFormat="1" x14ac:dyDescent="0.25">
      <c r="A35" s="46"/>
      <c r="D35" s="59"/>
      <c r="E35" s="59"/>
    </row>
    <row r="36" spans="1:5" s="43" customFormat="1" x14ac:dyDescent="0.25">
      <c r="A36" s="46"/>
      <c r="D36" s="59"/>
      <c r="E36" s="59"/>
    </row>
    <row r="37" spans="1:5" s="43" customFormat="1" x14ac:dyDescent="0.25">
      <c r="A37" s="46"/>
      <c r="D37" s="59"/>
      <c r="E37" s="59"/>
    </row>
    <row r="38" spans="1:5" s="43" customFormat="1" x14ac:dyDescent="0.25">
      <c r="A38" s="46"/>
      <c r="D38" s="59"/>
      <c r="E38" s="59"/>
    </row>
    <row r="39" spans="1:5" s="43" customFormat="1" x14ac:dyDescent="0.25">
      <c r="A39" s="46"/>
      <c r="D39" s="59"/>
      <c r="E39" s="59"/>
    </row>
    <row r="40" spans="1:5" s="43" customFormat="1" x14ac:dyDescent="0.25">
      <c r="A40" s="46"/>
      <c r="D40" s="59"/>
      <c r="E40" s="59"/>
    </row>
    <row r="41" spans="1:5" s="43" customFormat="1" x14ac:dyDescent="0.25">
      <c r="A41" s="46"/>
      <c r="D41" s="59"/>
      <c r="E41" s="59"/>
    </row>
    <row r="42" spans="1:5" s="43" customFormat="1" x14ac:dyDescent="0.25">
      <c r="A42" s="46"/>
      <c r="D42" s="59"/>
      <c r="E42" s="59"/>
    </row>
    <row r="43" spans="1:5" s="43" customFormat="1" x14ac:dyDescent="0.25">
      <c r="A43" s="46"/>
      <c r="D43" s="59"/>
      <c r="E43" s="59"/>
    </row>
    <row r="44" spans="1:5" s="43" customFormat="1" x14ac:dyDescent="0.25">
      <c r="A44" s="46"/>
      <c r="D44" s="59"/>
      <c r="E44" s="59"/>
    </row>
    <row r="45" spans="1:5" s="43" customFormat="1" x14ac:dyDescent="0.25">
      <c r="A45" s="46"/>
      <c r="D45" s="59"/>
      <c r="E45" s="59"/>
    </row>
    <row r="46" spans="1:5" s="43" customFormat="1" x14ac:dyDescent="0.25">
      <c r="A46" s="46"/>
      <c r="D46" s="59"/>
      <c r="E46" s="59"/>
    </row>
    <row r="47" spans="1:5" s="43" customFormat="1" x14ac:dyDescent="0.25">
      <c r="A47" s="46"/>
      <c r="D47" s="59"/>
      <c r="E47" s="59"/>
    </row>
    <row r="48" spans="1:5" s="43" customFormat="1" x14ac:dyDescent="0.25">
      <c r="A48" s="46"/>
      <c r="D48" s="59"/>
      <c r="E48" s="59"/>
    </row>
    <row r="49" spans="1:5" s="43" customFormat="1" x14ac:dyDescent="0.25">
      <c r="A49" s="46"/>
      <c r="D49" s="59"/>
      <c r="E49" s="59"/>
    </row>
    <row r="50" spans="1:5" s="43" customFormat="1" x14ac:dyDescent="0.25">
      <c r="A50" s="46"/>
      <c r="D50" s="59"/>
      <c r="E50" s="59"/>
    </row>
    <row r="51" spans="1:5" s="43" customFormat="1" x14ac:dyDescent="0.25">
      <c r="A51" s="46"/>
      <c r="D51" s="59"/>
      <c r="E51" s="59"/>
    </row>
    <row r="52" spans="1:5" s="43" customFormat="1" x14ac:dyDescent="0.25">
      <c r="A52" s="46"/>
      <c r="D52" s="59"/>
      <c r="E52" s="59"/>
    </row>
    <row r="53" spans="1:5" s="43" customFormat="1" x14ac:dyDescent="0.25">
      <c r="A53" s="46"/>
      <c r="D53" s="59"/>
      <c r="E53" s="59"/>
    </row>
    <row r="54" spans="1:5" s="43" customFormat="1" x14ac:dyDescent="0.25">
      <c r="A54" s="46"/>
      <c r="D54" s="59"/>
      <c r="E54" s="59"/>
    </row>
    <row r="55" spans="1:5" s="43" customFormat="1" x14ac:dyDescent="0.25">
      <c r="A55" s="46"/>
      <c r="D55" s="59"/>
      <c r="E55" s="59"/>
    </row>
    <row r="56" spans="1:5" s="43" customFormat="1" x14ac:dyDescent="0.25">
      <c r="A56" s="46"/>
      <c r="D56" s="59"/>
      <c r="E56" s="59"/>
    </row>
    <row r="57" spans="1:5" s="43" customFormat="1" x14ac:dyDescent="0.25">
      <c r="A57" s="46"/>
      <c r="D57" s="59"/>
      <c r="E57" s="59"/>
    </row>
    <row r="58" spans="1:5" s="43" customFormat="1" x14ac:dyDescent="0.25">
      <c r="A58" s="46"/>
      <c r="D58" s="59"/>
      <c r="E58" s="59"/>
    </row>
    <row r="59" spans="1:5" s="43" customFormat="1" x14ac:dyDescent="0.25">
      <c r="A59" s="46"/>
      <c r="D59" s="59"/>
      <c r="E59" s="59"/>
    </row>
    <row r="60" spans="1:5" s="43" customFormat="1" x14ac:dyDescent="0.25">
      <c r="A60" s="46"/>
      <c r="D60" s="59"/>
      <c r="E60" s="59"/>
    </row>
    <row r="61" spans="1:5" s="43" customFormat="1" x14ac:dyDescent="0.25">
      <c r="A61" s="46"/>
      <c r="D61" s="59"/>
      <c r="E61" s="59"/>
    </row>
    <row r="62" spans="1:5" s="43" customFormat="1" x14ac:dyDescent="0.25">
      <c r="A62" s="46"/>
      <c r="D62" s="59"/>
      <c r="E62" s="59"/>
    </row>
    <row r="63" spans="1:5" s="43" customFormat="1" x14ac:dyDescent="0.25">
      <c r="A63" s="46"/>
      <c r="D63" s="59"/>
      <c r="E63" s="59"/>
    </row>
    <row r="64" spans="1:5" s="43" customFormat="1" x14ac:dyDescent="0.25">
      <c r="A64" s="46"/>
      <c r="D64" s="59"/>
      <c r="E64" s="59"/>
    </row>
    <row r="65" spans="1:5" s="43" customFormat="1" x14ac:dyDescent="0.25">
      <c r="A65" s="46"/>
      <c r="D65" s="59"/>
      <c r="E65" s="59"/>
    </row>
    <row r="66" spans="1:5" s="43" customFormat="1" x14ac:dyDescent="0.25">
      <c r="A66" s="46"/>
      <c r="D66" s="59"/>
      <c r="E66" s="59"/>
    </row>
    <row r="67" spans="1:5" s="43" customFormat="1" x14ac:dyDescent="0.25">
      <c r="A67" s="46"/>
      <c r="D67" s="59"/>
      <c r="E67" s="59"/>
    </row>
    <row r="68" spans="1:5" s="43" customFormat="1" x14ac:dyDescent="0.25">
      <c r="A68" s="46"/>
      <c r="D68" s="59"/>
      <c r="E68" s="59"/>
    </row>
    <row r="69" spans="1:5" s="43" customFormat="1" x14ac:dyDescent="0.25">
      <c r="A69" s="46"/>
      <c r="D69" s="59"/>
      <c r="E69" s="59"/>
    </row>
    <row r="70" spans="1:5" s="43" customFormat="1" x14ac:dyDescent="0.25">
      <c r="A70" s="46"/>
      <c r="D70" s="59"/>
      <c r="E70" s="59"/>
    </row>
    <row r="71" spans="1:5" s="43" customFormat="1" x14ac:dyDescent="0.25">
      <c r="A71" s="46"/>
      <c r="D71" s="59"/>
      <c r="E71" s="59"/>
    </row>
    <row r="72" spans="1:5" x14ac:dyDescent="0.25">
      <c r="B72" s="43"/>
      <c r="D72" s="61"/>
      <c r="E72" s="61"/>
    </row>
    <row r="73" spans="1:5" x14ac:dyDescent="0.25">
      <c r="B73" s="43"/>
      <c r="D73" s="61"/>
      <c r="E73" s="61"/>
    </row>
    <row r="74" spans="1:5" x14ac:dyDescent="0.25">
      <c r="B74" s="43"/>
      <c r="D74" s="61"/>
      <c r="E74" s="61"/>
    </row>
    <row r="75" spans="1:5" x14ac:dyDescent="0.25">
      <c r="B75" s="43"/>
      <c r="D75" s="61"/>
      <c r="E75" s="61"/>
    </row>
    <row r="76" spans="1:5" x14ac:dyDescent="0.25">
      <c r="B76" s="43"/>
      <c r="D76" s="61"/>
      <c r="E76" s="61"/>
    </row>
    <row r="77" spans="1:5" x14ac:dyDescent="0.25">
      <c r="B77" s="43"/>
      <c r="D77" s="61"/>
      <c r="E77" s="61"/>
    </row>
    <row r="78" spans="1:5" x14ac:dyDescent="0.25">
      <c r="B78" s="43"/>
      <c r="D78" s="61"/>
      <c r="E78" s="61"/>
    </row>
    <row r="79" spans="1:5" x14ac:dyDescent="0.25">
      <c r="B79" s="43"/>
      <c r="D79" s="61"/>
      <c r="E79" s="61"/>
    </row>
    <row r="80" spans="1:5" x14ac:dyDescent="0.25">
      <c r="B80" s="43"/>
      <c r="D80" s="61"/>
      <c r="E80" s="61"/>
    </row>
    <row r="81" spans="2:5" x14ac:dyDescent="0.25">
      <c r="B81" s="43"/>
      <c r="D81" s="61"/>
      <c r="E81" s="61"/>
    </row>
    <row r="82" spans="2:5" x14ac:dyDescent="0.25">
      <c r="B82" s="43"/>
      <c r="D82" s="61"/>
      <c r="E82" s="61"/>
    </row>
    <row r="83" spans="2:5" x14ac:dyDescent="0.25">
      <c r="B83" s="43"/>
      <c r="D83" s="61"/>
      <c r="E83" s="61"/>
    </row>
    <row r="84" spans="2:5" x14ac:dyDescent="0.25">
      <c r="B84" s="43"/>
      <c r="D84" s="61"/>
      <c r="E84" s="61"/>
    </row>
    <row r="85" spans="2:5" x14ac:dyDescent="0.25">
      <c r="B85" s="43"/>
      <c r="D85" s="61"/>
      <c r="E85" s="61"/>
    </row>
    <row r="86" spans="2:5" x14ac:dyDescent="0.25">
      <c r="B86" s="43"/>
      <c r="D86" s="61"/>
      <c r="E86" s="61"/>
    </row>
    <row r="87" spans="2:5" x14ac:dyDescent="0.25">
      <c r="B87" s="43"/>
      <c r="D87" s="61"/>
      <c r="E87" s="61"/>
    </row>
    <row r="88" spans="2:5" x14ac:dyDescent="0.25">
      <c r="B88" s="43"/>
      <c r="D88" s="61"/>
      <c r="E88" s="61"/>
    </row>
    <row r="89" spans="2:5" x14ac:dyDescent="0.25">
      <c r="B89" s="43"/>
      <c r="D89" s="61"/>
      <c r="E89" s="61"/>
    </row>
    <row r="90" spans="2:5" x14ac:dyDescent="0.25">
      <c r="B90" s="43"/>
      <c r="D90" s="61"/>
      <c r="E90" s="61"/>
    </row>
    <row r="91" spans="2:5" x14ac:dyDescent="0.25">
      <c r="B91" s="43"/>
      <c r="D91" s="61"/>
      <c r="E91" s="61"/>
    </row>
    <row r="92" spans="2:5" x14ac:dyDescent="0.25">
      <c r="B92" s="43"/>
      <c r="D92" s="61"/>
      <c r="E92" s="61"/>
    </row>
    <row r="93" spans="2:5" x14ac:dyDescent="0.25">
      <c r="B93" s="43"/>
      <c r="D93" s="61"/>
      <c r="E93" s="61"/>
    </row>
    <row r="94" spans="2:5" x14ac:dyDescent="0.25">
      <c r="B94" s="43"/>
      <c r="D94" s="61"/>
      <c r="E94" s="61"/>
    </row>
    <row r="95" spans="2:5" x14ac:dyDescent="0.25">
      <c r="B95" s="43"/>
      <c r="D95" s="61"/>
      <c r="E95" s="61"/>
    </row>
    <row r="96" spans="2:5" x14ac:dyDescent="0.25">
      <c r="B96" s="43"/>
      <c r="D96" s="61"/>
      <c r="E96" s="61"/>
    </row>
    <row r="97" spans="2:5" x14ac:dyDescent="0.25">
      <c r="B97" s="43"/>
      <c r="D97" s="61"/>
      <c r="E97" s="61"/>
    </row>
    <row r="98" spans="2:5" x14ac:dyDescent="0.25">
      <c r="B98" s="43"/>
      <c r="D98" s="61"/>
      <c r="E98" s="61"/>
    </row>
    <row r="99" spans="2:5" x14ac:dyDescent="0.25">
      <c r="B99" s="43"/>
      <c r="D99" s="61"/>
      <c r="E99" s="61"/>
    </row>
    <row r="100" spans="2:5" x14ac:dyDescent="0.25">
      <c r="B100" s="43"/>
      <c r="D100" s="61"/>
      <c r="E100" s="61"/>
    </row>
    <row r="101" spans="2:5" x14ac:dyDescent="0.25">
      <c r="B101" s="43"/>
      <c r="D101" s="61"/>
      <c r="E101" s="61"/>
    </row>
    <row r="102" spans="2:5" x14ac:dyDescent="0.25">
      <c r="B102" s="43"/>
      <c r="D102" s="61"/>
      <c r="E102" s="61"/>
    </row>
    <row r="103" spans="2:5" x14ac:dyDescent="0.25">
      <c r="B103" s="43"/>
      <c r="D103" s="61"/>
      <c r="E103" s="61"/>
    </row>
    <row r="104" spans="2:5" x14ac:dyDescent="0.25">
      <c r="B104" s="43"/>
      <c r="D104" s="61"/>
      <c r="E104" s="61"/>
    </row>
    <row r="105" spans="2:5" x14ac:dyDescent="0.25">
      <c r="B105" s="43"/>
      <c r="D105" s="61"/>
      <c r="E105" s="61"/>
    </row>
    <row r="106" spans="2:5" x14ac:dyDescent="0.25">
      <c r="B106" s="43"/>
      <c r="D106" s="61"/>
      <c r="E106" s="61"/>
    </row>
    <row r="107" spans="2:5" x14ac:dyDescent="0.25">
      <c r="B107" s="43"/>
      <c r="D107" s="61"/>
      <c r="E107" s="61"/>
    </row>
    <row r="108" spans="2:5" x14ac:dyDescent="0.25">
      <c r="B108" s="43"/>
      <c r="D108" s="61"/>
      <c r="E108" s="61"/>
    </row>
    <row r="109" spans="2:5" x14ac:dyDescent="0.25">
      <c r="B109" s="43"/>
      <c r="D109" s="61"/>
      <c r="E109" s="61"/>
    </row>
    <row r="110" spans="2:5" x14ac:dyDescent="0.25">
      <c r="B110" s="43"/>
      <c r="D110" s="61"/>
      <c r="E110" s="61"/>
    </row>
    <row r="111" spans="2:5" x14ac:dyDescent="0.25">
      <c r="B111" s="43"/>
      <c r="D111" s="61"/>
      <c r="E111" s="61"/>
    </row>
    <row r="112" spans="2:5" x14ac:dyDescent="0.25">
      <c r="B112" s="43"/>
      <c r="D112" s="61"/>
      <c r="E112" s="61"/>
    </row>
    <row r="113" spans="2:5" x14ac:dyDescent="0.25">
      <c r="B113" s="43"/>
      <c r="D113" s="61"/>
      <c r="E113" s="61"/>
    </row>
    <row r="114" spans="2:5" x14ac:dyDescent="0.25">
      <c r="B114" s="43"/>
      <c r="D114" s="61"/>
      <c r="E114" s="61"/>
    </row>
    <row r="115" spans="2:5" x14ac:dyDescent="0.25">
      <c r="B115" s="43"/>
      <c r="D115" s="61"/>
      <c r="E115" s="61"/>
    </row>
    <row r="116" spans="2:5" x14ac:dyDescent="0.25">
      <c r="B116" s="43"/>
      <c r="D116" s="61"/>
      <c r="E116" s="61"/>
    </row>
    <row r="117" spans="2:5" x14ac:dyDescent="0.25">
      <c r="B117" s="43"/>
      <c r="D117" s="61"/>
      <c r="E117" s="61"/>
    </row>
    <row r="118" spans="2:5" x14ac:dyDescent="0.25">
      <c r="B118" s="43"/>
      <c r="D118" s="61"/>
      <c r="E118" s="61"/>
    </row>
    <row r="119" spans="2:5" x14ac:dyDescent="0.25">
      <c r="B119" s="43"/>
      <c r="D119" s="61"/>
      <c r="E119" s="61"/>
    </row>
    <row r="120" spans="2:5" x14ac:dyDescent="0.25">
      <c r="B120" s="43"/>
      <c r="D120" s="61"/>
      <c r="E120" s="61"/>
    </row>
    <row r="121" spans="2:5" x14ac:dyDescent="0.25">
      <c r="B121" s="43"/>
      <c r="D121" s="61"/>
      <c r="E121" s="61"/>
    </row>
    <row r="122" spans="2:5" x14ac:dyDescent="0.25">
      <c r="B122" s="43"/>
      <c r="D122" s="61"/>
      <c r="E122" s="61"/>
    </row>
    <row r="123" spans="2:5" x14ac:dyDescent="0.25">
      <c r="B123" s="43"/>
      <c r="D123" s="61"/>
      <c r="E123" s="61"/>
    </row>
    <row r="124" spans="2:5" x14ac:dyDescent="0.25">
      <c r="B124" s="43"/>
      <c r="D124" s="61"/>
      <c r="E124" s="61"/>
    </row>
    <row r="125" spans="2:5" x14ac:dyDescent="0.25">
      <c r="B125" s="43"/>
      <c r="D125" s="61"/>
      <c r="E125" s="61"/>
    </row>
    <row r="126" spans="2:5" x14ac:dyDescent="0.25">
      <c r="B126" s="43"/>
      <c r="D126" s="61"/>
      <c r="E126" s="61"/>
    </row>
    <row r="127" spans="2:5" x14ac:dyDescent="0.25">
      <c r="B127" s="43"/>
      <c r="D127" s="61"/>
      <c r="E127" s="61"/>
    </row>
    <row r="128" spans="2:5" x14ac:dyDescent="0.25">
      <c r="B128" s="43"/>
      <c r="D128" s="61"/>
      <c r="E128" s="61"/>
    </row>
    <row r="129" spans="2:5" x14ac:dyDescent="0.25">
      <c r="B129" s="43"/>
      <c r="D129" s="61"/>
      <c r="E129" s="61"/>
    </row>
    <row r="130" spans="2:5" x14ac:dyDescent="0.25">
      <c r="B130" s="43"/>
      <c r="D130" s="61"/>
      <c r="E130" s="61"/>
    </row>
    <row r="131" spans="2:5" x14ac:dyDescent="0.25">
      <c r="B131" s="43"/>
      <c r="D131" s="61"/>
      <c r="E131" s="61"/>
    </row>
    <row r="132" spans="2:5" x14ac:dyDescent="0.25">
      <c r="B132" s="43"/>
      <c r="D132" s="61"/>
      <c r="E132" s="61"/>
    </row>
    <row r="133" spans="2:5" x14ac:dyDescent="0.25">
      <c r="B133" s="43"/>
      <c r="D133" s="61"/>
      <c r="E133" s="61"/>
    </row>
    <row r="134" spans="2:5" x14ac:dyDescent="0.25">
      <c r="B134" s="43"/>
      <c r="D134" s="61"/>
      <c r="E134" s="61"/>
    </row>
    <row r="135" spans="2:5" x14ac:dyDescent="0.25">
      <c r="B135" s="43"/>
      <c r="D135" s="61"/>
      <c r="E135" s="61"/>
    </row>
    <row r="136" spans="2:5" x14ac:dyDescent="0.25">
      <c r="B136" s="43"/>
      <c r="D136" s="61"/>
      <c r="E136" s="61"/>
    </row>
    <row r="137" spans="2:5" x14ac:dyDescent="0.25">
      <c r="B137" s="43"/>
      <c r="D137" s="61"/>
      <c r="E137" s="61"/>
    </row>
    <row r="138" spans="2:5" x14ac:dyDescent="0.25">
      <c r="B138" s="43"/>
      <c r="D138" s="61"/>
      <c r="E138" s="61"/>
    </row>
    <row r="139" spans="2:5" x14ac:dyDescent="0.25">
      <c r="B139" s="43"/>
      <c r="D139" s="61"/>
      <c r="E139" s="61"/>
    </row>
    <row r="140" spans="2:5" x14ac:dyDescent="0.25">
      <c r="B140" s="43"/>
      <c r="D140" s="61"/>
      <c r="E140" s="61"/>
    </row>
    <row r="141" spans="2:5" x14ac:dyDescent="0.25">
      <c r="B141" s="43"/>
      <c r="D141" s="61"/>
      <c r="E141" s="61"/>
    </row>
    <row r="142" spans="2:5" x14ac:dyDescent="0.25">
      <c r="B142" s="43"/>
      <c r="D142" s="61"/>
      <c r="E142" s="61"/>
    </row>
    <row r="143" spans="2:5" x14ac:dyDescent="0.25">
      <c r="B143" s="43"/>
      <c r="D143" s="61"/>
      <c r="E143" s="61"/>
    </row>
    <row r="144" spans="2:5" x14ac:dyDescent="0.25">
      <c r="B144" s="43"/>
      <c r="D144" s="61"/>
      <c r="E144" s="61"/>
    </row>
    <row r="145" spans="2:4" x14ac:dyDescent="0.25">
      <c r="B145" s="43"/>
      <c r="D145" s="61"/>
    </row>
    <row r="146" spans="2:4" x14ac:dyDescent="0.25">
      <c r="B146" s="43"/>
      <c r="D146" s="61"/>
    </row>
    <row r="147" spans="2:4" x14ac:dyDescent="0.25">
      <c r="B147" s="43"/>
      <c r="D147" s="61"/>
    </row>
    <row r="148" spans="2:4" x14ac:dyDescent="0.25">
      <c r="B148" s="43"/>
      <c r="D148" s="61"/>
    </row>
    <row r="149" spans="2:4" x14ac:dyDescent="0.25">
      <c r="B149" s="43"/>
      <c r="D149" s="61"/>
    </row>
    <row r="150" spans="2:4" x14ac:dyDescent="0.25">
      <c r="B150" s="43"/>
      <c r="D150" s="61"/>
    </row>
  </sheetData>
  <sheetProtection algorithmName="SHA-512" hashValue="MZAVt9JQBzHW/9OdylDpJVrV9/XbOXNq4w3fO5Gz7hxnipuBBw0IBjs4FG7/pzs+WcZfmDgnvEut/G9+KICM6w==" saltValue="cMFIfu+Rq050vKygkKWTGQ==" spinCount="100000" sheet="1" objects="1" scenarios="1"/>
  <mergeCells count="1">
    <mergeCell ref="C2:F2"/>
  </mergeCells>
  <pageMargins left="0.23622047244094491" right="0.23622047244094491" top="0.74803149606299213" bottom="0.74803149606299213" header="0.31496062992125984" footer="0.31496062992125984"/>
  <pageSetup paperSize="9" scale="76" fitToHeight="0" orientation="portrait" r:id="rId1"/>
  <headerFooter alignWithMargins="0">
    <oddHeader>&amp;F</oddHeader>
    <oddFooter>&amp;L&amp;V Vertrouwelijk&amp;V&amp;C&amp;D&amp;RPagina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D497CF-0B33-4C19-9698-01BF28BFED23}">
  <sheetPr>
    <pageSetUpPr fitToPage="1"/>
  </sheetPr>
  <dimension ref="A1:R144"/>
  <sheetViews>
    <sheetView showGridLines="0" zoomScaleNormal="100" workbookViewId="0">
      <selection activeCell="J15" sqref="J15"/>
    </sheetView>
  </sheetViews>
  <sheetFormatPr defaultColWidth="9.140625" defaultRowHeight="15.75" x14ac:dyDescent="0.25"/>
  <cols>
    <col min="1" max="1" width="2.140625" style="65" customWidth="1"/>
    <col min="2" max="2" width="5.85546875" style="82" customWidth="1"/>
    <col min="3" max="3" width="51.5703125" style="82" customWidth="1"/>
    <col min="4" max="4" width="12.5703125" style="82" customWidth="1"/>
    <col min="5" max="5" width="14.5703125" style="82" customWidth="1"/>
    <col min="6" max="6" width="10.85546875" style="82" customWidth="1"/>
    <col min="7" max="7" width="3.42578125" style="82" customWidth="1"/>
    <col min="8" max="8" width="2.42578125" style="63" customWidth="1"/>
    <col min="9" max="9" width="9.140625" style="63"/>
    <col min="10" max="10" width="49.5703125" style="63" customWidth="1"/>
    <col min="11" max="16" width="9.140625" style="63"/>
    <col min="17" max="16384" width="9.140625" style="82"/>
  </cols>
  <sheetData>
    <row r="1" spans="1:18" s="63" customFormat="1" ht="67.900000000000006" customHeight="1" x14ac:dyDescent="0.25">
      <c r="C1" s="44" t="s">
        <v>235</v>
      </c>
      <c r="D1" s="64"/>
    </row>
    <row r="2" spans="1:18" s="63" customFormat="1" ht="243.75" customHeight="1" x14ac:dyDescent="0.25">
      <c r="A2" s="65"/>
      <c r="B2" s="66"/>
      <c r="C2" s="47" t="s">
        <v>203</v>
      </c>
      <c r="D2" s="48"/>
      <c r="E2" s="48"/>
      <c r="F2" s="49"/>
    </row>
    <row r="3" spans="1:18" s="63" customFormat="1" ht="14.65" customHeight="1" thickBot="1" x14ac:dyDescent="0.3">
      <c r="A3" s="65"/>
      <c r="B3" s="67"/>
    </row>
    <row r="4" spans="1:18" s="71" customFormat="1" ht="42.75" customHeight="1" x14ac:dyDescent="0.25">
      <c r="A4" s="65"/>
      <c r="B4" s="38">
        <v>17</v>
      </c>
      <c r="C4" s="68" t="s">
        <v>204</v>
      </c>
      <c r="D4" s="69" t="s">
        <v>205</v>
      </c>
      <c r="E4" s="69" t="s">
        <v>206</v>
      </c>
      <c r="F4" s="69" t="s">
        <v>207</v>
      </c>
      <c r="G4" s="63"/>
      <c r="H4" s="63"/>
      <c r="I4" s="63"/>
      <c r="J4" s="70"/>
      <c r="K4" s="63"/>
      <c r="L4" s="70"/>
      <c r="M4" s="70"/>
      <c r="N4" s="70"/>
      <c r="O4" s="70"/>
      <c r="P4" s="70"/>
      <c r="Q4" s="70"/>
      <c r="R4" s="70"/>
    </row>
    <row r="5" spans="1:18" s="71" customFormat="1" x14ac:dyDescent="0.25">
      <c r="A5" s="65"/>
      <c r="B5" s="51" t="str">
        <f>CONCATENATE(B$4,".1")</f>
        <v>17.1</v>
      </c>
      <c r="C5" s="72" t="s">
        <v>208</v>
      </c>
      <c r="D5" s="22"/>
      <c r="E5" s="85">
        <f>$E$12*F5</f>
        <v>0</v>
      </c>
      <c r="F5" s="23"/>
      <c r="G5" s="63"/>
      <c r="H5" s="63"/>
      <c r="I5" s="63"/>
      <c r="J5" s="70"/>
      <c r="K5" s="86"/>
      <c r="L5" s="70"/>
      <c r="M5" s="70"/>
      <c r="N5" s="70"/>
      <c r="O5" s="70"/>
      <c r="P5" s="70"/>
      <c r="Q5" s="70"/>
      <c r="R5" s="70"/>
    </row>
    <row r="6" spans="1:18" s="71" customFormat="1" x14ac:dyDescent="0.25">
      <c r="A6" s="65"/>
      <c r="B6" s="51" t="str">
        <f>CONCATENATE(B$4,".2")</f>
        <v>17.2</v>
      </c>
      <c r="C6" s="72" t="s">
        <v>209</v>
      </c>
      <c r="D6" s="22"/>
      <c r="E6" s="85">
        <f t="shared" ref="E6:E11" si="0">$E$12*F6</f>
        <v>0</v>
      </c>
      <c r="F6" s="23"/>
      <c r="G6" s="63"/>
      <c r="H6" s="63"/>
      <c r="I6" s="63"/>
      <c r="J6" s="70"/>
      <c r="K6" s="86"/>
      <c r="L6" s="70"/>
      <c r="M6" s="70"/>
      <c r="N6" s="70"/>
      <c r="O6" s="70"/>
      <c r="P6" s="70"/>
      <c r="Q6" s="70"/>
      <c r="R6" s="70"/>
    </row>
    <row r="7" spans="1:18" s="71" customFormat="1" x14ac:dyDescent="0.25">
      <c r="A7" s="65"/>
      <c r="B7" s="51" t="str">
        <f>CONCATENATE(B$4,".3")</f>
        <v>17.3</v>
      </c>
      <c r="C7" s="72" t="s">
        <v>210</v>
      </c>
      <c r="D7" s="22"/>
      <c r="E7" s="85">
        <f t="shared" si="0"/>
        <v>0</v>
      </c>
      <c r="F7" s="23"/>
      <c r="G7" s="63"/>
      <c r="H7" s="63"/>
      <c r="I7" s="63"/>
      <c r="J7" s="70"/>
      <c r="K7" s="86"/>
      <c r="L7" s="70"/>
      <c r="M7" s="70"/>
      <c r="N7" s="70"/>
      <c r="O7" s="70"/>
      <c r="P7" s="70"/>
      <c r="Q7" s="70"/>
      <c r="R7" s="70"/>
    </row>
    <row r="8" spans="1:18" s="71" customFormat="1" x14ac:dyDescent="0.25">
      <c r="A8" s="65"/>
      <c r="B8" s="51" t="str">
        <f>CONCATENATE(B$4,".4")</f>
        <v>17.4</v>
      </c>
      <c r="C8" s="72" t="s">
        <v>211</v>
      </c>
      <c r="D8" s="22"/>
      <c r="E8" s="85">
        <f t="shared" si="0"/>
        <v>0</v>
      </c>
      <c r="F8" s="23"/>
      <c r="G8" s="63"/>
      <c r="H8" s="63"/>
      <c r="I8" s="63"/>
      <c r="J8" s="70"/>
      <c r="K8" s="86"/>
      <c r="L8" s="70"/>
      <c r="M8" s="70"/>
      <c r="N8" s="70"/>
      <c r="O8" s="70"/>
      <c r="P8" s="70"/>
      <c r="Q8" s="70"/>
      <c r="R8" s="70"/>
    </row>
    <row r="9" spans="1:18" s="71" customFormat="1" x14ac:dyDescent="0.25">
      <c r="A9" s="65"/>
      <c r="B9" s="51" t="str">
        <f>CONCATENATE(B$4,".5")</f>
        <v>17.5</v>
      </c>
      <c r="C9" s="72" t="s">
        <v>212</v>
      </c>
      <c r="D9" s="22"/>
      <c r="E9" s="85">
        <f t="shared" ref="E9:E10" si="1">$E$12*F9</f>
        <v>0</v>
      </c>
      <c r="F9" s="23"/>
      <c r="G9" s="63"/>
      <c r="H9" s="63"/>
      <c r="I9" s="63"/>
      <c r="J9" s="70"/>
      <c r="K9" s="86"/>
      <c r="L9" s="70"/>
      <c r="M9" s="70"/>
      <c r="N9" s="70"/>
      <c r="O9" s="70"/>
      <c r="P9" s="70"/>
      <c r="Q9" s="70"/>
      <c r="R9" s="70"/>
    </row>
    <row r="10" spans="1:18" s="71" customFormat="1" x14ac:dyDescent="0.25">
      <c r="A10" s="65"/>
      <c r="B10" s="51" t="str">
        <f>CONCATENATE(B$4,".6")</f>
        <v>17.6</v>
      </c>
      <c r="C10" s="13" t="s">
        <v>213</v>
      </c>
      <c r="D10" s="22"/>
      <c r="E10" s="85">
        <f t="shared" si="1"/>
        <v>0</v>
      </c>
      <c r="F10" s="23"/>
      <c r="G10" s="63"/>
      <c r="H10" s="63"/>
      <c r="I10" s="63"/>
      <c r="J10" s="70"/>
      <c r="K10" s="86"/>
      <c r="L10" s="70"/>
      <c r="M10" s="70"/>
      <c r="N10" s="70"/>
      <c r="O10" s="70"/>
      <c r="P10" s="70"/>
      <c r="Q10" s="70"/>
      <c r="R10" s="70"/>
    </row>
    <row r="11" spans="1:18" s="71" customFormat="1" x14ac:dyDescent="0.25">
      <c r="A11" s="65"/>
      <c r="B11" s="51" t="str">
        <f>CONCATENATE(B$4,".7")</f>
        <v>17.7</v>
      </c>
      <c r="C11" s="13" t="s">
        <v>214</v>
      </c>
      <c r="D11" s="22"/>
      <c r="E11" s="85">
        <f t="shared" si="0"/>
        <v>0</v>
      </c>
      <c r="F11" s="23"/>
      <c r="G11" s="63"/>
      <c r="H11" s="63"/>
      <c r="I11" s="63"/>
      <c r="J11" s="70"/>
      <c r="K11" s="86"/>
      <c r="L11" s="70"/>
      <c r="M11" s="70"/>
      <c r="N11" s="70"/>
      <c r="O11" s="70"/>
      <c r="P11" s="70"/>
      <c r="Q11" s="70"/>
      <c r="R11" s="70"/>
    </row>
    <row r="12" spans="1:18" s="71" customFormat="1" ht="30" x14ac:dyDescent="0.4">
      <c r="A12" s="65"/>
      <c r="B12" s="63"/>
      <c r="C12" s="80" t="s">
        <v>215</v>
      </c>
      <c r="D12" s="87">
        <f>IF(F12=1,SUMPRODUCT(D5:D11,F5:F11),0)</f>
        <v>0</v>
      </c>
      <c r="E12" s="57">
        <f>SUM('1. Transitie en Transformatie'!F8,'1. Transitie en Transformatie'!F29,'1. Transitie en Transformatie'!F39,'1. Transitie en Transformatie'!F50)</f>
        <v>0</v>
      </c>
      <c r="F12" s="88">
        <f>SUM(F5:F11)</f>
        <v>0</v>
      </c>
      <c r="G12" s="63"/>
      <c r="H12" s="63"/>
      <c r="I12" s="63"/>
      <c r="J12" s="70"/>
      <c r="K12" s="89"/>
      <c r="L12" s="70"/>
      <c r="M12" s="70"/>
      <c r="N12" s="70"/>
      <c r="O12" s="70"/>
      <c r="P12" s="70"/>
      <c r="Q12" s="70"/>
      <c r="R12" s="70"/>
    </row>
    <row r="13" spans="1:18" s="71" customFormat="1" x14ac:dyDescent="0.25">
      <c r="A13" s="65"/>
      <c r="B13" s="63"/>
      <c r="C13" s="63"/>
      <c r="D13" s="63"/>
      <c r="E13" s="63"/>
      <c r="F13" s="63"/>
      <c r="G13" s="63"/>
      <c r="H13" s="63"/>
      <c r="I13" s="70"/>
      <c r="J13" s="89"/>
      <c r="K13" s="70"/>
      <c r="L13" s="70"/>
      <c r="M13" s="70"/>
      <c r="N13" s="70"/>
      <c r="O13" s="70"/>
      <c r="P13" s="70"/>
      <c r="Q13" s="70"/>
    </row>
    <row r="14" spans="1:18" s="71" customFormat="1" x14ac:dyDescent="0.25">
      <c r="A14" s="65"/>
      <c r="B14" s="63"/>
      <c r="C14" s="63"/>
      <c r="D14" s="63"/>
      <c r="F14" s="63"/>
      <c r="G14" s="63"/>
      <c r="H14" s="63"/>
      <c r="I14" s="70"/>
      <c r="J14" s="89"/>
      <c r="K14" s="70"/>
      <c r="L14" s="70"/>
      <c r="M14" s="70"/>
      <c r="N14" s="70"/>
      <c r="O14" s="70"/>
      <c r="P14" s="70"/>
      <c r="Q14" s="70"/>
    </row>
    <row r="15" spans="1:18" s="71" customFormat="1" x14ac:dyDescent="0.25">
      <c r="A15" s="65"/>
      <c r="B15" s="63"/>
      <c r="C15" s="63"/>
      <c r="D15" s="63"/>
      <c r="E15" s="63"/>
      <c r="F15" s="63"/>
      <c r="G15" s="63"/>
      <c r="H15" s="63"/>
      <c r="I15" s="70"/>
      <c r="J15" s="89"/>
      <c r="K15" s="70"/>
      <c r="L15" s="70"/>
      <c r="M15" s="70"/>
      <c r="N15" s="70"/>
      <c r="O15" s="70"/>
      <c r="P15" s="70"/>
      <c r="Q15" s="70"/>
    </row>
    <row r="16" spans="1:18" s="71" customFormat="1" x14ac:dyDescent="0.25">
      <c r="A16" s="65"/>
      <c r="B16" s="63"/>
      <c r="C16" s="63"/>
      <c r="D16" s="63"/>
      <c r="E16" s="63"/>
      <c r="F16" s="63"/>
      <c r="G16" s="63"/>
      <c r="H16" s="63"/>
      <c r="I16" s="70"/>
      <c r="J16" s="89"/>
      <c r="K16" s="70"/>
      <c r="L16" s="70"/>
      <c r="M16" s="70"/>
      <c r="N16" s="70"/>
      <c r="O16" s="70"/>
      <c r="P16" s="70"/>
      <c r="Q16" s="70"/>
    </row>
    <row r="17" spans="1:17" s="71" customFormat="1" x14ac:dyDescent="0.25">
      <c r="A17" s="65"/>
      <c r="B17" s="63"/>
      <c r="C17" s="63"/>
      <c r="D17" s="63"/>
      <c r="E17" s="63"/>
      <c r="F17" s="63"/>
      <c r="G17" s="63"/>
      <c r="H17" s="63"/>
      <c r="I17" s="70"/>
      <c r="J17" s="89"/>
      <c r="K17" s="70"/>
      <c r="L17" s="70"/>
      <c r="M17" s="70"/>
      <c r="N17" s="70"/>
      <c r="O17" s="70"/>
      <c r="P17" s="70"/>
      <c r="Q17" s="70"/>
    </row>
    <row r="18" spans="1:17" s="43" customFormat="1" ht="20.45" customHeight="1" x14ac:dyDescent="0.25">
      <c r="A18" s="46"/>
      <c r="C18" s="56"/>
      <c r="D18" s="56"/>
      <c r="E18" s="63"/>
      <c r="F18" s="63"/>
      <c r="G18" s="63"/>
    </row>
    <row r="19" spans="1:17" s="43" customFormat="1" ht="6.75" customHeight="1" x14ac:dyDescent="0.25">
      <c r="A19" s="46"/>
      <c r="D19" s="41"/>
    </row>
    <row r="20" spans="1:17" s="63" customFormat="1" x14ac:dyDescent="0.25">
      <c r="A20" s="65"/>
      <c r="D20" s="81"/>
      <c r="E20" s="81"/>
    </row>
    <row r="21" spans="1:17" s="63" customFormat="1" x14ac:dyDescent="0.25">
      <c r="A21" s="65"/>
      <c r="D21" s="81"/>
      <c r="E21" s="81"/>
    </row>
    <row r="22" spans="1:17" s="63" customFormat="1" x14ac:dyDescent="0.25">
      <c r="A22" s="65"/>
      <c r="D22" s="81"/>
      <c r="E22" s="81"/>
    </row>
    <row r="23" spans="1:17" s="63" customFormat="1" x14ac:dyDescent="0.25">
      <c r="A23" s="65"/>
      <c r="D23" s="81"/>
      <c r="E23" s="81"/>
    </row>
    <row r="24" spans="1:17" s="63" customFormat="1" x14ac:dyDescent="0.25">
      <c r="A24" s="65"/>
      <c r="D24" s="81"/>
      <c r="E24" s="81"/>
    </row>
    <row r="25" spans="1:17" s="63" customFormat="1" x14ac:dyDescent="0.25">
      <c r="A25" s="65"/>
      <c r="D25" s="81"/>
      <c r="E25" s="81"/>
    </row>
    <row r="26" spans="1:17" s="63" customFormat="1" x14ac:dyDescent="0.25">
      <c r="A26" s="65"/>
      <c r="D26" s="81"/>
      <c r="E26" s="81"/>
    </row>
    <row r="27" spans="1:17" s="63" customFormat="1" x14ac:dyDescent="0.25">
      <c r="A27" s="65"/>
      <c r="D27" s="81"/>
      <c r="E27" s="81"/>
    </row>
    <row r="28" spans="1:17" s="63" customFormat="1" x14ac:dyDescent="0.25">
      <c r="A28" s="65"/>
      <c r="D28" s="81"/>
      <c r="E28" s="81"/>
    </row>
    <row r="29" spans="1:17" s="63" customFormat="1" x14ac:dyDescent="0.25">
      <c r="A29" s="65"/>
      <c r="D29" s="81"/>
      <c r="E29" s="81"/>
    </row>
    <row r="30" spans="1:17" s="63" customFormat="1" x14ac:dyDescent="0.25">
      <c r="A30" s="65"/>
      <c r="D30" s="81"/>
      <c r="E30" s="81"/>
    </row>
    <row r="31" spans="1:17" s="63" customFormat="1" x14ac:dyDescent="0.25">
      <c r="A31" s="65"/>
      <c r="D31" s="81"/>
      <c r="E31" s="81"/>
    </row>
    <row r="32" spans="1:17" s="63" customFormat="1" x14ac:dyDescent="0.25">
      <c r="A32" s="65"/>
      <c r="D32" s="81"/>
      <c r="E32" s="81"/>
    </row>
    <row r="33" spans="1:5" s="63" customFormat="1" x14ac:dyDescent="0.25">
      <c r="A33" s="65"/>
      <c r="D33" s="81"/>
      <c r="E33" s="81"/>
    </row>
    <row r="34" spans="1:5" s="63" customFormat="1" x14ac:dyDescent="0.25">
      <c r="A34" s="65"/>
      <c r="D34" s="81"/>
      <c r="E34" s="81"/>
    </row>
    <row r="35" spans="1:5" s="63" customFormat="1" x14ac:dyDescent="0.25">
      <c r="A35" s="65"/>
      <c r="D35" s="81"/>
      <c r="E35" s="81"/>
    </row>
    <row r="36" spans="1:5" s="63" customFormat="1" x14ac:dyDescent="0.25">
      <c r="A36" s="65"/>
      <c r="D36" s="81"/>
      <c r="E36" s="81"/>
    </row>
    <row r="37" spans="1:5" s="63" customFormat="1" x14ac:dyDescent="0.25">
      <c r="A37" s="65"/>
      <c r="D37" s="81"/>
      <c r="E37" s="81"/>
    </row>
    <row r="38" spans="1:5" s="63" customFormat="1" x14ac:dyDescent="0.25">
      <c r="A38" s="65"/>
      <c r="D38" s="81"/>
      <c r="E38" s="81"/>
    </row>
    <row r="39" spans="1:5" s="63" customFormat="1" x14ac:dyDescent="0.25">
      <c r="A39" s="65"/>
      <c r="D39" s="81"/>
      <c r="E39" s="81"/>
    </row>
    <row r="40" spans="1:5" s="63" customFormat="1" x14ac:dyDescent="0.25">
      <c r="A40" s="65"/>
      <c r="D40" s="81"/>
      <c r="E40" s="81"/>
    </row>
    <row r="41" spans="1:5" s="63" customFormat="1" x14ac:dyDescent="0.25">
      <c r="A41" s="65"/>
      <c r="D41" s="81"/>
      <c r="E41" s="81"/>
    </row>
    <row r="42" spans="1:5" s="63" customFormat="1" x14ac:dyDescent="0.25">
      <c r="A42" s="65"/>
      <c r="D42" s="81"/>
      <c r="E42" s="81"/>
    </row>
    <row r="43" spans="1:5" s="63" customFormat="1" x14ac:dyDescent="0.25">
      <c r="A43" s="65"/>
      <c r="D43" s="81"/>
      <c r="E43" s="81"/>
    </row>
    <row r="44" spans="1:5" s="63" customFormat="1" x14ac:dyDescent="0.25">
      <c r="A44" s="65"/>
      <c r="D44" s="81"/>
      <c r="E44" s="81"/>
    </row>
    <row r="45" spans="1:5" s="63" customFormat="1" x14ac:dyDescent="0.25">
      <c r="A45" s="65"/>
      <c r="D45" s="81"/>
      <c r="E45" s="81"/>
    </row>
    <row r="46" spans="1:5" s="63" customFormat="1" x14ac:dyDescent="0.25">
      <c r="A46" s="65"/>
      <c r="D46" s="81"/>
      <c r="E46" s="81"/>
    </row>
    <row r="47" spans="1:5" s="63" customFormat="1" x14ac:dyDescent="0.25">
      <c r="A47" s="65"/>
      <c r="D47" s="81"/>
      <c r="E47" s="81"/>
    </row>
    <row r="48" spans="1:5" s="63" customFormat="1" x14ac:dyDescent="0.25">
      <c r="A48" s="65"/>
      <c r="D48" s="81"/>
      <c r="E48" s="81"/>
    </row>
    <row r="49" spans="1:5" s="63" customFormat="1" x14ac:dyDescent="0.25">
      <c r="A49" s="65"/>
      <c r="D49" s="81"/>
      <c r="E49" s="81"/>
    </row>
    <row r="50" spans="1:5" s="63" customFormat="1" x14ac:dyDescent="0.25">
      <c r="A50" s="65"/>
      <c r="D50" s="81"/>
      <c r="E50" s="81"/>
    </row>
    <row r="51" spans="1:5" s="63" customFormat="1" x14ac:dyDescent="0.25">
      <c r="A51" s="65"/>
      <c r="D51" s="81"/>
      <c r="E51" s="81"/>
    </row>
    <row r="52" spans="1:5" s="63" customFormat="1" x14ac:dyDescent="0.25">
      <c r="A52" s="65"/>
      <c r="D52" s="81"/>
      <c r="E52" s="81"/>
    </row>
    <row r="53" spans="1:5" s="63" customFormat="1" x14ac:dyDescent="0.25">
      <c r="A53" s="65"/>
      <c r="D53" s="81"/>
      <c r="E53" s="81"/>
    </row>
    <row r="54" spans="1:5" s="63" customFormat="1" x14ac:dyDescent="0.25">
      <c r="A54" s="65"/>
      <c r="D54" s="81"/>
      <c r="E54" s="81"/>
    </row>
    <row r="55" spans="1:5" s="63" customFormat="1" x14ac:dyDescent="0.25">
      <c r="A55" s="65"/>
      <c r="D55" s="81"/>
      <c r="E55" s="81"/>
    </row>
    <row r="56" spans="1:5" s="63" customFormat="1" x14ac:dyDescent="0.25">
      <c r="A56" s="65"/>
      <c r="D56" s="81"/>
      <c r="E56" s="81"/>
    </row>
    <row r="57" spans="1:5" s="63" customFormat="1" x14ac:dyDescent="0.25">
      <c r="A57" s="65"/>
      <c r="D57" s="81"/>
      <c r="E57" s="81"/>
    </row>
    <row r="58" spans="1:5" s="63" customFormat="1" x14ac:dyDescent="0.25">
      <c r="A58" s="65"/>
      <c r="D58" s="81"/>
      <c r="E58" s="81"/>
    </row>
    <row r="59" spans="1:5" s="63" customFormat="1" x14ac:dyDescent="0.25">
      <c r="A59" s="65"/>
      <c r="D59" s="81"/>
      <c r="E59" s="81"/>
    </row>
    <row r="60" spans="1:5" s="63" customFormat="1" x14ac:dyDescent="0.25">
      <c r="A60" s="65"/>
      <c r="D60" s="81"/>
      <c r="E60" s="81"/>
    </row>
    <row r="61" spans="1:5" s="63" customFormat="1" x14ac:dyDescent="0.25">
      <c r="A61" s="65"/>
      <c r="D61" s="81"/>
      <c r="E61" s="81"/>
    </row>
    <row r="62" spans="1:5" s="63" customFormat="1" x14ac:dyDescent="0.25">
      <c r="A62" s="65"/>
      <c r="D62" s="81"/>
      <c r="E62" s="81"/>
    </row>
    <row r="63" spans="1:5" s="63" customFormat="1" x14ac:dyDescent="0.25">
      <c r="A63" s="65"/>
      <c r="D63" s="81"/>
      <c r="E63" s="81"/>
    </row>
    <row r="64" spans="1:5" s="63" customFormat="1" x14ac:dyDescent="0.25">
      <c r="A64" s="65"/>
      <c r="D64" s="81"/>
      <c r="E64" s="81"/>
    </row>
    <row r="65" spans="1:5" s="63" customFormat="1" x14ac:dyDescent="0.25">
      <c r="A65" s="65"/>
      <c r="D65" s="81"/>
      <c r="E65" s="81"/>
    </row>
    <row r="66" spans="1:5" x14ac:dyDescent="0.25">
      <c r="B66" s="63"/>
      <c r="D66" s="83"/>
      <c r="E66" s="83"/>
    </row>
    <row r="67" spans="1:5" x14ac:dyDescent="0.25">
      <c r="B67" s="63"/>
      <c r="D67" s="83"/>
      <c r="E67" s="83"/>
    </row>
    <row r="68" spans="1:5" x14ac:dyDescent="0.25">
      <c r="B68" s="63"/>
      <c r="D68" s="83"/>
      <c r="E68" s="83"/>
    </row>
    <row r="69" spans="1:5" x14ac:dyDescent="0.25">
      <c r="B69" s="63"/>
      <c r="D69" s="83"/>
      <c r="E69" s="83"/>
    </row>
    <row r="70" spans="1:5" x14ac:dyDescent="0.25">
      <c r="B70" s="63"/>
      <c r="D70" s="83"/>
      <c r="E70" s="83"/>
    </row>
    <row r="71" spans="1:5" x14ac:dyDescent="0.25">
      <c r="B71" s="63"/>
      <c r="D71" s="83"/>
      <c r="E71" s="83"/>
    </row>
    <row r="72" spans="1:5" x14ac:dyDescent="0.25">
      <c r="B72" s="63"/>
      <c r="D72" s="83"/>
      <c r="E72" s="83"/>
    </row>
    <row r="73" spans="1:5" x14ac:dyDescent="0.25">
      <c r="B73" s="63"/>
      <c r="D73" s="83"/>
      <c r="E73" s="83"/>
    </row>
    <row r="74" spans="1:5" x14ac:dyDescent="0.25">
      <c r="B74" s="63"/>
      <c r="D74" s="83"/>
      <c r="E74" s="83"/>
    </row>
    <row r="75" spans="1:5" x14ac:dyDescent="0.25">
      <c r="B75" s="63"/>
      <c r="D75" s="83"/>
      <c r="E75" s="83"/>
    </row>
    <row r="76" spans="1:5" x14ac:dyDescent="0.25">
      <c r="B76" s="63"/>
      <c r="D76" s="83"/>
      <c r="E76" s="83"/>
    </row>
    <row r="77" spans="1:5" x14ac:dyDescent="0.25">
      <c r="B77" s="63"/>
      <c r="D77" s="83"/>
      <c r="E77" s="83"/>
    </row>
    <row r="78" spans="1:5" x14ac:dyDescent="0.25">
      <c r="B78" s="63"/>
      <c r="D78" s="83"/>
      <c r="E78" s="83"/>
    </row>
    <row r="79" spans="1:5" x14ac:dyDescent="0.25">
      <c r="B79" s="63"/>
      <c r="D79" s="83"/>
      <c r="E79" s="83"/>
    </row>
    <row r="80" spans="1:5" x14ac:dyDescent="0.25">
      <c r="B80" s="63"/>
      <c r="D80" s="83"/>
      <c r="E80" s="83"/>
    </row>
    <row r="81" spans="2:5" x14ac:dyDescent="0.25">
      <c r="B81" s="63"/>
      <c r="D81" s="83"/>
      <c r="E81" s="83"/>
    </row>
    <row r="82" spans="2:5" x14ac:dyDescent="0.25">
      <c r="B82" s="63"/>
      <c r="D82" s="83"/>
      <c r="E82" s="83"/>
    </row>
    <row r="83" spans="2:5" x14ac:dyDescent="0.25">
      <c r="B83" s="63"/>
      <c r="D83" s="83"/>
      <c r="E83" s="83"/>
    </row>
    <row r="84" spans="2:5" x14ac:dyDescent="0.25">
      <c r="B84" s="63"/>
      <c r="D84" s="83"/>
      <c r="E84" s="83"/>
    </row>
    <row r="85" spans="2:5" x14ac:dyDescent="0.25">
      <c r="B85" s="63"/>
      <c r="D85" s="83"/>
      <c r="E85" s="83"/>
    </row>
    <row r="86" spans="2:5" x14ac:dyDescent="0.25">
      <c r="B86" s="63"/>
      <c r="D86" s="83"/>
      <c r="E86" s="83"/>
    </row>
    <row r="87" spans="2:5" x14ac:dyDescent="0.25">
      <c r="B87" s="63"/>
      <c r="D87" s="83"/>
      <c r="E87" s="83"/>
    </row>
    <row r="88" spans="2:5" x14ac:dyDescent="0.25">
      <c r="B88" s="63"/>
      <c r="D88" s="83"/>
      <c r="E88" s="83"/>
    </row>
    <row r="89" spans="2:5" x14ac:dyDescent="0.25">
      <c r="B89" s="63"/>
      <c r="D89" s="83"/>
      <c r="E89" s="83"/>
    </row>
    <row r="90" spans="2:5" x14ac:dyDescent="0.25">
      <c r="B90" s="63"/>
      <c r="D90" s="83"/>
      <c r="E90" s="83"/>
    </row>
    <row r="91" spans="2:5" x14ac:dyDescent="0.25">
      <c r="B91" s="63"/>
      <c r="D91" s="83"/>
      <c r="E91" s="83"/>
    </row>
    <row r="92" spans="2:5" x14ac:dyDescent="0.25">
      <c r="B92" s="63"/>
      <c r="D92" s="83"/>
      <c r="E92" s="83"/>
    </row>
    <row r="93" spans="2:5" x14ac:dyDescent="0.25">
      <c r="B93" s="63"/>
      <c r="D93" s="83"/>
      <c r="E93" s="83"/>
    </row>
    <row r="94" spans="2:5" x14ac:dyDescent="0.25">
      <c r="B94" s="63"/>
      <c r="D94" s="83"/>
      <c r="E94" s="83"/>
    </row>
    <row r="95" spans="2:5" x14ac:dyDescent="0.25">
      <c r="B95" s="63"/>
      <c r="D95" s="83"/>
      <c r="E95" s="83"/>
    </row>
    <row r="96" spans="2:5" x14ac:dyDescent="0.25">
      <c r="B96" s="63"/>
      <c r="D96" s="83"/>
      <c r="E96" s="83"/>
    </row>
    <row r="97" spans="2:5" x14ac:dyDescent="0.25">
      <c r="B97" s="63"/>
      <c r="D97" s="83"/>
      <c r="E97" s="83"/>
    </row>
    <row r="98" spans="2:5" x14ac:dyDescent="0.25">
      <c r="B98" s="63"/>
      <c r="D98" s="83"/>
      <c r="E98" s="83"/>
    </row>
    <row r="99" spans="2:5" x14ac:dyDescent="0.25">
      <c r="B99" s="63"/>
      <c r="D99" s="83"/>
      <c r="E99" s="83"/>
    </row>
    <row r="100" spans="2:5" x14ac:dyDescent="0.25">
      <c r="B100" s="63"/>
      <c r="D100" s="83"/>
      <c r="E100" s="83"/>
    </row>
    <row r="101" spans="2:5" x14ac:dyDescent="0.25">
      <c r="B101" s="63"/>
      <c r="D101" s="83"/>
      <c r="E101" s="83"/>
    </row>
    <row r="102" spans="2:5" x14ac:dyDescent="0.25">
      <c r="B102" s="63"/>
      <c r="D102" s="83"/>
      <c r="E102" s="83"/>
    </row>
    <row r="103" spans="2:5" x14ac:dyDescent="0.25">
      <c r="B103" s="63"/>
      <c r="D103" s="83"/>
      <c r="E103" s="83"/>
    </row>
    <row r="104" spans="2:5" x14ac:dyDescent="0.25">
      <c r="B104" s="63"/>
      <c r="D104" s="83"/>
      <c r="E104" s="83"/>
    </row>
    <row r="105" spans="2:5" x14ac:dyDescent="0.25">
      <c r="B105" s="63"/>
      <c r="D105" s="83"/>
      <c r="E105" s="83"/>
    </row>
    <row r="106" spans="2:5" x14ac:dyDescent="0.25">
      <c r="B106" s="63"/>
      <c r="D106" s="83"/>
      <c r="E106" s="83"/>
    </row>
    <row r="107" spans="2:5" x14ac:dyDescent="0.25">
      <c r="B107" s="63"/>
      <c r="D107" s="83"/>
      <c r="E107" s="83"/>
    </row>
    <row r="108" spans="2:5" x14ac:dyDescent="0.25">
      <c r="B108" s="63"/>
      <c r="D108" s="83"/>
      <c r="E108" s="83"/>
    </row>
    <row r="109" spans="2:5" x14ac:dyDescent="0.25">
      <c r="B109" s="63"/>
      <c r="D109" s="83"/>
      <c r="E109" s="83"/>
    </row>
    <row r="110" spans="2:5" x14ac:dyDescent="0.25">
      <c r="B110" s="63"/>
      <c r="D110" s="83"/>
      <c r="E110" s="83"/>
    </row>
    <row r="111" spans="2:5" x14ac:dyDescent="0.25">
      <c r="B111" s="63"/>
      <c r="D111" s="83"/>
      <c r="E111" s="83"/>
    </row>
    <row r="112" spans="2:5" x14ac:dyDescent="0.25">
      <c r="B112" s="63"/>
      <c r="D112" s="83"/>
      <c r="E112" s="83"/>
    </row>
    <row r="113" spans="2:5" x14ac:dyDescent="0.25">
      <c r="B113" s="63"/>
      <c r="D113" s="83"/>
      <c r="E113" s="83"/>
    </row>
    <row r="114" spans="2:5" x14ac:dyDescent="0.25">
      <c r="B114" s="63"/>
      <c r="D114" s="83"/>
      <c r="E114" s="83"/>
    </row>
    <row r="115" spans="2:5" x14ac:dyDescent="0.25">
      <c r="B115" s="63"/>
      <c r="D115" s="83"/>
      <c r="E115" s="83"/>
    </row>
    <row r="116" spans="2:5" x14ac:dyDescent="0.25">
      <c r="B116" s="63"/>
      <c r="D116" s="83"/>
      <c r="E116" s="83"/>
    </row>
    <row r="117" spans="2:5" x14ac:dyDescent="0.25">
      <c r="B117" s="63"/>
      <c r="D117" s="83"/>
      <c r="E117" s="83"/>
    </row>
    <row r="118" spans="2:5" x14ac:dyDescent="0.25">
      <c r="B118" s="63"/>
      <c r="D118" s="83"/>
      <c r="E118" s="83"/>
    </row>
    <row r="119" spans="2:5" x14ac:dyDescent="0.25">
      <c r="B119" s="63"/>
      <c r="D119" s="83"/>
      <c r="E119" s="83"/>
    </row>
    <row r="120" spans="2:5" x14ac:dyDescent="0.25">
      <c r="B120" s="63"/>
      <c r="D120" s="83"/>
      <c r="E120" s="83"/>
    </row>
    <row r="121" spans="2:5" x14ac:dyDescent="0.25">
      <c r="B121" s="63"/>
      <c r="D121" s="83"/>
      <c r="E121" s="83"/>
    </row>
    <row r="122" spans="2:5" x14ac:dyDescent="0.25">
      <c r="B122" s="63"/>
      <c r="D122" s="83"/>
      <c r="E122" s="83"/>
    </row>
    <row r="123" spans="2:5" x14ac:dyDescent="0.25">
      <c r="B123" s="63"/>
      <c r="D123" s="83"/>
      <c r="E123" s="83"/>
    </row>
    <row r="124" spans="2:5" x14ac:dyDescent="0.25">
      <c r="B124" s="63"/>
      <c r="D124" s="83"/>
      <c r="E124" s="83"/>
    </row>
    <row r="125" spans="2:5" x14ac:dyDescent="0.25">
      <c r="B125" s="63"/>
      <c r="D125" s="83"/>
      <c r="E125" s="83"/>
    </row>
    <row r="126" spans="2:5" x14ac:dyDescent="0.25">
      <c r="B126" s="63"/>
      <c r="D126" s="83"/>
      <c r="E126" s="83"/>
    </row>
    <row r="127" spans="2:5" x14ac:dyDescent="0.25">
      <c r="B127" s="63"/>
      <c r="D127" s="83"/>
      <c r="E127" s="83"/>
    </row>
    <row r="128" spans="2:5" x14ac:dyDescent="0.25">
      <c r="B128" s="63"/>
      <c r="D128" s="83"/>
      <c r="E128" s="83"/>
    </row>
    <row r="129" spans="2:5" x14ac:dyDescent="0.25">
      <c r="B129" s="63"/>
      <c r="D129" s="83"/>
      <c r="E129" s="83"/>
    </row>
    <row r="130" spans="2:5" x14ac:dyDescent="0.25">
      <c r="B130" s="63"/>
      <c r="D130" s="83"/>
      <c r="E130" s="83"/>
    </row>
    <row r="131" spans="2:5" x14ac:dyDescent="0.25">
      <c r="B131" s="63"/>
      <c r="D131" s="83"/>
      <c r="E131" s="83"/>
    </row>
    <row r="132" spans="2:5" x14ac:dyDescent="0.25">
      <c r="B132" s="63"/>
      <c r="D132" s="83"/>
      <c r="E132" s="83"/>
    </row>
    <row r="133" spans="2:5" x14ac:dyDescent="0.25">
      <c r="B133" s="63"/>
      <c r="D133" s="83"/>
      <c r="E133" s="83"/>
    </row>
    <row r="134" spans="2:5" x14ac:dyDescent="0.25">
      <c r="B134" s="63"/>
      <c r="D134" s="83"/>
      <c r="E134" s="83"/>
    </row>
    <row r="135" spans="2:5" x14ac:dyDescent="0.25">
      <c r="B135" s="63"/>
      <c r="D135" s="83"/>
      <c r="E135" s="83"/>
    </row>
    <row r="136" spans="2:5" x14ac:dyDescent="0.25">
      <c r="B136" s="63"/>
      <c r="D136" s="83"/>
      <c r="E136" s="83"/>
    </row>
    <row r="137" spans="2:5" x14ac:dyDescent="0.25">
      <c r="B137" s="63"/>
      <c r="D137" s="83"/>
      <c r="E137" s="83"/>
    </row>
    <row r="138" spans="2:5" x14ac:dyDescent="0.25">
      <c r="B138" s="63"/>
      <c r="D138" s="83"/>
      <c r="E138" s="83"/>
    </row>
    <row r="139" spans="2:5" x14ac:dyDescent="0.25">
      <c r="B139" s="63"/>
      <c r="D139" s="83"/>
    </row>
    <row r="140" spans="2:5" x14ac:dyDescent="0.25">
      <c r="B140" s="63"/>
      <c r="D140" s="83"/>
    </row>
    <row r="141" spans="2:5" x14ac:dyDescent="0.25">
      <c r="B141" s="63"/>
      <c r="D141" s="83"/>
    </row>
    <row r="142" spans="2:5" x14ac:dyDescent="0.25">
      <c r="B142" s="63"/>
      <c r="D142" s="83"/>
    </row>
    <row r="143" spans="2:5" x14ac:dyDescent="0.25">
      <c r="B143" s="63"/>
      <c r="D143" s="83"/>
    </row>
    <row r="144" spans="2:5" x14ac:dyDescent="0.25">
      <c r="B144" s="63"/>
      <c r="D144" s="83"/>
    </row>
  </sheetData>
  <sheetProtection algorithmName="SHA-512" hashValue="5TNZHCuZtz4TALjl30jJlWVsl0d1Csw7alGMvbTKdUpLzPBATEd7mrqTn1jRoOSiHiLzIBI6t7cZHFCu6BCVuQ==" saltValue="TY8BWOLV0+M/zVh9wbC5Ww==" spinCount="100000" sheet="1" objects="1" scenarios="1"/>
  <mergeCells count="1">
    <mergeCell ref="C2:F2"/>
  </mergeCells>
  <conditionalFormatting sqref="D12">
    <cfRule type="cellIs" dxfId="1" priority="1" operator="equal">
      <formula>0</formula>
    </cfRule>
  </conditionalFormatting>
  <conditionalFormatting sqref="F12">
    <cfRule type="cellIs" dxfId="0" priority="2" operator="notEqual">
      <formula>1</formula>
    </cfRule>
  </conditionalFormatting>
  <pageMargins left="0.70866141732283472" right="0.70866141732283472" top="0.35433070866141736" bottom="0.35433070866141736" header="0.11811023622047245" footer="0.11811023622047245"/>
  <pageSetup paperSize="9" scale="88" fitToHeight="0" orientation="portrait" r:id="rId1"/>
  <headerFooter alignWithMargins="0">
    <oddHeader>&amp;F</oddHeader>
    <oddFooter>&amp;L&amp;V Vertrouwelijk&amp;V&amp;C&amp;D&amp;RPagina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1C9C33-C024-45E8-BDE7-844B392C5E7A}">
  <sheetPr>
    <pageSetUpPr fitToPage="1"/>
  </sheetPr>
  <dimension ref="A1:Q128"/>
  <sheetViews>
    <sheetView showGridLines="0" zoomScaleNormal="100" workbookViewId="0">
      <selection activeCell="C2" sqref="C2:G2"/>
    </sheetView>
  </sheetViews>
  <sheetFormatPr defaultColWidth="9.140625" defaultRowHeight="15.75" x14ac:dyDescent="0.25"/>
  <cols>
    <col min="1" max="1" width="2.140625" style="65" customWidth="1"/>
    <col min="2" max="2" width="5.85546875" style="82" customWidth="1"/>
    <col min="3" max="3" width="66.42578125" style="82" customWidth="1"/>
    <col min="4" max="4" width="14.85546875" style="82" customWidth="1"/>
    <col min="5" max="5" width="14.5703125" style="82" customWidth="1"/>
    <col min="6" max="6" width="14.140625" style="82" customWidth="1"/>
    <col min="7" max="7" width="63.42578125" style="82" customWidth="1"/>
    <col min="8" max="8" width="2.42578125" style="63" customWidth="1"/>
    <col min="9" max="9" width="9.140625" style="63"/>
    <col min="10" max="10" width="49.5703125" style="63" customWidth="1"/>
    <col min="11" max="16" width="9.140625" style="63"/>
    <col min="17" max="16384" width="9.140625" style="82"/>
  </cols>
  <sheetData>
    <row r="1" spans="1:17" s="63" customFormat="1" ht="67.900000000000006" customHeight="1" x14ac:dyDescent="0.25">
      <c r="C1" s="44" t="s">
        <v>236</v>
      </c>
      <c r="D1" s="64"/>
    </row>
    <row r="2" spans="1:17" s="63" customFormat="1" ht="67.5" customHeight="1" x14ac:dyDescent="0.25">
      <c r="A2" s="65"/>
      <c r="B2" s="66"/>
      <c r="C2" s="90" t="s">
        <v>216</v>
      </c>
      <c r="D2" s="91"/>
      <c r="E2" s="91"/>
      <c r="F2" s="91"/>
      <c r="G2" s="92"/>
    </row>
    <row r="3" spans="1:17" s="63" customFormat="1" ht="14.65" customHeight="1" thickBot="1" x14ac:dyDescent="0.3">
      <c r="A3" s="65"/>
      <c r="B3" s="67"/>
    </row>
    <row r="4" spans="1:17" s="71" customFormat="1" ht="30" x14ac:dyDescent="0.25">
      <c r="A4" s="65"/>
      <c r="B4" s="38">
        <v>18</v>
      </c>
      <c r="C4" s="68" t="s">
        <v>217</v>
      </c>
      <c r="D4" s="69" t="s">
        <v>26</v>
      </c>
      <c r="E4" s="69" t="s">
        <v>27</v>
      </c>
      <c r="F4" s="69" t="s">
        <v>218</v>
      </c>
      <c r="G4" s="69" t="s">
        <v>219</v>
      </c>
      <c r="H4" s="63"/>
      <c r="I4" s="70"/>
      <c r="J4" s="63"/>
      <c r="K4" s="70"/>
      <c r="L4" s="70"/>
      <c r="M4" s="70"/>
      <c r="N4" s="70"/>
      <c r="O4" s="70"/>
      <c r="P4" s="70"/>
      <c r="Q4" s="70"/>
    </row>
    <row r="5" spans="1:17" s="71" customFormat="1" x14ac:dyDescent="0.25">
      <c r="A5" s="65"/>
      <c r="B5" s="51" t="str">
        <f>CONCATENATE(B$4,".1")</f>
        <v>18.1</v>
      </c>
      <c r="C5" s="13" t="s">
        <v>220</v>
      </c>
      <c r="D5" s="17" t="s">
        <v>57</v>
      </c>
      <c r="E5" s="22">
        <v>0</v>
      </c>
      <c r="F5" s="11"/>
      <c r="G5" s="13" t="s">
        <v>221</v>
      </c>
      <c r="H5" s="63"/>
      <c r="I5" s="70"/>
      <c r="J5" s="63"/>
      <c r="K5" s="70"/>
      <c r="L5" s="70"/>
      <c r="M5" s="70"/>
      <c r="N5" s="70"/>
      <c r="O5" s="70"/>
      <c r="P5" s="70"/>
      <c r="Q5" s="70"/>
    </row>
    <row r="6" spans="1:17" s="43" customFormat="1" ht="20.45" customHeight="1" x14ac:dyDescent="0.25">
      <c r="A6" s="46"/>
      <c r="B6" s="51" t="str">
        <f>CONCATENATE(B$4,".2")</f>
        <v>18.2</v>
      </c>
      <c r="C6" s="13" t="s">
        <v>222</v>
      </c>
      <c r="D6" s="17" t="s">
        <v>57</v>
      </c>
      <c r="E6" s="22">
        <v>0</v>
      </c>
      <c r="F6" s="11"/>
      <c r="G6" s="13" t="s">
        <v>221</v>
      </c>
    </row>
    <row r="7" spans="1:17" s="63" customFormat="1" x14ac:dyDescent="0.25">
      <c r="A7" s="65"/>
      <c r="B7" s="51" t="str">
        <f>CONCATENATE(B$4,".3")</f>
        <v>18.3</v>
      </c>
      <c r="C7" s="13" t="s">
        <v>223</v>
      </c>
      <c r="D7" s="17" t="s">
        <v>57</v>
      </c>
      <c r="E7" s="22">
        <v>0</v>
      </c>
      <c r="F7" s="11"/>
      <c r="G7" s="13" t="s">
        <v>221</v>
      </c>
    </row>
    <row r="8" spans="1:17" s="63" customFormat="1" x14ac:dyDescent="0.25">
      <c r="A8" s="65"/>
      <c r="B8" s="51" t="str">
        <f>CONCATENATE(B$4,".4")</f>
        <v>18.4</v>
      </c>
      <c r="C8" s="13" t="s">
        <v>224</v>
      </c>
      <c r="D8" s="17" t="s">
        <v>57</v>
      </c>
      <c r="E8" s="22">
        <v>0</v>
      </c>
      <c r="F8" s="11"/>
      <c r="G8" s="13" t="s">
        <v>221</v>
      </c>
    </row>
    <row r="9" spans="1:17" s="63" customFormat="1" x14ac:dyDescent="0.25">
      <c r="A9" s="65"/>
      <c r="B9" s="51" t="str">
        <f>CONCATENATE(B$4,".5")</f>
        <v>18.5</v>
      </c>
      <c r="C9" s="13" t="s">
        <v>225</v>
      </c>
      <c r="D9" s="17" t="s">
        <v>57</v>
      </c>
      <c r="E9" s="22">
        <v>0</v>
      </c>
      <c r="F9" s="11"/>
      <c r="G9" s="13" t="s">
        <v>221</v>
      </c>
    </row>
    <row r="10" spans="1:17" s="63" customFormat="1" x14ac:dyDescent="0.25">
      <c r="A10" s="65"/>
      <c r="B10" s="51" t="str">
        <f>CONCATENATE(B$4,".6")</f>
        <v>18.6</v>
      </c>
      <c r="C10" s="13" t="s">
        <v>226</v>
      </c>
      <c r="D10" s="17" t="s">
        <v>57</v>
      </c>
      <c r="E10" s="22">
        <v>0</v>
      </c>
      <c r="F10" s="11"/>
      <c r="G10" s="13" t="s">
        <v>221</v>
      </c>
    </row>
    <row r="11" spans="1:17" s="63" customFormat="1" x14ac:dyDescent="0.25">
      <c r="A11" s="65"/>
      <c r="B11" s="51" t="str">
        <f>CONCATENATE(B$4,".7")</f>
        <v>18.7</v>
      </c>
      <c r="C11" s="13" t="s">
        <v>227</v>
      </c>
      <c r="D11" s="17" t="s">
        <v>57</v>
      </c>
      <c r="E11" s="22">
        <v>0</v>
      </c>
      <c r="F11" s="11"/>
      <c r="G11" s="13" t="s">
        <v>221</v>
      </c>
    </row>
    <row r="12" spans="1:17" s="63" customFormat="1" x14ac:dyDescent="0.25">
      <c r="A12" s="65"/>
      <c r="B12" s="51" t="str">
        <f>CONCATENATE(B$4,".8")</f>
        <v>18.8</v>
      </c>
      <c r="C12" s="13" t="s">
        <v>228</v>
      </c>
      <c r="D12" s="17" t="s">
        <v>57</v>
      </c>
      <c r="E12" s="22">
        <v>0</v>
      </c>
      <c r="F12" s="11"/>
      <c r="G12" s="13" t="s">
        <v>221</v>
      </c>
    </row>
    <row r="13" spans="1:17" s="63" customFormat="1" x14ac:dyDescent="0.25">
      <c r="A13" s="65"/>
      <c r="B13" s="51" t="str">
        <f>CONCATENATE(B$4,".9")</f>
        <v>18.9</v>
      </c>
      <c r="C13" s="13" t="s">
        <v>229</v>
      </c>
      <c r="D13" s="17" t="s">
        <v>57</v>
      </c>
      <c r="E13" s="22">
        <v>0</v>
      </c>
      <c r="F13" s="11"/>
      <c r="G13" s="13" t="s">
        <v>221</v>
      </c>
    </row>
    <row r="14" spans="1:17" s="63" customFormat="1" x14ac:dyDescent="0.25">
      <c r="A14" s="65"/>
      <c r="B14" s="51" t="str">
        <f>CONCATENATE(B$4,".10")</f>
        <v>18.10</v>
      </c>
      <c r="C14" s="13" t="s">
        <v>230</v>
      </c>
      <c r="D14" s="17" t="s">
        <v>57</v>
      </c>
      <c r="E14" s="22">
        <v>0</v>
      </c>
      <c r="F14" s="11"/>
      <c r="G14" s="13" t="s">
        <v>221</v>
      </c>
    </row>
    <row r="15" spans="1:17" s="63" customFormat="1" x14ac:dyDescent="0.25">
      <c r="A15" s="65"/>
      <c r="B15" s="51" t="str">
        <f>CONCATENATE(B$4,".11")</f>
        <v>18.11</v>
      </c>
      <c r="C15" s="13" t="s">
        <v>230</v>
      </c>
      <c r="D15" s="17" t="s">
        <v>57</v>
      </c>
      <c r="E15" s="22">
        <v>0</v>
      </c>
      <c r="F15" s="11"/>
      <c r="G15" s="13" t="s">
        <v>221</v>
      </c>
    </row>
    <row r="16" spans="1:17" s="63" customFormat="1" x14ac:dyDescent="0.25">
      <c r="A16" s="65"/>
      <c r="B16" s="51" t="str">
        <f>CONCATENATE(B$4,".12")</f>
        <v>18.12</v>
      </c>
      <c r="C16" s="13" t="s">
        <v>230</v>
      </c>
      <c r="D16" s="17" t="s">
        <v>57</v>
      </c>
      <c r="E16" s="22">
        <v>0</v>
      </c>
      <c r="F16" s="11"/>
      <c r="G16" s="13" t="s">
        <v>221</v>
      </c>
    </row>
    <row r="17" spans="1:7" s="63" customFormat="1" x14ac:dyDescent="0.25">
      <c r="A17" s="65"/>
      <c r="B17" s="51" t="str">
        <f>CONCATENATE(B$4,".13")</f>
        <v>18.13</v>
      </c>
      <c r="C17" s="13" t="s">
        <v>230</v>
      </c>
      <c r="D17" s="17" t="s">
        <v>57</v>
      </c>
      <c r="E17" s="22">
        <v>0</v>
      </c>
      <c r="F17" s="11"/>
      <c r="G17" s="13" t="s">
        <v>221</v>
      </c>
    </row>
    <row r="18" spans="1:7" s="63" customFormat="1" x14ac:dyDescent="0.25">
      <c r="A18" s="65"/>
      <c r="B18" s="51" t="str">
        <f>CONCATENATE(B$4,".14")</f>
        <v>18.14</v>
      </c>
      <c r="C18" s="13" t="s">
        <v>230</v>
      </c>
      <c r="D18" s="17" t="s">
        <v>57</v>
      </c>
      <c r="E18" s="22">
        <v>0</v>
      </c>
      <c r="F18" s="11"/>
      <c r="G18" s="13" t="s">
        <v>221</v>
      </c>
    </row>
    <row r="19" spans="1:7" s="63" customFormat="1" x14ac:dyDescent="0.25">
      <c r="A19" s="65"/>
      <c r="B19" s="51" t="str">
        <f>CONCATENATE(B$4,".15")</f>
        <v>18.15</v>
      </c>
      <c r="C19" s="13" t="s">
        <v>230</v>
      </c>
      <c r="D19" s="17" t="s">
        <v>57</v>
      </c>
      <c r="E19" s="22">
        <v>0</v>
      </c>
      <c r="F19" s="11"/>
      <c r="G19" s="13" t="s">
        <v>221</v>
      </c>
    </row>
    <row r="20" spans="1:7" s="63" customFormat="1" x14ac:dyDescent="0.25">
      <c r="A20" s="65"/>
      <c r="B20" s="51" t="str">
        <f>CONCATENATE(B$4,".16")</f>
        <v>18.16</v>
      </c>
      <c r="C20" s="13" t="s">
        <v>230</v>
      </c>
      <c r="D20" s="17" t="s">
        <v>57</v>
      </c>
      <c r="E20" s="22">
        <v>0</v>
      </c>
      <c r="F20" s="11"/>
      <c r="G20" s="13" t="s">
        <v>221</v>
      </c>
    </row>
    <row r="21" spans="1:7" s="63" customFormat="1" x14ac:dyDescent="0.25">
      <c r="A21" s="65"/>
      <c r="B21" s="51" t="str">
        <f>CONCATENATE(B$4,".17")</f>
        <v>18.17</v>
      </c>
      <c r="C21" s="13" t="s">
        <v>230</v>
      </c>
      <c r="D21" s="17" t="s">
        <v>57</v>
      </c>
      <c r="E21" s="22">
        <v>0</v>
      </c>
      <c r="F21" s="11"/>
      <c r="G21" s="13" t="s">
        <v>221</v>
      </c>
    </row>
    <row r="22" spans="1:7" s="63" customFormat="1" x14ac:dyDescent="0.25">
      <c r="A22" s="65"/>
      <c r="B22" s="51" t="str">
        <f>CONCATENATE(B$4,".18")</f>
        <v>18.18</v>
      </c>
      <c r="C22" s="13" t="s">
        <v>230</v>
      </c>
      <c r="D22" s="17" t="s">
        <v>57</v>
      </c>
      <c r="E22" s="22">
        <v>0</v>
      </c>
      <c r="F22" s="11"/>
      <c r="G22" s="13" t="s">
        <v>221</v>
      </c>
    </row>
    <row r="23" spans="1:7" s="63" customFormat="1" x14ac:dyDescent="0.25">
      <c r="A23" s="65"/>
      <c r="B23" s="51" t="str">
        <f>CONCATENATE(B$4,".19")</f>
        <v>18.19</v>
      </c>
      <c r="C23" s="13" t="s">
        <v>230</v>
      </c>
      <c r="D23" s="17" t="s">
        <v>57</v>
      </c>
      <c r="E23" s="22">
        <v>0</v>
      </c>
      <c r="F23" s="11"/>
      <c r="G23" s="13" t="s">
        <v>221</v>
      </c>
    </row>
    <row r="24" spans="1:7" s="63" customFormat="1" x14ac:dyDescent="0.25">
      <c r="A24" s="65"/>
      <c r="B24" s="51" t="str">
        <f>CONCATENATE(B$4,".20")</f>
        <v>18.20</v>
      </c>
      <c r="C24" s="13" t="s">
        <v>230</v>
      </c>
      <c r="D24" s="17" t="s">
        <v>57</v>
      </c>
      <c r="E24" s="22">
        <v>0</v>
      </c>
      <c r="F24" s="11"/>
      <c r="G24" s="13" t="s">
        <v>221</v>
      </c>
    </row>
    <row r="25" spans="1:7" s="63" customFormat="1" x14ac:dyDescent="0.25">
      <c r="A25" s="65"/>
      <c r="B25" s="51" t="str">
        <f>CONCATENATE(B$4,".21")</f>
        <v>18.21</v>
      </c>
      <c r="C25" s="13" t="s">
        <v>230</v>
      </c>
      <c r="D25" s="17" t="s">
        <v>57</v>
      </c>
      <c r="E25" s="22">
        <v>0</v>
      </c>
      <c r="F25" s="11"/>
      <c r="G25" s="13" t="s">
        <v>221</v>
      </c>
    </row>
    <row r="26" spans="1:7" s="63" customFormat="1" x14ac:dyDescent="0.25">
      <c r="A26" s="65"/>
      <c r="B26" s="51" t="str">
        <f>CONCATENATE(B$4,".22")</f>
        <v>18.22</v>
      </c>
      <c r="C26" s="13" t="s">
        <v>230</v>
      </c>
      <c r="D26" s="17" t="s">
        <v>57</v>
      </c>
      <c r="E26" s="22">
        <v>0</v>
      </c>
      <c r="F26" s="11"/>
      <c r="G26" s="13" t="s">
        <v>221</v>
      </c>
    </row>
    <row r="27" spans="1:7" s="63" customFormat="1" x14ac:dyDescent="0.25">
      <c r="A27" s="65"/>
      <c r="B27" s="51" t="str">
        <f>CONCATENATE(B$4,".23")</f>
        <v>18.23</v>
      </c>
      <c r="C27" s="13" t="s">
        <v>230</v>
      </c>
      <c r="D27" s="17" t="s">
        <v>57</v>
      </c>
      <c r="E27" s="22">
        <v>0</v>
      </c>
      <c r="F27" s="11"/>
      <c r="G27" s="13" t="s">
        <v>221</v>
      </c>
    </row>
    <row r="28" spans="1:7" s="63" customFormat="1" x14ac:dyDescent="0.25">
      <c r="A28" s="65"/>
      <c r="B28" s="51" t="str">
        <f>CONCATENATE(B$4,".24")</f>
        <v>18.24</v>
      </c>
      <c r="C28" s="13" t="s">
        <v>230</v>
      </c>
      <c r="D28" s="17" t="s">
        <v>57</v>
      </c>
      <c r="E28" s="22">
        <v>0</v>
      </c>
      <c r="F28" s="11"/>
      <c r="G28" s="13" t="s">
        <v>221</v>
      </c>
    </row>
    <row r="29" spans="1:7" s="63" customFormat="1" x14ac:dyDescent="0.25">
      <c r="A29" s="65"/>
      <c r="B29" s="51" t="str">
        <f>CONCATENATE(B$4,".25")</f>
        <v>18.25</v>
      </c>
      <c r="C29" s="13" t="s">
        <v>230</v>
      </c>
      <c r="D29" s="17" t="s">
        <v>57</v>
      </c>
      <c r="E29" s="22">
        <v>0</v>
      </c>
      <c r="F29" s="11"/>
      <c r="G29" s="13" t="s">
        <v>221</v>
      </c>
    </row>
    <row r="30" spans="1:7" s="63" customFormat="1" x14ac:dyDescent="0.25">
      <c r="A30" s="65"/>
      <c r="D30" s="81"/>
      <c r="E30" s="81"/>
    </row>
    <row r="31" spans="1:7" s="63" customFormat="1" x14ac:dyDescent="0.25">
      <c r="A31" s="65"/>
      <c r="D31" s="81"/>
      <c r="E31" s="81"/>
    </row>
    <row r="32" spans="1:7" s="63" customFormat="1" x14ac:dyDescent="0.25">
      <c r="A32" s="65"/>
      <c r="D32" s="81"/>
      <c r="E32" s="81"/>
    </row>
    <row r="33" spans="1:5" s="63" customFormat="1" x14ac:dyDescent="0.25">
      <c r="A33" s="65"/>
      <c r="D33" s="81"/>
      <c r="E33" s="81"/>
    </row>
    <row r="34" spans="1:5" s="63" customFormat="1" x14ac:dyDescent="0.25">
      <c r="A34" s="65"/>
      <c r="D34" s="81"/>
      <c r="E34" s="81"/>
    </row>
    <row r="35" spans="1:5" s="63" customFormat="1" x14ac:dyDescent="0.25">
      <c r="A35" s="65"/>
      <c r="D35" s="81"/>
      <c r="E35" s="81"/>
    </row>
    <row r="36" spans="1:5" s="63" customFormat="1" x14ac:dyDescent="0.25">
      <c r="A36" s="65"/>
      <c r="D36" s="81"/>
      <c r="E36" s="81"/>
    </row>
    <row r="37" spans="1:5" s="63" customFormat="1" x14ac:dyDescent="0.25">
      <c r="A37" s="65"/>
      <c r="D37" s="81"/>
      <c r="E37" s="81"/>
    </row>
    <row r="38" spans="1:5" s="63" customFormat="1" x14ac:dyDescent="0.25">
      <c r="A38" s="65"/>
      <c r="D38" s="81"/>
      <c r="E38" s="81"/>
    </row>
    <row r="39" spans="1:5" s="63" customFormat="1" x14ac:dyDescent="0.25">
      <c r="A39" s="65"/>
      <c r="D39" s="81"/>
      <c r="E39" s="81"/>
    </row>
    <row r="40" spans="1:5" s="63" customFormat="1" x14ac:dyDescent="0.25">
      <c r="A40" s="65"/>
      <c r="D40" s="81"/>
      <c r="E40" s="81"/>
    </row>
    <row r="41" spans="1:5" s="63" customFormat="1" x14ac:dyDescent="0.25">
      <c r="A41" s="65"/>
      <c r="D41" s="81"/>
      <c r="E41" s="81"/>
    </row>
    <row r="42" spans="1:5" s="63" customFormat="1" x14ac:dyDescent="0.25">
      <c r="A42" s="65"/>
      <c r="D42" s="81"/>
      <c r="E42" s="81"/>
    </row>
    <row r="43" spans="1:5" s="63" customFormat="1" x14ac:dyDescent="0.25">
      <c r="A43" s="65"/>
      <c r="D43" s="81"/>
      <c r="E43" s="81"/>
    </row>
    <row r="44" spans="1:5" s="63" customFormat="1" x14ac:dyDescent="0.25">
      <c r="A44" s="65"/>
      <c r="D44" s="81"/>
      <c r="E44" s="81"/>
    </row>
    <row r="45" spans="1:5" s="63" customFormat="1" x14ac:dyDescent="0.25">
      <c r="A45" s="65"/>
      <c r="D45" s="81"/>
      <c r="E45" s="81"/>
    </row>
    <row r="46" spans="1:5" s="63" customFormat="1" x14ac:dyDescent="0.25">
      <c r="A46" s="65"/>
      <c r="D46" s="81"/>
      <c r="E46" s="81"/>
    </row>
    <row r="47" spans="1:5" s="63" customFormat="1" x14ac:dyDescent="0.25">
      <c r="A47" s="65"/>
      <c r="D47" s="81"/>
      <c r="E47" s="81"/>
    </row>
    <row r="48" spans="1:5" s="63" customFormat="1" x14ac:dyDescent="0.25">
      <c r="A48" s="65"/>
      <c r="D48" s="81"/>
      <c r="E48" s="81"/>
    </row>
    <row r="49" spans="1:5" s="63" customFormat="1" x14ac:dyDescent="0.25">
      <c r="A49" s="65"/>
      <c r="D49" s="81"/>
      <c r="E49" s="81"/>
    </row>
    <row r="50" spans="1:5" x14ac:dyDescent="0.25">
      <c r="B50" s="63"/>
      <c r="D50" s="83"/>
      <c r="E50" s="83"/>
    </row>
    <row r="51" spans="1:5" x14ac:dyDescent="0.25">
      <c r="B51" s="63"/>
      <c r="D51" s="83"/>
      <c r="E51" s="83"/>
    </row>
    <row r="52" spans="1:5" x14ac:dyDescent="0.25">
      <c r="B52" s="63"/>
      <c r="D52" s="83"/>
      <c r="E52" s="83"/>
    </row>
    <row r="53" spans="1:5" x14ac:dyDescent="0.25">
      <c r="B53" s="63"/>
      <c r="D53" s="83"/>
      <c r="E53" s="83"/>
    </row>
    <row r="54" spans="1:5" x14ac:dyDescent="0.25">
      <c r="B54" s="63"/>
      <c r="D54" s="83"/>
      <c r="E54" s="83"/>
    </row>
    <row r="55" spans="1:5" x14ac:dyDescent="0.25">
      <c r="B55" s="63"/>
      <c r="D55" s="83"/>
      <c r="E55" s="83"/>
    </row>
    <row r="56" spans="1:5" x14ac:dyDescent="0.25">
      <c r="B56" s="63"/>
      <c r="D56" s="83"/>
      <c r="E56" s="83"/>
    </row>
    <row r="57" spans="1:5" x14ac:dyDescent="0.25">
      <c r="B57" s="63"/>
      <c r="D57" s="83"/>
      <c r="E57" s="83"/>
    </row>
    <row r="58" spans="1:5" x14ac:dyDescent="0.25">
      <c r="B58" s="63"/>
      <c r="D58" s="83"/>
      <c r="E58" s="83"/>
    </row>
    <row r="59" spans="1:5" x14ac:dyDescent="0.25">
      <c r="B59" s="63"/>
      <c r="D59" s="83"/>
      <c r="E59" s="83"/>
    </row>
    <row r="60" spans="1:5" x14ac:dyDescent="0.25">
      <c r="B60" s="63"/>
      <c r="D60" s="83"/>
      <c r="E60" s="83"/>
    </row>
    <row r="61" spans="1:5" x14ac:dyDescent="0.25">
      <c r="B61" s="63"/>
      <c r="D61" s="83"/>
      <c r="E61" s="83"/>
    </row>
    <row r="62" spans="1:5" x14ac:dyDescent="0.25">
      <c r="B62" s="63"/>
      <c r="D62" s="83"/>
      <c r="E62" s="83"/>
    </row>
    <row r="63" spans="1:5" x14ac:dyDescent="0.25">
      <c r="B63" s="63"/>
      <c r="D63" s="83"/>
      <c r="E63" s="83"/>
    </row>
    <row r="64" spans="1:5" x14ac:dyDescent="0.25">
      <c r="B64" s="63"/>
      <c r="D64" s="83"/>
      <c r="E64" s="83"/>
    </row>
    <row r="65" spans="2:5" x14ac:dyDescent="0.25">
      <c r="B65" s="63"/>
      <c r="D65" s="83"/>
      <c r="E65" s="83"/>
    </row>
    <row r="66" spans="2:5" x14ac:dyDescent="0.25">
      <c r="B66" s="63"/>
      <c r="D66" s="83"/>
      <c r="E66" s="83"/>
    </row>
    <row r="67" spans="2:5" x14ac:dyDescent="0.25">
      <c r="B67" s="63"/>
      <c r="D67" s="83"/>
      <c r="E67" s="83"/>
    </row>
    <row r="68" spans="2:5" x14ac:dyDescent="0.25">
      <c r="B68" s="63"/>
      <c r="D68" s="83"/>
      <c r="E68" s="83"/>
    </row>
    <row r="69" spans="2:5" x14ac:dyDescent="0.25">
      <c r="B69" s="63"/>
      <c r="D69" s="83"/>
      <c r="E69" s="83"/>
    </row>
    <row r="70" spans="2:5" x14ac:dyDescent="0.25">
      <c r="B70" s="63"/>
      <c r="D70" s="83"/>
      <c r="E70" s="83"/>
    </row>
    <row r="71" spans="2:5" x14ac:dyDescent="0.25">
      <c r="B71" s="63"/>
      <c r="D71" s="83"/>
      <c r="E71" s="83"/>
    </row>
    <row r="72" spans="2:5" x14ac:dyDescent="0.25">
      <c r="B72" s="63"/>
      <c r="D72" s="83"/>
      <c r="E72" s="83"/>
    </row>
    <row r="73" spans="2:5" x14ac:dyDescent="0.25">
      <c r="B73" s="63"/>
      <c r="D73" s="83"/>
      <c r="E73" s="83"/>
    </row>
    <row r="74" spans="2:5" x14ac:dyDescent="0.25">
      <c r="B74" s="63"/>
      <c r="D74" s="83"/>
      <c r="E74" s="83"/>
    </row>
    <row r="75" spans="2:5" x14ac:dyDescent="0.25">
      <c r="B75" s="63"/>
      <c r="D75" s="83"/>
      <c r="E75" s="83"/>
    </row>
    <row r="76" spans="2:5" x14ac:dyDescent="0.25">
      <c r="B76" s="63"/>
      <c r="D76" s="83"/>
      <c r="E76" s="83"/>
    </row>
    <row r="77" spans="2:5" x14ac:dyDescent="0.25">
      <c r="B77" s="63"/>
      <c r="D77" s="83"/>
      <c r="E77" s="83"/>
    </row>
    <row r="78" spans="2:5" x14ac:dyDescent="0.25">
      <c r="B78" s="63"/>
      <c r="D78" s="83"/>
      <c r="E78" s="83"/>
    </row>
    <row r="79" spans="2:5" x14ac:dyDescent="0.25">
      <c r="B79" s="63"/>
      <c r="D79" s="83"/>
      <c r="E79" s="83"/>
    </row>
    <row r="80" spans="2:5" x14ac:dyDescent="0.25">
      <c r="B80" s="63"/>
      <c r="D80" s="83"/>
      <c r="E80" s="83"/>
    </row>
    <row r="81" spans="2:5" x14ac:dyDescent="0.25">
      <c r="B81" s="63"/>
      <c r="D81" s="83"/>
      <c r="E81" s="83"/>
    </row>
    <row r="82" spans="2:5" x14ac:dyDescent="0.25">
      <c r="B82" s="63"/>
      <c r="D82" s="83"/>
      <c r="E82" s="83"/>
    </row>
    <row r="83" spans="2:5" x14ac:dyDescent="0.25">
      <c r="B83" s="63"/>
      <c r="D83" s="83"/>
      <c r="E83" s="83"/>
    </row>
    <row r="84" spans="2:5" x14ac:dyDescent="0.25">
      <c r="B84" s="63"/>
      <c r="D84" s="83"/>
      <c r="E84" s="83"/>
    </row>
    <row r="85" spans="2:5" x14ac:dyDescent="0.25">
      <c r="B85" s="63"/>
      <c r="D85" s="83"/>
      <c r="E85" s="83"/>
    </row>
    <row r="86" spans="2:5" x14ac:dyDescent="0.25">
      <c r="B86" s="63"/>
      <c r="D86" s="83"/>
      <c r="E86" s="83"/>
    </row>
    <row r="87" spans="2:5" x14ac:dyDescent="0.25">
      <c r="B87" s="63"/>
      <c r="D87" s="83"/>
      <c r="E87" s="83"/>
    </row>
    <row r="88" spans="2:5" x14ac:dyDescent="0.25">
      <c r="B88" s="63"/>
      <c r="D88" s="83"/>
      <c r="E88" s="83"/>
    </row>
    <row r="89" spans="2:5" x14ac:dyDescent="0.25">
      <c r="B89" s="63"/>
      <c r="D89" s="83"/>
      <c r="E89" s="83"/>
    </row>
    <row r="90" spans="2:5" x14ac:dyDescent="0.25">
      <c r="B90" s="63"/>
      <c r="D90" s="83"/>
      <c r="E90" s="83"/>
    </row>
    <row r="91" spans="2:5" x14ac:dyDescent="0.25">
      <c r="B91" s="63"/>
      <c r="D91" s="83"/>
      <c r="E91" s="83"/>
    </row>
    <row r="92" spans="2:5" x14ac:dyDescent="0.25">
      <c r="B92" s="63"/>
      <c r="D92" s="83"/>
      <c r="E92" s="83"/>
    </row>
    <row r="93" spans="2:5" x14ac:dyDescent="0.25">
      <c r="B93" s="63"/>
      <c r="D93" s="83"/>
      <c r="E93" s="83"/>
    </row>
    <row r="94" spans="2:5" x14ac:dyDescent="0.25">
      <c r="B94" s="63"/>
      <c r="D94" s="83"/>
      <c r="E94" s="83"/>
    </row>
    <row r="95" spans="2:5" x14ac:dyDescent="0.25">
      <c r="B95" s="63"/>
      <c r="D95" s="83"/>
      <c r="E95" s="83"/>
    </row>
    <row r="96" spans="2:5" x14ac:dyDescent="0.25">
      <c r="B96" s="63"/>
      <c r="D96" s="83"/>
      <c r="E96" s="83"/>
    </row>
    <row r="97" spans="2:5" x14ac:dyDescent="0.25">
      <c r="B97" s="63"/>
      <c r="D97" s="83"/>
      <c r="E97" s="83"/>
    </row>
    <row r="98" spans="2:5" x14ac:dyDescent="0.25">
      <c r="B98" s="63"/>
      <c r="D98" s="83"/>
      <c r="E98" s="83"/>
    </row>
    <row r="99" spans="2:5" x14ac:dyDescent="0.25">
      <c r="B99" s="63"/>
      <c r="D99" s="83"/>
      <c r="E99" s="83"/>
    </row>
    <row r="100" spans="2:5" x14ac:dyDescent="0.25">
      <c r="B100" s="63"/>
      <c r="D100" s="83"/>
      <c r="E100" s="83"/>
    </row>
    <row r="101" spans="2:5" x14ac:dyDescent="0.25">
      <c r="B101" s="63"/>
      <c r="D101" s="83"/>
      <c r="E101" s="83"/>
    </row>
    <row r="102" spans="2:5" x14ac:dyDescent="0.25">
      <c r="B102" s="63"/>
      <c r="D102" s="83"/>
      <c r="E102" s="83"/>
    </row>
    <row r="103" spans="2:5" x14ac:dyDescent="0.25">
      <c r="B103" s="63"/>
      <c r="D103" s="83"/>
      <c r="E103" s="83"/>
    </row>
    <row r="104" spans="2:5" x14ac:dyDescent="0.25">
      <c r="B104" s="63"/>
      <c r="D104" s="83"/>
      <c r="E104" s="83"/>
    </row>
    <row r="105" spans="2:5" x14ac:dyDescent="0.25">
      <c r="B105" s="63"/>
      <c r="D105" s="83"/>
      <c r="E105" s="83"/>
    </row>
    <row r="106" spans="2:5" x14ac:dyDescent="0.25">
      <c r="B106" s="63"/>
      <c r="D106" s="83"/>
      <c r="E106" s="83"/>
    </row>
    <row r="107" spans="2:5" x14ac:dyDescent="0.25">
      <c r="B107" s="63"/>
      <c r="D107" s="83"/>
      <c r="E107" s="83"/>
    </row>
    <row r="108" spans="2:5" x14ac:dyDescent="0.25">
      <c r="B108" s="63"/>
      <c r="D108" s="83"/>
      <c r="E108" s="83"/>
    </row>
    <row r="109" spans="2:5" x14ac:dyDescent="0.25">
      <c r="B109" s="63"/>
      <c r="D109" s="83"/>
      <c r="E109" s="83"/>
    </row>
    <row r="110" spans="2:5" x14ac:dyDescent="0.25">
      <c r="B110" s="63"/>
      <c r="D110" s="83"/>
      <c r="E110" s="83"/>
    </row>
    <row r="111" spans="2:5" x14ac:dyDescent="0.25">
      <c r="B111" s="63"/>
      <c r="D111" s="83"/>
      <c r="E111" s="83"/>
    </row>
    <row r="112" spans="2:5" x14ac:dyDescent="0.25">
      <c r="B112" s="63"/>
      <c r="D112" s="83"/>
      <c r="E112" s="83"/>
    </row>
    <row r="113" spans="2:5" x14ac:dyDescent="0.25">
      <c r="B113" s="63"/>
      <c r="D113" s="83"/>
      <c r="E113" s="83"/>
    </row>
    <row r="114" spans="2:5" x14ac:dyDescent="0.25">
      <c r="B114" s="63"/>
      <c r="D114" s="83"/>
      <c r="E114" s="83"/>
    </row>
    <row r="115" spans="2:5" x14ac:dyDescent="0.25">
      <c r="B115" s="63"/>
      <c r="D115" s="83"/>
      <c r="E115" s="83"/>
    </row>
    <row r="116" spans="2:5" x14ac:dyDescent="0.25">
      <c r="B116" s="63"/>
      <c r="D116" s="83"/>
      <c r="E116" s="83"/>
    </row>
    <row r="117" spans="2:5" x14ac:dyDescent="0.25">
      <c r="B117" s="63"/>
      <c r="D117" s="83"/>
      <c r="E117" s="83"/>
    </row>
    <row r="118" spans="2:5" x14ac:dyDescent="0.25">
      <c r="B118" s="63"/>
      <c r="D118" s="83"/>
      <c r="E118" s="83"/>
    </row>
    <row r="119" spans="2:5" x14ac:dyDescent="0.25">
      <c r="B119" s="63"/>
      <c r="D119" s="83"/>
      <c r="E119" s="83"/>
    </row>
    <row r="120" spans="2:5" x14ac:dyDescent="0.25">
      <c r="B120" s="63"/>
      <c r="D120" s="83"/>
      <c r="E120" s="83"/>
    </row>
    <row r="121" spans="2:5" x14ac:dyDescent="0.25">
      <c r="B121" s="63"/>
      <c r="D121" s="83"/>
      <c r="E121" s="83"/>
    </row>
    <row r="122" spans="2:5" x14ac:dyDescent="0.25">
      <c r="B122" s="63"/>
      <c r="D122" s="83"/>
      <c r="E122" s="83"/>
    </row>
    <row r="123" spans="2:5" x14ac:dyDescent="0.25">
      <c r="B123" s="63"/>
      <c r="D123" s="83"/>
    </row>
    <row r="124" spans="2:5" x14ac:dyDescent="0.25">
      <c r="B124" s="63"/>
      <c r="D124" s="83"/>
    </row>
    <row r="125" spans="2:5" x14ac:dyDescent="0.25">
      <c r="B125" s="63"/>
      <c r="D125" s="83"/>
    </row>
    <row r="126" spans="2:5" x14ac:dyDescent="0.25">
      <c r="B126" s="63"/>
      <c r="D126" s="83"/>
    </row>
    <row r="127" spans="2:5" x14ac:dyDescent="0.25">
      <c r="B127" s="63"/>
      <c r="D127" s="83"/>
    </row>
    <row r="128" spans="2:5" x14ac:dyDescent="0.25">
      <c r="B128" s="63"/>
      <c r="D128" s="83"/>
    </row>
  </sheetData>
  <sheetProtection algorithmName="SHA-512" hashValue="Xd76DMd0YJcFx9g00NERIAbQHuNQEykrsQOwhjEWMVvksS7wZjcqQqkQ6VIngA/kjP7LqhbxK4K221gOzkvKww==" saltValue="FbsuIKxzP34DVA4wAn9tsg==" spinCount="100000" sheet="1" objects="1" scenarios="1"/>
  <mergeCells count="1">
    <mergeCell ref="C2:G2"/>
  </mergeCells>
  <dataValidations count="1">
    <dataValidation type="list" allowBlank="1" showInputMessage="1" showErrorMessage="1" prompt="&lt;selecteer&gt;" sqref="F5:F29" xr:uid="{907869A1-60C7-4856-9A69-D078E61D383A}">
      <formula1>"Eenmalig,Maandelijks"</formula1>
    </dataValidation>
  </dataValidations>
  <pageMargins left="0.25" right="0.25" top="0.75" bottom="0.75" header="0.3" footer="0.3"/>
  <pageSetup paperSize="9" scale="79" fitToHeight="0" orientation="landscape" r:id="rId1"/>
  <headerFooter alignWithMargins="0">
    <oddHeader>&amp;F</oddHeader>
    <oddFooter>&amp;L&amp;V Vertrouwelijk&amp;V&amp;C&amp;D&amp;RPagina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4ad4df5-6118-42a0-bbb4-dea15916c060">
      <Terms xmlns="http://schemas.microsoft.com/office/infopath/2007/PartnerControls"/>
    </lcf76f155ced4ddcb4097134ff3c332f>
    <_dlc_DocId xmlns="87f39e6f-4bff-48d0-bd06-9369af3c3a2b">UTSP-170368959-463</_dlc_DocId>
    <_dlc_DocIdUrl xmlns="87f39e6f-4bff-48d0-bd06-9369af3c3a2b">
      <Url>https://provincieutrecht.sharepoint.com/sites/prjct-ToekomstbestendigICTFundament---INKOOP/_layouts/15/DocIdRedir.aspx?ID=UTSP-170368959-463</Url>
      <Description>UTSP-170368959-463</Description>
    </_dlc_DocIdUrl>
    <PUCorsaDocumentcode xmlns="64ad4df5-6118-42a0-bbb4-dea15916c06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BC4D751C8ABA543BBD5896CAE1C872B" ma:contentTypeVersion="13" ma:contentTypeDescription="Een nieuw document maken." ma:contentTypeScope="" ma:versionID="038f01ae4b39f428fb014679d8e29250">
  <xsd:schema xmlns:xsd="http://www.w3.org/2001/XMLSchema" xmlns:xs="http://www.w3.org/2001/XMLSchema" xmlns:p="http://schemas.microsoft.com/office/2006/metadata/properties" xmlns:ns2="87f39e6f-4bff-48d0-bd06-9369af3c3a2b" xmlns:ns3="64ad4df5-6118-42a0-bbb4-dea15916c060" targetNamespace="http://schemas.microsoft.com/office/2006/metadata/properties" ma:root="true" ma:fieldsID="23ab08836e3ff4b8ed44057f00181b33" ns2:_="" ns3:_="">
    <xsd:import namespace="87f39e6f-4bff-48d0-bd06-9369af3c3a2b"/>
    <xsd:import namespace="64ad4df5-6118-42a0-bbb4-dea15916c060"/>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GenerationTime" minOccurs="0"/>
                <xsd:element ref="ns3:MediaServiceEventHashCode" minOccurs="0"/>
                <xsd:element ref="ns3:MediaLengthInSeconds" minOccurs="0"/>
                <xsd:element ref="ns3:lcf76f155ced4ddcb4097134ff3c332f" minOccurs="0"/>
                <xsd:element ref="ns3:MediaServiceOCR" minOccurs="0"/>
                <xsd:element ref="ns3:PUCorsaDocument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f39e6f-4bff-48d0-bd06-9369af3c3a2b"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Registratienummer"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4ad4df5-6118-42a0-bbb4-dea15916c060"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d6e20898-9fd2-4753-9924-3f7380c5943a"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PUCorsaDocumentcode" ma:index="22" nillable="true" ma:displayName="Corsa documentcode" ma:internalName="PUCorsaDocumentcod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6B298C6C-8D4B-40B3-B31F-E5BCC9B0ADBB}">
  <ds:schemaRefs>
    <ds:schemaRef ds:uri="http://schemas.microsoft.com/sharepoint/v3/contenttype/forms"/>
  </ds:schemaRefs>
</ds:datastoreItem>
</file>

<file path=customXml/itemProps2.xml><?xml version="1.0" encoding="utf-8"?>
<ds:datastoreItem xmlns:ds="http://schemas.openxmlformats.org/officeDocument/2006/customXml" ds:itemID="{14F799D7-66D2-4B23-B2A5-73C7BC1AAF87}">
  <ds:schemaRefs>
    <ds:schemaRef ds:uri="http://purl.org/dc/terms/"/>
    <ds:schemaRef ds:uri="http://www.w3.org/XML/1998/namespace"/>
    <ds:schemaRef ds:uri="http://schemas.microsoft.com/office/2006/documentManagement/types"/>
    <ds:schemaRef ds:uri="64ad4df5-6118-42a0-bbb4-dea15916c060"/>
    <ds:schemaRef ds:uri="87f39e6f-4bff-48d0-bd06-9369af3c3a2b"/>
    <ds:schemaRef ds:uri="http://schemas.microsoft.com/office/2006/metadata/properties"/>
    <ds:schemaRef ds:uri="http://purl.org/dc/elements/1.1/"/>
    <ds:schemaRef ds:uri="http://schemas.microsoft.com/office/infopath/2007/PartnerControls"/>
    <ds:schemaRef ds:uri="http://schemas.openxmlformats.org/package/2006/metadata/core-properties"/>
    <ds:schemaRef ds:uri="http://purl.org/dc/dcmitype/"/>
  </ds:schemaRefs>
</ds:datastoreItem>
</file>

<file path=customXml/itemProps3.xml><?xml version="1.0" encoding="utf-8"?>
<ds:datastoreItem xmlns:ds="http://schemas.openxmlformats.org/officeDocument/2006/customXml" ds:itemID="{57F5B05D-45D2-4D41-BE34-61B1A1A109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f39e6f-4bff-48d0-bd06-9369af3c3a2b"/>
    <ds:schemaRef ds:uri="64ad4df5-6118-42a0-bbb4-dea15916c0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CA59B7D-F258-48FF-8F32-8616C58E624A}">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8</vt:i4>
      </vt:variant>
    </vt:vector>
  </HeadingPairs>
  <TitlesOfParts>
    <vt:vector size="15" baseType="lpstr">
      <vt:lpstr>0. Voorblad</vt:lpstr>
      <vt:lpstr>1. Transitie en Transformatie</vt:lpstr>
      <vt:lpstr>2. Beheer en Onderhoud</vt:lpstr>
      <vt:lpstr>3. Doorontwikkeling</vt:lpstr>
      <vt:lpstr>4. Exit</vt:lpstr>
      <vt:lpstr>5. Uurtarieven</vt:lpstr>
      <vt:lpstr>6. Overige optionele diensten</vt:lpstr>
      <vt:lpstr>_Hlk202268806</vt:lpstr>
      <vt:lpstr>'0. Voorblad'!Afdrukbereik</vt:lpstr>
      <vt:lpstr>'1. Transitie en Transformatie'!Afdrukbereik</vt:lpstr>
      <vt:lpstr>'2. Beheer en Onderhoud'!Afdrukbereik</vt:lpstr>
      <vt:lpstr>'3. Doorontwikkeling'!Afdrukbereik</vt:lpstr>
      <vt:lpstr>'4. Exit'!Afdrukbereik</vt:lpstr>
      <vt:lpstr>'5. Uurtarieven'!Afdrukbereik</vt:lpstr>
      <vt:lpstr>'6. Overige optionele diensten'!Afdrukbereik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Prijzenblad</dc:title>
  <dc:subject/>
  <dc:creator>Brakel, Arno van</dc:creator>
  <cp:keywords/>
  <dc:description/>
  <cp:lastModifiedBy>Vries, Max de</cp:lastModifiedBy>
  <cp:revision/>
  <dcterms:created xsi:type="dcterms:W3CDTF">2010-12-13T16:03:50Z</dcterms:created>
  <dcterms:modified xsi:type="dcterms:W3CDTF">2025-08-21T14:23:09Z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0x0101008BC4D751C8ABA543BBD5896CAE1C872B</vt:lpwstr>
  </property>
  <property fmtid="{D5CDD505-2E9C-101B-9397-08002B2CF9AE}" pid="3" name="MediaServiceImageTags">
    <vt:lpwstr/>
  </property>
  <property fmtid="{D5CDD505-2E9C-101B-9397-08002B2CF9AE}" pid="4" name="_dlc_DocIdItemGuid">
    <vt:lpwstr>dcc951d9-7db6-4f12-ad6c-066a11b8eb4c</vt:lpwstr>
  </property>
</Properties>
</file>