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I:\_SEC\Inkoop-RD\Inkoopdossiers lopend\REO2025-0076_TP_Nieuwbouw FC Eindhoven-AV\06. Aanbestedingsdocumenten\"/>
    </mc:Choice>
  </mc:AlternateContent>
  <xr:revisionPtr revIDLastSave="0" documentId="13_ncr:1_{E79CC37E-0085-4DB0-9CF5-234C2C7AA3D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vulformulier" sheetId="1" r:id="rId1"/>
  </sheets>
  <definedNames>
    <definedName name="_xlnm.Print_Area" localSheetId="0">invulformulier!$A$1:$E$34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19" i="1"/>
  <c r="G12" i="1"/>
  <c r="E15" i="1" l="1"/>
  <c r="D15" i="1"/>
  <c r="J11" i="1"/>
  <c r="E11" i="1" s="1"/>
  <c r="I11" i="1"/>
  <c r="D11" i="1" s="1"/>
  <c r="J15" i="1"/>
  <c r="I15" i="1"/>
  <c r="E17" i="1"/>
  <c r="I17" i="1"/>
  <c r="D17" i="1" s="1"/>
  <c r="C21" i="1"/>
  <c r="B6" i="1" s="1"/>
  <c r="G16" i="1"/>
  <c r="G14" i="1" s="1"/>
  <c r="H13" i="1" s="1"/>
  <c r="E13" i="1" s="1"/>
  <c r="G10" i="1"/>
  <c r="B12" i="1"/>
  <c r="B14" i="1" s="1"/>
  <c r="B16" i="1" s="1"/>
  <c r="B18" i="1" s="1"/>
  <c r="B20" i="1" s="1"/>
  <c r="H19" i="1"/>
  <c r="E19" i="1" s="1"/>
  <c r="I13" i="1" l="1"/>
  <c r="D13" i="1" s="1"/>
  <c r="I19" i="1"/>
  <c r="D19" i="1" s="1"/>
  <c r="H21" i="1"/>
  <c r="I21" i="1" l="1"/>
  <c r="H22" i="1" s="1"/>
  <c r="H23" i="1" s="1"/>
</calcChain>
</file>

<file path=xl/sharedStrings.xml><?xml version="1.0" encoding="utf-8"?>
<sst xmlns="http://schemas.openxmlformats.org/spreadsheetml/2006/main" count="33" uniqueCount="33">
  <si>
    <t>Actie</t>
  </si>
  <si>
    <t>Deadline</t>
  </si>
  <si>
    <t>Start ontwerpwerkzaamheden</t>
  </si>
  <si>
    <t>Einde toetsing</t>
  </si>
  <si>
    <t>Start uitvoeringswerkzaamheden</t>
  </si>
  <si>
    <t>Oplevering</t>
  </si>
  <si>
    <t>Projectnaam</t>
  </si>
  <si>
    <t>Projectnummer</t>
  </si>
  <si>
    <t>Invulformulier Mijlpalen</t>
  </si>
  <si>
    <t>Totale fictieve meerwaarde  behaald</t>
  </si>
  <si>
    <t>Totale fictieve meerwaarde maximaal te behalen</t>
  </si>
  <si>
    <t>Inschrijver</t>
  </si>
  <si>
    <t>MKB</t>
  </si>
  <si>
    <t>gedaan op (datum)</t>
  </si>
  <si>
    <t>handtekening</t>
  </si>
  <si>
    <t>Ingangsdatum overeenkomst</t>
  </si>
  <si>
    <t>REO2025-0076</t>
  </si>
  <si>
    <t>Opstartfase bouwteam</t>
  </si>
  <si>
    <t>Ontwerpproces</t>
  </si>
  <si>
    <t>Realisatiefase</t>
  </si>
  <si>
    <t>Termijn</t>
  </si>
  <si>
    <t>Termijn (kalenderdagen)</t>
  </si>
  <si>
    <t>Aangeboden</t>
  </si>
  <si>
    <t xml:space="preserve">Minimaal </t>
  </si>
  <si>
    <t>Maximaal</t>
  </si>
  <si>
    <t>Verbergen voor publicatie</t>
  </si>
  <si>
    <t>Bouw van kleedaccommodatie met kantine voor voetbalvereniging FCE-AV</t>
  </si>
  <si>
    <t>Verschil in dagen</t>
  </si>
  <si>
    <t>Score per dag</t>
  </si>
  <si>
    <t>Mijlpalen</t>
  </si>
  <si>
    <t>Oplevering specificatie werk en aannemingsovereenkomst</t>
  </si>
  <si>
    <t>Voorbereidingsfase uitvoering (incl. bestellen materialen)</t>
  </si>
  <si>
    <t>Toetsfase (aannemingsovereenkomst)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</si>
</sst>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mm/yyyy"/>
    <numFmt numFmtId="165" formatCode="[$-F800]dddd\,\ dd\ mmmm\,\ yyyy"/>
    <numFmt numFmtId="166" formatCode="[$-F800]dddd\,\ mmmm\ dd\,\ yyyy"/>
    <numFmt numFmtId="167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name val="Palatino Linotype"/>
      <family val="1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name val="Calibri"/>
      <family val="2"/>
      <scheme val="minor"/>
    </font>
    <font>
      <b/>
      <sz val="20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5">
    <xf numFmtId="0" fontId="0" fillId="0" borderId="0" xfId="0"/>
    <xf numFmtId="0" fontId="5" fillId="3" borderId="0" xfId="0" applyFont="1" applyFill="1" applyAlignment="1" applyProtection="1">
      <alignment horizontal="left" vertical="center"/>
      <protection locked="0"/>
    </xf>
    <xf numFmtId="166" fontId="5" fillId="3" borderId="0" xfId="0" applyNumberFormat="1" applyFont="1" applyFill="1" applyAlignment="1" applyProtection="1">
      <alignment horizontal="left" vertical="center"/>
      <protection locked="0"/>
    </xf>
    <xf numFmtId="0" fontId="2" fillId="3" borderId="0" xfId="0" applyFont="1" applyFill="1"/>
    <xf numFmtId="164" fontId="2" fillId="3" borderId="0" xfId="1" applyNumberFormat="1" applyFont="1" applyFill="1"/>
    <xf numFmtId="49" fontId="4" fillId="2" borderId="4" xfId="0" applyNumberFormat="1" applyFont="1" applyFill="1" applyBorder="1" applyAlignment="1">
      <alignment horizontal="left" vertical="center"/>
    </xf>
    <xf numFmtId="0" fontId="5" fillId="3" borderId="0" xfId="0" applyFont="1" applyFill="1"/>
    <xf numFmtId="164" fontId="5" fillId="3" borderId="0" xfId="1" applyNumberFormat="1" applyFont="1" applyFill="1"/>
    <xf numFmtId="49" fontId="4" fillId="2" borderId="1" xfId="0" applyNumberFormat="1" applyFont="1" applyFill="1" applyBorder="1" applyAlignment="1">
      <alignment horizontal="left" vertical="center"/>
    </xf>
    <xf numFmtId="49" fontId="6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left" vertical="center"/>
    </xf>
    <xf numFmtId="0" fontId="0" fillId="3" borderId="0" xfId="0" applyFill="1"/>
    <xf numFmtId="164" fontId="4" fillId="2" borderId="5" xfId="2" applyNumberFormat="1" applyFont="1" applyFill="1" applyBorder="1" applyAlignment="1">
      <alignment horizontal="left" vertical="top" wrapText="1"/>
    </xf>
    <xf numFmtId="167" fontId="5" fillId="3" borderId="5" xfId="0" applyNumberFormat="1" applyFont="1" applyFill="1" applyBorder="1"/>
    <xf numFmtId="164" fontId="5" fillId="3" borderId="0" xfId="2" applyNumberFormat="1" applyFont="1" applyFill="1" applyAlignment="1">
      <alignment horizontal="center"/>
    </xf>
    <xf numFmtId="1" fontId="5" fillId="3" borderId="0" xfId="2" applyNumberFormat="1" applyFont="1" applyFill="1" applyAlignment="1">
      <alignment horizontal="center"/>
    </xf>
    <xf numFmtId="0" fontId="5" fillId="3" borderId="0" xfId="1" applyFont="1" applyFill="1"/>
    <xf numFmtId="164" fontId="4" fillId="3" borderId="0" xfId="2" applyNumberFormat="1" applyFont="1" applyFill="1" applyAlignment="1">
      <alignment horizontal="left" vertical="top" wrapText="1"/>
    </xf>
    <xf numFmtId="0" fontId="5" fillId="3" borderId="0" xfId="2" applyFont="1" applyFill="1" applyAlignment="1">
      <alignment horizontal="center"/>
    </xf>
    <xf numFmtId="0" fontId="4" fillId="2" borderId="5" xfId="1" applyFont="1" applyFill="1" applyBorder="1" applyAlignment="1">
      <alignment horizontal="center" vertical="top" wrapText="1"/>
    </xf>
    <xf numFmtId="1" fontId="4" fillId="2" borderId="5" xfId="1" applyNumberFormat="1" applyFont="1" applyFill="1" applyBorder="1" applyAlignment="1">
      <alignment horizontal="center" vertical="top" wrapText="1"/>
    </xf>
    <xf numFmtId="164" fontId="5" fillId="3" borderId="5" xfId="2" applyNumberFormat="1" applyFont="1" applyFill="1" applyBorder="1" applyAlignment="1">
      <alignment horizontal="left" vertical="top" wrapText="1"/>
    </xf>
    <xf numFmtId="1" fontId="5" fillId="3" borderId="5" xfId="1" applyNumberFormat="1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wrapText="1"/>
    </xf>
    <xf numFmtId="164" fontId="6" fillId="3" borderId="5" xfId="2" applyNumberFormat="1" applyFont="1" applyFill="1" applyBorder="1" applyAlignment="1">
      <alignment horizontal="left" vertical="top" wrapText="1"/>
    </xf>
    <xf numFmtId="0" fontId="6" fillId="3" borderId="0" xfId="0" applyFont="1" applyFill="1"/>
    <xf numFmtId="0" fontId="6" fillId="3" borderId="0" xfId="1" applyFont="1" applyFill="1"/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/>
    <xf numFmtId="0" fontId="5" fillId="3" borderId="3" xfId="0" applyFont="1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5" fillId="3" borderId="5" xfId="0" applyFont="1" applyFill="1" applyBorder="1" applyAlignment="1" applyProtection="1">
      <alignment horizontal="center"/>
      <protection locked="0"/>
    </xf>
    <xf numFmtId="49" fontId="5" fillId="3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center" vertical="center"/>
    </xf>
    <xf numFmtId="1" fontId="0" fillId="3" borderId="0" xfId="0" applyNumberFormat="1" applyFill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center"/>
    </xf>
    <xf numFmtId="0" fontId="7" fillId="3" borderId="5" xfId="0" applyFont="1" applyFill="1" applyBorder="1"/>
    <xf numFmtId="0" fontId="7" fillId="3" borderId="5" xfId="0" applyFont="1" applyFill="1" applyBorder="1" applyAlignment="1">
      <alignment horizontal="center" wrapText="1"/>
    </xf>
    <xf numFmtId="9" fontId="7" fillId="3" borderId="5" xfId="0" applyNumberFormat="1" applyFont="1" applyFill="1" applyBorder="1" applyAlignment="1">
      <alignment horizontal="center"/>
    </xf>
    <xf numFmtId="166" fontId="8" fillId="3" borderId="5" xfId="0" applyNumberFormat="1" applyFont="1" applyFill="1" applyBorder="1"/>
    <xf numFmtId="1" fontId="7" fillId="3" borderId="5" xfId="0" applyNumberFormat="1" applyFont="1" applyFill="1" applyBorder="1"/>
    <xf numFmtId="0" fontId="7" fillId="3" borderId="5" xfId="0" applyFont="1" applyFill="1" applyBorder="1" applyAlignment="1">
      <alignment horizontal="center"/>
    </xf>
    <xf numFmtId="166" fontId="7" fillId="3" borderId="5" xfId="0" applyNumberFormat="1" applyFont="1" applyFill="1" applyBorder="1"/>
    <xf numFmtId="1" fontId="8" fillId="3" borderId="5" xfId="0" applyNumberFormat="1" applyFont="1" applyFill="1" applyBorder="1" applyAlignment="1">
      <alignment horizontal="center"/>
    </xf>
    <xf numFmtId="1" fontId="7" fillId="3" borderId="5" xfId="0" applyNumberFormat="1" applyFont="1" applyFill="1" applyBorder="1" applyAlignment="1">
      <alignment horizontal="center"/>
    </xf>
    <xf numFmtId="166" fontId="8" fillId="3" borderId="5" xfId="0" applyNumberFormat="1" applyFont="1" applyFill="1" applyBorder="1" applyAlignment="1">
      <alignment wrapText="1"/>
    </xf>
    <xf numFmtId="1" fontId="7" fillId="3" borderId="5" xfId="0" applyNumberFormat="1" applyFont="1" applyFill="1" applyBorder="1" applyAlignment="1">
      <alignment wrapText="1"/>
    </xf>
    <xf numFmtId="166" fontId="7" fillId="3" borderId="5" xfId="0" applyNumberFormat="1" applyFont="1" applyFill="1" applyBorder="1" applyAlignment="1">
      <alignment wrapText="1"/>
    </xf>
    <xf numFmtId="1" fontId="7" fillId="3" borderId="5" xfId="0" applyNumberFormat="1" applyFont="1" applyFill="1" applyBorder="1" applyAlignment="1">
      <alignment horizontal="center" wrapText="1"/>
    </xf>
    <xf numFmtId="1" fontId="8" fillId="3" borderId="5" xfId="0" applyNumberFormat="1" applyFont="1" applyFill="1" applyBorder="1"/>
    <xf numFmtId="0" fontId="7" fillId="3" borderId="0" xfId="0" applyFont="1" applyFill="1"/>
    <xf numFmtId="1" fontId="8" fillId="3" borderId="0" xfId="0" applyNumberFormat="1" applyFont="1" applyFill="1" applyAlignment="1">
      <alignment horizontal="center"/>
    </xf>
    <xf numFmtId="1" fontId="7" fillId="3" borderId="0" xfId="0" applyNumberFormat="1" applyFont="1" applyFill="1" applyAlignment="1">
      <alignment horizontal="center"/>
    </xf>
    <xf numFmtId="0" fontId="5" fillId="3" borderId="0" xfId="0" applyFont="1" applyFill="1" applyAlignment="1" applyProtection="1">
      <alignment horizontal="left" vertical="center"/>
      <protection locked="0"/>
    </xf>
    <xf numFmtId="164" fontId="9" fillId="3" borderId="5" xfId="2" applyNumberFormat="1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/>
    </xf>
    <xf numFmtId="165" fontId="6" fillId="3" borderId="10" xfId="2" applyNumberFormat="1" applyFont="1" applyFill="1" applyBorder="1" applyAlignment="1">
      <alignment horizontal="left"/>
    </xf>
    <xf numFmtId="165" fontId="6" fillId="3" borderId="12" xfId="2" applyNumberFormat="1" applyFont="1" applyFill="1" applyBorder="1" applyAlignment="1">
      <alignment horizontal="left"/>
    </xf>
    <xf numFmtId="165" fontId="6" fillId="3" borderId="11" xfId="2" applyNumberFormat="1" applyFont="1" applyFill="1" applyBorder="1" applyAlignment="1">
      <alignment horizontal="left"/>
    </xf>
    <xf numFmtId="165" fontId="5" fillId="3" borderId="10" xfId="2" applyNumberFormat="1" applyFont="1" applyFill="1" applyBorder="1" applyAlignment="1">
      <alignment horizontal="left"/>
    </xf>
    <xf numFmtId="165" fontId="5" fillId="3" borderId="12" xfId="2" applyNumberFormat="1" applyFont="1" applyFill="1" applyBorder="1" applyAlignment="1">
      <alignment horizontal="left"/>
    </xf>
    <xf numFmtId="165" fontId="5" fillId="3" borderId="11" xfId="2" applyNumberFormat="1" applyFont="1" applyFill="1" applyBorder="1" applyAlignment="1">
      <alignment horizontal="left"/>
    </xf>
    <xf numFmtId="1" fontId="7" fillId="3" borderId="0" xfId="0" applyNumberFormat="1" applyFont="1" applyFill="1" applyAlignment="1">
      <alignment horizontal="center"/>
    </xf>
    <xf numFmtId="167" fontId="7" fillId="3" borderId="0" xfId="0" applyNumberFormat="1" applyFont="1" applyFill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65" fontId="5" fillId="3" borderId="5" xfId="2" applyNumberFormat="1" applyFont="1" applyFill="1" applyBorder="1" applyAlignment="1">
      <alignment horizontal="left"/>
    </xf>
    <xf numFmtId="164" fontId="4" fillId="2" borderId="5" xfId="2" applyNumberFormat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top"/>
    </xf>
    <xf numFmtId="1" fontId="4" fillId="2" borderId="5" xfId="1" applyNumberFormat="1" applyFont="1" applyFill="1" applyBorder="1" applyAlignment="1">
      <alignment horizontal="center" vertical="top"/>
    </xf>
    <xf numFmtId="49" fontId="5" fillId="3" borderId="0" xfId="0" applyNumberFormat="1" applyFont="1" applyFill="1" applyAlignment="1">
      <alignment horizontal="left" vertical="center"/>
    </xf>
  </cellXfs>
  <cellStyles count="3">
    <cellStyle name="Standaard" xfId="0" builtinId="0"/>
    <cellStyle name="Standaard_Blad1" xfId="2" xr:uid="{88EA5267-5D6D-4DE8-A01C-94366E018B4F}"/>
    <cellStyle name="Standaard_Blad2" xfId="1" xr:uid="{E2301FAB-B0D4-4B42-9DB1-625BF27D111C}"/>
  </cellStyles>
  <dxfs count="11">
    <dxf>
      <fill>
        <patternFill>
          <bgColor theme="5"/>
        </patternFill>
      </fill>
    </dxf>
    <dxf>
      <fill>
        <patternFill>
          <bgColor theme="4" tint="0.79998168889431442"/>
        </patternFill>
      </fill>
    </dxf>
    <dxf>
      <fill>
        <patternFill>
          <bgColor theme="5"/>
        </patternFill>
      </fill>
    </dxf>
    <dxf>
      <fill>
        <patternFill>
          <bgColor theme="4" tint="0.79998168889431442"/>
        </patternFill>
      </fill>
    </dxf>
    <dxf>
      <fill>
        <patternFill>
          <bgColor theme="5"/>
        </patternFill>
      </fill>
    </dxf>
    <dxf>
      <fill>
        <patternFill>
          <bgColor theme="4" tint="0.79998168889431442"/>
        </patternFill>
      </fill>
    </dxf>
    <dxf>
      <fill>
        <patternFill>
          <bgColor theme="5"/>
        </patternFill>
      </fill>
    </dxf>
    <dxf>
      <fill>
        <patternFill>
          <bgColor theme="4" tint="0.79998168889431442"/>
        </patternFill>
      </fill>
    </dxf>
    <dxf>
      <fill>
        <patternFill>
          <bgColor theme="5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zoomScaleNormal="100" workbookViewId="0">
      <selection activeCell="C15" sqref="C15"/>
    </sheetView>
  </sheetViews>
  <sheetFormatPr defaultColWidth="8.6640625" defaultRowHeight="14.4" x14ac:dyDescent="0.3"/>
  <cols>
    <col min="1" max="1" width="42.33203125" style="11" bestFit="1" customWidth="1"/>
    <col min="2" max="2" width="35" style="11" customWidth="1"/>
    <col min="3" max="3" width="14.109375" style="11" customWidth="1"/>
    <col min="4" max="4" width="8.6640625" style="11" bestFit="1" customWidth="1"/>
    <col min="5" max="5" width="9" style="11" bestFit="1" customWidth="1"/>
    <col min="6" max="6" width="2.6640625" style="11" customWidth="1"/>
    <col min="7" max="7" width="26" style="11" hidden="1" customWidth="1"/>
    <col min="8" max="8" width="11.33203125" style="11" hidden="1" customWidth="1"/>
    <col min="9" max="9" width="9.33203125" style="11" hidden="1" customWidth="1"/>
    <col min="10" max="10" width="9.21875" style="11" hidden="1" customWidth="1"/>
    <col min="11" max="16384" width="8.6640625" style="11"/>
  </cols>
  <sheetData>
    <row r="1" spans="1:18" s="3" customFormat="1" ht="25.8" x14ac:dyDescent="0.5">
      <c r="A1" s="78" t="s">
        <v>8</v>
      </c>
      <c r="B1" s="79"/>
      <c r="C1" s="79"/>
      <c r="D1" s="79"/>
      <c r="E1" s="79"/>
      <c r="G1" s="75" t="s">
        <v>25</v>
      </c>
      <c r="H1" s="76"/>
      <c r="I1" s="76"/>
      <c r="J1" s="77"/>
      <c r="K1" s="4"/>
      <c r="L1" s="4"/>
      <c r="M1" s="4"/>
      <c r="N1" s="4"/>
      <c r="O1" s="4"/>
      <c r="P1" s="4"/>
      <c r="Q1" s="4"/>
      <c r="R1" s="4"/>
    </row>
    <row r="2" spans="1:18" s="6" customFormat="1" x14ac:dyDescent="0.3">
      <c r="A2" s="5" t="s">
        <v>6</v>
      </c>
      <c r="B2" s="84" t="s">
        <v>26</v>
      </c>
      <c r="C2" s="84"/>
      <c r="D2" s="84"/>
      <c r="E2" s="84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s="6" customFormat="1" x14ac:dyDescent="0.3">
      <c r="A3" s="8" t="s">
        <v>7</v>
      </c>
      <c r="B3" s="41" t="s">
        <v>16</v>
      </c>
      <c r="C3" s="42"/>
      <c r="D3" s="42"/>
      <c r="E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6" customFormat="1" x14ac:dyDescent="0.3">
      <c r="A4" s="10"/>
      <c r="B4" s="9"/>
      <c r="C4" s="9"/>
      <c r="D4" s="9"/>
      <c r="E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28.8" x14ac:dyDescent="0.3">
      <c r="A5" s="12" t="s">
        <v>10</v>
      </c>
      <c r="B5" s="13">
        <v>1610000</v>
      </c>
      <c r="G5" s="44"/>
      <c r="H5" s="45"/>
    </row>
    <row r="6" spans="1:18" s="6" customFormat="1" x14ac:dyDescent="0.3">
      <c r="A6" s="12" t="s">
        <v>9</v>
      </c>
      <c r="B6" s="13" t="str">
        <f>IF(OR(C11="",C13="",C15="",C17="",C19=""),"Formulier (volledig) invullen",(IF(C21&gt;=H21+1,"Ongeldige inschrijving",(IF(C21&gt;=H21,0,(IF(C21&lt;=I21,B5,(IF(C21=H21,B5,(H21-C21)*H23)))))))))</f>
        <v>Formulier (volledig) invullen</v>
      </c>
      <c r="C6" s="14"/>
      <c r="D6" s="15"/>
      <c r="E6" s="15"/>
      <c r="K6" s="16"/>
      <c r="L6" s="16"/>
      <c r="M6" s="16"/>
      <c r="N6" s="16"/>
      <c r="O6" s="16"/>
      <c r="P6" s="16"/>
      <c r="Q6" s="16"/>
      <c r="R6" s="16"/>
    </row>
    <row r="7" spans="1:18" s="6" customFormat="1" x14ac:dyDescent="0.3">
      <c r="A7" s="17"/>
      <c r="B7" s="18"/>
      <c r="C7" s="14"/>
      <c r="D7" s="15"/>
      <c r="E7" s="15"/>
      <c r="K7" s="16"/>
      <c r="L7" s="16"/>
      <c r="M7" s="16"/>
      <c r="N7" s="16"/>
      <c r="O7" s="16"/>
      <c r="P7" s="16"/>
      <c r="Q7" s="16"/>
      <c r="R7" s="16"/>
    </row>
    <row r="8" spans="1:18" s="6" customFormat="1" x14ac:dyDescent="0.3">
      <c r="A8" s="82" t="s">
        <v>0</v>
      </c>
      <c r="B8" s="83" t="s">
        <v>1</v>
      </c>
      <c r="C8" s="81" t="s">
        <v>21</v>
      </c>
      <c r="D8" s="81"/>
      <c r="E8" s="81"/>
      <c r="K8" s="16"/>
      <c r="L8" s="16"/>
      <c r="M8" s="16"/>
      <c r="N8" s="16"/>
      <c r="O8" s="16"/>
      <c r="P8" s="16"/>
      <c r="Q8" s="16"/>
      <c r="R8" s="16"/>
    </row>
    <row r="9" spans="1:18" s="6" customFormat="1" ht="28.8" x14ac:dyDescent="0.3">
      <c r="A9" s="82"/>
      <c r="B9" s="83"/>
      <c r="C9" s="19" t="s">
        <v>22</v>
      </c>
      <c r="D9" s="20" t="s">
        <v>23</v>
      </c>
      <c r="E9" s="20" t="s">
        <v>24</v>
      </c>
      <c r="G9" s="46" t="s">
        <v>29</v>
      </c>
      <c r="H9" s="47" t="s">
        <v>20</v>
      </c>
      <c r="I9" s="48">
        <v>-0.5</v>
      </c>
      <c r="J9" s="48">
        <v>0.5</v>
      </c>
      <c r="K9" s="7"/>
      <c r="L9" s="7"/>
      <c r="M9" s="7"/>
      <c r="N9" s="7"/>
      <c r="O9" s="7"/>
      <c r="P9" s="7"/>
      <c r="Q9" s="7"/>
      <c r="R9" s="7"/>
    </row>
    <row r="10" spans="1:18" s="6" customFormat="1" x14ac:dyDescent="0.3">
      <c r="A10" s="21" t="s">
        <v>15</v>
      </c>
      <c r="B10" s="80">
        <v>45971</v>
      </c>
      <c r="C10" s="80"/>
      <c r="D10" s="80"/>
      <c r="E10" s="80"/>
      <c r="G10" s="49">
        <f>B10</f>
        <v>45971</v>
      </c>
      <c r="H10" s="50"/>
      <c r="I10" s="51"/>
      <c r="J10" s="51"/>
      <c r="K10" s="7"/>
      <c r="L10" s="7"/>
      <c r="M10" s="7"/>
      <c r="N10" s="7"/>
      <c r="O10" s="7"/>
      <c r="P10" s="7"/>
      <c r="Q10" s="7"/>
      <c r="R10" s="7"/>
    </row>
    <row r="11" spans="1:18" s="6" customFormat="1" x14ac:dyDescent="0.3">
      <c r="A11" s="64" t="s">
        <v>17</v>
      </c>
      <c r="B11" s="64"/>
      <c r="C11" s="40"/>
      <c r="D11" s="22">
        <f>I11</f>
        <v>8</v>
      </c>
      <c r="E11" s="22">
        <f>J11</f>
        <v>23</v>
      </c>
      <c r="G11" s="52"/>
      <c r="H11" s="53">
        <v>15</v>
      </c>
      <c r="I11" s="51">
        <f>ROUND(H11*50%,0)</f>
        <v>8</v>
      </c>
      <c r="J11" s="51">
        <f>ROUND(H11*150%,0)</f>
        <v>23</v>
      </c>
      <c r="K11" s="7"/>
      <c r="L11" s="7"/>
      <c r="M11" s="7"/>
      <c r="N11" s="7"/>
      <c r="O11" s="7"/>
      <c r="P11" s="7"/>
      <c r="Q11" s="7"/>
      <c r="R11" s="7"/>
    </row>
    <row r="12" spans="1:18" s="6" customFormat="1" x14ac:dyDescent="0.3">
      <c r="A12" s="21" t="s">
        <v>2</v>
      </c>
      <c r="B12" s="70">
        <f>B10+C11</f>
        <v>45971</v>
      </c>
      <c r="C12" s="71"/>
      <c r="D12" s="71"/>
      <c r="E12" s="72"/>
      <c r="G12" s="52">
        <f>G10+H11</f>
        <v>45986</v>
      </c>
      <c r="H12" s="50"/>
      <c r="I12" s="51"/>
      <c r="J12" s="51"/>
      <c r="K12" s="16"/>
      <c r="L12" s="16"/>
      <c r="M12" s="16"/>
      <c r="N12" s="16"/>
      <c r="O12" s="16"/>
      <c r="P12" s="16"/>
      <c r="Q12" s="16"/>
      <c r="R12" s="16"/>
    </row>
    <row r="13" spans="1:18" s="6" customFormat="1" x14ac:dyDescent="0.3">
      <c r="A13" s="64" t="s">
        <v>18</v>
      </c>
      <c r="B13" s="64"/>
      <c r="C13" s="40"/>
      <c r="D13" s="22">
        <f>I13</f>
        <v>88</v>
      </c>
      <c r="E13" s="22">
        <f>J13</f>
        <v>200</v>
      </c>
      <c r="G13" s="52"/>
      <c r="H13" s="54">
        <f>G14-G12</f>
        <v>176</v>
      </c>
      <c r="I13" s="51">
        <f>ROUND(H13*50%,0)</f>
        <v>88</v>
      </c>
      <c r="J13" s="51">
        <v>200</v>
      </c>
      <c r="K13" s="16"/>
      <c r="L13" s="16"/>
      <c r="M13" s="16"/>
      <c r="N13" s="16"/>
      <c r="O13" s="16"/>
      <c r="P13" s="16"/>
      <c r="Q13" s="16"/>
      <c r="R13" s="16"/>
    </row>
    <row r="14" spans="1:18" s="6" customFormat="1" ht="28.8" x14ac:dyDescent="0.3">
      <c r="A14" s="21" t="s">
        <v>30</v>
      </c>
      <c r="B14" s="70">
        <f>B12+C13</f>
        <v>45971</v>
      </c>
      <c r="C14" s="71"/>
      <c r="D14" s="71"/>
      <c r="E14" s="72"/>
      <c r="G14" s="52">
        <f>G16-H15</f>
        <v>46162</v>
      </c>
      <c r="H14" s="50"/>
      <c r="I14" s="51"/>
      <c r="J14" s="51"/>
      <c r="K14" s="16"/>
      <c r="L14" s="16"/>
      <c r="M14" s="16"/>
      <c r="N14" s="16"/>
      <c r="O14" s="16"/>
      <c r="P14" s="16"/>
      <c r="Q14" s="16"/>
      <c r="R14" s="16"/>
    </row>
    <row r="15" spans="1:18" s="6" customFormat="1" x14ac:dyDescent="0.3">
      <c r="A15" s="66" t="s">
        <v>32</v>
      </c>
      <c r="B15" s="66"/>
      <c r="C15" s="40"/>
      <c r="D15" s="22">
        <f>I15</f>
        <v>7</v>
      </c>
      <c r="E15" s="22">
        <f>J15</f>
        <v>21</v>
      </c>
      <c r="G15" s="52"/>
      <c r="H15" s="53">
        <v>14</v>
      </c>
      <c r="I15" s="51">
        <f>ROUND(H15*50%,0)</f>
        <v>7</v>
      </c>
      <c r="J15" s="51">
        <f>ROUND(H15*150%,0)</f>
        <v>21</v>
      </c>
      <c r="K15" s="16"/>
      <c r="L15" s="16"/>
      <c r="M15" s="16"/>
      <c r="N15" s="16"/>
      <c r="O15" s="16"/>
      <c r="P15" s="16"/>
      <c r="Q15" s="16"/>
      <c r="R15" s="16"/>
    </row>
    <row r="16" spans="1:18" s="6" customFormat="1" x14ac:dyDescent="0.3">
      <c r="A16" s="21" t="s">
        <v>3</v>
      </c>
      <c r="B16" s="70">
        <f>B14+C15</f>
        <v>45971</v>
      </c>
      <c r="C16" s="71"/>
      <c r="D16" s="71"/>
      <c r="E16" s="72"/>
      <c r="G16" s="52">
        <f>G18-H17</f>
        <v>46176</v>
      </c>
      <c r="H16" s="50"/>
      <c r="I16" s="51"/>
      <c r="J16" s="51"/>
      <c r="K16" s="16"/>
      <c r="L16" s="16"/>
      <c r="M16" s="16"/>
      <c r="N16" s="16"/>
      <c r="O16" s="16"/>
      <c r="P16" s="16"/>
      <c r="Q16" s="16"/>
      <c r="R16" s="16"/>
    </row>
    <row r="17" spans="1:18" s="6" customFormat="1" x14ac:dyDescent="0.3">
      <c r="A17" s="64" t="s">
        <v>31</v>
      </c>
      <c r="B17" s="64"/>
      <c r="C17" s="40"/>
      <c r="D17" s="22">
        <f>I17</f>
        <v>45</v>
      </c>
      <c r="E17" s="22">
        <f>J17</f>
        <v>120</v>
      </c>
      <c r="G17" s="52"/>
      <c r="H17" s="53">
        <v>90</v>
      </c>
      <c r="I17" s="51">
        <f>ROUND(H17*50%,0)</f>
        <v>45</v>
      </c>
      <c r="J17" s="51">
        <v>120</v>
      </c>
      <c r="K17" s="16"/>
      <c r="L17" s="16"/>
      <c r="M17" s="16"/>
      <c r="N17" s="16"/>
      <c r="O17" s="16"/>
      <c r="P17" s="16"/>
      <c r="Q17" s="16"/>
      <c r="R17" s="16"/>
    </row>
    <row r="18" spans="1:18" s="6" customFormat="1" x14ac:dyDescent="0.3">
      <c r="A18" s="23" t="s">
        <v>4</v>
      </c>
      <c r="B18" s="70">
        <f>B16+C17</f>
        <v>45971</v>
      </c>
      <c r="C18" s="71"/>
      <c r="D18" s="71"/>
      <c r="E18" s="72"/>
      <c r="F18" s="24"/>
      <c r="G18" s="55">
        <v>46266</v>
      </c>
      <c r="H18" s="56"/>
      <c r="I18" s="51"/>
      <c r="J18" s="51"/>
      <c r="K18" s="16"/>
      <c r="L18" s="16"/>
      <c r="M18" s="16"/>
      <c r="N18" s="16"/>
      <c r="O18" s="16"/>
      <c r="P18" s="16"/>
      <c r="Q18" s="16"/>
      <c r="R18" s="16"/>
    </row>
    <row r="19" spans="1:18" s="6" customFormat="1" x14ac:dyDescent="0.3">
      <c r="A19" s="65" t="s">
        <v>19</v>
      </c>
      <c r="B19" s="65"/>
      <c r="C19" s="40"/>
      <c r="D19" s="22">
        <f>I19</f>
        <v>183</v>
      </c>
      <c r="E19" s="22">
        <f>J19</f>
        <v>365</v>
      </c>
      <c r="F19" s="24"/>
      <c r="G19" s="57"/>
      <c r="H19" s="58">
        <f>G20-G18</f>
        <v>365</v>
      </c>
      <c r="I19" s="51">
        <f>ROUND(H19*50%,0)</f>
        <v>183</v>
      </c>
      <c r="J19" s="51">
        <f>ROUND(H19*100%,0)</f>
        <v>365</v>
      </c>
      <c r="K19" s="16"/>
      <c r="L19" s="16"/>
      <c r="M19" s="16"/>
      <c r="N19" s="16"/>
      <c r="O19" s="16"/>
      <c r="P19" s="16"/>
      <c r="Q19" s="16"/>
      <c r="R19" s="16"/>
    </row>
    <row r="20" spans="1:18" s="26" customFormat="1" x14ac:dyDescent="0.3">
      <c r="A20" s="25" t="s">
        <v>5</v>
      </c>
      <c r="B20" s="67">
        <f>IF(B18+C19&gt;G20,"Te late oplevering",B18+C19)</f>
        <v>45971</v>
      </c>
      <c r="C20" s="68"/>
      <c r="D20" s="68"/>
      <c r="E20" s="69"/>
      <c r="G20" s="49">
        <v>46631</v>
      </c>
      <c r="H20" s="59"/>
      <c r="I20" s="51"/>
      <c r="J20" s="51"/>
      <c r="K20" s="27"/>
      <c r="L20" s="27"/>
      <c r="M20" s="27"/>
      <c r="N20" s="27"/>
      <c r="O20" s="27"/>
      <c r="P20" s="27"/>
      <c r="Q20" s="27"/>
      <c r="R20" s="27"/>
    </row>
    <row r="21" spans="1:18" x14ac:dyDescent="0.3">
      <c r="C21" s="43">
        <f>C11+C13+C15+C17+C19</f>
        <v>0</v>
      </c>
      <c r="D21" s="43"/>
      <c r="E21" s="43"/>
      <c r="G21" s="60"/>
      <c r="H21" s="61">
        <f>SUM(H10:H20)</f>
        <v>660</v>
      </c>
      <c r="I21" s="62">
        <f>SUM(I10:I20)</f>
        <v>331</v>
      </c>
      <c r="J21" s="62">
        <f>SUM(J10:J20)</f>
        <v>729</v>
      </c>
    </row>
    <row r="22" spans="1:18" x14ac:dyDescent="0.3">
      <c r="G22" s="60" t="s">
        <v>27</v>
      </c>
      <c r="H22" s="73">
        <f>H21-I21</f>
        <v>329</v>
      </c>
      <c r="I22" s="73"/>
      <c r="J22" s="60"/>
    </row>
    <row r="23" spans="1:18" x14ac:dyDescent="0.3">
      <c r="G23" s="60" t="s">
        <v>28</v>
      </c>
      <c r="H23" s="74">
        <f>B5/H22</f>
        <v>4893.6170212765956</v>
      </c>
      <c r="I23" s="74"/>
      <c r="J23" s="60"/>
    </row>
    <row r="24" spans="1:18" x14ac:dyDescent="0.3">
      <c r="A24" s="28" t="s">
        <v>11</v>
      </c>
      <c r="B24" s="63"/>
      <c r="C24" s="63"/>
      <c r="D24" s="63"/>
      <c r="E24" s="29"/>
    </row>
    <row r="25" spans="1:18" x14ac:dyDescent="0.3">
      <c r="A25" s="28"/>
      <c r="B25" s="30"/>
      <c r="C25" s="6"/>
      <c r="D25" s="6"/>
      <c r="E25" s="6"/>
    </row>
    <row r="26" spans="1:18" x14ac:dyDescent="0.3">
      <c r="A26" s="28" t="s">
        <v>12</v>
      </c>
      <c r="B26" s="1"/>
      <c r="C26" s="6"/>
      <c r="D26" s="6"/>
      <c r="E26" s="6"/>
    </row>
    <row r="27" spans="1:18" x14ac:dyDescent="0.3">
      <c r="A27" s="28"/>
      <c r="B27" s="6"/>
      <c r="C27" s="6"/>
      <c r="D27" s="6"/>
      <c r="E27" s="6"/>
    </row>
    <row r="28" spans="1:18" x14ac:dyDescent="0.3">
      <c r="A28" s="28" t="s">
        <v>13</v>
      </c>
      <c r="B28" s="2"/>
      <c r="C28" s="6"/>
      <c r="D28" s="6"/>
      <c r="E28" s="6"/>
    </row>
    <row r="29" spans="1:18" x14ac:dyDescent="0.3">
      <c r="A29" s="28"/>
      <c r="B29" s="31"/>
      <c r="C29" s="6"/>
      <c r="D29" s="6"/>
      <c r="E29" s="6"/>
    </row>
    <row r="30" spans="1:18" x14ac:dyDescent="0.3">
      <c r="A30" s="28" t="s">
        <v>14</v>
      </c>
      <c r="B30" s="32"/>
      <c r="C30" s="33"/>
      <c r="D30" s="34"/>
      <c r="E30" s="6"/>
    </row>
    <row r="31" spans="1:18" x14ac:dyDescent="0.3">
      <c r="B31" s="35"/>
      <c r="D31" s="36"/>
    </row>
    <row r="32" spans="1:18" x14ac:dyDescent="0.3">
      <c r="B32" s="35"/>
      <c r="D32" s="36"/>
    </row>
    <row r="33" spans="2:4" x14ac:dyDescent="0.3">
      <c r="B33" s="35"/>
      <c r="D33" s="36"/>
    </row>
    <row r="34" spans="2:4" x14ac:dyDescent="0.3">
      <c r="B34" s="37"/>
      <c r="C34" s="38"/>
      <c r="D34" s="39"/>
    </row>
  </sheetData>
  <sheetProtection algorithmName="SHA-512" hashValue="K7HnU+J+wRrhYvsGCZ+tYy2f6NHoXesiyziXeojnctqsmbXqfoTEAqa7ay1bK7QxxGi+CprUxr9+mMz03vAU8g==" saltValue="4tMjRSHwDe0vi326o0qzPw==" spinCount="100000" sheet="1" formatRows="0" selectLockedCells="1"/>
  <mergeCells count="20">
    <mergeCell ref="H22:I22"/>
    <mergeCell ref="H23:I23"/>
    <mergeCell ref="G1:J1"/>
    <mergeCell ref="A1:E1"/>
    <mergeCell ref="B12:E12"/>
    <mergeCell ref="B14:E14"/>
    <mergeCell ref="B16:E16"/>
    <mergeCell ref="B10:E10"/>
    <mergeCell ref="C8:E8"/>
    <mergeCell ref="A8:A9"/>
    <mergeCell ref="B8:B9"/>
    <mergeCell ref="B2:E2"/>
    <mergeCell ref="B24:D24"/>
    <mergeCell ref="A13:B13"/>
    <mergeCell ref="A19:B19"/>
    <mergeCell ref="A11:B11"/>
    <mergeCell ref="A15:B15"/>
    <mergeCell ref="A17:B17"/>
    <mergeCell ref="B20:E20"/>
    <mergeCell ref="B18:E18"/>
  </mergeCells>
  <conditionalFormatting sqref="B24 B26 B28">
    <cfRule type="containsBlanks" dxfId="10" priority="12">
      <formula>LEN(TRIM(B24))=0</formula>
    </cfRule>
  </conditionalFormatting>
  <conditionalFormatting sqref="C11">
    <cfRule type="containsBlanks" dxfId="9" priority="15">
      <formula>LEN(TRIM(C11))=0</formula>
    </cfRule>
    <cfRule type="cellIs" dxfId="8" priority="16" operator="notBetween">
      <formula>$D$11</formula>
      <formula>$E$11</formula>
    </cfRule>
  </conditionalFormatting>
  <conditionalFormatting sqref="C13">
    <cfRule type="containsBlanks" dxfId="7" priority="7">
      <formula>LEN(TRIM(C13))=0</formula>
    </cfRule>
    <cfRule type="cellIs" dxfId="6" priority="8" operator="notBetween">
      <formula>$D$13</formula>
      <formula>$E$13</formula>
    </cfRule>
  </conditionalFormatting>
  <conditionalFormatting sqref="C15">
    <cfRule type="containsBlanks" dxfId="5" priority="5">
      <formula>LEN(TRIM(C15))=0</formula>
    </cfRule>
    <cfRule type="cellIs" dxfId="4" priority="6" operator="notBetween">
      <formula>$D$15</formula>
      <formula>$E$15</formula>
    </cfRule>
  </conditionalFormatting>
  <conditionalFormatting sqref="C17">
    <cfRule type="containsBlanks" dxfId="3" priority="3">
      <formula>LEN(TRIM(C17))=0</formula>
    </cfRule>
    <cfRule type="cellIs" dxfId="2" priority="4" operator="notBetween">
      <formula>$D$17</formula>
      <formula>$E$17</formula>
    </cfRule>
  </conditionalFormatting>
  <conditionalFormatting sqref="C19">
    <cfRule type="containsBlanks" dxfId="1" priority="1">
      <formula>LEN(TRIM(C19))=0</formula>
    </cfRule>
    <cfRule type="cellIs" dxfId="0" priority="2" operator="notBetween">
      <formula>$D$19</formula>
      <formula>$E$19</formula>
    </cfRule>
  </conditionalFormatting>
  <dataValidations count="1">
    <dataValidation type="list" allowBlank="1" showInputMessage="1" showErrorMessage="1" sqref="B26" xr:uid="{5DFC9153-B6D6-45FE-BB19-978563A49E3F}">
      <formula1>"ja,nee"</formula1>
    </dataValidation>
  </dataValidation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invulformulier</vt:lpstr>
      <vt:lpstr>invulformulier!Afdrukbereik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Philippo</dc:creator>
  <cp:lastModifiedBy>Thomas Philippo</cp:lastModifiedBy>
  <dcterms:created xsi:type="dcterms:W3CDTF">2015-06-05T18:17:20Z</dcterms:created>
  <dcterms:modified xsi:type="dcterms:W3CDTF">2025-08-19T12:20:31Z</dcterms:modified>
</cp:coreProperties>
</file>