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O:\13. Operationele inkoop\02. Strategische inkoop\SI (nieuw)\Laboratorium\01. Inkooptrajecten\01. EA - Lopend\GC-IRMS LGMZ\02.  Documenten\"/>
    </mc:Choice>
  </mc:AlternateContent>
  <xr:revisionPtr revIDLastSave="0" documentId="8_{DA4167F3-4838-4F5A-860C-18DE3E83C107}" xr6:coauthVersionLast="47" xr6:coauthVersionMax="47" xr10:uidLastSave="{00000000-0000-0000-0000-000000000000}"/>
  <workbookProtection workbookAlgorithmName="SHA-512" workbookHashValue="esBcMJw3npbfBf0fQqFsmNAkHX1oT0pNtH/8185m2MG+Vm0QiPJFtBOIKtzKUKJLN2+R6x1zM1cBF3o8RogOAQ==" workbookSaltValue="FjIPIyiGDY0+2VCRAfBHvA==" workbookSpinCount="100000" lockStructure="1"/>
  <bookViews>
    <workbookView xWindow="28680" yWindow="-120" windowWidth="29040" windowHeight="17520" tabRatio="891" activeTab="1" xr2:uid="{00000000-000D-0000-FFFF-FFFF00000000}"/>
  </bookViews>
  <sheets>
    <sheet name="Voorblad" sheetId="20" r:id="rId1"/>
    <sheet name="PvE vragen" sheetId="103" r:id="rId2"/>
    <sheet name="Werkblad" sheetId="26" state="hidden" r:id="rId3"/>
    <sheet name="Document wijzigingen" sheetId="24" state="hidden" r:id="rId4"/>
    <sheet name="Keuzelijst" sheetId="19" state="hidden" r:id="rId5"/>
  </sheets>
  <externalReferences>
    <externalReference r:id="rId6"/>
  </externalReferences>
  <definedNames>
    <definedName name="_1a">Voorblad!$C$41</definedName>
    <definedName name="_1b">Voorblad!$C$42</definedName>
    <definedName name="_1c">Voorblad!$C$43</definedName>
    <definedName name="_Beschik">Voorblad!$AA$31</definedName>
    <definedName name="_BivB">Voorblad!$C$31</definedName>
    <definedName name="_BivI">Voorblad!$C$32</definedName>
    <definedName name="_BivV">Voorblad!$C$33</definedName>
    <definedName name="_Data">Voorblad!$AA$46</definedName>
    <definedName name="_DemandNr">Voorblad!$C$4</definedName>
    <definedName name="_xlnm._FilterDatabase" localSheetId="1" hidden="1">'PvE vragen'!$A$2:$J$2</definedName>
    <definedName name="_xlnm._FilterDatabase" localSheetId="2" hidden="1">Werkblad!$A$2:$AM$227</definedName>
    <definedName name="_Geschiktheidseis">Voorblad!#REF!</definedName>
    <definedName name="_ICT_UMC">Voorblad!$AA$42</definedName>
    <definedName name="_Int">Voorblad!$D$32</definedName>
    <definedName name="_KnockOut">Voorblad!$C$36</definedName>
    <definedName name="_KOPPELING">Voorblad!$AA$44</definedName>
    <definedName name="_Leverancier">Voorblad!$C$7</definedName>
    <definedName name="_Medisch">Voorblad!$AA$48</definedName>
    <definedName name="_MldFase">Voorblad!$D$2</definedName>
    <definedName name="_NogTeBepalen">Voorblad!#REF!</definedName>
    <definedName name="_NogTeBepalenTxt">Voorblad!#REF!</definedName>
    <definedName name="_OnPrem">Voorblad!$AA$41</definedName>
    <definedName name="_Optioneel">Voorblad!#REF!</definedName>
    <definedName name="_Product">Voorblad!$C$8</definedName>
    <definedName name="_Project">Voorblad!$C$3</definedName>
    <definedName name="_SaaS">Voorblad!$AA$43</definedName>
    <definedName name="_Score">[1]Evaluatie!$C$2</definedName>
    <definedName name="_SLA_EDU">Voorblad!$AA$47</definedName>
    <definedName name="_Stage">Voorblad!$AA$3</definedName>
    <definedName name="_Support">Voorblad!$AA$45</definedName>
    <definedName name="_Toegevoegd">Voorblad!#REF!</definedName>
    <definedName name="_Toev">Voorblad!$C$38</definedName>
    <definedName name="_Verificatie">Voorblad!$C$37</definedName>
    <definedName name="_Vertr">Voorblad!$D$33</definedName>
    <definedName name="_Vertrouw">Voorblad!$AA$33</definedName>
    <definedName name="_Voorwaarde">Voorblad!#REF!</definedName>
    <definedName name="lst_BIV">[1]Lists!$G$2:$G$4</definedName>
    <definedName name="lst_DPIA">[1]Lists!$N$2:$N$3</definedName>
    <definedName name="lst_janee">[1]Lists!$B$2:$B$4</definedName>
    <definedName name="lst_janeenvt">[1]Lists!$C$2:$C$4</definedName>
    <definedName name="lst_Paragraaf">Keuzelijst!$M$2:$M$15</definedName>
    <definedName name="TypeAntw">Keuzelijst!$A$2:$A$9</definedName>
    <definedName name="TypeVragen">Keuzelijst!$O$2:$O$4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1" i="103" l="1"/>
  <c r="AK61" i="103"/>
  <c r="AL61" i="103"/>
  <c r="W61" i="103" l="1"/>
  <c r="AL89" i="103" l="1"/>
  <c r="AK89" i="103"/>
  <c r="X89" i="103"/>
  <c r="AL88" i="103"/>
  <c r="AK88" i="103"/>
  <c r="X88" i="103"/>
  <c r="AL87" i="103"/>
  <c r="AK87" i="103"/>
  <c r="X87" i="103"/>
  <c r="AL86" i="103"/>
  <c r="AK86" i="103"/>
  <c r="X86" i="103"/>
  <c r="AL85" i="103"/>
  <c r="AK85" i="103"/>
  <c r="X85" i="103"/>
  <c r="AL84" i="103"/>
  <c r="AK84" i="103"/>
  <c r="X84" i="103"/>
  <c r="AL83" i="103"/>
  <c r="AK83" i="103"/>
  <c r="X83" i="103"/>
  <c r="AL82" i="103"/>
  <c r="AK82" i="103"/>
  <c r="X82" i="103"/>
  <c r="AL81" i="103"/>
  <c r="AK81" i="103"/>
  <c r="X81" i="103"/>
  <c r="AL80" i="103"/>
  <c r="AK80" i="103"/>
  <c r="X80" i="103"/>
  <c r="AL79" i="103"/>
  <c r="AK79" i="103"/>
  <c r="X79" i="103"/>
  <c r="AL78" i="103"/>
  <c r="AK78" i="103"/>
  <c r="X78" i="103"/>
  <c r="AL77" i="103"/>
  <c r="AK77" i="103"/>
  <c r="X77" i="103"/>
  <c r="AL76" i="103"/>
  <c r="AK76" i="103"/>
  <c r="X76" i="103"/>
  <c r="AL75" i="103"/>
  <c r="AK75" i="103"/>
  <c r="X75" i="103"/>
  <c r="AL74" i="103"/>
  <c r="AK74" i="103"/>
  <c r="X74" i="103"/>
  <c r="AL73" i="103"/>
  <c r="AK73" i="103"/>
  <c r="X73" i="103"/>
  <c r="AL72" i="103"/>
  <c r="AK72" i="103"/>
  <c r="X72" i="103"/>
  <c r="AL71" i="103"/>
  <c r="AK71" i="103"/>
  <c r="X71" i="103"/>
  <c r="AL70" i="103"/>
  <c r="AK70" i="103"/>
  <c r="X70" i="103"/>
  <c r="AL69" i="103"/>
  <c r="AK69" i="103"/>
  <c r="X69" i="103"/>
  <c r="AL68" i="103"/>
  <c r="AK68" i="103"/>
  <c r="X68" i="103"/>
  <c r="AL67" i="103"/>
  <c r="AK67" i="103"/>
  <c r="X67" i="103"/>
  <c r="AL66" i="103"/>
  <c r="AK66" i="103"/>
  <c r="X66" i="103"/>
  <c r="AL65" i="103"/>
  <c r="AK65" i="103"/>
  <c r="X65" i="103"/>
  <c r="AL64" i="103"/>
  <c r="AK64" i="103"/>
  <c r="X64" i="103"/>
  <c r="AL63" i="103"/>
  <c r="AK63" i="103"/>
  <c r="X63" i="103"/>
  <c r="AL62" i="103"/>
  <c r="AK62" i="103"/>
  <c r="X62" i="103"/>
  <c r="AL60" i="103"/>
  <c r="AK60" i="103"/>
  <c r="X60" i="103"/>
  <c r="AL59" i="103"/>
  <c r="AK59" i="103"/>
  <c r="X59" i="103"/>
  <c r="AL58" i="103"/>
  <c r="AK58" i="103"/>
  <c r="X58" i="103"/>
  <c r="AL57" i="103"/>
  <c r="AK57" i="103"/>
  <c r="X57" i="103"/>
  <c r="AL56" i="103"/>
  <c r="AK56" i="103"/>
  <c r="X56" i="103"/>
  <c r="AL55" i="103"/>
  <c r="AK55" i="103"/>
  <c r="X55" i="103"/>
  <c r="AL54" i="103"/>
  <c r="AK54" i="103"/>
  <c r="X54" i="103"/>
  <c r="AL53" i="103"/>
  <c r="AK53" i="103"/>
  <c r="X53" i="103"/>
  <c r="AL52" i="103"/>
  <c r="AK52" i="103"/>
  <c r="X52" i="103"/>
  <c r="AL51" i="103"/>
  <c r="AK51" i="103"/>
  <c r="X51" i="103"/>
  <c r="AL50" i="103"/>
  <c r="AK50" i="103"/>
  <c r="X50" i="103"/>
  <c r="AL49" i="103"/>
  <c r="AK49" i="103"/>
  <c r="X49" i="103"/>
  <c r="AL48" i="103"/>
  <c r="AK48" i="103"/>
  <c r="X48" i="103"/>
  <c r="AL47" i="103"/>
  <c r="AK47" i="103"/>
  <c r="X47" i="103"/>
  <c r="AL46" i="103"/>
  <c r="AK46" i="103"/>
  <c r="X46" i="103"/>
  <c r="AL45" i="103"/>
  <c r="AK45" i="103"/>
  <c r="X45" i="103"/>
  <c r="AL44" i="103"/>
  <c r="AK44" i="103"/>
  <c r="X44" i="103"/>
  <c r="AL43" i="103"/>
  <c r="AK43" i="103"/>
  <c r="X43" i="103"/>
  <c r="AL42" i="103"/>
  <c r="AK42" i="103"/>
  <c r="X42" i="103"/>
  <c r="AL41" i="103"/>
  <c r="AK41" i="103"/>
  <c r="X41" i="103"/>
  <c r="AL40" i="103"/>
  <c r="AK40" i="103"/>
  <c r="X40" i="103"/>
  <c r="AL39" i="103"/>
  <c r="AK39" i="103"/>
  <c r="X39" i="103"/>
  <c r="AL38" i="103"/>
  <c r="AK38" i="103"/>
  <c r="X38" i="103"/>
  <c r="AL37" i="103"/>
  <c r="AK37" i="103"/>
  <c r="X37" i="103"/>
  <c r="AL36" i="103"/>
  <c r="AK36" i="103"/>
  <c r="X36" i="103"/>
  <c r="AL35" i="103"/>
  <c r="AK35" i="103"/>
  <c r="X35" i="103"/>
  <c r="AL34" i="103"/>
  <c r="AK34" i="103"/>
  <c r="X34" i="103"/>
  <c r="AL33" i="103"/>
  <c r="AK33" i="103"/>
  <c r="X33" i="103"/>
  <c r="AL32" i="103"/>
  <c r="AK32" i="103"/>
  <c r="X32" i="103"/>
  <c r="AL31" i="103"/>
  <c r="AK31" i="103"/>
  <c r="X31" i="103"/>
  <c r="AL30" i="103"/>
  <c r="AK30" i="103"/>
  <c r="X30" i="103"/>
  <c r="AL29" i="103"/>
  <c r="AK29" i="103"/>
  <c r="X29" i="103"/>
  <c r="AL28" i="103"/>
  <c r="AK28" i="103"/>
  <c r="X28" i="103"/>
  <c r="AL27" i="103"/>
  <c r="AK27" i="103"/>
  <c r="X27" i="103"/>
  <c r="AL26" i="103"/>
  <c r="AK26" i="103"/>
  <c r="X26" i="103"/>
  <c r="AL25" i="103"/>
  <c r="AK25" i="103"/>
  <c r="X25" i="103"/>
  <c r="AL24" i="103"/>
  <c r="AK24" i="103"/>
  <c r="X24" i="103"/>
  <c r="AL23" i="103"/>
  <c r="AK23" i="103"/>
  <c r="X23" i="103"/>
  <c r="AL22" i="103"/>
  <c r="AK22" i="103"/>
  <c r="X22" i="103"/>
  <c r="AL21" i="103"/>
  <c r="AK21" i="103"/>
  <c r="X21" i="103"/>
  <c r="AL20" i="103"/>
  <c r="AK20" i="103"/>
  <c r="X20" i="103"/>
  <c r="AL19" i="103"/>
  <c r="AK19" i="103"/>
  <c r="X19" i="103"/>
  <c r="AL18" i="103"/>
  <c r="AK18" i="103"/>
  <c r="X18" i="103"/>
  <c r="AL17" i="103"/>
  <c r="AK17" i="103"/>
  <c r="X17" i="103"/>
  <c r="AL16" i="103"/>
  <c r="AK16" i="103"/>
  <c r="X16" i="103"/>
  <c r="AL15" i="103"/>
  <c r="AK15" i="103"/>
  <c r="X15" i="103"/>
  <c r="AL14" i="103"/>
  <c r="AK14" i="103"/>
  <c r="X14" i="103"/>
  <c r="AL13" i="103"/>
  <c r="AK13" i="103"/>
  <c r="X13" i="103"/>
  <c r="AL12" i="103"/>
  <c r="AK12" i="103"/>
  <c r="X12" i="103"/>
  <c r="AL11" i="103"/>
  <c r="AK11" i="103"/>
  <c r="X11" i="103"/>
  <c r="AL10" i="103"/>
  <c r="AK10" i="103"/>
  <c r="X10" i="103"/>
  <c r="AL9" i="103"/>
  <c r="AK9" i="103"/>
  <c r="X9" i="103"/>
  <c r="AL8" i="103"/>
  <c r="AK8" i="103"/>
  <c r="X8" i="103"/>
  <c r="AL7" i="103"/>
  <c r="AK7" i="103"/>
  <c r="X7" i="103"/>
  <c r="AL6" i="103"/>
  <c r="AK6" i="103"/>
  <c r="X6" i="103"/>
  <c r="AL5" i="103"/>
  <c r="AK5" i="103"/>
  <c r="X5" i="103"/>
  <c r="AL4" i="103"/>
  <c r="AK4" i="103"/>
  <c r="X4" i="103"/>
  <c r="AL3" i="103"/>
  <c r="AK3" i="103"/>
  <c r="X3" i="103"/>
  <c r="X219" i="26"/>
  <c r="X220" i="26"/>
  <c r="X221" i="26"/>
  <c r="X222" i="26"/>
  <c r="X223" i="26"/>
  <c r="X224" i="26"/>
  <c r="X225" i="26"/>
  <c r="X226" i="26"/>
  <c r="X227" i="26"/>
  <c r="X218" i="26"/>
  <c r="H218" i="26"/>
  <c r="H219" i="26"/>
  <c r="H220" i="26"/>
  <c r="H221" i="26"/>
  <c r="H222" i="26"/>
  <c r="H223" i="26"/>
  <c r="H224" i="26"/>
  <c r="H225" i="26"/>
  <c r="H226" i="26"/>
  <c r="H227" i="26"/>
  <c r="Y218" i="26"/>
  <c r="Y227" i="26"/>
  <c r="Y226" i="26"/>
  <c r="Y225" i="26"/>
  <c r="Y224" i="26"/>
  <c r="Y223" i="26"/>
  <c r="Y222" i="26"/>
  <c r="Y221" i="26"/>
  <c r="Y220" i="26"/>
  <c r="Y219" i="26"/>
  <c r="Y217" i="26"/>
  <c r="Y216" i="26"/>
  <c r="Y215" i="26"/>
  <c r="Y214" i="26"/>
  <c r="Y213" i="26"/>
  <c r="Y212" i="26"/>
  <c r="Y211" i="26"/>
  <c r="Y210" i="26"/>
  <c r="Y209" i="26"/>
  <c r="Y208" i="26"/>
  <c r="Y207" i="26"/>
  <c r="Y206" i="26"/>
  <c r="Y205" i="26"/>
  <c r="Y204" i="26"/>
  <c r="Y203" i="26"/>
  <c r="Y202" i="26"/>
  <c r="Y201" i="26"/>
  <c r="Y200" i="26"/>
  <c r="Y199" i="26"/>
  <c r="Y198" i="26"/>
  <c r="Y197" i="26"/>
  <c r="Y196" i="26"/>
  <c r="Y195" i="26"/>
  <c r="Y194" i="26"/>
  <c r="Y193" i="26"/>
  <c r="Y192" i="26"/>
  <c r="Y191" i="26"/>
  <c r="Y190" i="26"/>
  <c r="Y189" i="26"/>
  <c r="Y188" i="26"/>
  <c r="Y187" i="26"/>
  <c r="Y186" i="26"/>
  <c r="Y185" i="26"/>
  <c r="Y184" i="26"/>
  <c r="Y183" i="26"/>
  <c r="Y182" i="26"/>
  <c r="Y181" i="26"/>
  <c r="Y180" i="26"/>
  <c r="Y179" i="26"/>
  <c r="Y178" i="26"/>
  <c r="Y177" i="26"/>
  <c r="Y176" i="26"/>
  <c r="Y175" i="26"/>
  <c r="Y174" i="26"/>
  <c r="Y173" i="26"/>
  <c r="Y172" i="26"/>
  <c r="Y171" i="26"/>
  <c r="Y170" i="26"/>
  <c r="Y169" i="26"/>
  <c r="Y168" i="26"/>
  <c r="Y167" i="26"/>
  <c r="Y166" i="26"/>
  <c r="Y165" i="26"/>
  <c r="Y164" i="26"/>
  <c r="Y163" i="26"/>
  <c r="Y162" i="26"/>
  <c r="Y161" i="26"/>
  <c r="Y160" i="26"/>
  <c r="Y159" i="26"/>
  <c r="Y158" i="26"/>
  <c r="Y157" i="26"/>
  <c r="Y156" i="26"/>
  <c r="Y155" i="26"/>
  <c r="Y154" i="26"/>
  <c r="Y153" i="26"/>
  <c r="Y152" i="26"/>
  <c r="Y151" i="26"/>
  <c r="Y150" i="26"/>
  <c r="Y149" i="26"/>
  <c r="Y148" i="26"/>
  <c r="Y147" i="26"/>
  <c r="Y146" i="26"/>
  <c r="Y145" i="26"/>
  <c r="Y144" i="26"/>
  <c r="Y143" i="26"/>
  <c r="Y142" i="26"/>
  <c r="Y141" i="26"/>
  <c r="Y140" i="26"/>
  <c r="Y139" i="26"/>
  <c r="Y138" i="26"/>
  <c r="Y137" i="26"/>
  <c r="Y136" i="26"/>
  <c r="Y135" i="26"/>
  <c r="Y134" i="26"/>
  <c r="Y133" i="26"/>
  <c r="Y132" i="26"/>
  <c r="Y131" i="26"/>
  <c r="Y130" i="26"/>
  <c r="Y129" i="26"/>
  <c r="Y128" i="26"/>
  <c r="Y127" i="26"/>
  <c r="Y126" i="26"/>
  <c r="Y125" i="26"/>
  <c r="Y124" i="26"/>
  <c r="Y123" i="26"/>
  <c r="Y122" i="26"/>
  <c r="Y121" i="26"/>
  <c r="Y120" i="26"/>
  <c r="Y119" i="26"/>
  <c r="Y118" i="26"/>
  <c r="Y117" i="26"/>
  <c r="Y116" i="26"/>
  <c r="Y115" i="26"/>
  <c r="Y114" i="26"/>
  <c r="Y113" i="26"/>
  <c r="Y112" i="26"/>
  <c r="Y111" i="26"/>
  <c r="Y110" i="26"/>
  <c r="Y109" i="26"/>
  <c r="Y108" i="26"/>
  <c r="Y107" i="26"/>
  <c r="Y106" i="26"/>
  <c r="Y105" i="26"/>
  <c r="Y104" i="26"/>
  <c r="Y103" i="26"/>
  <c r="Y102" i="26"/>
  <c r="Y101" i="26"/>
  <c r="Y100" i="26"/>
  <c r="Y99" i="26"/>
  <c r="Y98" i="26"/>
  <c r="Y97" i="26"/>
  <c r="Y96" i="26"/>
  <c r="Y95" i="26"/>
  <c r="Y94" i="26"/>
  <c r="Y93" i="26"/>
  <c r="Y92" i="26"/>
  <c r="Y91" i="26"/>
  <c r="Y90" i="26"/>
  <c r="Y89" i="26"/>
  <c r="Y88" i="26"/>
  <c r="Y87" i="26"/>
  <c r="Y86" i="26"/>
  <c r="Y85" i="26"/>
  <c r="Y84" i="26"/>
  <c r="Y83" i="26"/>
  <c r="Y82" i="26"/>
  <c r="Y81" i="26"/>
  <c r="Y80" i="26"/>
  <c r="Y79" i="26"/>
  <c r="Y78" i="26"/>
  <c r="Y77" i="26"/>
  <c r="Y76" i="26"/>
  <c r="Y75" i="26"/>
  <c r="Y74" i="26"/>
  <c r="Y73" i="26"/>
  <c r="Y72" i="26"/>
  <c r="Y71" i="26"/>
  <c r="Y70" i="26"/>
  <c r="Y69" i="26"/>
  <c r="Y68" i="26"/>
  <c r="Y67" i="26"/>
  <c r="Y66" i="26"/>
  <c r="Y65" i="26"/>
  <c r="Y64" i="26"/>
  <c r="Y63" i="26"/>
  <c r="Y62" i="26"/>
  <c r="Y61" i="26"/>
  <c r="Y60" i="26"/>
  <c r="Y59" i="26"/>
  <c r="Y58" i="26"/>
  <c r="Y57" i="26"/>
  <c r="Y56" i="26"/>
  <c r="Y55" i="26"/>
  <c r="Y54" i="26"/>
  <c r="Y53" i="26"/>
  <c r="Y52" i="26"/>
  <c r="Y51" i="26"/>
  <c r="Y50" i="26"/>
  <c r="Y49" i="26"/>
  <c r="Y48" i="26"/>
  <c r="Y47" i="26"/>
  <c r="Y46" i="26"/>
  <c r="Y45" i="26"/>
  <c r="Y44" i="26"/>
  <c r="Y43" i="26"/>
  <c r="Y42" i="26"/>
  <c r="Y41" i="26"/>
  <c r="Y40" i="26"/>
  <c r="Y39" i="26"/>
  <c r="Y38" i="26"/>
  <c r="Y37" i="26"/>
  <c r="Y36" i="26"/>
  <c r="Y35" i="26"/>
  <c r="Y34" i="26"/>
  <c r="Y33" i="26"/>
  <c r="Y32" i="26"/>
  <c r="Y31" i="26"/>
  <c r="Y30" i="26"/>
  <c r="Y29" i="26"/>
  <c r="Y28" i="26"/>
  <c r="Y27" i="26"/>
  <c r="Y26" i="26"/>
  <c r="Y25" i="26"/>
  <c r="Y24" i="26"/>
  <c r="Y23" i="26"/>
  <c r="Y22" i="26"/>
  <c r="Y21" i="26"/>
  <c r="Y20" i="26"/>
  <c r="Y19" i="26"/>
  <c r="Y18" i="26"/>
  <c r="Y17" i="26"/>
  <c r="Y16" i="26"/>
  <c r="Y15" i="26"/>
  <c r="Y14" i="26"/>
  <c r="Y13" i="26"/>
  <c r="Y12" i="26"/>
  <c r="Y11" i="26"/>
  <c r="Y10" i="26"/>
  <c r="Y9" i="26"/>
  <c r="Y8" i="26"/>
  <c r="Y7" i="26"/>
  <c r="Y6" i="26"/>
  <c r="Y5" i="26"/>
  <c r="Y4" i="26"/>
  <c r="Y3" i="26"/>
  <c r="W71" i="103" l="1"/>
  <c r="H71" i="103" s="1"/>
  <c r="W4" i="103"/>
  <c r="H4" i="103" s="1"/>
  <c r="W7" i="103"/>
  <c r="H7" i="103" s="1"/>
  <c r="W11" i="103"/>
  <c r="H11" i="103" s="1"/>
  <c r="W15" i="103"/>
  <c r="W39" i="103"/>
  <c r="H39" i="103" s="1"/>
  <c r="W17" i="103"/>
  <c r="W73" i="103"/>
  <c r="H73" i="103" s="1"/>
  <c r="W80" i="103"/>
  <c r="H80" i="103" s="1"/>
  <c r="W86" i="103"/>
  <c r="H86" i="103" s="1"/>
  <c r="W43" i="103"/>
  <c r="H43" i="103" s="1"/>
  <c r="W58" i="103"/>
  <c r="H58" i="103" s="1"/>
  <c r="W89" i="103"/>
  <c r="H89" i="103" s="1"/>
  <c r="W30" i="103"/>
  <c r="H30" i="103" s="1"/>
  <c r="W32" i="103"/>
  <c r="H32" i="103" s="1"/>
  <c r="W34" i="103"/>
  <c r="W53" i="103"/>
  <c r="W68" i="103"/>
  <c r="H68" i="103" s="1"/>
  <c r="W87" i="103"/>
  <c r="H87" i="103" s="1"/>
  <c r="W20" i="103"/>
  <c r="W24" i="103"/>
  <c r="H24" i="103" s="1"/>
  <c r="W27" i="103"/>
  <c r="W77" i="103"/>
  <c r="H77" i="103" s="1"/>
  <c r="W88" i="103"/>
  <c r="H88" i="103" s="1"/>
  <c r="W19" i="103"/>
  <c r="W84" i="103"/>
  <c r="H84" i="103" s="1"/>
  <c r="W52" i="103"/>
  <c r="W50" i="103"/>
  <c r="H50" i="103" s="1"/>
  <c r="W9" i="103"/>
  <c r="W16" i="103"/>
  <c r="H16" i="103" s="1"/>
  <c r="W40" i="103"/>
  <c r="H40" i="103" s="1"/>
  <c r="W5" i="103"/>
  <c r="H5" i="103" s="1"/>
  <c r="W26" i="103"/>
  <c r="H26" i="103" s="1"/>
  <c r="W41" i="103"/>
  <c r="W44" i="103"/>
  <c r="W49" i="103"/>
  <c r="W60" i="103"/>
  <c r="W63" i="103"/>
  <c r="W66" i="103"/>
  <c r="W74" i="103"/>
  <c r="H74" i="103" s="1"/>
  <c r="W76" i="103"/>
  <c r="W79" i="103"/>
  <c r="H79" i="103" s="1"/>
  <c r="W10" i="103"/>
  <c r="H10" i="103" s="1"/>
  <c r="W14" i="103"/>
  <c r="W13" i="103"/>
  <c r="H13" i="103" s="1"/>
  <c r="W21" i="103"/>
  <c r="W25" i="103"/>
  <c r="W31" i="103"/>
  <c r="W35" i="103"/>
  <c r="W45" i="103"/>
  <c r="W48" i="103"/>
  <c r="W59" i="103"/>
  <c r="H59" i="103" s="1"/>
  <c r="W62" i="103"/>
  <c r="H62" i="103" s="1"/>
  <c r="W67" i="103"/>
  <c r="W70" i="103"/>
  <c r="W75" i="103"/>
  <c r="H75" i="103" s="1"/>
  <c r="W78" i="103"/>
  <c r="H78" i="103" s="1"/>
  <c r="W6" i="103"/>
  <c r="W22" i="103"/>
  <c r="W23" i="103"/>
  <c r="W37" i="103"/>
  <c r="W38" i="103"/>
  <c r="H38" i="103" s="1"/>
  <c r="W51" i="103"/>
  <c r="H51" i="103" s="1"/>
  <c r="W55" i="103"/>
  <c r="W64" i="103"/>
  <c r="W82" i="103"/>
  <c r="H82" i="103" s="1"/>
  <c r="W42" i="103"/>
  <c r="W54" i="103"/>
  <c r="W56" i="103"/>
  <c r="W46" i="103"/>
  <c r="W8" i="103"/>
  <c r="H8" i="103" s="1"/>
  <c r="W12" i="103"/>
  <c r="H12" i="103" s="1"/>
  <c r="W18" i="103"/>
  <c r="W33" i="103"/>
  <c r="W47" i="103"/>
  <c r="W69" i="103"/>
  <c r="W28" i="103"/>
  <c r="W36" i="103"/>
  <c r="H36" i="103" s="1"/>
  <c r="W72" i="103"/>
  <c r="W81" i="103"/>
  <c r="H81" i="103" s="1"/>
  <c r="W85" i="103"/>
  <c r="W3" i="103"/>
  <c r="W29" i="103"/>
  <c r="W57" i="103"/>
  <c r="W65" i="103"/>
  <c r="H65" i="103" s="1"/>
  <c r="W83" i="103"/>
  <c r="H83" i="103" s="1"/>
  <c r="AA33" i="20"/>
  <c r="AA31" i="20"/>
  <c r="AA32" i="20"/>
  <c r="V2" i="103" l="1"/>
  <c r="AB6" i="20" s="1"/>
  <c r="H3" i="103"/>
  <c r="AL226" i="26"/>
  <c r="AL220" i="26"/>
  <c r="AL214" i="26"/>
  <c r="AL208" i="26"/>
  <c r="AL202" i="26"/>
  <c r="AL196" i="26"/>
  <c r="AL190" i="26"/>
  <c r="AL184" i="26"/>
  <c r="AL178" i="26"/>
  <c r="AL172" i="26"/>
  <c r="AL166" i="26"/>
  <c r="AL160" i="26"/>
  <c r="AL154" i="26"/>
  <c r="AL148" i="26"/>
  <c r="AL142" i="26"/>
  <c r="AL136" i="26"/>
  <c r="AL130" i="26"/>
  <c r="AL124" i="26"/>
  <c r="AL118" i="26"/>
  <c r="AL112" i="26"/>
  <c r="AL106" i="26"/>
  <c r="AL100" i="26"/>
  <c r="AL94" i="26"/>
  <c r="AL88" i="26"/>
  <c r="AL82" i="26"/>
  <c r="AL76" i="26"/>
  <c r="AL70" i="26"/>
  <c r="AL64" i="26"/>
  <c r="AL58" i="26"/>
  <c r="AL52" i="26"/>
  <c r="AL46" i="26"/>
  <c r="AL40" i="26"/>
  <c r="AL34" i="26"/>
  <c r="AL28" i="26"/>
  <c r="AL22" i="26"/>
  <c r="AL16" i="26"/>
  <c r="AL10" i="26"/>
  <c r="AL4" i="26"/>
  <c r="AL225" i="26"/>
  <c r="AL213" i="26"/>
  <c r="AL207" i="26"/>
  <c r="AL218" i="26"/>
  <c r="AL212" i="26"/>
  <c r="AL206" i="26"/>
  <c r="AL200" i="26"/>
  <c r="AL194" i="26"/>
  <c r="AL188" i="26"/>
  <c r="AL182" i="26"/>
  <c r="AL176" i="26"/>
  <c r="AL164" i="26"/>
  <c r="AL158" i="26"/>
  <c r="AL152" i="26"/>
  <c r="AL146" i="26"/>
  <c r="AL134" i="26"/>
  <c r="AL128" i="26"/>
  <c r="AL122" i="26"/>
  <c r="AL110" i="26"/>
  <c r="AL104" i="26"/>
  <c r="AL98" i="26"/>
  <c r="AL86" i="26"/>
  <c r="AL80" i="26"/>
  <c r="AL74" i="26"/>
  <c r="AL68" i="26"/>
  <c r="AL62" i="26"/>
  <c r="AL56" i="26"/>
  <c r="AL50" i="26"/>
  <c r="AL44" i="26"/>
  <c r="AL38" i="26"/>
  <c r="AL32" i="26"/>
  <c r="AL26" i="26"/>
  <c r="AL20" i="26"/>
  <c r="AL14" i="26"/>
  <c r="AL8" i="26"/>
  <c r="AL224" i="26"/>
  <c r="AL170" i="26"/>
  <c r="AL140" i="26"/>
  <c r="AL116" i="26"/>
  <c r="AL92" i="26"/>
  <c r="AL223" i="26"/>
  <c r="AL217" i="26"/>
  <c r="AL211" i="26"/>
  <c r="AL205" i="26"/>
  <c r="AL199" i="26"/>
  <c r="AL193" i="26"/>
  <c r="AL187" i="26"/>
  <c r="AL181" i="26"/>
  <c r="AL175" i="26"/>
  <c r="AL169" i="26"/>
  <c r="AL163" i="26"/>
  <c r="AL157" i="26"/>
  <c r="AL151" i="26"/>
  <c r="AL145" i="26"/>
  <c r="AL139" i="26"/>
  <c r="AL133" i="26"/>
  <c r="AL127" i="26"/>
  <c r="AL121" i="26"/>
  <c r="AL115" i="26"/>
  <c r="AL109" i="26"/>
  <c r="AL103" i="26"/>
  <c r="AL97" i="26"/>
  <c r="AL91" i="26"/>
  <c r="AL85" i="26"/>
  <c r="AL79" i="26"/>
  <c r="AL73" i="26"/>
  <c r="AL67" i="26"/>
  <c r="AL61" i="26"/>
  <c r="AL55" i="26"/>
  <c r="AL49" i="26"/>
  <c r="AL43" i="26"/>
  <c r="AL37" i="26"/>
  <c r="AL31" i="26"/>
  <c r="AL25" i="26"/>
  <c r="AL19" i="26"/>
  <c r="AL13" i="26"/>
  <c r="AL7" i="26"/>
  <c r="AL42" i="26"/>
  <c r="AL227" i="26"/>
  <c r="AL209" i="26"/>
  <c r="AL197" i="26"/>
  <c r="AL185" i="26"/>
  <c r="AL173" i="26"/>
  <c r="AL167" i="26"/>
  <c r="AL54" i="26"/>
  <c r="AL30" i="26"/>
  <c r="AL18" i="26"/>
  <c r="AL6" i="26"/>
  <c r="AL221" i="26"/>
  <c r="AL203" i="26"/>
  <c r="AL191" i="26"/>
  <c r="AL179" i="26"/>
  <c r="AL222" i="26"/>
  <c r="AL216" i="26"/>
  <c r="AL210" i="26"/>
  <c r="AL204" i="26"/>
  <c r="AL198" i="26"/>
  <c r="AL192" i="26"/>
  <c r="AL186" i="26"/>
  <c r="AL180" i="26"/>
  <c r="AL174" i="26"/>
  <c r="AL168" i="26"/>
  <c r="AL162" i="26"/>
  <c r="AL156" i="26"/>
  <c r="AL150" i="26"/>
  <c r="AL144" i="26"/>
  <c r="AL138" i="26"/>
  <c r="AL132" i="26"/>
  <c r="AL126" i="26"/>
  <c r="AL120" i="26"/>
  <c r="AL114" i="26"/>
  <c r="AL108" i="26"/>
  <c r="AL102" i="26"/>
  <c r="AL96" i="26"/>
  <c r="AL90" i="26"/>
  <c r="AL84" i="26"/>
  <c r="AL78" i="26"/>
  <c r="AL72" i="26"/>
  <c r="AL66" i="26"/>
  <c r="AL60" i="26"/>
  <c r="AL48" i="26"/>
  <c r="AL36" i="26"/>
  <c r="AL24" i="26"/>
  <c r="AL12" i="26"/>
  <c r="AL219" i="26"/>
  <c r="AL183" i="26"/>
  <c r="AL137" i="26"/>
  <c r="AL101" i="26"/>
  <c r="AL65" i="26"/>
  <c r="AL29" i="26"/>
  <c r="AL177" i="26"/>
  <c r="AL99" i="26"/>
  <c r="AL63" i="26"/>
  <c r="AL27" i="26"/>
  <c r="AL113" i="26"/>
  <c r="AL201" i="26"/>
  <c r="AL195" i="26"/>
  <c r="AL135" i="26"/>
  <c r="AL171" i="26"/>
  <c r="AL131" i="26"/>
  <c r="AL95" i="26"/>
  <c r="AL59" i="26"/>
  <c r="AL23" i="26"/>
  <c r="AL215" i="26"/>
  <c r="AL111" i="26"/>
  <c r="AL35" i="26"/>
  <c r="AL165" i="26"/>
  <c r="AL129" i="26"/>
  <c r="AL93" i="26"/>
  <c r="AL57" i="26"/>
  <c r="AL21" i="26"/>
  <c r="AL161" i="26"/>
  <c r="AL125" i="26"/>
  <c r="AL53" i="26"/>
  <c r="AL17" i="26"/>
  <c r="AL149" i="26"/>
  <c r="AL39" i="26"/>
  <c r="AL71" i="26"/>
  <c r="AL89" i="26"/>
  <c r="AL159" i="26"/>
  <c r="AL123" i="26"/>
  <c r="AL87" i="26"/>
  <c r="AL51" i="26"/>
  <c r="AL15" i="26"/>
  <c r="AL75" i="26"/>
  <c r="AL155" i="26"/>
  <c r="AL119" i="26"/>
  <c r="AL83" i="26"/>
  <c r="AL47" i="26"/>
  <c r="AL11" i="26"/>
  <c r="AL41" i="26"/>
  <c r="AL107" i="26"/>
  <c r="AL153" i="26"/>
  <c r="AL117" i="26"/>
  <c r="AL81" i="26"/>
  <c r="AL45" i="26"/>
  <c r="AL9" i="26"/>
  <c r="AL77" i="26"/>
  <c r="AL3" i="26"/>
  <c r="AL5" i="26"/>
  <c r="AL189" i="26"/>
  <c r="AL141" i="26"/>
  <c r="AL105" i="26"/>
  <c r="AL69" i="26"/>
  <c r="AL33" i="26"/>
  <c r="AL147" i="26"/>
  <c r="AL143" i="26"/>
  <c r="AM225" i="26"/>
  <c r="AM219" i="26"/>
  <c r="AM213" i="26"/>
  <c r="AM207" i="26"/>
  <c r="AM201" i="26"/>
  <c r="AM195" i="26"/>
  <c r="AM189" i="26"/>
  <c r="AM177" i="26"/>
  <c r="AM171" i="26"/>
  <c r="AM165" i="26"/>
  <c r="AM159" i="26"/>
  <c r="AM153" i="26"/>
  <c r="AM141" i="26"/>
  <c r="AM135" i="26"/>
  <c r="AM129" i="26"/>
  <c r="AM117" i="26"/>
  <c r="AM111" i="26"/>
  <c r="AM99" i="26"/>
  <c r="AM93" i="26"/>
  <c r="AM81" i="26"/>
  <c r="AM75" i="26"/>
  <c r="AM63" i="26"/>
  <c r="AM57" i="26"/>
  <c r="AM45" i="26"/>
  <c r="AM33" i="26"/>
  <c r="AM27" i="26"/>
  <c r="AM15" i="26"/>
  <c r="AM3" i="26"/>
  <c r="AM224" i="26"/>
  <c r="AM218" i="26"/>
  <c r="AM212" i="26"/>
  <c r="AM206" i="26"/>
  <c r="AM200" i="26"/>
  <c r="AM194" i="26"/>
  <c r="AM188" i="26"/>
  <c r="AM182" i="26"/>
  <c r="AM176" i="26"/>
  <c r="AM170" i="26"/>
  <c r="AM164" i="26"/>
  <c r="AM158" i="26"/>
  <c r="AM152" i="26"/>
  <c r="AM146" i="26"/>
  <c r="AM140" i="26"/>
  <c r="AM134" i="26"/>
  <c r="AM128" i="26"/>
  <c r="AM122" i="26"/>
  <c r="AM116" i="26"/>
  <c r="AM110" i="26"/>
  <c r="AM104" i="26"/>
  <c r="AM98" i="26"/>
  <c r="AM92" i="26"/>
  <c r="AM86" i="26"/>
  <c r="AM80" i="26"/>
  <c r="AM74" i="26"/>
  <c r="AM68" i="26"/>
  <c r="AM62" i="26"/>
  <c r="AM56" i="26"/>
  <c r="AM50" i="26"/>
  <c r="AM44" i="26"/>
  <c r="AM38" i="26"/>
  <c r="AM32" i="26"/>
  <c r="AM26" i="26"/>
  <c r="AM20" i="26"/>
  <c r="AM14" i="26"/>
  <c r="AM8" i="26"/>
  <c r="AM223" i="26"/>
  <c r="AM217" i="26"/>
  <c r="AM211" i="26"/>
  <c r="AM205" i="26"/>
  <c r="AM199" i="26"/>
  <c r="AM193" i="26"/>
  <c r="AM187" i="26"/>
  <c r="AM181" i="26"/>
  <c r="AM175" i="26"/>
  <c r="AM169" i="26"/>
  <c r="AM163" i="26"/>
  <c r="AM157" i="26"/>
  <c r="AM151" i="26"/>
  <c r="AM145" i="26"/>
  <c r="AM139" i="26"/>
  <c r="AM133" i="26"/>
  <c r="AM127" i="26"/>
  <c r="AM121" i="26"/>
  <c r="AM115" i="26"/>
  <c r="AM109" i="26"/>
  <c r="AM103" i="26"/>
  <c r="AM97" i="26"/>
  <c r="AM91" i="26"/>
  <c r="AM85" i="26"/>
  <c r="AM79" i="26"/>
  <c r="AM73" i="26"/>
  <c r="AM67" i="26"/>
  <c r="AM61" i="26"/>
  <c r="AM55" i="26"/>
  <c r="AM49" i="26"/>
  <c r="AM43" i="26"/>
  <c r="AM37" i="26"/>
  <c r="AM31" i="26"/>
  <c r="AM25" i="26"/>
  <c r="AM19" i="26"/>
  <c r="AM13" i="26"/>
  <c r="AM7" i="26"/>
  <c r="AM155" i="26"/>
  <c r="AM53" i="26"/>
  <c r="AM17" i="26"/>
  <c r="AM227" i="26"/>
  <c r="AM215" i="26"/>
  <c r="AM209" i="26"/>
  <c r="AM203" i="26"/>
  <c r="AM191" i="26"/>
  <c r="AM185" i="26"/>
  <c r="AM173" i="26"/>
  <c r="AM167" i="26"/>
  <c r="AM149" i="26"/>
  <c r="AM137" i="26"/>
  <c r="AM125" i="26"/>
  <c r="AM113" i="26"/>
  <c r="AM95" i="26"/>
  <c r="AM83" i="26"/>
  <c r="AM71" i="26"/>
  <c r="AM59" i="26"/>
  <c r="AM41" i="26"/>
  <c r="AM29" i="26"/>
  <c r="AM5" i="26"/>
  <c r="AM222" i="26"/>
  <c r="AM216" i="26"/>
  <c r="AM210" i="26"/>
  <c r="AM204" i="26"/>
  <c r="AM198" i="26"/>
  <c r="AM192" i="26"/>
  <c r="AM186" i="26"/>
  <c r="AM180" i="26"/>
  <c r="AM174" i="26"/>
  <c r="AM168" i="26"/>
  <c r="AM162" i="26"/>
  <c r="AM156" i="26"/>
  <c r="AM150" i="26"/>
  <c r="AM144" i="26"/>
  <c r="AM138" i="26"/>
  <c r="AM132" i="26"/>
  <c r="AM126" i="26"/>
  <c r="AM120" i="26"/>
  <c r="AM114" i="26"/>
  <c r="AM108" i="26"/>
  <c r="AM102" i="26"/>
  <c r="AM96" i="26"/>
  <c r="AM90" i="26"/>
  <c r="AM84" i="26"/>
  <c r="AM78" i="26"/>
  <c r="AM72" i="26"/>
  <c r="AM66" i="26"/>
  <c r="AM60" i="26"/>
  <c r="AM54" i="26"/>
  <c r="AM48" i="26"/>
  <c r="AM42" i="26"/>
  <c r="AM36" i="26"/>
  <c r="AM30" i="26"/>
  <c r="AM24" i="26"/>
  <c r="AM18" i="26"/>
  <c r="AM12" i="26"/>
  <c r="AM6" i="26"/>
  <c r="AM221" i="26"/>
  <c r="AM197" i="26"/>
  <c r="AM179" i="26"/>
  <c r="AM161" i="26"/>
  <c r="AM143" i="26"/>
  <c r="AM131" i="26"/>
  <c r="AM119" i="26"/>
  <c r="AM107" i="26"/>
  <c r="AM101" i="26"/>
  <c r="AM89" i="26"/>
  <c r="AM77" i="26"/>
  <c r="AM65" i="26"/>
  <c r="AM47" i="26"/>
  <c r="AM23" i="26"/>
  <c r="AM35" i="26"/>
  <c r="AM11" i="26"/>
  <c r="AM226" i="26"/>
  <c r="AM220" i="26"/>
  <c r="AM214" i="26"/>
  <c r="AM208" i="26"/>
  <c r="AM202" i="26"/>
  <c r="AM196" i="26"/>
  <c r="AM190" i="26"/>
  <c r="AM184" i="26"/>
  <c r="AM178" i="26"/>
  <c r="AM172" i="26"/>
  <c r="AM166" i="26"/>
  <c r="AM160" i="26"/>
  <c r="AM154" i="26"/>
  <c r="AM148" i="26"/>
  <c r="AM142" i="26"/>
  <c r="AM136" i="26"/>
  <c r="AM130" i="26"/>
  <c r="AM124" i="26"/>
  <c r="AM118" i="26"/>
  <c r="AM112" i="26"/>
  <c r="AM106" i="26"/>
  <c r="AM100" i="26"/>
  <c r="AM94" i="26"/>
  <c r="AM88" i="26"/>
  <c r="AM82" i="26"/>
  <c r="AM76" i="26"/>
  <c r="AM70" i="26"/>
  <c r="AM64" i="26"/>
  <c r="AM58" i="26"/>
  <c r="AM52" i="26"/>
  <c r="AM46" i="26"/>
  <c r="AM40" i="26"/>
  <c r="AM34" i="26"/>
  <c r="AM28" i="26"/>
  <c r="AM22" i="26"/>
  <c r="AM16" i="26"/>
  <c r="AM10" i="26"/>
  <c r="AM4" i="26"/>
  <c r="AM183" i="26"/>
  <c r="AM147" i="26"/>
  <c r="AM123" i="26"/>
  <c r="AM105" i="26"/>
  <c r="AM87" i="26"/>
  <c r="AM69" i="26"/>
  <c r="AM51" i="26"/>
  <c r="AM39" i="26"/>
  <c r="AM21" i="26"/>
  <c r="AM9" i="26"/>
  <c r="AA46" i="20"/>
  <c r="AA42" i="20"/>
  <c r="AA44" i="20"/>
  <c r="AA43" i="20"/>
  <c r="AA45" i="20"/>
  <c r="AA47" i="20"/>
  <c r="AA48" i="20"/>
  <c r="AA41" i="20"/>
  <c r="C26" i="20"/>
  <c r="C25" i="20"/>
  <c r="C24" i="20"/>
  <c r="C23" i="20"/>
  <c r="C22" i="20"/>
  <c r="C21" i="20"/>
  <c r="V1" i="103" l="1"/>
  <c r="AB7" i="20" s="1"/>
  <c r="X7" i="26"/>
  <c r="H7" i="26" s="1"/>
  <c r="X24" i="26"/>
  <c r="H24" i="26" s="1"/>
  <c r="X17" i="26"/>
  <c r="H17" i="26" s="1"/>
  <c r="X72" i="26"/>
  <c r="H72" i="26" s="1"/>
  <c r="X19" i="26"/>
  <c r="H19" i="26" s="1"/>
  <c r="X25" i="26"/>
  <c r="H25" i="26" s="1"/>
  <c r="X73" i="26"/>
  <c r="H73" i="26" s="1"/>
  <c r="X121" i="26"/>
  <c r="H121" i="26" s="1"/>
  <c r="X169" i="26"/>
  <c r="H169" i="26" s="1"/>
  <c r="X217" i="26"/>
  <c r="H217" i="26" s="1"/>
  <c r="X58" i="26"/>
  <c r="H58" i="26" s="1"/>
  <c r="X106" i="26"/>
  <c r="H106" i="26" s="1"/>
  <c r="X154" i="26"/>
  <c r="H154" i="26" s="1"/>
  <c r="X202" i="26"/>
  <c r="H202" i="26" s="1"/>
  <c r="X31" i="26"/>
  <c r="H31" i="26" s="1"/>
  <c r="X79" i="26"/>
  <c r="H79" i="26" s="1"/>
  <c r="X127" i="26"/>
  <c r="H127" i="26" s="1"/>
  <c r="X175" i="26"/>
  <c r="H175" i="26" s="1"/>
  <c r="X96" i="26"/>
  <c r="H96" i="26" s="1"/>
  <c r="X56" i="26"/>
  <c r="H56" i="26" s="1"/>
  <c r="X128" i="26"/>
  <c r="H128" i="26" s="1"/>
  <c r="X200" i="26"/>
  <c r="H200" i="26" s="1"/>
  <c r="X156" i="26"/>
  <c r="H156" i="26" s="1"/>
  <c r="X144" i="26"/>
  <c r="H144" i="26" s="1"/>
  <c r="X29" i="26"/>
  <c r="H29" i="26" s="1"/>
  <c r="X77" i="26"/>
  <c r="H77" i="26" s="1"/>
  <c r="X125" i="26"/>
  <c r="H125" i="26" s="1"/>
  <c r="X173" i="26"/>
  <c r="H173" i="26" s="1"/>
  <c r="X10" i="26"/>
  <c r="H10" i="26" s="1"/>
  <c r="X62" i="26"/>
  <c r="H62" i="26" s="1"/>
  <c r="X110" i="26"/>
  <c r="H110" i="26" s="1"/>
  <c r="X158" i="26"/>
  <c r="H158" i="26" s="1"/>
  <c r="X206" i="26"/>
  <c r="H206" i="26" s="1"/>
  <c r="X35" i="26"/>
  <c r="H35" i="26" s="1"/>
  <c r="X83" i="26"/>
  <c r="H83" i="26" s="1"/>
  <c r="X131" i="26"/>
  <c r="H131" i="26" s="1"/>
  <c r="X179" i="26"/>
  <c r="H179" i="26" s="1"/>
  <c r="X108" i="26"/>
  <c r="H108" i="26" s="1"/>
  <c r="X64" i="26"/>
  <c r="H64" i="26" s="1"/>
  <c r="X136" i="26"/>
  <c r="H136" i="26" s="1"/>
  <c r="X208" i="26"/>
  <c r="H208" i="26" s="1"/>
  <c r="X180" i="26"/>
  <c r="H180" i="26" s="1"/>
  <c r="X33" i="26"/>
  <c r="H33" i="26" s="1"/>
  <c r="X81" i="26"/>
  <c r="H81" i="26" s="1"/>
  <c r="X129" i="26"/>
  <c r="H129" i="26" s="1"/>
  <c r="X177" i="26"/>
  <c r="H177" i="26" s="1"/>
  <c r="X14" i="26"/>
  <c r="H14" i="26" s="1"/>
  <c r="X66" i="26"/>
  <c r="H66" i="26" s="1"/>
  <c r="X114" i="26"/>
  <c r="H114" i="26" s="1"/>
  <c r="X162" i="26"/>
  <c r="H162" i="26" s="1"/>
  <c r="X210" i="26"/>
  <c r="H210" i="26" s="1"/>
  <c r="X39" i="26"/>
  <c r="H39" i="26" s="1"/>
  <c r="X87" i="26"/>
  <c r="H87" i="26" s="1"/>
  <c r="X135" i="26"/>
  <c r="H135" i="26" s="1"/>
  <c r="X183" i="26"/>
  <c r="H183" i="26" s="1"/>
  <c r="X4" i="26"/>
  <c r="H4" i="26" s="1"/>
  <c r="X68" i="26"/>
  <c r="H68" i="26" s="1"/>
  <c r="X140" i="26"/>
  <c r="H140" i="26" s="1"/>
  <c r="X212" i="26"/>
  <c r="H212" i="26" s="1"/>
  <c r="X204" i="26"/>
  <c r="H204" i="26" s="1"/>
  <c r="X120" i="26"/>
  <c r="H120" i="26" s="1"/>
  <c r="X37" i="26"/>
  <c r="H37" i="26" s="1"/>
  <c r="X85" i="26"/>
  <c r="H85" i="26" s="1"/>
  <c r="X133" i="26"/>
  <c r="H133" i="26" s="1"/>
  <c r="X181" i="26"/>
  <c r="H181" i="26" s="1"/>
  <c r="X22" i="26"/>
  <c r="H22" i="26" s="1"/>
  <c r="X70" i="26"/>
  <c r="H70" i="26" s="1"/>
  <c r="X118" i="26"/>
  <c r="H118" i="26" s="1"/>
  <c r="X166" i="26"/>
  <c r="H166" i="26" s="1"/>
  <c r="X214" i="26"/>
  <c r="H214" i="26" s="1"/>
  <c r="X43" i="26"/>
  <c r="H43" i="26" s="1"/>
  <c r="X91" i="26"/>
  <c r="H91" i="26" s="1"/>
  <c r="X139" i="26"/>
  <c r="H139" i="26" s="1"/>
  <c r="X187" i="26"/>
  <c r="H187" i="26" s="1"/>
  <c r="X12" i="26"/>
  <c r="H12" i="26" s="1"/>
  <c r="X76" i="26"/>
  <c r="H76" i="26" s="1"/>
  <c r="X148" i="26"/>
  <c r="H148" i="26" s="1"/>
  <c r="X80" i="26"/>
  <c r="H80" i="26" s="1"/>
  <c r="X5" i="26"/>
  <c r="H5" i="26" s="1"/>
  <c r="X41" i="26"/>
  <c r="H41" i="26" s="1"/>
  <c r="X89" i="26"/>
  <c r="H89" i="26" s="1"/>
  <c r="X137" i="26"/>
  <c r="H137" i="26" s="1"/>
  <c r="X185" i="26"/>
  <c r="H185" i="26" s="1"/>
  <c r="X26" i="26"/>
  <c r="H26" i="26" s="1"/>
  <c r="X74" i="26"/>
  <c r="H74" i="26" s="1"/>
  <c r="X122" i="26"/>
  <c r="H122" i="26" s="1"/>
  <c r="X170" i="26"/>
  <c r="H170" i="26" s="1"/>
  <c r="X47" i="26"/>
  <c r="H47" i="26" s="1"/>
  <c r="X95" i="26"/>
  <c r="H95" i="26" s="1"/>
  <c r="X143" i="26"/>
  <c r="H143" i="26" s="1"/>
  <c r="X191" i="26"/>
  <c r="H191" i="26" s="1"/>
  <c r="X16" i="26"/>
  <c r="H16" i="26" s="1"/>
  <c r="X152" i="26"/>
  <c r="H152" i="26" s="1"/>
  <c r="X171" i="26"/>
  <c r="H171" i="26" s="1"/>
  <c r="X168" i="26"/>
  <c r="H168" i="26" s="1"/>
  <c r="X45" i="26"/>
  <c r="H45" i="26" s="1"/>
  <c r="X93" i="26"/>
  <c r="H93" i="26" s="1"/>
  <c r="X141" i="26"/>
  <c r="H141" i="26" s="1"/>
  <c r="X189" i="26"/>
  <c r="H189" i="26" s="1"/>
  <c r="X30" i="26"/>
  <c r="H30" i="26" s="1"/>
  <c r="X78" i="26"/>
  <c r="H78" i="26" s="1"/>
  <c r="X126" i="26"/>
  <c r="H126" i="26" s="1"/>
  <c r="X174" i="26"/>
  <c r="H174" i="26" s="1"/>
  <c r="X51" i="26"/>
  <c r="H51" i="26" s="1"/>
  <c r="X99" i="26"/>
  <c r="H99" i="26" s="1"/>
  <c r="X147" i="26"/>
  <c r="H147" i="26" s="1"/>
  <c r="X195" i="26"/>
  <c r="H195" i="26" s="1"/>
  <c r="X36" i="26"/>
  <c r="H36" i="26" s="1"/>
  <c r="X88" i="26"/>
  <c r="H88" i="26" s="1"/>
  <c r="X160" i="26"/>
  <c r="H160" i="26" s="1"/>
  <c r="X207" i="26"/>
  <c r="H207" i="26" s="1"/>
  <c r="X55" i="26"/>
  <c r="H55" i="26" s="1"/>
  <c r="X199" i="26"/>
  <c r="H199" i="26" s="1"/>
  <c r="X92" i="26"/>
  <c r="H92" i="26" s="1"/>
  <c r="X211" i="26"/>
  <c r="H211" i="26" s="1"/>
  <c r="X192" i="26"/>
  <c r="H192" i="26" s="1"/>
  <c r="X49" i="26"/>
  <c r="H49" i="26" s="1"/>
  <c r="X97" i="26"/>
  <c r="H97" i="26" s="1"/>
  <c r="X145" i="26"/>
  <c r="H145" i="26" s="1"/>
  <c r="X193" i="26"/>
  <c r="H193" i="26" s="1"/>
  <c r="X34" i="26"/>
  <c r="H34" i="26" s="1"/>
  <c r="X82" i="26"/>
  <c r="H82" i="26" s="1"/>
  <c r="X130" i="26"/>
  <c r="H130" i="26" s="1"/>
  <c r="X178" i="26"/>
  <c r="H178" i="26" s="1"/>
  <c r="X103" i="26"/>
  <c r="H103" i="26" s="1"/>
  <c r="X151" i="26"/>
  <c r="H151" i="26" s="1"/>
  <c r="X48" i="26"/>
  <c r="H48" i="26" s="1"/>
  <c r="X164" i="26"/>
  <c r="H164" i="26" s="1"/>
  <c r="X215" i="26"/>
  <c r="H215" i="26" s="1"/>
  <c r="X117" i="26"/>
  <c r="H117" i="26" s="1"/>
  <c r="X54" i="26"/>
  <c r="H54" i="26" s="1"/>
  <c r="X27" i="26"/>
  <c r="H27" i="26" s="1"/>
  <c r="X84" i="26"/>
  <c r="H84" i="26" s="1"/>
  <c r="X132" i="26"/>
  <c r="H132" i="26" s="1"/>
  <c r="X53" i="26"/>
  <c r="H53" i="26" s="1"/>
  <c r="X101" i="26"/>
  <c r="H101" i="26" s="1"/>
  <c r="X149" i="26"/>
  <c r="H149" i="26" s="1"/>
  <c r="X197" i="26"/>
  <c r="H197" i="26" s="1"/>
  <c r="X38" i="26"/>
  <c r="H38" i="26" s="1"/>
  <c r="X86" i="26"/>
  <c r="H86" i="26" s="1"/>
  <c r="X134" i="26"/>
  <c r="H134" i="26" s="1"/>
  <c r="X182" i="26"/>
  <c r="H182" i="26" s="1"/>
  <c r="X3" i="26"/>
  <c r="H3" i="26" s="1"/>
  <c r="X59" i="26"/>
  <c r="H59" i="26" s="1"/>
  <c r="X107" i="26"/>
  <c r="H107" i="26" s="1"/>
  <c r="X155" i="26"/>
  <c r="H155" i="26" s="1"/>
  <c r="X203" i="26"/>
  <c r="H203" i="26" s="1"/>
  <c r="X28" i="26"/>
  <c r="H28" i="26" s="1"/>
  <c r="X100" i="26"/>
  <c r="H100" i="26" s="1"/>
  <c r="X172" i="26"/>
  <c r="H172" i="26" s="1"/>
  <c r="X13" i="26"/>
  <c r="H13" i="26" s="1"/>
  <c r="X57" i="26"/>
  <c r="H57" i="26" s="1"/>
  <c r="X105" i="26"/>
  <c r="H105" i="26" s="1"/>
  <c r="X153" i="26"/>
  <c r="H153" i="26" s="1"/>
  <c r="X201" i="26"/>
  <c r="H201" i="26" s="1"/>
  <c r="X42" i="26"/>
  <c r="H42" i="26" s="1"/>
  <c r="X90" i="26"/>
  <c r="H90" i="26" s="1"/>
  <c r="X138" i="26"/>
  <c r="H138" i="26" s="1"/>
  <c r="X186" i="26"/>
  <c r="H186" i="26" s="1"/>
  <c r="X11" i="26"/>
  <c r="H11" i="26" s="1"/>
  <c r="X63" i="26"/>
  <c r="H63" i="26" s="1"/>
  <c r="X111" i="26"/>
  <c r="H111" i="26" s="1"/>
  <c r="X159" i="26"/>
  <c r="H159" i="26" s="1"/>
  <c r="X8" i="26"/>
  <c r="H8" i="26" s="1"/>
  <c r="X32" i="26"/>
  <c r="H32" i="26" s="1"/>
  <c r="X104" i="26"/>
  <c r="H104" i="26" s="1"/>
  <c r="X176" i="26"/>
  <c r="H176" i="26" s="1"/>
  <c r="X167" i="26"/>
  <c r="H167" i="26" s="1"/>
  <c r="X102" i="26"/>
  <c r="H102" i="26" s="1"/>
  <c r="X123" i="26"/>
  <c r="H123" i="26" s="1"/>
  <c r="X124" i="26"/>
  <c r="H124" i="26" s="1"/>
  <c r="X9" i="26"/>
  <c r="H9" i="26" s="1"/>
  <c r="X216" i="26"/>
  <c r="H216" i="26" s="1"/>
  <c r="X61" i="26"/>
  <c r="H61" i="26" s="1"/>
  <c r="X109" i="26"/>
  <c r="H109" i="26" s="1"/>
  <c r="X157" i="26"/>
  <c r="H157" i="26" s="1"/>
  <c r="X205" i="26"/>
  <c r="H205" i="26" s="1"/>
  <c r="X46" i="26"/>
  <c r="H46" i="26" s="1"/>
  <c r="X94" i="26"/>
  <c r="H94" i="26" s="1"/>
  <c r="X142" i="26"/>
  <c r="H142" i="26" s="1"/>
  <c r="X190" i="26"/>
  <c r="H190" i="26" s="1"/>
  <c r="X15" i="26"/>
  <c r="H15" i="26" s="1"/>
  <c r="X67" i="26"/>
  <c r="H67" i="26" s="1"/>
  <c r="X115" i="26"/>
  <c r="H115" i="26" s="1"/>
  <c r="X163" i="26"/>
  <c r="H163" i="26" s="1"/>
  <c r="X20" i="26"/>
  <c r="H20" i="26" s="1"/>
  <c r="X40" i="26"/>
  <c r="H40" i="26" s="1"/>
  <c r="X112" i="26"/>
  <c r="H112" i="26" s="1"/>
  <c r="X184" i="26"/>
  <c r="H184" i="26" s="1"/>
  <c r="X44" i="26"/>
  <c r="H44" i="26" s="1"/>
  <c r="X188" i="26"/>
  <c r="H188" i="26" s="1"/>
  <c r="X18" i="26"/>
  <c r="H18" i="26" s="1"/>
  <c r="X165" i="26"/>
  <c r="H165" i="26" s="1"/>
  <c r="X198" i="26"/>
  <c r="H198" i="26" s="1"/>
  <c r="X52" i="26"/>
  <c r="H52" i="26" s="1"/>
  <c r="X6" i="26"/>
  <c r="H6" i="26" s="1"/>
  <c r="X65" i="26"/>
  <c r="H65" i="26" s="1"/>
  <c r="X113" i="26"/>
  <c r="H113" i="26" s="1"/>
  <c r="X161" i="26"/>
  <c r="H161" i="26" s="1"/>
  <c r="X209" i="26"/>
  <c r="H209" i="26" s="1"/>
  <c r="X50" i="26"/>
  <c r="H50" i="26" s="1"/>
  <c r="X98" i="26"/>
  <c r="H98" i="26" s="1"/>
  <c r="X146" i="26"/>
  <c r="H146" i="26" s="1"/>
  <c r="X194" i="26"/>
  <c r="H194" i="26" s="1"/>
  <c r="X23" i="26"/>
  <c r="H23" i="26" s="1"/>
  <c r="X71" i="26"/>
  <c r="H71" i="26" s="1"/>
  <c r="X119" i="26"/>
  <c r="H119" i="26" s="1"/>
  <c r="X60" i="26"/>
  <c r="H60" i="26" s="1"/>
  <c r="X116" i="26"/>
  <c r="H116" i="26" s="1"/>
  <c r="X21" i="26"/>
  <c r="H21" i="26" s="1"/>
  <c r="X213" i="26"/>
  <c r="H213" i="26" s="1"/>
  <c r="X75" i="26"/>
  <c r="H75" i="26" s="1"/>
  <c r="X69" i="26"/>
  <c r="H69" i="26" s="1"/>
  <c r="X150" i="26"/>
  <c r="H150" i="26" s="1"/>
  <c r="X196" i="26"/>
  <c r="H196" i="26" s="1"/>
  <c r="AA6" i="20" l="1"/>
  <c r="AA7" i="20"/>
  <c r="W2" i="26"/>
  <c r="AA4" i="20" s="1"/>
  <c r="W1" i="26" l="1"/>
  <c r="F1" i="20"/>
  <c r="F2" i="20" l="1"/>
  <c r="AA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tc={95D220CD-FD48-4654-A667-B36E85447130}</author>
    <author>tc={2C4F2CBC-DE1C-46B9-BDA3-18813D611515}</author>
    <author>tc={EF57E20B-0CC0-4694-8B5B-2D7680206195}</author>
    <author>tc={B04FE314-DF4C-4496-9128-610DF0AA7A7A}</author>
    <author>tc={6FB3F139-483C-4892-A7EA-914869711AC2}</author>
    <author>tc={2FCDB5DF-E55E-495F-B9FB-0EFBB5C09C0C}</author>
    <author>tc={CEBC710D-B3A6-461F-97DF-03A614849E6C}</author>
    <author>tc={12EE441B-AE36-49EF-B5B2-A1D9D1C4DF2F}</author>
    <author>tc={1A798903-E477-44CD-A42C-6D32FC884572}</author>
    <author>tc={5FF0C738-C8E2-4F71-B246-8211DB0884AB}</author>
    <author>tc={099DFD1D-1790-4DE9-96EE-9B446EE47C21}</author>
    <author>tc={6986F314-FC94-4453-B8E6-059F8D436CB6}</author>
    <author>tc={E0F198C5-77C0-4934-9027-F1C0553B7E7E}</author>
    <author>tc={7051FD6C-8C87-4C18-8320-97705292C8AE}</author>
    <author>tc={ABFAC557-602C-471F-8BA5-BA692CD95A9D}</author>
    <author>tc={BF7FC857-3EE2-4D3E-BA13-4228EF30EC31}</author>
    <author>tc={8BFBD53C-261F-4A04-BDD4-C19CBBB9F6B3}</author>
    <author>tc={63F2EFE5-13A2-4D15-AF54-ADBFBF8C33D3}</author>
    <author>tc={4CF3EB07-CD3A-4A52-94E5-DD79405E0FF9}</author>
    <author>tc={E4ED8FDA-4158-414C-8D36-24BEFD113CC3}</author>
    <author>tc={08017347-0F3B-4A1E-9237-69EBC69D3E65}</author>
    <author>tc={1260EADD-BA02-466F-99CF-9BD6E55485A0}</author>
    <author>tc={626627B7-5AC5-4B35-9BD7-0E85189A4CC9}</author>
    <author>tc={E442BF66-115D-4D17-AE1C-16A68945AD85}</author>
    <author>tc={97290041-F6B1-46D2-B4A3-6E6A1708E3A7}</author>
    <author>tc={C75982C7-5D9E-4EFC-BAA3-AF46AFF8DCEC}</author>
    <author>tc={D6CF8215-976A-45D1-A2F1-0CA3114F4A2B}</author>
    <author>tc={F2ACADD9-7132-4E61-8DFF-D4F1B6A4D825}</author>
    <author>tc={77545837-77AD-4846-BC0C-A5A6438BA01E}</author>
    <author>tc={FE942382-5FE4-488A-BC8B-60F7B9BC144D}</author>
    <author>tc={95152CF2-2EB5-4E3E-8C79-C49DC1F4B915}</author>
    <author>tc={1EA7FCEF-BCEF-4290-88AA-0EE202873737}</author>
    <author>tc={417E7042-C248-4506-A663-1473350DE314}</author>
    <author>tc={735D22E8-F31E-491C-9A3E-5CA41C12621E}</author>
    <author>tc={95BA965E-E1B9-4B40-86D6-C7E0DAF35A04}</author>
  </authors>
  <commentList>
    <comment ref="D15" authorId="0" shapeId="0" xr:uid="{B8B92547-10B5-4552-89FA-97FDC234A5E1}">
      <text>
        <t>[Opmerkingenthread]
U kunt deze opmerkingenthread lezen in uw versie van Excel. Eventuele wijzigingen aan de thread gaan echter verloren als het bestand wordt geopend in een nieuwere versie van Excel. Meer informatie: https://go.microsoft.com/fwlink/?linkid=870924
Opmerking:
    herschrijven</t>
      </text>
    </comment>
    <comment ref="D20" authorId="1" shapeId="0" xr:uid="{384E9EF7-FB09-40B7-BD55-C0A602E9C9B7}">
      <text>
        <t>[Opmerkingenthread]
U kunt deze opmerkingenthread lezen in uw versie van Excel. Eventuele wijzigingen aan de thread gaan echter verloren als het bestand wordt geopend in een nieuwere versie van Excel. Meer informatie: https://go.microsoft.com/fwlink/?linkid=870924
Opmerking:
    AM: We krijgen vaak de vraag welke beleidskaders bedoeld worden. Ik neem aan dat we bijv. het cloudbeleid bedoelen wat we meesturen bij SaaS opdrachten. In het oranje mijn suggestie.</t>
      </text>
    </comment>
    <comment ref="D24" authorId="2" shapeId="0" xr:uid="{FFED3CDB-6E1A-4C18-B1AD-6B4AFECA6ADE}">
      <text>
        <t>[Opmerkingenthread]
U kunt deze opmerkingenthread lezen in uw versie van Excel. Eventuele wijzigingen aan de thread gaan echter verloren als het bestand wordt geopend in een nieuwere versie van Excel. Meer informatie: https://go.microsoft.com/fwlink/?linkid=870924
Opmerking:
    Herschrijven</t>
      </text>
    </comment>
    <comment ref="D26" authorId="3" shapeId="0" xr:uid="{A3FA3471-726B-4EC7-8CF7-DCD6D80A0C49}">
      <text>
        <t>[Opmerkingenthread]
U kunt deze opmerkingenthread lezen in uw versie van Excel. Eventuele wijzigingen aan de thread gaan echter verloren als het bestand wordt geopend in een nieuwere versie van Excel. Meer informatie: https://go.microsoft.com/fwlink/?linkid=870924
Opmerking:
    Is melden aan AUMC verplicht?</t>
      </text>
    </comment>
    <comment ref="D53" authorId="4" shapeId="0" xr:uid="{C27AE24F-06F3-420A-9085-457177D42948}">
      <text>
        <t>[Opmerkingenthread]
U kunt deze opmerkingenthread lezen in uw versie van Excel. Eventuele wijzigingen aan de thread gaan echter verloren als het bestand wordt geopend in een nieuwere versie van Excel. Meer informatie: https://go.microsoft.com/fwlink/?linkid=870924
Opmerking:
    Nog nalopen</t>
      </text>
    </comment>
    <comment ref="D80" authorId="5" shapeId="0" xr:uid="{76F5DCF8-56D4-4B8A-AA28-5B80F33C285D}">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Verschil 4.058?
</t>
      </text>
    </comment>
    <comment ref="D92" authorId="6" shapeId="0" xr:uid="{57501F23-1DE4-419A-8480-80E3A11F1395}">
      <text>
        <t>[Opmerkingenthread]
U kunt deze opmerkingenthread lezen in uw versie van Excel. Eventuele wijzigingen aan de thread gaan echter verloren als het bestand wordt geopend in een nieuwere versie van Excel. Meer informatie: https://go.microsoft.com/fwlink/?linkid=870924
Opmerking:
    AM: “De oplossing die leverancier aanbiedt biedt de gebruikers van de Aanbestedende dienst met afdoende performance waarbij de maximale laadtijd van een pagina of zoekresultatenscherm in een webapplicatie gemiddeld in 99,9% van de gevallen niet meer dan 0,7 seconden bedraagt uitgezonderd grote bewerkingen zoals het uploaden van grote bestanden en/of grote import / export bewerkingen.
Deze eis geldt voor een standaard Amsterdam UMC virtuele werkplek en voor beide locaties van het Amsterdam UMC. “
Mischien ook de manier benoemen hoe je latency meet? (discussie perceived en real)</t>
      </text>
    </comment>
    <comment ref="D114" authorId="7" shapeId="0" xr:uid="{9229D692-CA73-4141-801D-7CA630A1EA23}">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Rachel: Een turnkey oplossing in medische apparatuur betekent een volledig gebruiksklare levering door de leverancier. Deze omvat installatie, integratie met systemen, testen, training van personeel, onderhoud, beveiliging en compliance. Dit biedt het Amsterdam UMC snelle inzetbaarheid, schaalbaarheid en financiële controle zonder technische inspanning van eigen personeel. Deze aanpak garandeert betrouwbaarheid, maximale uptime en naleving van alle regelgeving, essentieel voor hoogwaardige zorg. </t>
      </text>
    </comment>
    <comment ref="D128" authorId="8" shapeId="0" xr:uid="{49A42EF4-8EA7-41A4-BFF7-DD4C4E8C8EB6}">
      <text>
        <t>[Opmerkingenthread]
U kunt deze opmerkingenthread lezen in uw versie van Excel. Eventuele wijzigingen aan de thread gaan echter verloren als het bestand wordt geopend in een nieuwere versie van Excel. Meer informatie: https://go.microsoft.com/fwlink/?linkid=870924
Opmerking:
    Wat is Src2Stg?</t>
      </text>
    </comment>
    <comment ref="D129" authorId="9" shapeId="0" xr:uid="{791C6019-0800-40EB-8F36-D0C006A20043}">
      <text>
        <t>[Opmerkingenthread]
U kunt deze opmerkingenthread lezen in uw versie van Excel. Eventuele wijzigingen aan de thread gaan echter verloren als het bestand wordt geopend in een nieuwere versie van Excel. Meer informatie: https://go.microsoft.com/fwlink/?linkid=870924
Opmerking:
    Wat is ASTM?</t>
      </text>
    </comment>
    <comment ref="D140" authorId="10" shapeId="0" xr:uid="{87A0326C-A9E3-4BFA-903E-CB4AD3B98161}">
      <text>
        <t>[Opmerkingenthread]
U kunt deze opmerkingenthread lezen in uw versie van Excel. Eventuele wijzigingen aan de thread gaan echter verloren als het bestand wordt geopend in een nieuwere versie van Excel. Meer informatie: https://go.microsoft.com/fwlink/?linkid=870924
Opmerking:
    Eerder vergelijkbare vraag gezien</t>
      </text>
    </comment>
    <comment ref="D141" authorId="11" shapeId="0" xr:uid="{9866BFC8-84C9-40CB-A986-8B1F5B819731}">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Waarom niet vragen naar algemeen beleid voor accounts? Is toch niet UMC specifiek
</t>
      </text>
    </comment>
    <comment ref="D148" authorId="12" shapeId="0" xr:uid="{7DF985F9-AE27-4EF5-9DB3-47ED9070EB01}">
      <text>
        <t>[Opmerkingenthread]
U kunt deze opmerkingenthread lezen in uw versie van Excel. Eventuele wijzigingen aan de thread gaan echter verloren als het bestand wordt geopend in een nieuwere versie van Excel. Meer informatie: https://go.microsoft.com/fwlink/?linkid=870924
Opmerking:
    Wordt al uitgevraagd. Kan dit weg?</t>
      </text>
    </comment>
    <comment ref="D149" authorId="13" shapeId="0" xr:uid="{F8DF9AD9-904E-4241-9701-30A88C9BC8A0}">
      <text>
        <t>[Opmerkingenthread]
U kunt deze opmerkingenthread lezen in uw versie van Excel. Eventuele wijzigingen aan de thread gaan echter verloren als het bestand wordt geopend in een nieuwere versie van Excel. Meer informatie: https://go.microsoft.com/fwlink/?linkid=870924
Opmerking:
    Wordt deels al gevraagd. Aanvullen of alleen de uitzonderingen (UTP-bekabeld)/</t>
      </text>
    </comment>
    <comment ref="D151" authorId="14" shapeId="0" xr:uid="{5E8E0570-68DA-41DD-B996-7B71AA887D93}">
      <text>
        <t>[Opmerkingenthread]
U kunt deze opmerkingenthread lezen in uw versie van Excel. Eventuele wijzigingen aan de thread gaan echter verloren als het bestand wordt geopend in een nieuwere versie van Excel. Meer informatie: https://go.microsoft.com/fwlink/?linkid=870924
Opmerking:
    Naast FDA ook MDS?
Wordt de checklist niet inmiddels al uitgevraagd in dit PvE?</t>
      </text>
    </comment>
    <comment ref="D152" authorId="15" shapeId="0" xr:uid="{CF47C443-90BD-4F30-8743-4F13EF3AD1A9}">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AM: 
Wens: In een ideale situatie wil je dit zo. In de praktijk is dit niet altijd zo (Bijv. LIMS). Dit beoordeel je meestal in een demo (gebruiksvriendelijkheid).
</t>
      </text>
    </comment>
    <comment ref="D157" authorId="16" shapeId="0" xr:uid="{0E518309-235A-4A44-9220-F18F2BC1B405}">
      <text>
        <t>[Opmerkingenthread]
U kunt deze opmerkingenthread lezen in uw versie van Excel. Eventuele wijzigingen aan de thread gaan echter verloren als het bestand wordt geopend in een nieuwere versie van Excel. Meer informatie: https://go.microsoft.com/fwlink/?linkid=870924
Opmerking:
    Ik snap hem niet...</t>
      </text>
    </comment>
    <comment ref="D168" authorId="17" shapeId="0" xr:uid="{8C75A95E-61BD-4052-A58F-234B0BB2523E}">
      <text>
        <t>[Opmerkingenthread]
U kunt deze opmerkingenthread lezen in uw versie van Excel. Eventuele wijzigingen aan de thread gaan echter verloren als het bestand wordt geopend in een nieuwere versie van Excel. Meer informatie: https://go.microsoft.com/fwlink/?linkid=870924
Opmerking:
    RFP, dit is toch een PvE?</t>
      </text>
    </comment>
    <comment ref="D170" authorId="18" shapeId="0" xr:uid="{3330CFF3-AC92-4B3A-9F71-138B6A5ACFE8}">
      <text>
        <t>[Opmerkingenthread]
U kunt deze opmerkingenthread lezen in uw versie van Excel. Eventuele wijzigingen aan de thread gaan echter verloren als het bestand wordt geopend in een nieuwere versie van Excel. Meer informatie: https://go.microsoft.com/fwlink/?linkid=870924
Opmerking:
    AM: Wat is de rol van ICT in de datamigratie bij Saas?</t>
      </text>
    </comment>
    <comment ref="D180" authorId="19" shapeId="0" xr:uid="{ABAB78D8-BA2F-4829-97E1-E6C7DACEEC53}">
      <text>
        <t>[Opmerkingenthread]
U kunt deze opmerkingenthread lezen in uw versie van Excel. Eventuele wijzigingen aan de thread gaan echter verloren als het bestand wordt geopend in een nieuwere versie van Excel. Meer informatie: https://go.microsoft.com/fwlink/?linkid=870924
Opmerking:
    Splitsen in ko en ver</t>
      </text>
    </comment>
    <comment ref="D182" authorId="20" shapeId="0" xr:uid="{6975AA5D-2AF4-44BE-BFEF-A2D6D6C69698}">
      <text>
        <t>[Opmerkingenthread]
U kunt deze opmerkingenthread lezen in uw versie van Excel. Eventuele wijzigingen aan de thread gaan echter verloren als het bestand wordt geopend in een nieuwere versie van Excel. Meer informatie: https://go.microsoft.com/fwlink/?linkid=870924
Opmerking:
    AM: Deze vraag is vaak een Wens. Zie standaard programma van Wensen ICT voor verder uitwerking hiervan. In die wens worden Inschrijvers ook gevraagd het op- en afschalen aan te geven.</t>
      </text>
    </comment>
    <comment ref="D183" authorId="21" shapeId="0" xr:uid="{68205E7A-4AC5-4EA9-B2D7-A536407F773B}">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AM: Marktconsultatie: niet alle leveranciers hebben een volledig OTAP. Vaak T en A op één server.
Beantwoorden:
    Ik denk dat dit klopt, daarnaast DevOps kent dit helemaal niet
</t>
      </text>
    </comment>
    <comment ref="D187" authorId="22" shapeId="0" xr:uid="{D816E0CC-CB1F-4219-ADC8-C4983A136028}">
      <text>
        <t>[Opmerkingenthread]
U kunt deze opmerkingenthread lezen in uw versie van Excel. Eventuele wijzigingen aan de thread gaan echter verloren als het bestand wordt geopend in een nieuwere versie van Excel. Meer informatie: https://go.microsoft.com/fwlink/?linkid=870924
Opmerking:
    Waarom niet?</t>
      </text>
    </comment>
    <comment ref="D189" authorId="23" shapeId="0" xr:uid="{92433B5F-2A22-4692-B8AA-D6A0E429DBD6}">
      <text>
        <t>[Opmerkingenthread]
U kunt deze opmerkingenthread lezen in uw versie van Excel. Eventuele wijzigingen aan de thread gaan echter verloren als het bestand wordt geopend in een nieuwere versie van Excel. Meer informatie: https://go.microsoft.com/fwlink/?linkid=870924
Opmerking:
    Waarom niet? MS doet niet anders</t>
      </text>
    </comment>
    <comment ref="D190" authorId="24" shapeId="0" xr:uid="{0BF99B81-04B6-4212-8388-AB6828F79788}">
      <text>
        <t>[Opmerkingenthread]
U kunt deze opmerkingenthread lezen in uw versie van Excel. Eventuele wijzigingen aan de thread gaan echter verloren als het bestand wordt geopend in een nieuwere versie van Excel. Meer informatie: https://go.microsoft.com/fwlink/?linkid=870924
Opmerking:
    Dubbel? Patches</t>
      </text>
    </comment>
    <comment ref="D191" authorId="25" shapeId="0" xr:uid="{E609CFF6-D946-4137-9C15-A25104695E77}">
      <text>
        <t>[Opmerkingenthread]
U kunt deze opmerkingenthread lezen in uw versie van Excel. Eventuele wijzigingen aan de thread gaan echter verloren als het bestand wordt geopend in een nieuwere versie van Excel. Meer informatie: https://go.microsoft.com/fwlink/?linkid=870924
Opmerking:
    Dubbel?</t>
      </text>
    </comment>
    <comment ref="D194" authorId="26" shapeId="0" xr:uid="{8C16A6F1-34D1-44FE-AC12-5C396CDD8E2D}">
      <text>
        <t>[Opmerkingenthread]
U kunt deze opmerkingenthread lezen in uw versie van Excel. Eventuele wijzigingen aan de thread gaan echter verloren als het bestand wordt geopend in een nieuwere versie van Excel. Meer informatie: https://go.microsoft.com/fwlink/?linkid=870924
Opmerking:
    Is Opdrachtnemer gelijk aan Leverancier?</t>
      </text>
    </comment>
    <comment ref="E196" authorId="27" shapeId="0" xr:uid="{F2ACADD9-7132-4E61-8DFF-D4F1B6A4D825}">
      <text>
        <t>[Opmerkingenthread]
U kunt deze opmerkingenthread lezen in uw versie van Excel. Eventuele wijzigingen aan de thread gaan echter verloren als het bestand wordt geopend in een nieuwere versie van Excel. Meer informatie: https://go.microsoft.com/fwlink/?linkid=870924
Opmerking:
    AM: Waarom is dit een wens en geen eis?</t>
      </text>
    </comment>
    <comment ref="D197" authorId="28" shapeId="0" xr:uid="{510D5767-9011-4A69-9AC0-6D98B66D6F23}">
      <text>
        <t>[Opmerkingenthread]
U kunt deze opmerkingenthread lezen in uw versie van Excel. Eventuele wijzigingen aan de thread gaan echter verloren als het bestand wordt geopend in een nieuwere versie van Excel. Meer informatie: https://go.microsoft.com/fwlink/?linkid=870924
Opmerking:
    AM: als de support 9x5 (13.002) is dan moet de ondersteuning tot ook 9x 5 zijn?</t>
      </text>
    </comment>
    <comment ref="D202" authorId="29" shapeId="0" xr:uid="{669CC772-0BC5-41A4-BB40-B6E69D861D55}">
      <text>
        <t>[Opmerkingenthread]
U kunt deze opmerkingenthread lezen in uw versie van Excel. Eventuele wijzigingen aan de thread gaan echter verloren als het bestand wordt geopend in een nieuwere versie van Excel. Meer informatie: https://go.microsoft.com/fwlink/?linkid=870924
Opmerking:
    Welk systeem?</t>
      </text>
    </comment>
    <comment ref="D203" authorId="30" shapeId="0" xr:uid="{5D04E2D3-07E3-493C-B6A2-B1259D4C81BA}">
      <text>
        <t>[Opmerkingenthread]
U kunt deze opmerkingenthread lezen in uw versie van Excel. Eventuele wijzigingen aan de thread gaan echter verloren als het bestand wordt geopend in een nieuwere versie van Excel. Meer informatie: https://go.microsoft.com/fwlink/?linkid=870924
Opmerking:
    AM: Wat is de definitie van beschikbaarheid? in of exclusief tijd voor updates/upgrades? Is de 99,8% afhankelijk van BIV classificatie?</t>
      </text>
    </comment>
    <comment ref="D204" authorId="31" shapeId="0" xr:uid="{F0793F7A-D11C-4CE3-A3E9-B02CF65EAD27}">
      <text>
        <t>[Opmerkingenthread]
U kunt deze opmerkingenthread lezen in uw versie van Excel. Eventuele wijzigingen aan de thread gaan echter verloren als het bestand wordt geopend in een nieuwere versie van Excel. Meer informatie: https://go.microsoft.com/fwlink/?linkid=870924
Opmerking:
    dubbel</t>
      </text>
    </comment>
    <comment ref="D207" authorId="32" shapeId="0" xr:uid="{4FF35240-4511-499C-ACBA-316BAA3D8F8C}">
      <text>
        <t>[Opmerkingenthread]
U kunt deze opmerkingenthread lezen in uw versie van Excel. Eventuele wijzigingen aan de thread gaan echter verloren als het bestand wordt geopend in een nieuwere versie van Excel. Meer informatie: https://go.microsoft.com/fwlink/?linkid=870924
Opmerking:
    AM: Hier gaan leveranciers niet altijd mee akkoord omdat het SAAS is. Als ze al hun klanten moeten informeren, dat gaat niet.
Beantwoorden:
    Dit kan ook gecommuniceerd worden via dashboard platform SaaS</t>
      </text>
    </comment>
    <comment ref="D208" authorId="33" shapeId="0" xr:uid="{5604A3E7-00FA-41A0-9006-2D6F1FEF646B}">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Zie changeprocedure
</t>
      </text>
    </comment>
    <comment ref="C217" authorId="34" shapeId="0" xr:uid="{95BA965E-E1B9-4B40-86D6-C7E0DAF35A04}">
      <text>
        <t>[Opmerkingenthread]
U kunt deze opmerkingenthread lezen in uw versie van Excel. Eventuele wijzigingen aan de thread gaan echter verloren als het bestand wordt geopend in een nieuwere versie van Excel. Meer informatie: https://go.microsoft.com/fwlink/?linkid=870924
Opmerking:
    Naar Algemeen</t>
      </text>
    </comment>
  </commentList>
</comments>
</file>

<file path=xl/sharedStrings.xml><?xml version="1.0" encoding="utf-8"?>
<sst xmlns="http://schemas.openxmlformats.org/spreadsheetml/2006/main" count="3470" uniqueCount="818">
  <si>
    <t>Voorblad Dienst ICT - Programma van Eisen</t>
  </si>
  <si>
    <t>Calc</t>
  </si>
  <si>
    <t>Project</t>
  </si>
  <si>
    <t>Europese Aanbesteding GC-IRMS</t>
  </si>
  <si>
    <t>Stage</t>
  </si>
  <si>
    <t>DemandNr</t>
  </si>
  <si>
    <t>werkbl</t>
  </si>
  <si>
    <t>Leverancier</t>
  </si>
  <si>
    <t>Instructie</t>
  </si>
  <si>
    <t>Pvevrg</t>
  </si>
  <si>
    <t>Naam leverancier</t>
  </si>
  <si>
    <t>Lichtblauwe velden worden door de leverancier ingevuld</t>
  </si>
  <si>
    <t>Product</t>
  </si>
  <si>
    <t>Website leverancier</t>
  </si>
  <si>
    <t>Contact gegevens leverancier</t>
  </si>
  <si>
    <t>Naam</t>
  </si>
  <si>
    <t>Functie</t>
  </si>
  <si>
    <t>Verklaart dat de  vragen in deze PvE naar waarheid en met de juiste deskundigheid zijn beantwoord.</t>
  </si>
  <si>
    <t>Datum ingevuld</t>
  </si>
  <si>
    <t>Bijzonderheden</t>
  </si>
  <si>
    <t>Toe te voegen documenten aan deze PvE</t>
  </si>
  <si>
    <t>Overeenkomst</t>
  </si>
  <si>
    <t>Meesturen met PvE</t>
  </si>
  <si>
    <t xml:space="preserve">Verwerkersovereenkomst Amsterdam UMC </t>
  </si>
  <si>
    <t>Privacy afspraken on-site en remote access onderhoud</t>
  </si>
  <si>
    <t>Kaders en beleid</t>
  </si>
  <si>
    <t>Aansluitvoorwaarden apparatuur op de ICT-infrastructuur</t>
  </si>
  <si>
    <t>Kader Informatiebeveiliging - Patchbeleid</t>
  </si>
  <si>
    <t>Beleidskader Cloud-applicaties</t>
  </si>
  <si>
    <t>Checklijst aansluiten leveranciers werkplek</t>
  </si>
  <si>
    <t>Change Management - Procesbeschrijving - Dienst ICT- Amsterdam UMC</t>
  </si>
  <si>
    <t>Overzicht</t>
  </si>
  <si>
    <t>Overzicht Amsterdam UMC Dienst ICT - Infrastructuur - ServerDiensten Beheer onderwerpen</t>
  </si>
  <si>
    <t>Toetsing</t>
  </si>
  <si>
    <t>Self Assessment Leveranciers</t>
  </si>
  <si>
    <t>Document dient alleen door de leverancier ingevuld te worden welke mogelijk de gunning gaat krijgen van de opdracht!</t>
  </si>
  <si>
    <t>Vastgestelde BIV data classificatie - ingevuld door Amsterdam UMC</t>
  </si>
  <si>
    <t>Beschikbaarheid</t>
  </si>
  <si>
    <t>Midden</t>
  </si>
  <si>
    <t>Laag/ Midden/ Hoog</t>
  </si>
  <si>
    <r>
      <t xml:space="preserve">Lichtgroene velden worden door </t>
    </r>
    <r>
      <rPr>
        <b/>
        <i/>
        <sz val="10"/>
        <rFont val="Calibri"/>
        <family val="2"/>
        <scheme val="minor"/>
      </rPr>
      <t xml:space="preserve">Amsterdam UMC </t>
    </r>
    <r>
      <rPr>
        <i/>
        <sz val="10"/>
        <rFont val="Calibri"/>
        <family val="2"/>
        <scheme val="minor"/>
      </rPr>
      <t>ingevuld</t>
    </r>
  </si>
  <si>
    <t>Integriteit</t>
  </si>
  <si>
    <t>Laag</t>
  </si>
  <si>
    <t>Vul alle gevraagde velden in en maak een versie aan voor de leverancier (leverancier)</t>
  </si>
  <si>
    <t>Vertrouwelijkheid</t>
  </si>
  <si>
    <t>Laag/ Midden/ Hoog/ Hoog medisch</t>
  </si>
  <si>
    <t>Uitvraagvorm PvE</t>
  </si>
  <si>
    <r>
      <t xml:space="preserve">Knockout fase
</t>
    </r>
    <r>
      <rPr>
        <sz val="10"/>
        <color theme="1"/>
        <rFont val="Calibri"/>
        <family val="2"/>
        <scheme val="minor"/>
      </rPr>
      <t>Functionele en technische vragen activeren in de PvE?</t>
    </r>
  </si>
  <si>
    <t>Ja</t>
  </si>
  <si>
    <r>
      <t xml:space="preserve">In de PvE worden de eis vragen (voorwaarde vragen = </t>
    </r>
    <r>
      <rPr>
        <b/>
        <i/>
        <sz val="9"/>
        <color theme="1"/>
        <rFont val="Calibri"/>
        <family val="2"/>
        <scheme val="minor"/>
      </rPr>
      <t>Knockout</t>
    </r>
    <r>
      <rPr>
        <i/>
        <sz val="9"/>
        <color theme="1"/>
        <rFont val="Calibri"/>
        <family val="2"/>
        <scheme val="minor"/>
      </rPr>
      <t>) meegenomen in de uitvraag. 
Dit betreft de eisen op functioneel en technische gebied.
Leverancier wordt gevraagd deze vragen met Ja/Nee te beantwoorden, eventueel voorzien van een kort toelichting.</t>
    </r>
  </si>
  <si>
    <r>
      <t xml:space="preserve">Lichtgele velden worden door Amsterdam UMC -  </t>
    </r>
    <r>
      <rPr>
        <b/>
        <i/>
        <sz val="10"/>
        <rFont val="Calibri"/>
        <family val="2"/>
        <scheme val="minor"/>
      </rPr>
      <t xml:space="preserve">Inkoop </t>
    </r>
    <r>
      <rPr>
        <i/>
        <sz val="10"/>
        <rFont val="Calibri"/>
        <family val="2"/>
        <scheme val="minor"/>
      </rPr>
      <t>ingevuld</t>
    </r>
  </si>
  <si>
    <r>
      <t xml:space="preserve">Beoordelingsfase
</t>
    </r>
    <r>
      <rPr>
        <sz val="10"/>
        <color theme="1"/>
        <rFont val="Calibri"/>
        <family val="2"/>
        <scheme val="minor"/>
      </rPr>
      <t>Verificatie vragen activeren in de PvE?</t>
    </r>
  </si>
  <si>
    <r>
      <t>In de PvE worden de</t>
    </r>
    <r>
      <rPr>
        <b/>
        <i/>
        <sz val="9"/>
        <color theme="1"/>
        <rFont val="Calibri"/>
        <family val="2"/>
        <scheme val="minor"/>
      </rPr>
      <t xml:space="preserve"> verificatie</t>
    </r>
    <r>
      <rPr>
        <i/>
        <sz val="9"/>
        <color theme="1"/>
        <rFont val="Calibri"/>
        <family val="2"/>
        <scheme val="minor"/>
      </rPr>
      <t xml:space="preserve"> vragen meegenomen in de uitvraag. Dit betreffen informatieve vragen die niet beoordeeld worden, maar ter verificatie/bewijsvoering worden gevraagd.
Leverancier wordt gevraagd deze vragen van een volledig antwoord te voorzien.</t>
    </r>
  </si>
  <si>
    <r>
      <t xml:space="preserve">Lichtblauwe velden worden door Amsterdam UMC - </t>
    </r>
    <r>
      <rPr>
        <b/>
        <i/>
        <sz val="10"/>
        <rFont val="Calibri"/>
        <family val="2"/>
        <scheme val="minor"/>
      </rPr>
      <t xml:space="preserve">Dienst ICT </t>
    </r>
    <r>
      <rPr>
        <i/>
        <sz val="10"/>
        <rFont val="Calibri"/>
        <family val="2"/>
        <scheme val="minor"/>
      </rPr>
      <t>ingevuld</t>
    </r>
  </si>
  <si>
    <r>
      <t xml:space="preserve">Vragen Toevoegen
</t>
    </r>
    <r>
      <rPr>
        <sz val="10"/>
        <color theme="1"/>
        <rFont val="Calibri"/>
        <family val="2"/>
        <scheme val="minor"/>
      </rPr>
      <t>Er kunnen extra vragen worden toegevoegd aan het PvE, mocht de casus hierom vragen</t>
    </r>
  </si>
  <si>
    <r>
      <t xml:space="preserve">In de PvE kunnen vragen </t>
    </r>
    <r>
      <rPr>
        <b/>
        <i/>
        <sz val="9"/>
        <color theme="1"/>
        <rFont val="Calibri"/>
        <family val="2"/>
        <scheme val="minor"/>
      </rPr>
      <t>extra toegevoegd</t>
    </r>
    <r>
      <rPr>
        <i/>
        <sz val="9"/>
        <color theme="1"/>
        <rFont val="Calibri"/>
        <family val="2"/>
        <scheme val="minor"/>
      </rPr>
      <t xml:space="preserve"> worden. Antwoord met 'Ja' om deze verder in te vullen. Is een vraag niet nodig markeer deze dan met 'Vraag vervallen' op de PvE Vragen sheet.
Zijn er geen aanvullende vragen nodig, kies dan 'Nee'.</t>
    </r>
  </si>
  <si>
    <t>Scope van de PvE</t>
  </si>
  <si>
    <t>Kies minimaal 1</t>
  </si>
  <si>
    <t>1a) Lokale ICT-oplossing (on-prem)?</t>
  </si>
  <si>
    <r>
      <t>Wordt verwacht dat de oplossing (deels) geïnstalleerd wordt op de ICT infrastructuur van Amsterdam UMC?
Opmerking: Door in kolom B '</t>
    </r>
    <r>
      <rPr>
        <b/>
        <i/>
        <sz val="9"/>
        <rFont val="Calibri"/>
        <family val="2"/>
        <scheme val="minor"/>
      </rPr>
      <t>Nee</t>
    </r>
    <r>
      <rPr>
        <i/>
        <sz val="9"/>
        <rFont val="Calibri"/>
        <family val="2"/>
        <scheme val="minor"/>
      </rPr>
      <t>' in te vullen zullen alle eisen welke betrekking hebben op de on-premis ICT infrastructuur van Amsterdam UMC komen te vervallen.</t>
    </r>
  </si>
  <si>
    <t>1b) Gebruik van ICT voorzieningen van Amsterdam UMC Dienst ICT?</t>
  </si>
  <si>
    <t>Nee</t>
  </si>
  <si>
    <r>
      <t>Wordt verwacht dat gebruikt gemaakt gaat worden van standaard faciliteiten van Amsterdam UMC en tevens op de ICT-omgeving (voorbeeld:  een (virtuele)server, centrale opslag (Storage), werkplekken, SQL omgeving e.d.)?
Opmerking: Door in kolom B '</t>
    </r>
    <r>
      <rPr>
        <b/>
        <i/>
        <sz val="9"/>
        <rFont val="Calibri"/>
        <family val="2"/>
        <scheme val="minor"/>
      </rPr>
      <t>Nee'</t>
    </r>
    <r>
      <rPr>
        <i/>
        <sz val="9"/>
        <rFont val="Calibri"/>
        <family val="2"/>
        <scheme val="minor"/>
      </rPr>
      <t xml:space="preserve"> in te vullen zullen alle eisen betrekking op ICT voorzieningen van Amsterdam UMC komen te vervallen.</t>
    </r>
  </si>
  <si>
    <t>1c) SaaS / Cloud / overige hosting oplossing ?</t>
  </si>
  <si>
    <r>
      <t>Wordt verwacht dat de oplossing (deels) als online SaaS dienst aangeboden gaat worden?
Opmerking: Door in kolom B '</t>
    </r>
    <r>
      <rPr>
        <b/>
        <i/>
        <sz val="9"/>
        <rFont val="Calibri"/>
        <family val="2"/>
        <scheme val="minor"/>
      </rPr>
      <t>Nee</t>
    </r>
    <r>
      <rPr>
        <i/>
        <sz val="9"/>
        <rFont val="Calibri"/>
        <family val="2"/>
        <scheme val="minor"/>
      </rPr>
      <t>' in te vullen zullen alle eisen betrekking op cloud/ online voorzieningen komen te vervallen.</t>
    </r>
  </si>
  <si>
    <t>Van toepassing op de gewenste oplossing</t>
  </si>
  <si>
    <t>2a) Koppeling met ICT systemen en/of applicaties van Amsterdam UMC?</t>
  </si>
  <si>
    <r>
      <t>Wordt verwacht dat er koppelingen gemaakt gaan worden met ICT systemen en/of applicaties (voorbeeld: Cloverleaf, Epic, AGFA, ADFS (authenticatie) e.d.)?
Opmerking: Door in kolom B '</t>
    </r>
    <r>
      <rPr>
        <b/>
        <i/>
        <sz val="9"/>
        <rFont val="Calibri"/>
        <family val="2"/>
        <scheme val="minor"/>
      </rPr>
      <t>Nee</t>
    </r>
    <r>
      <rPr>
        <i/>
        <sz val="9"/>
        <rFont val="Calibri"/>
        <family val="2"/>
        <scheme val="minor"/>
      </rPr>
      <t>' in te vullen zullen alle eisen betrekking op koppelingen met voorzieningen van Amsterdam UMC komen te vervallen.</t>
    </r>
  </si>
  <si>
    <t>2b) Support op locatie en/of remote ?</t>
  </si>
  <si>
    <r>
      <t>Wordt verwacht dat de leverancier support op locatie en/of remote support levert?
Opmerking: Door in kolom B '</t>
    </r>
    <r>
      <rPr>
        <b/>
        <i/>
        <sz val="9"/>
        <rFont val="Calibri"/>
        <family val="2"/>
        <scheme val="minor"/>
      </rPr>
      <t>Nee</t>
    </r>
    <r>
      <rPr>
        <i/>
        <sz val="9"/>
        <rFont val="Calibri"/>
        <family val="2"/>
        <scheme val="minor"/>
      </rPr>
      <t>' in te vullen zullen alle eisen betrekking op remote support komen te vervallen.</t>
    </r>
  </si>
  <si>
    <t>2c) Wordt bestaande data gemigreerd naar de nieuwe oplossing?</t>
  </si>
  <si>
    <r>
      <t>Wordt verwacht dat data in een huidige oplossing gemigreerd gaat woden naar de nieuwe oplossing?
Opmerking: Door in kolom B '</t>
    </r>
    <r>
      <rPr>
        <b/>
        <i/>
        <sz val="9"/>
        <rFont val="Calibri"/>
        <family val="2"/>
        <scheme val="minor"/>
      </rPr>
      <t>Nee</t>
    </r>
    <r>
      <rPr>
        <i/>
        <sz val="9"/>
        <rFont val="Calibri"/>
        <family val="2"/>
        <scheme val="minor"/>
      </rPr>
      <t>' in te vullen zullen alle eisen betrekking op het migreren van bestaande data komen te vervallen.</t>
    </r>
  </si>
  <si>
    <t>2d) Aanvullende eisen die worden toegevoegd aan de ServiceLevel Agreement (SLA)?</t>
  </si>
  <si>
    <t>Eisen voor opleiding en aanvullende SLA eisen worden mee genomen in dit DIENST ICT-PvE.</t>
  </si>
  <si>
    <t>2e) De ICT-oplossing is ten bate van een medische toepassing?</t>
  </si>
  <si>
    <r>
      <t>Krijgt de oplossing een medische toepassing en gaat deze onder de Medical Device Regulation (MDR) vallen?
Opmerking: Door in kolom B '</t>
    </r>
    <r>
      <rPr>
        <b/>
        <i/>
        <sz val="9"/>
        <rFont val="Calibri"/>
        <family val="2"/>
      </rPr>
      <t>Nee</t>
    </r>
    <r>
      <rPr>
        <i/>
        <sz val="9"/>
        <rFont val="Calibri"/>
        <family val="2"/>
      </rPr>
      <t>' in te vullen zullen alle eisen betrekking op de MDR komen te vervallen.</t>
    </r>
  </si>
  <si>
    <t>© 2025 Amsterdam UMC - locatie AMC / VUmc - versie 3.0</t>
  </si>
  <si>
    <t>Toegevoegd</t>
  </si>
  <si>
    <t>Knockout Eis</t>
  </si>
  <si>
    <t>Nog te beantwoorden</t>
  </si>
  <si>
    <t>Knockout</t>
  </si>
  <si>
    <t xml:space="preserve">Vragen aanbestedende partij
Questions contracting party </t>
  </si>
  <si>
    <t>Antwoorden leverancier</t>
  </si>
  <si>
    <t>Uitvraag</t>
  </si>
  <si>
    <t>Type (Oud)</t>
  </si>
  <si>
    <t>Ingevuld</t>
  </si>
  <si>
    <t>Is van 
toepassing op:</t>
  </si>
  <si>
    <t>1.H
2.M
3.L</t>
  </si>
  <si>
    <t>1.HM
2.H
3.M
4.L</t>
  </si>
  <si>
    <t>Calculatie</t>
  </si>
  <si>
    <t>ID</t>
  </si>
  <si>
    <t>Paragraaf</t>
  </si>
  <si>
    <t>Subparagraaf</t>
  </si>
  <si>
    <t>Omschrijving</t>
  </si>
  <si>
    <t>Type</t>
  </si>
  <si>
    <t>Type antwoord</t>
  </si>
  <si>
    <t>Lengte antwoord</t>
  </si>
  <si>
    <t>Antwoord</t>
  </si>
  <si>
    <t>Toelichting op antwoord</t>
  </si>
  <si>
    <t>Fase categorie</t>
  </si>
  <si>
    <t>Wijzigingen (Nieuw)</t>
  </si>
  <si>
    <t>Uitvraag (Oud)</t>
  </si>
  <si>
    <t>Aantal</t>
  </si>
  <si>
    <t>Knock / Verif</t>
  </si>
  <si>
    <t>Nog te
Bepalen</t>
  </si>
  <si>
    <t>_OnPrem</t>
  </si>
  <si>
    <t>_ICT_UMC</t>
  </si>
  <si>
    <t>_KOPPELING</t>
  </si>
  <si>
    <t>_SaaS</t>
  </si>
  <si>
    <t>_Support</t>
  </si>
  <si>
    <t>_SLA_EDU</t>
  </si>
  <si>
    <t>_Medisch</t>
  </si>
  <si>
    <t>_Data</t>
  </si>
  <si>
    <t>_Opt</t>
  </si>
  <si>
    <t>BIV-B</t>
  </si>
  <si>
    <t>BIV-V</t>
  </si>
  <si>
    <t>Calc BIV-B</t>
  </si>
  <si>
    <t>Calc BIV-V</t>
  </si>
  <si>
    <t>ICT.1.00x</t>
  </si>
  <si>
    <t>ICT Algemeen</t>
  </si>
  <si>
    <t>Algemeen</t>
  </si>
  <si>
    <t>De standaard concept overeenkomst en Algemene Inkoopvoorwaarde (AVI) van Amsterdam UMC zijn meegenomen en akkoord gevonden door de Leverancier.</t>
  </si>
  <si>
    <t>Ja/Nee</t>
  </si>
  <si>
    <t/>
  </si>
  <si>
    <t>Geheel nieuw</t>
  </si>
  <si>
    <t>-</t>
  </si>
  <si>
    <t>ICT.1.001</t>
  </si>
  <si>
    <t>De beantwoording van onderstaande eisen en wensen is van toepassing op alle onderdelen en componenten van de door leverancier aangeboden dienstverlening en/of oplossing.</t>
  </si>
  <si>
    <t>ICT.1.002</t>
  </si>
  <si>
    <t>De door u aangeboden dienstverlening en/of ICT-oplossing inclusief alle componenten - w.o. licenties - die worden geleverd e/o aangeschaft mogen worden gebruikt door alle gebruikers en op alle locaties van Amsterdam UMC. Hierop zijn geen uitzonderingen of restricties van toepassing in termen van gebruikersrecht, functionaliteit, ondersteuning/support of anderszins.</t>
  </si>
  <si>
    <t>Verificatie</t>
  </si>
  <si>
    <t>Verificatie, was knockout</t>
  </si>
  <si>
    <t>ICT.1.007</t>
  </si>
  <si>
    <t>Normen en kaders</t>
  </si>
  <si>
    <t>Indien remote support nodig is vanuit leverancier, moet de voorgestelde methode voldoen aan de eisen die Amsterdam UMC daaraan stelt: 
1. Remote support kan alleen gestart worden van buitenaf nadat iemand binnen Amsterdam UMC de verbinding open zet.
2. De gebruikte tool voor remote toegang is momenteel Beyond Trust
3. Bovendien geldt; dat alle personen die vanuit het leveranciersnetwerk aanloggen en wanneer zij supportwerkzaamheden uitvoeren voor Amsterdam UMC, deze inlog acties zijn terug te vinden in de logbestanden van de leverancier en te herleiden zijn naar een persoon.
Uitsluitend in overleg kan hiervan worden afgeweken. Bijvoorbeeld als er al een door Amsterdam UMC goedgekeurde alternatieve oplossing in gebruik is.</t>
  </si>
  <si>
    <t>Ja/Nee/
N.v.t. + Toelichting</t>
  </si>
  <si>
    <t>Voorwaarde</t>
  </si>
  <si>
    <t>ICT.1.017</t>
  </si>
  <si>
    <t>Documentatie</t>
  </si>
  <si>
    <t>Het systeem en bijbehorende documentatie is in het Nederlands en/of Engels beschikbaar.</t>
  </si>
  <si>
    <t>ICT.1.018</t>
  </si>
  <si>
    <t>Bij elke release, upgrade en update van de ICT-oplossing wordt een actuele versie van de installatie-, configuratie-, beheer- en gebruikersdocumentatie digitaal aangeleverd  ten behoeve van de applicatiebeheerders van Amsterdam UMC.</t>
  </si>
  <si>
    <t>dubbel</t>
  </si>
  <si>
    <t>ICT.2.002</t>
  </si>
  <si>
    <t>ICT Amsterdam UMC Beleid</t>
  </si>
  <si>
    <t>Amsterdam UMC ICT - beleid</t>
  </si>
  <si>
    <t>Leverancier heeft kennis genomen van ICT 'Aansluitvoorwaarden apparatuur op de ICT-infrastructuur' en conformeert zich daaraan.</t>
  </si>
  <si>
    <t>Ja/Nee + Toelichting</t>
  </si>
  <si>
    <t>ICT.2.004</t>
  </si>
  <si>
    <t>Leverancier zal bij het uitvoeren van changes aan de ICT-oplossing zich houden aan de changeprocedure 'Change Management - Procesbeschrijving - Dienst ICT- Amsterdam UMC' van het Amsterdam UMC.</t>
  </si>
  <si>
    <t>ICT.2.005</t>
  </si>
  <si>
    <t>De leverancier houdt zich aan het patchbeleid van Amsterdam UMC en heeft kennis genomen van ICT 'Kader Informatiebeveiliging - Patchbeleid - v1.0'. 
Hierbij geldt dat Amsterdam UMC de prioriteit bepaalt, in samenspraak met de leverancier, welke security patches als Urgent worden beschouwd.</t>
  </si>
  <si>
    <t>ICT.2.006</t>
  </si>
  <si>
    <t>Gedurende de looptijd van het contract moeten de geboden ICT-oplossingen blijven voldoen aan het in deze aanbesteding gestelde beleid en beleidskaders van Amsterdam UMC zoals genoemd in dit PvE.</t>
  </si>
  <si>
    <t>Verplaatst omdat dit verwijst naar bovengenoemde beleidstukken</t>
  </si>
  <si>
    <t>ICT.3.001a</t>
  </si>
  <si>
    <t>ICT Doorontwikkeling</t>
  </si>
  <si>
    <t>Doorontwikkeling &amp; releasebeleid</t>
  </si>
  <si>
    <t>De leverancier heeft het Lifecyle management van on-prem hard- en software vastgesteld en beschreven.</t>
  </si>
  <si>
    <t>ICT.3.001b</t>
  </si>
  <si>
    <t>Ten aanzien van Lifecycle management:
Geef aan in welke frequentie major en minor releases (incl. releasenotes) worden uitgebracht en hoe deze releases beschikbaar worden gesteld aan de klanten (tijdslijn, flexibiliteit, keuzevrijheid).</t>
  </si>
  <si>
    <t>Toelichting</t>
  </si>
  <si>
    <t>ICT.3.002</t>
  </si>
  <si>
    <t>Leverancier voert een technische roadmap. Beschrijf de belangrijkste ontwikkelingen van uw roadmap. Bijvoorbeeld de relatie met Windows/Office upgrades, end-of-life termijnen voor technische onderdelen van het systeem of gerelateerde software, etc.</t>
  </si>
  <si>
    <t>ICT.4.001</t>
  </si>
  <si>
    <t>ICT Informatiebeveiliging</t>
  </si>
  <si>
    <t>Continuïteitsbeheer</t>
  </si>
  <si>
    <t>De leverancier heeft aantoonbare preventieve en correctieve maatregelen geïmplementeerd zodat de de beschikbaarheidseisen effecitief worden beschermd. Denk bijvoorbeeld aan een bescherming tegen DDoS aanvallen.</t>
  </si>
  <si>
    <t>ICT.4.009</t>
  </si>
  <si>
    <t>Beschrijf uw back-up procedure</t>
  </si>
  <si>
    <t>SaaS only</t>
  </si>
  <si>
    <t>ICT.4.010</t>
  </si>
  <si>
    <t>Back-ups worden weggeschreven op netwerkschijven van Amsterdam UMC.</t>
  </si>
  <si>
    <t>On-prem only</t>
  </si>
  <si>
    <t>ICT.4.011</t>
  </si>
  <si>
    <t>Het systeem beschikt over de mogelijkheid voor back-up voor de configuratie, instellingen, rekenregels en (drempel)waarden van de ICT-oplossing. Bij uitval is het systeem te herstellen met het terugzetten van deze back-up, die in voorkomend geval weer eenvoudig is in te lezen.</t>
  </si>
  <si>
    <t>Selectie categorie nog bepalen</t>
  </si>
  <si>
    <t>ICT.4.026</t>
  </si>
  <si>
    <t>Technische kwetsbaarheden</t>
  </si>
  <si>
    <t>De  leverancier voert aantoonbaar een intern proces ter voorkoming van het introduceren van technische (security) kwetsbaarheden in het aangeboden systeem. 
Het proces omvat in ieder geval een regelmatige evaluatie van het product op basis van het steeds veranderende dreigingslandschap die bij impact leiden tot een adequate aanpassing in het systeem teneinde de dreiging weg te nemen.
Het proces omvat in ieder geval:
• het regelmatig up-to-date houden van systemen en software (patching),
• het tijdig vergaren van informatie over nieuwe kwetsbaarheden (intelligence),
• het geautomatiseerd controleren van programmapakketten en infrastructurele programmatuur op bekende zwakheden,
• het continu testen van webapplicaties op kwetsbaarheden (Web vulnerability scanning) en het uitvoeren van een penetratietest ten minste eenmaal per jaar,
• het gebruik van anti-malware (inclusief antivirus) software van verschillende marktpartijen met verschillende engines die geactualiseerd zodra updates beschikbaar zijn,
• beperkingen op het installeren van (ongeautoriseerde) software.</t>
  </si>
  <si>
    <t>lijkt ook een verificatievraag te zijn omdat niet altijd alle lev aan alle bullets kunnen voldoen
Eventueel opsplitsen</t>
  </si>
  <si>
    <t>ICT.4.029</t>
  </si>
  <si>
    <t>De leverancier gebruikt hardening van de ICT-componenten zodat alleen de noodzakelijke software wordt geactiveerd.
Hiermee worden uitsluitend voor de dienst(en) noodzakelijke services/protocollen aangezet. Overige services worden bij voorkeur verwijderd en als dat niet mogelijk is uitgeschakeld .
Indien het niet mogelijk is (het systeem of de virtualisatielaag staan dit niet toe zonder functionaliteit te verliezen), wordt de dienst(en) geblokkeerd via gedocumenteerde filters, op de meest nabijgelegen netwerkcomponent die deze filtering kan verschaffen.</t>
  </si>
  <si>
    <t xml:space="preserve">Verificatie </t>
  </si>
  <si>
    <t>ICT.4.033</t>
  </si>
  <si>
    <t>Informatiebeveiliging &amp; toegang
Versleuteling</t>
  </si>
  <si>
    <t>De leverancier gebruikt hardware oplossingen (zoals smartcards en Hardware Security Module producten) die zijn gecertificeerd volgens daartoe strekkende standaards.
Als voor het gebruik de van de oplossing hardware zoals smartcards of dongels vereist zijn, dan dient deze hardware gecertificeerd te zijn volgens daartoe strekkende standaards.
Indien niet van toepassing, vul dan 'ja' in.</t>
  </si>
  <si>
    <t xml:space="preserve">dit gebruiken wij ook niet. </t>
  </si>
  <si>
    <t>ICT.4.045</t>
  </si>
  <si>
    <t>Informatiebeveiliging &amp; toegang
Controle en logging</t>
  </si>
  <si>
    <t>Security Logging
De ICT-oplossing heeft uitgebreide logging functionaliteit welke verdachte activiteiten of afwijkingen detecteert. Het toegangslog zelf is een belangrijk onderdeel van deze logging functionaliteit.</t>
  </si>
  <si>
    <t>ICT.4.048</t>
  </si>
  <si>
    <t>Privacy</t>
  </si>
  <si>
    <t>De ICT-oplossing voldoet aan de zeven principes voor privacy by design:
1. Proactive not reactive 
2. Privacy as the default setting
3. Privacy embedded into design
4. Full functionality 
5. Transparantie &amp; recht op informatie 
6. Respect for User Privacy
7. End-to-End security</t>
  </si>
  <si>
    <t>ICT.4.049</t>
  </si>
  <si>
    <t>Op welke wijze heeft u deze zeven privacy by design principes geïmplementeerd? Lever hiervoor onderbouwende documentatie aan.</t>
  </si>
  <si>
    <t>Uitgebreid</t>
  </si>
  <si>
    <t>ICT.4.050</t>
  </si>
  <si>
    <t>Informatiebeveiliging &amp; architectuur</t>
  </si>
  <si>
    <t>De ICT-oplossing voldoet aan de volgende security-aspecten:
•  Security by design: leverancier houdt rekening  met security aspecten bij het ontwerp naast de functionele eisen voor een goede werking
•  Security by default: Alle standaard instellingen staan default op secure (veilig) ingesteld.</t>
  </si>
  <si>
    <t>ICT.4.052</t>
  </si>
  <si>
    <t>Logging</t>
  </si>
  <si>
    <t>Applicatie-beheerders van Amsterdam UMC kunnen zelf direct bij de logging van de applicatie.</t>
  </si>
  <si>
    <t>ICT.4.053</t>
  </si>
  <si>
    <t>Het logging level moet instelbaar zijn (voorbeeld van levels: Debug, Info, Warning, Error e.d.).</t>
  </si>
  <si>
    <t>ICT.4.054</t>
  </si>
  <si>
    <t xml:space="preserve">Voor troubleshooting zijn de logs doorzoekbaar, toegankelijk en te archiveren buiten de applicatie. </t>
  </si>
  <si>
    <t>ICT.4.055</t>
  </si>
  <si>
    <t>De ICT-oplossing houdt logging bij over de prestaties van de apparatuur en eventuele foutmeldingen en technische storingen.</t>
  </si>
  <si>
    <t>ICT.4.056</t>
  </si>
  <si>
    <t>Logging van de applicatie is exporteerbaar naar een leesbaar bestandsformaat.</t>
  </si>
  <si>
    <t>ICT.4.057</t>
  </si>
  <si>
    <t>Logging wordt robuust/bestendig bewaard.</t>
  </si>
  <si>
    <t>Dubbel?</t>
  </si>
  <si>
    <t>ICT.4.060</t>
  </si>
  <si>
    <t>Informatiebeveiliging &amp; toegang
Organisatie van informatiebeleid</t>
  </si>
  <si>
    <t>Rollen Informatiebeveiliging
De leverancier heeft de verantwoordelijkheden met betrekking tot Informatiebeveiliging gedefinieerd en vastgelegd, en toegepast in de vorm van functiebeschrijvingen.</t>
  </si>
  <si>
    <t>ICT.4.061</t>
  </si>
  <si>
    <t>Risico Analyse</t>
  </si>
  <si>
    <t>Risico analyse
De leverancier voert aantoonbaar ten minste jaarlijks een risicoanalyse uit om de bedreigingen en kwetsbaarheden, de gevolgen daarvan voor de organisatie en de kans op die gevolgen in kaart te brengen. Op basis van de risicoanalyse worden adequate beveiligingsmaatregelen vastgesteld en ingevoerd.</t>
  </si>
  <si>
    <t>ICT.4.062</t>
  </si>
  <si>
    <t>Risico analyse
De leverancier beschrijft hoe de geïdentificeerde risico’s worden behandeld en onderbouwt waarom eventuele restrisico’s worden geaccepteerd. Beschrijf kort deze risico analyse.</t>
  </si>
  <si>
    <t>ICT.4.064</t>
  </si>
  <si>
    <t>Incidentbeheer</t>
  </si>
  <si>
    <t>Incidentbeheer
De leverancier heeft aantoonbaar een proces voor incidentenbeheer in gebruik met functiebeschrijvingen, waarin de taken met betrekking tot incidentenbeheer zijn opgenomen. In het proces wordt onderscheid gemaakt tussen de activiteiten classificeren, prioriteren, diagnosticeren, communiceren en dossiervorming.</t>
  </si>
  <si>
    <t>eerder ook al over incidentbeheer gehad</t>
  </si>
  <si>
    <t>ICT.4.065</t>
  </si>
  <si>
    <t>De leverancier hanteert aantoonbaar een vaste werkwijze en vast format voor incidentrapportages.</t>
  </si>
  <si>
    <t>ICT.5.006</t>
  </si>
  <si>
    <t>ICT Hosting &amp; Performance</t>
  </si>
  <si>
    <t>Performance</t>
  </si>
  <si>
    <t xml:space="preserve">De leverancier neemt conform een af te sluiten Service Level Argeement (SLA) verantwoordelijkheid voor zijn invloed op de performance en werkt constructief samen indien er performanceproblemen worden ervaren. </t>
  </si>
  <si>
    <t>ICT.5.007</t>
  </si>
  <si>
    <t>De Leverancier checkt regelmatig of de performance prestaties gelijk zijn gebleven en/of geeft advies waarmee bestaande performance op peil gehouden kan worden. Denk hierbij aan veranderingen in productie, upgrades en updates. Afspraken hierover worden in de SLA vastgelegd.</t>
  </si>
  <si>
    <t>ICT.6.001</t>
  </si>
  <si>
    <t>ICT Servers, Storage Software</t>
  </si>
  <si>
    <t>Servers en storage (backend)</t>
  </si>
  <si>
    <t xml:space="preserve">Het besturingssysteem van de ICT-oplossing draait op de meest recente (n), of de een na laatste (n-1) versie van Microsoft OS, MacOS of Linux OS.
</t>
  </si>
  <si>
    <t>ICT.6.002</t>
  </si>
  <si>
    <t xml:space="preserve">Leverancier zorgt ervoor dat levert binnen 18 maanden na de release van een nieuwe versie van het OS of andere ICT componenten zoals virtualisatie, voor een compatibele client en server versie van de oplossing. 
Leverancier zorgt ervoor dat er een compatibele client en server versie van de oplossing beschikbaar is voor de meest recente versie (versie n) van het OS of andere ICT componenten zoals virtualisatie en op de vorige nog gesupporte versie (n-1)  binnen 18 maanden na de release van versie n. 
</t>
  </si>
  <si>
    <t>18 maanden? Dubbel?</t>
  </si>
  <si>
    <t>ICT.6.004</t>
  </si>
  <si>
    <t xml:space="preserve">De gebruikte database maakt gebruik van de meest recente (n), of de een na laatste versie (n-1) van een van onderstaande databases:
- Microsoft SQL (Always on bij hoge beschikbaarheidseis)
- Oracle (geen RAC)
- MySQL (alleen als onderdeel van LAMP distributie) 
- Cache van InterSystems
</t>
  </si>
  <si>
    <t>ICT.7.001</t>
  </si>
  <si>
    <t>ICT Netwerk</t>
  </si>
  <si>
    <t>ICT - Netwerk</t>
  </si>
  <si>
    <t xml:space="preserve">Gaat akkoord met: alle netwerkverbindingen naar de ICT-omgeving van Amsterdam UMC lopen altijd door een door Amsterdam UMC beheerde Firewall. Dit geldt ook als de leverancier als onderdeel van de ICT-oplossing eigen netwerk componenten zoals Firewalls, Routers of Switches aanbiedt. </t>
  </si>
  <si>
    <t>Gesplitst</t>
  </si>
  <si>
    <t>Geef aan welke netwerk componenten er worden meegeleverd (bv. Switches, routers etc.).</t>
  </si>
  <si>
    <t>ICT.7.002</t>
  </si>
  <si>
    <t>Leverancier gaat akkoord met: aanbestedende dienst accepteert geen netwerk switches van leverancier tenzij deze onderdeel uitmaken en zich bevinden binnen een volledig door de leverancier beheerde oplossing.</t>
  </si>
  <si>
    <t>ICT.7.005</t>
  </si>
  <si>
    <t>Leverancier kan van elke component specificeren via welke netwerkpoorten deze communiceert en levert een diagram aan, waarin van alle componenten de intern en extern benodigde communicatiestromen op OSI laag 4 (transportlaag) uitgewerkt zijn.</t>
  </si>
  <si>
    <t>ICT.8.002</t>
  </si>
  <si>
    <t>ICT Applicatie</t>
  </si>
  <si>
    <t>Applicatie</t>
  </si>
  <si>
    <t>Amsterdam UMC heeft een op Citrix gebaseerde VDI-omgeving. 
Geef een overzicht van de voor uw ICT-oplossing vereiste componenten en eventuele plug-ins binnen deze Citrix omgeving</t>
  </si>
  <si>
    <t>ICT.8.003a</t>
  </si>
  <si>
    <t>Het webbased gedeelte van het systeem werkt met de meest recente versie van de internetbrowser Microsoft Edge.</t>
  </si>
  <si>
    <t>ICT.8.003b</t>
  </si>
  <si>
    <t>Het webbased gedeelte van het systeem is bij voorkeur HTML5 compliant, geef op welke webtechnologie wordt gebruikt (indien van toepassing).</t>
  </si>
  <si>
    <t>ICT.8.004</t>
  </si>
  <si>
    <t xml:space="preserve">Het systeem gebruikt geen browser mobile code software (zoals Oracle Java of Adobe Flash). </t>
  </si>
  <si>
    <t>ICT.8.006</t>
  </si>
  <si>
    <t>De applicatie voorziet in gegevensvalidatie en ondersteunt correcte invoer van gegevens t.b.v. optimale gegevensregistratie.</t>
  </si>
  <si>
    <t>ICT.8.009</t>
  </si>
  <si>
    <t>Integratie</t>
  </si>
  <si>
    <t>Beschrijf de mogelijkheden die het systeem biedt voor het customized uitwisselen, zowel importeren als exporteren, van gegevens waarmee bedoeld wordt het kunnen selecteren van deelgegevens.</t>
  </si>
  <si>
    <t>ICT.8.013</t>
  </si>
  <si>
    <t>Geef aan in hoeverre het systeem koppelmethodes zoals webservices (API), GRAPH en Src2Stg ondersteunt en hoe daarbij autorisaties in stand blijven.</t>
  </si>
  <si>
    <t>ICT.8.015</t>
  </si>
  <si>
    <t>Data integratie verloopt bij voorkeur via vastgestelde nationale e/o internationale standaarden. Geef aan welke integratie-standaard(en) uw oplossing ondersteunt.</t>
  </si>
  <si>
    <t>ICT.9.001</t>
  </si>
  <si>
    <t>ICT Authenticatie &amp; Autorisatie</t>
  </si>
  <si>
    <t>Authenticatie &amp; Autorisatie (client en/of server software)</t>
  </si>
  <si>
    <t>De applicatie kan voor authenticatie en autorisatie omgaan met Active Directory, eventueel via federatie.
1. In het geval van Active Directory ondersteunt de applicatie authenticatie respectievelijk Kerberos of LDAP
2. In het geval van Federatie ondersteund de oplossing respectievelijk: OpenID Connect (OIDC)/oAuth2 of SAML 2.0</t>
  </si>
  <si>
    <t>ICT.9.002</t>
  </si>
  <si>
    <t>Voor applicaties waarbij eindgebruikers zich moeten authentiseren verloopt dit via federatie met de AD van het Amsterdam UMC.</t>
  </si>
  <si>
    <t>Dit is gewenst en niet een harde eis</t>
  </si>
  <si>
    <t>ICT.9.003</t>
  </si>
  <si>
    <t>Bij Active Directory authenticatie kan de applicatie omgaan met meerdere AD forests.</t>
  </si>
  <si>
    <t>ICT.9.004</t>
  </si>
  <si>
    <t>Authenticatie van gebruikers op basis van cryptografische techniek, hardware tokens of challenge/response protocollen (sterke authenticatie) vindt in ieder geval plaats in de volgende situaties:
• wanneer Single Sign-On wordt toegepast;
• bij toegang vanuit een onvertrouwd netwerk;
• bij beheer van kritische beveiligingsvoorzieningen (zoals firewalls, Intrusion Detection and Prevention Systems en routers).</t>
  </si>
  <si>
    <t>ICT.9.005</t>
  </si>
  <si>
    <t>Applicatie specifieke accounts worden voorzien van sterke wachtwoorden. Deze wachtwoorden zijn instelbaar om zo te kunnen voldoen aan de Amsterdam UMC richtlijnen (w.o. minimale lengte, vereiste complexiteit, lock-out mogelijkheden).</t>
  </si>
  <si>
    <t>zou je hier een harde eis van maken en AD verwijzing eruit halen. Zou ook de eerste check moeten zijn</t>
  </si>
  <si>
    <t>ICT.9.006</t>
  </si>
  <si>
    <t>Geef aan van welk authenticatiemechanisme u gebruik maakt.</t>
  </si>
  <si>
    <t>ICT.9.008</t>
  </si>
  <si>
    <t>Wachtwoorden worden altijd versleuteld opgeslagen in de applicatieserver of clientsoftware.</t>
  </si>
  <si>
    <t>ICT.9.011</t>
  </si>
  <si>
    <t xml:space="preserve">Voor alle accounts die de leverancier heeft bij Amsterdam UMC geldt dat Leverancier een beleid voor toegangsbeveiliging heeft vastgesteld en gedocumenteerd, waarin in ieder geval is bepaald dat:
• gebruikers en beheerders een unieke login ID en wachtwoord combinatie hebben, 
• gedeelde login ID en wachtwoord combinaties niet zijn toegestaan en
• toegang voor gebruikers en beheerders beperkt is tot het netwerk en de netwerkdiensten waarvoor zij specifiek bevoegd zijn
• geen default accounts met default wachtwoorden zijn aanwezig
• geen default SNMP-communitystrings in gebruik zijn.
</t>
  </si>
  <si>
    <t>ICT.9.012</t>
  </si>
  <si>
    <t xml:space="preserve">Aan de hand van het toegangsbeveiligingsbeleid richt de leverancier beveiligde inlogprocedures voor systemen en toepassingen in. De inlogprocedures omvatten ten minste een sterk wachtwoord in combinatie met 2-factor authenticatie.
</t>
  </si>
  <si>
    <t>ICT.9.015</t>
  </si>
  <si>
    <t>Het beheer van de rechten bij gebruikers binnen een systeem/ applicatie moet geregeld kunnen worden vanuit het centrale Amsterdam UMC IAM systeem.</t>
  </si>
  <si>
    <t>ICT.10.002</t>
  </si>
  <si>
    <t>ICT Apparatuur &amp; Werkplekken</t>
  </si>
  <si>
    <t>ICT - Apparatuur</t>
  </si>
  <si>
    <t>Indien het apparaat embedded software component heeft, of software beheerd door een derde partij (zoals het OS), is de leverancier verantwoordelijk voor de levering en implementatie van OS updates en patches.
Embedded software moet ten alle tijden in support zijn bij de leverancier. Leverancier zal de kosten hiervoor opnemen in zijn aanbieding.</t>
  </si>
  <si>
    <t>Eis</t>
  </si>
  <si>
    <t>ICT.10.004</t>
  </si>
  <si>
    <t>Hoe wordt het apparaat aangesloten om te communiceren? (UTP-kabel, RS232, draadloos, etc.)</t>
  </si>
  <si>
    <t>Informatief</t>
  </si>
  <si>
    <t>ICT.10.005</t>
  </si>
  <si>
    <t>Moeten er andere randapparatuur (peripherals) gekoppeld worden aan het apparaat en zijn hier specifieke drivers voor benodigd?</t>
  </si>
  <si>
    <t>ICT.10.007</t>
  </si>
  <si>
    <t>ICT - End points voor gebruikers</t>
  </si>
  <si>
    <t>Eindgebruikers hebben bij dagelijks gebruik van het systeem geen admin-beheerrechten nodig.</t>
  </si>
  <si>
    <t>ICT.10.008</t>
  </si>
  <si>
    <t xml:space="preserve">Patches en (beveiligings) updates voor het OS van de PC worden uitgevoerd door Amsterdam UMC (tenzij dit expliciet anders wordt afgesproken).
De leverancier notificeert Amsterdam UMC als specifieke patches problemen kunnen opleveren en dus niet uitgevoerd moeten worden.
In dat geval zal Leverancier binnen 30 dagen een herziene patch aanbieden.
</t>
  </si>
  <si>
    <t>ICT.10.009</t>
  </si>
  <si>
    <t>Vermeld in detail de specificaties waaraan de werkplek, wanneer deze door Amsterdam UMC wordt geleverd, moet voldoen om goed te kunnen werken met de aangeboden oplossing.</t>
  </si>
  <si>
    <t>ICT.11.026</t>
  </si>
  <si>
    <t>ICT Datamanagement</t>
  </si>
  <si>
    <t>ICT - Data exit strategie</t>
  </si>
  <si>
    <t>De opgeslagen en verwerkte data blijft eigendom van opdrachtgever. De data is exporteerbaar in een leesbaar en machine importeerbaar formaat. Het datamodel van de opgeslagen data is beschikbaar en kan op verzoek van opdrachtgever verstrekt worden.</t>
  </si>
  <si>
    <t>ICT.12.001</t>
  </si>
  <si>
    <t>ICT Licenties</t>
  </si>
  <si>
    <t>Licenties</t>
  </si>
  <si>
    <t xml:space="preserve">Licht de licentiestructuur toe van de aangeboden software. Geef hierbij duidelijk aan welke limieten en/of beperkingen aan het aangeboden licentietype zijn verbonden in termen van bijvoorbeeld aantallen gebruikers, typen gebruikers, beschikbare functionaliteit, etc.
Geef aan hoe de Aanbestedende dienst de door u gesignaleerde beperkingen kan wegnemen, bijvoorbeeld door extra licenties aan te schaffen, andere types (zo ja, welke) licenties aan te schaffen. </t>
  </si>
  <si>
    <t>ICT.12.003</t>
  </si>
  <si>
    <t>De aanbieding bevat alle licenties voor elke benodigde middleware toepassing ten behoeve van de aanbestedende dienst (bijv. Oracle Java). Dit gedurende de looptijd van de overeenkomst en ongeacht het aantal gebruikers.</t>
  </si>
  <si>
    <t>ICT.12.004</t>
  </si>
  <si>
    <t>De leverancier verzorgt alle licenties die nodig zijn voor de gewenste en gevraagde functionaliteit, het aantal gebruikers en het verwacht gebruik inclusief het onderhoud en support op de geleverde licenties.</t>
  </si>
  <si>
    <t>ICT.12.005</t>
  </si>
  <si>
    <t xml:space="preserve">De toegang voor de gelicentieerde gebruikers tot de ICT-oplossing en/of de in gebruik zijnde functionaliteit zal nooit blokkeren naar aanleiding van overschrijding van de licentievoorwaarden. </t>
  </si>
  <si>
    <t>ICT.12.006</t>
  </si>
  <si>
    <t xml:space="preserve">Er worden geen licentie keys welke via een hardware oplossing werken gebruikt (Bijv. USB dongles). </t>
  </si>
  <si>
    <t>ICT.12.007</t>
  </si>
  <si>
    <t>Indien er componenten worden geïnstalleerd voor automatische controle van licenties mogen deze niet leiden tot single point of failure of het niet functioneren van de ICT-oplossing op werkplekken van de Aanbestedende dienst.</t>
  </si>
  <si>
    <t>dubbel zie 12.005</t>
  </si>
  <si>
    <t>ICT.12.009</t>
  </si>
  <si>
    <t>De leverancier ondersteunt het gebruik van de ICT-oplossing of andere ICT-componenten behorende bij deze aanbesteding, inclusief updates/fixes/patches/upgrades/nieuwe versies voor die releaseversie, gedurende de gehele looptijd van het contract en eventuele verlenging.</t>
  </si>
  <si>
    <t>ICT.12.010</t>
  </si>
  <si>
    <t>Leverancier zal de kosten voor updates/ fixes/ patches/ upgrades/ nieuwe versies (incl. security updates/fixes) opnemen in zijn aanbieding voor de gehele looptijd van de overeenkomst.</t>
  </si>
  <si>
    <t>ICT.12.011</t>
  </si>
  <si>
    <t>Desgevraagd ondersteunt Leverancier Amsterdam UMC bij de implementatie van aangeleverde Updates/patches/upgrades/nieuwe versies. Ondersteuning kan on- of off-site plaatsvinden ter beoordeling Amsterdam UMC. De kosten voor de ondersteuning zijn in de aanbieding opgenomen.</t>
  </si>
  <si>
    <t>ICT.12.012</t>
  </si>
  <si>
    <t>Updates/fixes voor security kwetsbaarheden worden altijd voor alle ondersteunde versies van de aangeboden oplossing beschikbaar gesteld.</t>
  </si>
  <si>
    <t>dubbel?</t>
  </si>
  <si>
    <t>ICT.13.001</t>
  </si>
  <si>
    <t>ICT SLA &amp; Changes</t>
  </si>
  <si>
    <t>ICT - Serviceverlening</t>
  </si>
  <si>
    <t>Opdrachtnemer biedt een Service desk. 
De Service desk is bemand met gekwalificeerd personeel van de Opdrachtnemer dat in staat is de meldingen van het Amsterdam UMC ten aanzien van de opdracht te behandelen (een zogenaamde skilled Service desk).</t>
  </si>
  <si>
    <t>ICT.13.002</t>
  </si>
  <si>
    <t>De Service desk van de Leverancier is minimaal van  9:00 tot 17:00 telefonisch en per mail bereikbaar op werkdagen.</t>
  </si>
  <si>
    <t>ICT.13.006</t>
  </si>
  <si>
    <t>Opdrachtnemer behandelt incidenten op basis van een door het Amsterdam UMC aangegeven incident classificatie (Urgent, Hoog, Midden, Laag). 
In onderling overleg tussen Amsterdam UMC en Opdrachtnemer kan de urgentie van een individueel incident worden aangepast. In geval geen overeenstemming kan worden bereikt, beslist Amsterdam UMC.</t>
  </si>
  <si>
    <t>ICT.13.007</t>
  </si>
  <si>
    <t>Opdrachtnemer levert probleemmanagement ten behoeve van het door Opdrachtnemer beheerde deel van de ICT-oplossing. Repeterende incidenten worden voorkomen door het actief opsporen van structurele fouten (via root cause analysis) en het initiëren van de hiervoor benodigde wijzigingen (via change management) conform de in het SLA overeengekomen service-levels.</t>
  </si>
  <si>
    <t>ICT.13.011a</t>
  </si>
  <si>
    <t>Wijzigingsbeheer</t>
  </si>
  <si>
    <t>Leverancier houdt in haar software release en life-cycle rekening met de ontwikkelingen van onderliggende besturingssysteem, browsers, hardware en andere afhankelijkheden.</t>
  </si>
  <si>
    <t>ICT.13.015</t>
  </si>
  <si>
    <t xml:space="preserve">De leverancier test na het uitkomen van patches van het operating system zelf de uitwerking hiervan op eigen infrastructuur en rapporteert d.m.v. een testrapport de bevindingen - en assisteert desgewenst het Amsterdam UMC bij installatie en uitrol van patches op lokale systemen </t>
  </si>
  <si>
    <t>ICT.14.001</t>
  </si>
  <si>
    <t>ICT Opleidingen</t>
  </si>
  <si>
    <t>Opleidingen</t>
  </si>
  <si>
    <t>Opleiding van functioneel e/o technisch beheerders is onderdeel van uw aanbieding.</t>
  </si>
  <si>
    <t>ICT.14.004</t>
  </si>
  <si>
    <t>De installatie en configuratie van de ICT-oplossing, alsmede de vastlegging daarvan  gebeurt door de leverancier in samenwerking met de systeem- en applicatiebeheerders van Amsterdam UMC.</t>
  </si>
  <si>
    <t>Toelichting / tips</t>
  </si>
  <si>
    <t>De standaard raamovereenkomst en/of algemene inkoopvoorwaarde (AVI) van Amsterdam UMC zijn meegenomen en akkoord gevonden door de Leverancier.</t>
  </si>
  <si>
    <t>Dit om te zorgen dat de geschikheidseisen van Inkoop Amsterdam UMC zijn meegenomen.</t>
  </si>
  <si>
    <t>Dit om te zorgen dat er geen onderdelen of componenten die 'de uitzondering op de regel' zijn.</t>
  </si>
  <si>
    <t>Om te waarborgen dat er geen geografische beperkingen optreden.</t>
  </si>
  <si>
    <t>ICT.1.005</t>
  </si>
  <si>
    <t>Uitsluitend bij een financieel systeem: 
De leverancier heeft een kwaliteitsborgingsysteem (ISAE3402 Type 2 of gelijkwaardig). Het auditrapport wordt ter beschikking gesteld aan Amsterdam UMC.</t>
  </si>
  <si>
    <t>Verificatie Eis</t>
  </si>
  <si>
    <t xml:space="preserve">Facultatief </t>
  </si>
  <si>
    <r>
      <rPr>
        <b/>
        <i/>
        <sz val="9"/>
        <color theme="1"/>
        <rFont val="Calibri"/>
        <family val="2"/>
        <scheme val="minor"/>
      </rPr>
      <t>Financieel systeem</t>
    </r>
    <r>
      <rPr>
        <i/>
        <sz val="9"/>
        <color theme="1"/>
        <rFont val="Calibri"/>
        <family val="2"/>
        <scheme val="minor"/>
      </rPr>
      <t xml:space="preserve">
Deze eis is uitsluitend van toepassing wanneer het een financieel systeem betreft én outsourcing. Van toepassing bij systemen met financiële verwerkingen.
</t>
    </r>
    <r>
      <rPr>
        <b/>
        <i/>
        <sz val="9"/>
        <color theme="1"/>
        <rFont val="Calibri"/>
        <family val="2"/>
        <scheme val="minor"/>
      </rPr>
      <t>Let op</t>
    </r>
    <r>
      <rPr>
        <i/>
        <sz val="9"/>
        <color theme="1"/>
        <rFont val="Calibri"/>
        <family val="2"/>
        <scheme val="minor"/>
      </rPr>
      <t xml:space="preserve">
Wanneer niet van toepassing regel verwijderen!
</t>
    </r>
  </si>
  <si>
    <t>facultatief</t>
  </si>
  <si>
    <t>Ja/Nee/
N.v.t. Geen remote support</t>
  </si>
  <si>
    <t>Deze eis is alleen van toepassing indien de leverancier beheer op afstand uitvoert en van buitenaf toegang tot systemen van Amsterdam UMC nodig heeft.</t>
  </si>
  <si>
    <t>ICT.1.008</t>
  </si>
  <si>
    <t>Indien Remote Support vanuit de leverancier nodig is, zal leverancier desgevraagd de Remote Access overeenkomst 'Privacy afspraken on-site en remote access onderhoud' ondertekenen die is gebaseerd op de verwerkersovereenkomst Brancheorganisatie Zorg (BOZ).</t>
  </si>
  <si>
    <r>
      <t xml:space="preserve">Deze eis is alleen van toepassing indien de leverancier beheer op afstand uitvoert en van buitenaf toegang tot systemen van Amsterdam UMC nodig heeft. Leverancier KAN dan toegang hebben tot gevoelige of persoonsgegevens. Rechten en plichten zijn dan geregeld in deze Remote Access overeenkomst. Neem de overeenkomst mee in de stukken.
</t>
    </r>
    <r>
      <rPr>
        <b/>
        <i/>
        <sz val="9"/>
        <color theme="1"/>
        <rFont val="Calibri"/>
        <family val="2"/>
        <scheme val="minor"/>
      </rPr>
      <t>Let op</t>
    </r>
    <r>
      <rPr>
        <i/>
        <sz val="9"/>
        <color theme="1"/>
        <rFont val="Calibri"/>
        <family val="2"/>
        <scheme val="minor"/>
      </rPr>
      <t xml:space="preserve">
Document zoals beschreven toevoegen!</t>
    </r>
  </si>
  <si>
    <t>Verificatie Eis correct?</t>
  </si>
  <si>
    <t>ICT.1.009</t>
  </si>
  <si>
    <t>Leverancier zal geen persoonsgegevens verwerken of laten verwerken door hemzelf of door derden in landen buiten de Europese Economische Ruimte (‘EER’) noch doorgifte van persoonsgegevens naar een land buiten de EER toestaan of toegang verlenen tot persoonsgegevens, vanuit een land buiten de EER, zonder dat aan de AVG eisen die daarvoor gelden is voldaan en  Amsterdam UMC daarvoor voorafgaand contractueel toestemming heeft gegeven.</t>
  </si>
  <si>
    <t>Persoonsgegevens mogen uitsluitend binnen de Europees economische ruimte (EER). Let op, toegang van buiten de EER is ook niet toegestaan.</t>
  </si>
  <si>
    <t>Knockout Eis correct?</t>
  </si>
  <si>
    <t>ICT.1.010</t>
  </si>
  <si>
    <t>Zorgsysteem in het kader van patiëntenzorg:
Bij de verwerking van Persoonsgebonden Gevoelige Informatie (PGI), zoals bijvoorbeeld patiëntengegevens dient het aangeboden systeem de mogelijkheid te bieden dat Amsterdam UMC bij gebruik kan voldoen aan de AVG.</t>
  </si>
  <si>
    <t>Ja/
Nee/
N.v.t. Geen patiëntenzorg</t>
  </si>
  <si>
    <r>
      <rPr>
        <b/>
        <i/>
        <sz val="9"/>
        <color theme="1"/>
        <rFont val="Calibri"/>
        <family val="2"/>
        <scheme val="minor"/>
      </rPr>
      <t>Zorgsysteem</t>
    </r>
    <r>
      <rPr>
        <i/>
        <sz val="9"/>
        <color theme="1"/>
        <rFont val="Calibri"/>
        <family val="2"/>
        <scheme val="minor"/>
      </rPr>
      <t xml:space="preserve">
Deze eis is uitsluitend van toepassing wanneer het een zorg systeem betreft binnen de patiënten zorg.
</t>
    </r>
    <r>
      <rPr>
        <b/>
        <i/>
        <sz val="9"/>
        <color theme="1"/>
        <rFont val="Calibri"/>
        <family val="2"/>
        <scheme val="minor"/>
      </rPr>
      <t>Let op</t>
    </r>
    <r>
      <rPr>
        <i/>
        <sz val="9"/>
        <color theme="1"/>
        <rFont val="Calibri"/>
        <family val="2"/>
        <scheme val="minor"/>
      </rPr>
      <t xml:space="preserve">
Wanneer niet van toepassing regel verwijderen!</t>
    </r>
  </si>
  <si>
    <t>ICT.1.011</t>
  </si>
  <si>
    <t>Het systeem dient functionaliteit te bieden waarmee Amsterdam UMC  invulling kan gegeven aan "het recht op vergetelheid" conform de betreffende richtlijnen geformuleerd door de Autoriteit Persoonsgegevens.
Licht toe hoe dit recht op vergetelheid binnen het systeem is geïmplementeerd.</t>
  </si>
  <si>
    <r>
      <t xml:space="preserve">Deze eis is uitsluitend van toepassing wanneer er persoonsgegevens worden verwerkt.
</t>
    </r>
    <r>
      <rPr>
        <b/>
        <i/>
        <sz val="9"/>
        <color theme="1"/>
        <rFont val="Calibri"/>
        <family val="2"/>
        <scheme val="minor"/>
      </rPr>
      <t>Let op</t>
    </r>
    <r>
      <rPr>
        <i/>
        <sz val="9"/>
        <color theme="1"/>
        <rFont val="Calibri"/>
        <family val="2"/>
        <scheme val="minor"/>
      </rPr>
      <t xml:space="preserve">
Wanneer niet van toepassing regel verwijderen!</t>
    </r>
  </si>
  <si>
    <t>ICT.1.014a</t>
  </si>
  <si>
    <t>Uitsluitend bij medische systemen: 
Leverancier levert als onderdeel van de inschrijving na gunning een volledig ingevuld ‘Manufacturer Disclosure Statement for Medical Device Security (MDS2)' formulier in, conform Medical Device Regulation (MDR).</t>
  </si>
  <si>
    <t>Ja/
Nee/
N.v.t. Geen medisch systeem vlg MDR</t>
  </si>
  <si>
    <r>
      <rPr>
        <b/>
        <i/>
        <sz val="9"/>
        <color theme="1"/>
        <rFont val="Calibri"/>
        <family val="2"/>
        <scheme val="minor"/>
      </rPr>
      <t>Uitsluitend bij medische devices</t>
    </r>
    <r>
      <rPr>
        <i/>
        <sz val="9"/>
        <color theme="1"/>
        <rFont val="Calibri"/>
        <family val="2"/>
        <scheme val="minor"/>
      </rPr>
      <t xml:space="preserve">
De ‘Manufacturer Disclosure Statement for Medical Device Security (MDS2)’ is een middel om tijdens het inkoopproces informatie te verkrijgen over de security en privacy kenmerken (voor toetsing aan de eisen van ISO 27002 en NEN 7510-2) van een medisch apparaat/systeem en om verder te worden gebruikt in het risicomanagement van bijvoorbeeld een zorginstelling.</t>
    </r>
  </si>
  <si>
    <t>Welke documenten exact vereist zijn is afhankelijk van de dienstverlening van de leverancier.
Bij een SaaS hebben we geen installatiegids nodig.</t>
  </si>
  <si>
    <t>ICT.2.001</t>
  </si>
  <si>
    <t xml:space="preserve">Na eventuele gunning zal de leverancier zich committeren aan de aanwijzingen uit het “Self Assessment Leveranciers” en zal deze aanvullende checklist volledig invullen en waar van toepassing de gevraagde gegevens aanleveren. </t>
  </si>
  <si>
    <r>
      <t xml:space="preserve">In 'Checklist' leveranciers gaat in op informatiebeveiliging, controle en logging.
</t>
    </r>
    <r>
      <rPr>
        <b/>
        <i/>
        <sz val="9"/>
        <color theme="1"/>
        <rFont val="Calibri"/>
        <family val="2"/>
        <scheme val="minor"/>
      </rPr>
      <t xml:space="preserve">Let op
</t>
    </r>
    <r>
      <rPr>
        <i/>
        <sz val="9"/>
        <color theme="1"/>
        <rFont val="Calibri"/>
        <family val="2"/>
        <scheme val="minor"/>
      </rPr>
      <t xml:space="preserve">Document zoals beschreven toevoegen en naam document verwerken in de tekst  "&lt;Naam aanbesteding&gt; - jjmmdd" !
</t>
    </r>
  </si>
  <si>
    <t>Op 1 geplaatst</t>
  </si>
  <si>
    <r>
      <t xml:space="preserve">Deze regel is uitsluitend van toepassing bij een systeem dat binnen de ICT omgeving van Amsterdam UMC wordt geïmplementeerd.
Van toepassing bij on-premises systeem en/of bij SaaS componenten welke on-premises worden geplaatst.
</t>
    </r>
    <r>
      <rPr>
        <b/>
        <i/>
        <sz val="9"/>
        <color theme="1"/>
        <rFont val="Calibri"/>
        <family val="2"/>
        <scheme val="minor"/>
      </rPr>
      <t>Let op</t>
    </r>
    <r>
      <rPr>
        <i/>
        <sz val="9"/>
        <color theme="1"/>
        <rFont val="Calibri"/>
        <family val="2"/>
        <scheme val="minor"/>
      </rPr>
      <t xml:space="preserve">
Document zoals beschreven toevoegen!
Wanneer niet van toepassing regel verwijderen.</t>
    </r>
  </si>
  <si>
    <t>ICT.2.003</t>
  </si>
  <si>
    <t>Leverancier heeft kennis genomen van ICT 'Beleidskader Cloud-applicaties" en conformeert zich daaraan.</t>
  </si>
  <si>
    <r>
      <t xml:space="preserve">Alleen van toepassing bij SaaS en/of Cloud oplossingen.
</t>
    </r>
    <r>
      <rPr>
        <b/>
        <i/>
        <sz val="9"/>
        <color theme="1"/>
        <rFont val="Calibri"/>
        <family val="2"/>
        <scheme val="minor"/>
      </rPr>
      <t>Let op</t>
    </r>
    <r>
      <rPr>
        <i/>
        <sz val="9"/>
        <color theme="1"/>
        <rFont val="Calibri"/>
        <family val="2"/>
        <scheme val="minor"/>
      </rPr>
      <t xml:space="preserve">
Document zoals beschreven toevoegen!
Wanneer niet van toepassing regel verwijderen.</t>
    </r>
  </si>
  <si>
    <t>Uitsluitend voor systemen die op locatie Amsterdam UMC worden gehost en waar de leverancier het beheer geheel of gedeeltelijk uitvoert.
Beknopt komt het er op neer dat iedere change via het CAB verloopt en vooraf moet worden aangevraagd en goedgekeurd.
Voor het verhelpen van acute storingen is een versnelde route voorzien. Zie ook ITIL Change Management.</t>
  </si>
  <si>
    <r>
      <t xml:space="preserve">Deze regel is uitsluitend van toepassing bij een systeem dat binnen de ICT omgeving van Amsterdam UMC wordt geïmplementeerd.
Wanneer niet van toepassing regel verwijderen!
Van toepassing bij on-premises systeem en/of bij SaaS componenten welke on-premises worden geplaatst.
</t>
    </r>
    <r>
      <rPr>
        <b/>
        <i/>
        <sz val="9"/>
        <color theme="1"/>
        <rFont val="Calibri"/>
        <family val="2"/>
        <scheme val="minor"/>
      </rPr>
      <t>Let op</t>
    </r>
    <r>
      <rPr>
        <i/>
        <sz val="9"/>
        <color theme="1"/>
        <rFont val="Calibri"/>
        <family val="2"/>
        <scheme val="minor"/>
      </rPr>
      <t xml:space="preserve">
Document zoals beschreven toevoegen!</t>
    </r>
  </si>
  <si>
    <t>Zie Voorblad voor relevante meegestuurde beleidsstukken.</t>
  </si>
  <si>
    <t>Uitsluitend voor on-premises systemen, anders achterwege laten.
We willen inzicht hebben in de frequentie waarmee nieuwe versies e.d. worden uitgebracht. Hoge frequentie betekent veel beheer, veel testen en vergt veel van de eindgebruikers.</t>
  </si>
  <si>
    <t>Gewenst</t>
  </si>
  <si>
    <t>Uitsluitend voor on-premises systemen, anders achterwege laten.
Dit om inzicht te krijgen in de het tempo en de snelheid waarmee de leverancier de technische ontwikkelingen volgt. Dit moet in lijn lopen met onze eigen strategie.</t>
  </si>
  <si>
    <t>Handhaven wanneer de ICT-oplossing SaaS of overige hosting dienstverlening betreft. Anders kan de eis vervallen.</t>
  </si>
  <si>
    <t>ICT.4.002</t>
  </si>
  <si>
    <t>De leverancier heeft zich op de hoogte gesteld van en is bekend met de infrastructuur van de Aanbestedende dienst en onderkend eventuele single points of failure (SPoF). De leverancier heeft maatregelen getroffen om storingen binnen de afgesproken SLA termijn te kunnen verhelpen.</t>
  </si>
  <si>
    <r>
      <t xml:space="preserve">De 'single points of failure' moeten daadwerkelijk bekend worden gemaakt.
</t>
    </r>
    <r>
      <rPr>
        <i/>
        <u/>
        <sz val="9"/>
        <color theme="1"/>
        <rFont val="Calibri"/>
        <family val="2"/>
        <scheme val="minor"/>
      </rPr>
      <t>Toelichting</t>
    </r>
    <r>
      <rPr>
        <i/>
        <sz val="9"/>
        <color theme="1"/>
        <rFont val="Calibri"/>
        <family val="2"/>
        <scheme val="minor"/>
      </rPr>
      <t xml:space="preserve">
Een single point of failure (SPOF) is een </t>
    </r>
    <r>
      <rPr>
        <i/>
        <u/>
        <sz val="9"/>
        <color theme="1"/>
        <rFont val="Calibri"/>
        <family val="2"/>
        <scheme val="minor"/>
      </rPr>
      <t>onderdeel</t>
    </r>
    <r>
      <rPr>
        <i/>
        <sz val="9"/>
        <color theme="1"/>
        <rFont val="Calibri"/>
        <family val="2"/>
        <scheme val="minor"/>
      </rPr>
      <t xml:space="preserve"> van een systeem dat ervoor zorgt dat het hele systeem niet meer werkt als het zou falen.</t>
    </r>
  </si>
  <si>
    <t>ICT.4.003</t>
  </si>
  <si>
    <t>De leverancier bewaakt de beschikbaarheid en capaciteit van applicaties en systemen continue. Overschrijdingen van drempelwaarden worden tijdig gesignaleerd en gerapporteerd aan de opdrachtgever.</t>
  </si>
  <si>
    <t>dubbel sla</t>
  </si>
  <si>
    <t>ICT.4.005</t>
  </si>
  <si>
    <t>De leverancier maakt minimaal dagelijks een back-up conform overeengekomen beschikbaarheidseisen. De resultaten van de back-up worden vastgelegd.</t>
  </si>
  <si>
    <t>ICT.4.007</t>
  </si>
  <si>
    <t>De leverancier heeft voor de geleverde diensten, continuïteits- of disasterrecovery herstelplannen beschikbaar, mocht een calamiteit zich voordoen. Deze plannen zijn beschreven en worden geactualiseert en getest  op een regelmatige basis.
Opdrachtgever wordt op de hoogte gesteld wanneer de testen zijn gepland, indien dit impact heeft op de beschikbaarheid van de geleverde dienst. Indien tekortkomingen worden geconstateerd, dient er een verbeterplan of nieuw plan met duidelijk omschreven acties te worden opgesteld.</t>
  </si>
  <si>
    <t>Alleen bij Hoge B en als de oplossing businesskritisch is</t>
  </si>
  <si>
    <t>uitgebreid</t>
  </si>
  <si>
    <t>Handhaven wanneer beheer van het systeem volledig bij Amsterdam UMC ligt.</t>
  </si>
  <si>
    <r>
      <rPr>
        <i/>
        <u/>
        <sz val="9"/>
        <rFont val="Calibri"/>
        <family val="2"/>
        <scheme val="minor"/>
      </rPr>
      <t>Toelichting</t>
    </r>
    <r>
      <rPr>
        <i/>
        <sz val="9"/>
        <rFont val="Calibri"/>
        <family val="2"/>
        <scheme val="minor"/>
      </rPr>
      <t xml:space="preserve">
De back-up van data alleen is niet genoeg om de beschikbaarheid van deze gegevens te garandeeren, als het herstel afhankelijk is van de ICT-systemen van de leverancier.</t>
    </r>
  </si>
  <si>
    <t>ICT.4.012</t>
  </si>
  <si>
    <t>Geheimhouding &amp; Screening</t>
  </si>
  <si>
    <t>Werknemers van de leverancier en, voor zover van toepassing, ingehuurd personeel en externe gebruikers, die bij hun werkzaamheden met zijn bij verwerkingen in aanraking komen met  gegevens van risicoklasse 2 of 3 dienen een Verklaring Omtrent het Gedrag (VOG) t.b.v. werkgevers/organisatie te overleggen.</t>
  </si>
  <si>
    <r>
      <rPr>
        <b/>
        <i/>
        <sz val="9"/>
        <rFont val="Calibri"/>
        <family val="2"/>
        <scheme val="minor"/>
      </rPr>
      <t>Klasse 0 persoonsgegevens</t>
    </r>
    <r>
      <rPr>
        <i/>
        <sz val="9"/>
        <rFont val="Calibri"/>
        <family val="2"/>
        <scheme val="minor"/>
      </rPr>
      <t xml:space="preserve">: 
Openbare persoonsgegevens waarvan algemeen aanvaard is dat deze geen risico opleveren voor de betrokkene. Denk bijvoorbeeld aan gegevens uit telefoonboeken, brochures en websites. Betrouwbaarheidsniveau: geen
</t>
    </r>
    <r>
      <rPr>
        <b/>
        <i/>
        <sz val="9"/>
        <rFont val="Calibri"/>
        <family val="2"/>
        <scheme val="minor"/>
      </rPr>
      <t>Klasse 1 persoonsgegevens (basis)</t>
    </r>
    <r>
      <rPr>
        <i/>
        <sz val="9"/>
        <rFont val="Calibri"/>
        <family val="2"/>
        <scheme val="minor"/>
      </rPr>
      <t xml:space="preserve">: 
Er is sprake van een beperkt aantal (niet-bijzondere) persoonsgegevens per individu. Er is sprake van één type vastlegging, bijvoorbeeld één lidmaatschap, arbeidsrelatie of klantrelatie. Betrouwbaarheidsniveau: laag
</t>
    </r>
    <r>
      <rPr>
        <b/>
        <i/>
        <sz val="9"/>
        <rFont val="Calibri"/>
        <family val="2"/>
        <scheme val="minor"/>
      </rPr>
      <t>Klasse 2 persoonsgegevens (verhoogd risico)</t>
    </r>
    <r>
      <rPr>
        <i/>
        <sz val="9"/>
        <rFont val="Calibri"/>
        <family val="2"/>
        <scheme val="minor"/>
      </rPr>
      <t xml:space="preserve">: Er worden bijzondere persoonsgegevens gebruikt (zoals genoemd in artikel 8 AVG) of financieel-economische gegevens van de betrokkene. Betrouwbaarheidsniveau: substantieel
</t>
    </r>
    <r>
      <rPr>
        <b/>
        <i/>
        <sz val="9"/>
        <rFont val="Calibri"/>
        <family val="2"/>
        <scheme val="minor"/>
      </rPr>
      <t>Klasse 3 persoonsgegevens (hoog risico)</t>
    </r>
    <r>
      <rPr>
        <i/>
        <sz val="9"/>
        <rFont val="Calibri"/>
        <family val="2"/>
        <scheme val="minor"/>
      </rPr>
      <t>: Er worden gegevens van opsporingsdiensten gebruikt, gegevens uit DNA-databanken, gegevens waar een bijzondere, wettelijk bepaalde, geheimhoudingsplicht op rust en gegevens die onder het beroepsgeheim vallen (zoals medische gegevens). Betrouwbaarheidsniveau: hoog</t>
    </r>
  </si>
  <si>
    <t>Alleen Nederlandse bedrijven?</t>
  </si>
  <si>
    <t>ICT.4.013</t>
  </si>
  <si>
    <t>Fysieke toegangsbeveiliging</t>
  </si>
  <si>
    <t>Alle door de leverancier toegepaste IT-voorzieningen en apparatuur zijn aantoonbaar fysiek beschermd tegen toegang door onbevoegden en tegen schade en storingen. De leverancier kan de werking van deze maatregel aantonen.</t>
  </si>
  <si>
    <t>ICT.4.014</t>
  </si>
  <si>
    <t>Logische toegangsbeveiliging</t>
  </si>
  <si>
    <t>Alle autorisaties vinden aantoonbaar plaats op basis van functiescheiding en volgens het least privilege principe. Er is scheiding van bevoegdheden rond taken, verantwoordelijkheden en bevoegdheden met aantoonbaar extra aandacht voor accounts met hoge privileges, zoals administrators.</t>
  </si>
  <si>
    <r>
      <t xml:space="preserve">Dit is een eis aan de applicatie, ongeacht of dit SaaS, on-premises  of anders is.
</t>
    </r>
    <r>
      <rPr>
        <i/>
        <u/>
        <sz val="9"/>
        <color theme="1"/>
        <rFont val="Calibri"/>
        <family val="2"/>
        <scheme val="minor"/>
      </rPr>
      <t>Toelichting</t>
    </r>
    <r>
      <rPr>
        <i/>
        <sz val="9"/>
        <color theme="1"/>
        <rFont val="Calibri"/>
        <family val="2"/>
        <scheme val="minor"/>
      </rPr>
      <t xml:space="preserve">
Least privilege principe betekent dat autorisaties worden uitgedeeld met zo min mogelijk rechten aan werknemers die nodig zijn om de werkzaamheden uit te kunnen voeren. (business need)
Uitgangspunt dat iemand zo min mogelijk bij informatie en systemen kan. Degene kan alleen bij informatie en systemen die hij nodig heeft voor het werk. </t>
    </r>
  </si>
  <si>
    <t>ICT.4.015</t>
  </si>
  <si>
    <t>Voor de applicatie geldt:
Autorisaties kunnen aantoonbaar worden toegekend op basis van modules/functionaliteiten (incl. lees- of wijzigingsrechten) op scherm/functie/tabblad niveau.</t>
  </si>
  <si>
    <t>Dit is een eis aan de applicatie, ongeacht of dit SaaS, on-premises  of anders is.</t>
  </si>
  <si>
    <t>Applicatie aparte selctie?</t>
  </si>
  <si>
    <t>ICT.4.016</t>
  </si>
  <si>
    <t>Voor de applicatie geldt:
Rollen moeten op gebruikersniveau toegewezen kunnen worden waarbij het inzichtelijk moet zijn wanneer een gebruiker aan meerdere rollen gekoppeld wordt. Bijvoorbeeld bij het uitvoeren van beheerwerkzaamheden.</t>
  </si>
  <si>
    <t>ICT.4.017</t>
  </si>
  <si>
    <t>De leverancier heeft een beleid voor toegangsbeveiliging vastgesteld en gedocumenteerd, waarin in ieder geval is bepaald dat:
• gebruikers en beheerders een unieke login ID en wachtwoord combinatie hebben, 
• gedeelde login ID en wachtwoord combinaties niet zijn toegestaan,
• toegang voor gebruikers en beheerders beperkt is tot het netwerk en de netwerkdiensten waarvoor zij specifiek bevoegd zijn.</t>
  </si>
  <si>
    <t>Handhaven wanneer de ICT-oplossing SaaS of overige hosting dienstverlening betreft. Anders kan de eis vervallen.
Dit volgens of NEN7510 (2024) of ISO27002 (2022)</t>
  </si>
  <si>
    <t>ja</t>
  </si>
  <si>
    <t>ICT.4.018</t>
  </si>
  <si>
    <t>De leverancier volgt aantoonbaar een formeel proces voor het beheer van toegangsrechten van gebruikers en beheerders. 
Het toegangsbeheerproces omvat tenminste:
• het registreren van gebruikers en de aan hen toegekende rechten, 
• het toekennen van niet meer rechten dan nodig voor de uitoefening van taken en 
• het wijzigen of intrekken van die rechten bij wijziging of beëindiging van het dienstverband of contract</t>
  </si>
  <si>
    <t>ICT.4.019</t>
  </si>
  <si>
    <t>De beheerders die in dienst zijn van of namens de leverancier toegang tot het systeem hebben, worden aantoonbaar
• op de hoogte gesteld van het toegangsbeveiligingsbeleid en
• ondertekenen een verklaring dat zij persoonlijke geheime authenticatie-informatie geheimhouden en in geval van inbreuk direct maatregelen nemen om de gevolgen te beperken.</t>
  </si>
  <si>
    <t>Handhaven wanneer de ICT-oplossing SaaS of overige hosting dienstverlening betreft. Anders kan de eis vervallen.
Voorbeelden van persoonlijke geheime authenticatie-informatie is; wachtwoorden of authenticatie codes.</t>
  </si>
  <si>
    <t>ik zou verwachten dat dit in het beleid al generiek staat beschreven</t>
  </si>
  <si>
    <t>ICT.4.020</t>
  </si>
  <si>
    <t>De leverancier controleert van beheerders minimaal elke 6 maanden of de  toegangrechten tot de ICT-systemen nog conform het toegangsbeveiligingsbeleid is en voert zonodig correcties uit.</t>
  </si>
  <si>
    <r>
      <rPr>
        <i/>
        <u/>
        <sz val="9"/>
        <color theme="1"/>
        <rFont val="Calibri"/>
        <family val="2"/>
        <scheme val="minor"/>
      </rPr>
      <t>Toelichting</t>
    </r>
    <r>
      <rPr>
        <i/>
        <sz val="9"/>
        <color theme="1"/>
        <rFont val="Calibri"/>
        <family val="2"/>
        <scheme val="minor"/>
      </rPr>
      <t xml:space="preserve">
Beheerders hebben verhoogde toegangsrechten en andere privileges waardoor zij aantrekkelijk zijn voor cyberrciminelen.
Beheerers zijn werknemers die in dienst zijn van of namens de leverancier op treden voor beheerwerkzaamheden.
</t>
    </r>
  </si>
  <si>
    <t>ICT.4.021</t>
  </si>
  <si>
    <t xml:space="preserve">Aan de hand van het interne toegangsbeveiligingsbeleid dat de leverancier hanteert, voert de leverancier beveiligde inlogprocedures voor systemen en toepassingen uit. 
De inlogprocedures omvatten, gezien de gevoeligheid van deze gegevens, sterke authenticatie met minimaal multi-factor authenticatie.
</t>
  </si>
  <si>
    <r>
      <rPr>
        <i/>
        <u/>
        <sz val="9"/>
        <color theme="1"/>
        <rFont val="Calibri"/>
        <family val="2"/>
        <scheme val="minor"/>
      </rPr>
      <t>Toelichting</t>
    </r>
    <r>
      <rPr>
        <i/>
        <sz val="9"/>
        <color theme="1"/>
        <rFont val="Calibri"/>
        <family val="2"/>
        <scheme val="minor"/>
      </rPr>
      <t xml:space="preserve">
Multi-factor authenticatie is een methode om vast te stellen of een ge_x0002_bruiker of digitaal systeem wel is wie of wat hij zegt te zijn. Je gebruikt hiervoor verschillende manieren. Bijvoorbeeld een wachtwoord en een code die de gebruiker met een authenticator-APP krijgt. Of een combinatie van een vingerafdruk en een wachtwoord.</t>
    </r>
  </si>
  <si>
    <t>ICT.4.022</t>
  </si>
  <si>
    <t>Geef aan welke multi-factor authenticatie methoden uw oplossing faciliteert.</t>
  </si>
  <si>
    <t>kort</t>
  </si>
  <si>
    <t>ICT.4.023</t>
  </si>
  <si>
    <t>De inlogprocedures die gebruik maken van multi-factor authenticatie dienen federatief op basis van Active Directory Federation Services (ADFS), Security Assertion Markup Language (SAML), FIDO2 of gelijkwaardige protocollen worden gebruikt. 
Hiermee dient tevens Single Sign LogOn (SSO) gefaciliteerd te worden.</t>
  </si>
  <si>
    <r>
      <rPr>
        <i/>
        <u/>
        <sz val="9"/>
        <color theme="1"/>
        <rFont val="Calibri"/>
        <family val="2"/>
        <scheme val="minor"/>
      </rPr>
      <t>Toelichting</t>
    </r>
    <r>
      <rPr>
        <i/>
        <sz val="9"/>
        <color theme="1"/>
        <rFont val="Calibri"/>
        <family val="2"/>
        <scheme val="minor"/>
      </rPr>
      <t xml:space="preserve">
Door gebruik van federatie kan Amsterdam UMC eigen accounts gebruiken voor de IT-oplossing.</t>
    </r>
  </si>
  <si>
    <t>ICT.4.024</t>
  </si>
  <si>
    <t>Het aangeboden systeem ondersteunt IAM (Identity and Access Management). 
Licht dit toe.</t>
  </si>
  <si>
    <r>
      <rPr>
        <i/>
        <u/>
        <sz val="9"/>
        <color theme="1"/>
        <rFont val="Calibri"/>
        <family val="2"/>
        <scheme val="minor"/>
      </rPr>
      <t>Toelichting</t>
    </r>
    <r>
      <rPr>
        <i/>
        <sz val="9"/>
        <color theme="1"/>
        <rFont val="Calibri"/>
        <family val="2"/>
        <scheme val="minor"/>
      </rPr>
      <t xml:space="preserve">
IAM: Algemeen begrip voor twee systemen;
- identificatiesystemen: wie ben je?
- autorisatiesystemen: wat mag je?</t>
    </r>
  </si>
  <si>
    <t>ICT.4.025</t>
  </si>
  <si>
    <t>De geboden IAM invulling voorziet in functionaliteit om niet meer valide of verlopen accounts, geautomatiseerd te verwijderen. Hierbij worden ook de aan het account geassocieerde rechten ingetrokken.
Mocht dat niet mogelijk zijn dan dient er in de ICT-systeem zelf tooling beschikbaar te zijn om niet meer relevante accounts met alle geassocieerde rechten e.d. op te schonen.</t>
  </si>
  <si>
    <r>
      <rPr>
        <i/>
        <u/>
        <sz val="9"/>
        <color theme="1"/>
        <rFont val="Calibri"/>
        <family val="2"/>
        <scheme val="minor"/>
      </rPr>
      <t>Toelichting</t>
    </r>
    <r>
      <rPr>
        <i/>
        <sz val="9"/>
        <color theme="1"/>
        <rFont val="Calibri"/>
        <family val="2"/>
        <scheme val="minor"/>
      </rPr>
      <t xml:space="preserve">
Technische kwetsbaarheid. 
Fout in een digitaal systeem waardoor een aanvaller in het systeem kan komen. 
De aanvaller kan vervolgens bij informatie of toepassingen in het systeem komen, terwijl hij dat niet mag. Of de aanvaller 
zorgt ervoor dat de gebruiker niet meer bij deze informatie kan komen. Of de toepassing niet meer kan gebruiken.</t>
    </r>
  </si>
  <si>
    <t>ICT.4.027</t>
  </si>
  <si>
    <t>De leverancier inspecteert aantoonbaar alle gegevensverkeer vanuit externe en/of niet-vertrouwde netwerken in (near) real-time.</t>
  </si>
  <si>
    <t>ICT.4.028</t>
  </si>
  <si>
    <t>De leverancier voert aantoonbaar een Intrusion Detection/Prevention Systeem dat netwerk gebaseerde aanvallen herkent op basis van:
• signatures, 
• protocolvalidatie en 
• anomaly detection.</t>
  </si>
  <si>
    <t xml:space="preserve">
Voor uitleg zie: https://en.wikipedia.org/wiki/Intrusion_detection_system</t>
  </si>
  <si>
    <r>
      <rPr>
        <i/>
        <u/>
        <sz val="9"/>
        <color theme="1"/>
        <rFont val="Calibri"/>
        <family val="2"/>
        <scheme val="minor"/>
      </rPr>
      <t>Toelichting</t>
    </r>
    <r>
      <rPr>
        <i/>
        <sz val="9"/>
        <color theme="1"/>
        <rFont val="Calibri"/>
        <family val="2"/>
        <scheme val="minor"/>
      </rPr>
      <t xml:space="preserve">
Onder hardening wordt verstaan:
Niet gebruikte functies in hardware en software uitzetten of weghalen. En de rechten van andere functies waar mogelijk beperken. Zo verkleint men het aanvalsoppervlak en daarmee het risico van aanvallen op de ICT-componenten.
Voorbeelden van software functies zijn netwerkservices zoals SNMP die niet gebruikt worden voor het functioneren van de applicatie</t>
    </r>
  </si>
  <si>
    <t>ICT.4.030</t>
  </si>
  <si>
    <t>De leverancier versleutelt altijd opgeslagen vertrouwelijke gegevens, waaronder privacygevoelige informatie. 
Vooral in de volgende situaties:
• op verwijderbare media (zoals extern opgeslagen back-up tapes, Dvd's, geheugenkaarten en USB-sticks);
• in het opslaggeheugen van mobiele apparatuur (zoals het in- en externe geheugen van laptops, smartphones en tablets).</t>
  </si>
  <si>
    <t>Opsplitsen in 2 vragen. 1) privacygevoelig en 2) verwijderb media</t>
  </si>
  <si>
    <t>ICT.4.031</t>
  </si>
  <si>
    <t xml:space="preserve">a) End-to-end encryptie is noodzakelijk. Indien data fysiek getransporteerd wordt (zoals met back-up tapes of disks). </t>
  </si>
  <si>
    <t>Handhaven wanneer de ICT-oplossing SaaS of overige hosting dienstverlening betreft. Anders kan de eis vervallen.
Versleuteling vindt plaats van systeem naar systeem en niet van netwerk naar netwerk. Hierdoor wordt een groter betrouwbaarheidsniveau gerealiseerd.</t>
  </si>
  <si>
    <t>Ook opsplitsen. Mn Sessies en fysiek</t>
  </si>
  <si>
    <t>b) De leverancier versleutelt de privacygevoelige informatie over computernetwerken, in ieder geval in de volgende situaties:
• Alle internetverbindingen
• Sessies die beheerders opzetten naar computers voor het uitvoeren van beheerwerkzaamheden over het (eigen netwerk). Er worden dan encryptievoorzieningen binnen de beheertools (SSH bv) of door netwerkprotocollen zoals HTTPS toe te passen;
• Via draadloze datacommunicatie;
• Als er sensitieve informatie zoals wachtwoorden worden opgeslagen of verzonden via het netwerk</t>
  </si>
  <si>
    <t>ICT.4.032</t>
  </si>
  <si>
    <t>De leverancier maakt gebruik van het versleuten van de verbinding en hashing algoritmen, bij externe verbindingen (bijvoorbeeld over het internet), die voldoen aan de huidige eisen en de OWASP standaarden.</t>
  </si>
  <si>
    <t>Handhaven wanneer de ICT-oplossing SaaS, overige hosting dienstverlening of 'beheer op afstand' betreft. Anders kan de eis vervallen.</t>
  </si>
  <si>
    <t>dubbel met vorige?</t>
  </si>
  <si>
    <t>ICT.4.034</t>
  </si>
  <si>
    <t>De leverancier verwijdert data van af te danken apparatuur en verwijderbare media, middels een secure erase procedure, voordat de hardware wordt afgevoerd of weggegooid.
Dit kan ook middels contractuele afspraken met een derde partij, die deze datadragers volgens een gecertificeerde methode (zoals WEEELABEX of gelijkwaardig) vernietigd.</t>
  </si>
  <si>
    <r>
      <t xml:space="preserve">Handhaven wanneer de ICT-oplossing SaaS of overige hosting dienstverlening betreft. Anders kan de eis vervallen.
</t>
    </r>
    <r>
      <rPr>
        <i/>
        <u/>
        <sz val="9"/>
        <color theme="1"/>
        <rFont val="Calibri"/>
        <family val="2"/>
        <scheme val="minor"/>
      </rPr>
      <t>Toelichting</t>
    </r>
    <r>
      <rPr>
        <i/>
        <sz val="9"/>
        <color theme="1"/>
        <rFont val="Calibri"/>
        <family val="2"/>
        <scheme val="minor"/>
      </rPr>
      <t xml:space="preserve">
WEEELABEX (Waste of Electric and Electronic Equipment Label of Excellence)</t>
    </r>
  </si>
  <si>
    <t>ICT.4.035</t>
  </si>
  <si>
    <t xml:space="preserve">De leverancier hanteert een maximale geldigheidstermijn van 1 jaar voor cryptografische sleutels en certificaten. </t>
  </si>
  <si>
    <t>ICT.4.036</t>
  </si>
  <si>
    <t>Informatiebeveiliging &amp; toegang
Data integriteit</t>
  </si>
  <si>
    <t>Misbruik van bestaande sessies dient aantoonbaar te worden tegengegaan door sessiemanagement in te richten. 
- Dat kan middels het toevoegen van security headers bij gebruik van HTTP. 
- Andere protocollen zoals SMTP, IMAP, HL7 en SSH moeten met andere methoden aantoonbaar worden beveiligd.
- Er worden geen verouderde (legacy) protocollen gebruikt die een beveiligingsrisico met zich meedragen</t>
  </si>
  <si>
    <t xml:space="preserve">Alleen van toepassing bij SaaS en/of Cloud oplossingen.
</t>
  </si>
  <si>
    <t>SH is wel specifiek voor webportals.</t>
  </si>
  <si>
    <t>ICT.4.037</t>
  </si>
  <si>
    <t>Alle in- en uitvoer van data binnen het ICT-systeem wordt aantoonbaar genormaliseerd, gevalideerd en ingeperkt waarbij data-integriteit aantoonbaar wordt gewaarborgd</t>
  </si>
  <si>
    <t>Alle invoer in interfaces wordt getoets en gevalideerd of de ingeverde input juist is en secure.</t>
  </si>
  <si>
    <t>ICT.4.038</t>
  </si>
  <si>
    <t>Het lekken van configuratiegegevens in headers, banners en error foutmeldingen op webpagina's dient aantoonbaar met technische maatregelen voorkomen te zijn.</t>
  </si>
  <si>
    <t>ICT.4.039</t>
  </si>
  <si>
    <t>De leverancier legt aantoonbaar activiteiten die gebruikers uitvoeren op (persoons-) gegevens vast in logbestanden en registreert goedgekeurde en geweigerde pogingen om toegang te verkrijgen tot bronnen van deze gegevens.</t>
  </si>
  <si>
    <t>ICT.4.040</t>
  </si>
  <si>
    <t>De leverancier heeft maatregelen genomen om logfaciliteiten en loggegevens in logbestanden te beschermen tegen
- vernietiging
- vervalsing en 
- onbevoegde toegang.</t>
  </si>
  <si>
    <t>Handhaven wanneer de ICT-oplossing SaaS of overige hosting dienstverlening betreft.</t>
  </si>
  <si>
    <t>ICT.4.041</t>
  </si>
  <si>
    <t>De leverancier legt activiteiten van systeembeheerders en -operators vast en beoordeelt deze op (mogelijk) misbruik van toegangsrechten.</t>
  </si>
  <si>
    <r>
      <t xml:space="preserve">Handhaven wanneer de ICT-oplossing SaaS of overige hosting dienstverlening betreft.
</t>
    </r>
    <r>
      <rPr>
        <i/>
        <u/>
        <sz val="9"/>
        <color theme="1"/>
        <rFont val="Calibri"/>
        <family val="2"/>
        <scheme val="minor"/>
      </rPr>
      <t>Toelichting</t>
    </r>
    <r>
      <rPr>
        <i/>
        <sz val="9"/>
        <color theme="1"/>
        <rFont val="Calibri"/>
        <family val="2"/>
        <scheme val="minor"/>
      </rPr>
      <t xml:space="preserve">
Misbruik van privileges door de beheerder of doordat het account gehackt is.</t>
    </r>
  </si>
  <si>
    <t>ICT.4.042</t>
  </si>
  <si>
    <t>De leverancier gebruikt aantoonbaar één bron als referentietijd voor alle onderliggende systemen en systeemcomponenten. Hierdoor worden alle relevante informatieverwerkende systemen  gesynchroniseerd, zodat de nauwkeurigheid van logbestanden gewaarborgd is.</t>
  </si>
  <si>
    <t>ICT.4.043</t>
  </si>
  <si>
    <t>De leverancier levert aan de Aanbestedende dienst op verzoek een rapportage waarin ten minste zijn opgenomen. Het rapport wordt binnen 3 werkdagen aangeboden.
• aantallen geslaagde en mislukte inlogpogingen;
• data en tijden van niet succesvolle inlogpogingen;
• gevraagde en verleende toegang tot gedeelde bestanden/informatie buiten de regulieren gebruikstijden;
• activiteiten van beheerders;
• significante gebruikershandelingen (zoals mutaties aan autorisaties, configuratieparameters en stamgegevens; afhankelijk van applicatie);
• gedetecteerde malware (wormen/virussen/spyware e.d.) en storingen in de dienstverlening.</t>
  </si>
  <si>
    <r>
      <t xml:space="preserve">Handhaven wanneer de ICT-oplossing SaaS of overige hosting dienstverlening betreft.
</t>
    </r>
    <r>
      <rPr>
        <i/>
        <u/>
        <sz val="9"/>
        <color theme="1"/>
        <rFont val="Calibri"/>
        <family val="2"/>
        <scheme val="minor"/>
      </rPr>
      <t>Toelichting</t>
    </r>
    <r>
      <rPr>
        <i/>
        <sz val="9"/>
        <color theme="1"/>
        <rFont val="Calibri"/>
        <family val="2"/>
        <scheme val="minor"/>
      </rPr>
      <t xml:space="preserve">
Hiermee wordt onder andere uitvoering gegeven aan het recht op audit.</t>
    </r>
  </si>
  <si>
    <t>Lijkt me goed om dat eventueel vastteleggen als wens</t>
  </si>
  <si>
    <t>ICT.4.044</t>
  </si>
  <si>
    <t xml:space="preserve">De leverancier bewaart alle informatie in de logbestanden voor 6 maanden, tenzij wettelijke verplichtingen anders voorschrijven of de logbestanden nodig zijn voor onderzoek in het kader van een (vermoed) beveiligingsincident. Gedurende die periode kan deze informatie gegarandeerd worden ingezien door de Aanbestedende dienst. 
</t>
  </si>
  <si>
    <r>
      <t xml:space="preserve">Handhaven wanneer de ICT-oplossing SaaS of overige hosting dienstverlening betreft. Anders kan de eis vervallen.
</t>
    </r>
    <r>
      <rPr>
        <i/>
        <u/>
        <sz val="9"/>
        <color theme="1"/>
        <rFont val="Calibri"/>
        <family val="2"/>
        <scheme val="minor"/>
      </rPr>
      <t>Toelichting</t>
    </r>
    <r>
      <rPr>
        <i/>
        <sz val="9"/>
        <color theme="1"/>
        <rFont val="Calibri"/>
        <family val="2"/>
        <scheme val="minor"/>
      </rPr>
      <t xml:space="preserve">
De maximale bewaartermijn wordt gesteld om te voldoen aan AVG eisen. Na het verstrijken van deze termijn moeten de logrecords verwijderd worden.
Een uitzondering hierop zijn als wettelijke verplichtingen dit anders voorschrijven, of als de logbestanden nodig zijn voor onderzoek in het kader van een (vermoed) beveiligingsincident. Gedurende die periode kan deze informatie gegarandeerd worden ingezien door de Aanbestedende dienst.</t>
    </r>
  </si>
  <si>
    <t>Zowel voor on-premises als off-premises systemen.</t>
  </si>
  <si>
    <t>ICT.4.046</t>
  </si>
  <si>
    <t>De ICT-oplossing heeft een mogelijkheid om specifieke logs zoals het toegangslog en security log naar een centrale logging omgeving over te zetten.</t>
  </si>
  <si>
    <t>ICT.4.047</t>
  </si>
  <si>
    <t>Integriteit: Logging events zijn beveiligd tegen onbedoelde aanpassingen, ook van beheerders met hoge rechten.</t>
  </si>
  <si>
    <r>
      <rPr>
        <i/>
        <u/>
        <sz val="9"/>
        <color theme="1"/>
        <rFont val="Calibri"/>
        <family val="2"/>
        <scheme val="minor"/>
      </rPr>
      <t>Toelichting</t>
    </r>
    <r>
      <rPr>
        <i/>
        <sz val="9"/>
        <color theme="1"/>
        <rFont val="Calibri"/>
        <family val="2"/>
        <scheme val="minor"/>
      </rPr>
      <t xml:space="preserve">
1. Proactive not reactive - hier gaat het om maatregelen om te voorkomen dat de privacy van mensen wordt geschonden.
2. Privacy as the default setting - individuen hoeven geen actie te ondernemen om hun privacy te beschermen, privacy is ingebouwd in de software.
3. Privacy embedded into design - privacy wordt een essentieel deel van de kernfunctionaliteiten. 
4. Full functionality - valse tegenstelling zoals security vs. privacy of functionaliteit vs privacy vermijden. 
5. Transparantie &amp; recht op informatie -  De applicaties waar een organisatie gebruik van maakt moet conform zijn aan het niveau van privacy en security dat door de organisatie wordt gehanteerd. 
6. Respect for User Privacy - de privacy van het individu is overal in het ontwerp van de software op de voorgrond aanwezig.
7. End-to-End security - Voordat er persoonsgegevens worden verzameld is Privacy by Design al geïmplementeerd.</t>
    </r>
  </si>
  <si>
    <r>
      <t xml:space="preserve">Leverancier zal hiervoor een aparte bijlage moeten indienen.
</t>
    </r>
    <r>
      <rPr>
        <i/>
        <u/>
        <sz val="9"/>
        <color theme="1"/>
        <rFont val="Calibri"/>
        <family val="2"/>
        <scheme val="minor"/>
      </rPr>
      <t>Toelichting</t>
    </r>
    <r>
      <rPr>
        <i/>
        <sz val="9"/>
        <color theme="1"/>
        <rFont val="Calibri"/>
        <family val="2"/>
        <scheme val="minor"/>
      </rPr>
      <t xml:space="preserve">
1. Proactive not reactive - hier gaat het om maatregelen om te voorkomen dat de privacy van mensen wordt geschonden.
2. Privacy as the default setting - individuen hoeven geen actie te ondernemen om hun privacy te beschermen, privacy is ingebouwd in de software.
3. Privacy embedded into design - privacy wordt een essentieel deel van de kernfunctionaliteiten. 
4. Full functionality - valse tegenstelling zoals security vs. privacy of functionaliteit vs privacy vermijden. 
5. Transparantie &amp; recht op informatie -  De applicaties waar een organisatie gebruik van maakt moet conform zijn aan het niveau van privacy en security dat door de organisatie wordt gehanteerd. 
6. Respect for User Privacy - de privacy van het individu is overal in het ontwerp van de software op de voorgrond aanwezig.
7. End-to-End security - Voordat er persoonsgegevens worden verzameld is Privacy by Design al geïmplementeerd.</t>
    </r>
  </si>
  <si>
    <t>ICT.4.051</t>
  </si>
  <si>
    <t>Op welke wijze heeft u deze security-aspecten geïmplementeerd? Lever hiervoor onderbouwende documentatie aan.</t>
  </si>
  <si>
    <t>Leverancier zal hiervoor een aparte bijlage moeten indienen.</t>
  </si>
  <si>
    <t>Applicatie-beheerders kunnen zelf direct bij de logging van de applicatie.</t>
  </si>
  <si>
    <t>Logging van de applicatie wordt geschreven naar een leesbaar bestandsformaat.</t>
  </si>
  <si>
    <t>ICT.4.058</t>
  </si>
  <si>
    <t>De directie van de leverancier heeft een Informatiebeveiligingsbeleid vastgesteld en communiceert dit aantoonbaar op regelmatige basis, zowel intern als aan relevante externe partijen.</t>
  </si>
  <si>
    <t>Deze en onderstaande eisen zijn bedoeld om de toepassing van een kwaliteitssysteem te verifiëren dat gelijkwaardig is aan de NEN 7510. Bij een geldig certificaat zal de leverancier overal 'ja' in kunnen vullen.</t>
  </si>
  <si>
    <t>Communicatie is dit nodig als eis?</t>
  </si>
  <si>
    <t>ICT.4.059</t>
  </si>
  <si>
    <t>Het informatiebeveiligingsbeleid wordt aantoonbaar tenminste jaarlijks beoordeeld of als zich een grote verandering heeft voorgedaan.</t>
  </si>
  <si>
    <t>ICT.4.063</t>
  </si>
  <si>
    <t>Bewustzijn en training</t>
  </si>
  <si>
    <t>Bewust veilig cybergedrag
Alle werknemers van de leverancier en, voor zover van toepassing, ingehuurd personeel en externe gebruikers krijgen aantoonbaar, conform de vigerende ISO/NEN normeringen, training bij indiensttreding en vervolgens regelmatig bijscholing over het Informatiebeveiligingsbeleid en de informatiebeveiligingsprocedures. Beschrijf deze intake procedure.</t>
  </si>
  <si>
    <t>ICT.4.066</t>
  </si>
  <si>
    <t>De leverancier heeft aantoonbaar een incident classificatiekader (al dan niet geautomatiseerd) naar urgentie en impact in gebruik.</t>
  </si>
  <si>
    <t>ICT.4.067</t>
  </si>
  <si>
    <t>Datalekmeldingen
De leverancier heeft aantoonbaar een procedure ingericht om de opdrachtgever tijdig en adequaat te informeren over potentiële datalekken waarvan hij kennis krijgt (inclusief die bij sub-verwerkers of hulpleveranciers) en documenteert bij een incident alle stappen die zijn ondernomen in het kader van de meldplicht datalekken.</t>
  </si>
  <si>
    <t>sa</t>
  </si>
  <si>
    <t>ICT.4.068</t>
  </si>
  <si>
    <t>Wijzigingsbeheer
De leverancier heeft aantoonbaar een proces ingericht voor wijzigingsbeheer, bijvoorbeeld op basis van ITIL v3 of hoger, danwel ISO 20000-1.</t>
  </si>
  <si>
    <t>sa toevoegen?</t>
  </si>
  <si>
    <t>ICT.5.001</t>
  </si>
  <si>
    <t>SaaS oplossing</t>
  </si>
  <si>
    <t>De oplossing betreft een SaaS oplossing waarbij de leverancier verantwoordelijk is voor het beschikbaar maken en beheren (operations, d.w.z. technisch beheer, inclusief serverbeheer en databasebeheer) en het door ontwikkelen (development). De kosten hiervan zijn opgenomen in het aanbod.</t>
  </si>
  <si>
    <r>
      <t xml:space="preserve">Alleen van toepassing bij SaaS en/of Cloud oplossingen.
Wanneer niet van toepassing regel verwijderen!
</t>
    </r>
    <r>
      <rPr>
        <i/>
        <u/>
        <sz val="9"/>
        <rFont val="Calibri"/>
        <family val="2"/>
        <scheme val="minor"/>
      </rPr>
      <t>Toelichting</t>
    </r>
    <r>
      <rPr>
        <i/>
        <sz val="9"/>
        <rFont val="Calibri"/>
        <family val="2"/>
        <scheme val="minor"/>
      </rPr>
      <t xml:space="preserve">
Software-as-a-Service (SaaS) is een model waarbij softwaretoepassingen via internet worden aangeleverd, dus als een dienst (service). </t>
    </r>
  </si>
  <si>
    <t>ICT.5.003</t>
  </si>
  <si>
    <t>In voorkomende gevallen kan de Aanbestedende dienst gebruik maken van de exit-strategie die de leverancier standaard aanbiedt.
Beschrijf de op voorhanden zijnde exit-strategie naar de belangrijkste SaaS leveranciers die soortgelijke diensten leveren. Geef aan hoe u de migratie voorziet van de data en van de inrichting.</t>
  </si>
  <si>
    <t>zeer uitgebreid</t>
  </si>
  <si>
    <r>
      <t xml:space="preserve">Alleen van toepassing bij SaaS en/of Cloud oplossingen.
</t>
    </r>
    <r>
      <rPr>
        <i/>
        <u/>
        <sz val="9"/>
        <rFont val="Calibri"/>
        <family val="2"/>
        <scheme val="minor"/>
      </rPr>
      <t>Toelichting</t>
    </r>
    <r>
      <rPr>
        <i/>
        <sz val="9"/>
        <rFont val="Calibri"/>
        <family val="2"/>
        <scheme val="minor"/>
      </rPr>
      <t xml:space="preserve">
Exit service betekent dat na (een voortijdige) beëindiging van het contract Amsterdam UMC een overgangsperiode heeft waarbij de data van Amsterdam UMC bij de leverancier beschikbaar blijft zodat de dienst transparant kan worden omgezet naar de dienst van een andere leverancier.</t>
    </r>
  </si>
  <si>
    <t>ICT.5.004</t>
  </si>
  <si>
    <t>De oplossing die leverancier aanbiedt, biedt de [XX] gebruikers van de Aanbestedende dienst met afdoende performance waarbij de maximale laadtijd van een pagina of zoekresultatenscherm in een webapplicatie in 99,9% van de gevallen niet meer dan 0,7 seconden bedraagt.
Deze eis geldt voor een standaard Amsterdam UMC virtuele werkplek.</t>
  </si>
  <si>
    <r>
      <t>Indien van toepassing, vul dan in de 'toelichting op antwoord' het aantal gebruikers [</t>
    </r>
    <r>
      <rPr>
        <b/>
        <i/>
        <sz val="9"/>
        <rFont val="Calibri"/>
        <family val="2"/>
        <scheme val="minor"/>
      </rPr>
      <t>XX</t>
    </r>
    <r>
      <rPr>
        <i/>
        <sz val="9"/>
        <rFont val="Calibri"/>
        <family val="2"/>
        <scheme val="minor"/>
      </rPr>
      <t xml:space="preserve">] in. 
</t>
    </r>
    <r>
      <rPr>
        <b/>
        <i/>
        <sz val="9"/>
        <rFont val="Calibri"/>
        <family val="2"/>
        <scheme val="minor"/>
      </rPr>
      <t>Let op</t>
    </r>
    <r>
      <rPr>
        <i/>
        <sz val="9"/>
        <rFont val="Calibri"/>
        <family val="2"/>
        <scheme val="minor"/>
      </rPr>
      <t xml:space="preserve">
Wanneer vooraf duidelijk is dat deze eis niet van toepassing is zet dan deze vraag op vervallen.</t>
    </r>
  </si>
  <si>
    <t>ICT.5.005</t>
  </si>
  <si>
    <t xml:space="preserve">Het systeem kan omgaan met voorziene en onvoorziene toe- en afname in minimaal 25% van het in de overeenkomst overeengekomen aantal gebruikers, hoeveelheid gegevens en de belasting van het systeem. </t>
  </si>
  <si>
    <t>Zowel voor off-premises als on-premises waarbij Leverancier relevante dienstverlening biedt.</t>
  </si>
  <si>
    <t>Het besturingssysteem van de ICT-oplossing draait op de meest recente (n), of de een na laatste (n-1) versie van Microsoft OS, MacOS of Linux OS.
Wat betreft Amsterdam UMC serverbeheer zijn de volgende modellen toegestaan:
1. Virtual rackhosting inclusief ESX (m.b.v. van OVA of ISO image)
2. Beheerserver tot en met OS door Amsterdam UMC
3. Volledig beheer door Amsterdam UMC</t>
  </si>
  <si>
    <r>
      <t xml:space="preserve">Alleen van toepassing op on-premises systemen.
</t>
    </r>
    <r>
      <rPr>
        <i/>
        <u/>
        <sz val="9"/>
        <color theme="1"/>
        <rFont val="Calibri"/>
        <family val="2"/>
        <scheme val="minor"/>
      </rPr>
      <t>Toelichting</t>
    </r>
    <r>
      <rPr>
        <i/>
        <sz val="9"/>
        <color theme="1"/>
        <rFont val="Calibri"/>
        <family val="2"/>
        <scheme val="minor"/>
      </rPr>
      <t xml:space="preserve">
De term ‘n-1’ is een wiskundige uitdrukking die in de IT vaak wordt gebruikt om een ​​versie van software of hardware weer te geven die één stap achterloopt op de nieuwste versie. In deze context vertegenwoordigt ‘n’ de huidige versie en ‘n-1’ vertegenwoordigt de vorige versie.
Als de huidige versie van een software bijvoorbeeld 4.2 is, dan zou de ‘n-1’-versie 4.1 zijn. Dit concept wordt in de IT vaak gebruikt om software-updates en upgrades te beheren, zodat systemen compatibel en functioneel blijven, zelfs wanneer er nieuwe versies worden uitgebracht.</t>
    </r>
  </si>
  <si>
    <t>Leverancier zorgt ervoor dat levert binnen 18 maanden na de release van een nieuwe versie van het OS of andere ICT componenten zoals virtualisatie, voor een compatibele client en server versie van de oplossing. 
Leverancier zorgt ervoor dat er een compatibele client en server versie van de oplossing beschikbaar is voor de meest recente versie (versie n) van het OS of andere ICT componenten zoals virtualisatie en op de vorige nog gesupporte versie (n-1)  binnen 18 maanden na de release van versie n. 
De kosten hiervoor zijn opgenomen in de aanbieding.</t>
  </si>
  <si>
    <t>Als er een nieuwe versie van het operating system wordt gepubliceerd, moet leverancier een aangepaste versie van de geleverde software aanbieden.</t>
  </si>
  <si>
    <r>
      <t xml:space="preserve">Alleen voor on-premises systemen waarvan het beheer bij Amsterdam UMC ligt.
</t>
    </r>
    <r>
      <rPr>
        <i/>
        <u/>
        <sz val="9"/>
        <color theme="1"/>
        <rFont val="Calibri"/>
        <family val="2"/>
        <scheme val="minor"/>
      </rPr>
      <t>Toelichting</t>
    </r>
    <r>
      <rPr>
        <i/>
        <sz val="9"/>
        <color theme="1"/>
        <rFont val="Calibri"/>
        <family val="2"/>
        <scheme val="minor"/>
      </rPr>
      <t xml:space="preserve">
De term ‘n-1’ is een wiskundige uitdrukking die in de IT vaak wordt gebruikt om een ​​versie van software of hardware weer te geven die één stap achterloopt op de nieuwste versie. In deze context vertegenwoordigt ‘n’ de huidige versie en ‘n-1’ vertegenwoordigt de vorige versie.
Als de huidige versie van een software bijvoorbeeld.4.2 is, dan zou de ‘n-1’-versie 4.1 zijn. Dit concept wordt in de IT vaak gebruikt om software-updates en upgrades te beheren, zodat systemen compatibel en functioneel blijven, zelfs wanneer er nieuwe versies worden uitgebracht.</t>
    </r>
  </si>
  <si>
    <t>ICT.6.005</t>
  </si>
  <si>
    <t>De ICT-oplossing ondersteunt maatregelen om opschaling omtrent CPU, geheugen en storage mogelijk te maken.</t>
  </si>
  <si>
    <t>Alleen voor on-premises systemen.</t>
  </si>
  <si>
    <t>ICT.6.006</t>
  </si>
  <si>
    <t>Beschrijf op welke wijze opschaling van CPU, geheugen of storage mogelijk is.</t>
  </si>
  <si>
    <t>ICT.6.007</t>
  </si>
  <si>
    <t>Indien de serverapplicatie gevirtualiseerd is, dient deze volledig ondersteund te worden op het VMware ESX virtualisatie platform.</t>
  </si>
  <si>
    <t>ICT.6.008</t>
  </si>
  <si>
    <t>De ICT-oplossing functioneert volledig zonder dat de gebruiker systeembeheerrechten benodigd heeft.</t>
  </si>
  <si>
    <t>ICT.6.009</t>
  </si>
  <si>
    <t>Er zijn geen domain administrator rechten nodig voor een correcte werking van de ICT-oplossing.</t>
  </si>
  <si>
    <t>ICT.6.010</t>
  </si>
  <si>
    <t xml:space="preserve">De ICT-oplossing wordt geleverd met een gedocumenteerde roll-back mogelijkheid voor het herstellen van de beschikbaarheid na installatie van een nieuwe versie/release/update of upgrade. </t>
  </si>
  <si>
    <t>ICT.6.012</t>
  </si>
  <si>
    <t>Richtlijnen en procedures voor het wijzigen van hard- en software van de systemen, waaronder releasemanagement en beveiligingspatches, zijn schriftelijk vastgelegd. Hierbij wordt het change managementproces van Amsterdam UMC gerespecteerd. Onderdeel hiervan is dat zonder voorafgaande toestemming geen updates e.d. worden uitgevoerd tijdens productie tijden, tenzij er afspraken zijn gemaakt over changewindows in de SLA.</t>
  </si>
  <si>
    <t>eerder al change- en patchbeleid</t>
  </si>
  <si>
    <t>ICT.6.013a</t>
  </si>
  <si>
    <t>Onderdeel van deze aanbieding is een high-availability ICT-oplossing die voldoet aan de beschikbaarheid eisen volgend uit de BIV classificatie, namelijk: LAAG.
Minimale vereiste beschikbaarheid is [xx]%.</t>
  </si>
  <si>
    <t>Alleen voor on-premises systemen. Bij SaaS systemen wordt dit via een andere vraag uitgevraagd.
Vul het minimale beschikbaarheids percentage in op basis van de BIV classificatie.
Laag: nvt
Midden: XX
Hoog: XX</t>
  </si>
  <si>
    <t>zie biv voor tijden. Kan gecodeerd worden. Van de andere kan HA is toch alleen bij Hoog?</t>
  </si>
  <si>
    <t>ICT.6.013b</t>
  </si>
  <si>
    <t>Onderdeel van deze aanbieding is een High-Availability ICT-oplossing die voldoet aan de beschikbaarheid eisen volgend uit de BIV classificatie, namelijk: LAAG.
Dit houdt in dat de downtijd bij serverproblemen minimaal is. Geef aan hoe u hieraan voldoet.</t>
  </si>
  <si>
    <t>Alleen voor on-premises systemen. Bij SaaS systemen wordt dit via een andere vraag uitgevraagd.</t>
  </si>
  <si>
    <t>ICT.6.014</t>
  </si>
  <si>
    <t xml:space="preserve">De ICT-oplossing kan gebruikmaken van de centrale storage of opslagomgeving van Amsterdam UMC. </t>
  </si>
  <si>
    <r>
      <t xml:space="preserve">Alleen voor on-premises systemen.
</t>
    </r>
    <r>
      <rPr>
        <i/>
        <u/>
        <sz val="9"/>
        <color theme="1"/>
        <rFont val="Calibri"/>
        <family val="2"/>
        <scheme val="minor"/>
      </rPr>
      <t>Toelichting</t>
    </r>
    <r>
      <rPr>
        <i/>
        <sz val="9"/>
        <color theme="1"/>
        <rFont val="Calibri"/>
        <family val="2"/>
        <scheme val="minor"/>
      </rPr>
      <t xml:space="preserve">
Amsterdam UMC wil hiermee voorkomen dat losse storage oplossingen worden aangeboden.</t>
    </r>
  </si>
  <si>
    <t>is dubbel</t>
  </si>
  <si>
    <t>ICT.6.015</t>
  </si>
  <si>
    <t>Opslagcapaciteit en performance worden vooraf door leverancier afgegeven in TerraBytes (TBs), Input/output operations per second (IOPS) en latency netwerkbandbreedte.</t>
  </si>
  <si>
    <t>ICT.6.016</t>
  </si>
  <si>
    <t>Indien van toepassing kan de clientsoftware worden gevirtualiseerd met Microsoft App-V 4.6 of hoger of Citrix Xenapp 7 of hoger zonder verlies van performance, beeldkwaliteit, functionaliteit.</t>
  </si>
  <si>
    <t>Voor on-premises-applicaties die via Virtual Desktop Interface of VDI-omgeving beschikbaar worden gesteld.</t>
  </si>
  <si>
    <t>check eol</t>
  </si>
  <si>
    <t>Amsterdam UMC gebruikt VM-Ware. 
Welke virtualisatie mogelijkheden heeft u?</t>
  </si>
  <si>
    <t xml:space="preserve">Alle netwerkverbindingen naar de ICT-omgeving van Amsterdam UMC lopen altijd door een door Amsterdam UMC beheerde Firewall. Dit geldt ook als de leverancier als onderdeel van de ICT-oplossing eigen netwerk componenten zoals Firewalls, Routers of Switches aanbiedt. </t>
  </si>
  <si>
    <t>Het kan zijn dat Leverancier componenten aanbiedt die als firewall kunnen fungeren. Die componenten mogen wel worden ingezet maar mogen niet als firewall worden ingezet. Vanuit security oogpunt is dat niet toegestaan. Amsterdam UMC beheert de firewalls.</t>
  </si>
  <si>
    <t>Aanbestedende dienst accepteert geen netwerk switches van leverancier tenzij deze onderdeel uitmaken en zich bevinden binnen een volledig door de leverancier beheerde oplossing.</t>
  </si>
  <si>
    <t>Amsterdam UMC beheert het netwerk en de daarin opgenomen switches. Switches van leverancier zijn alleen toegestaan binnen een door de Leverancier beheerde oplossing.</t>
  </si>
  <si>
    <t>ICT.7.003</t>
  </si>
  <si>
    <t>Communicatie met overige systemen vindt plaats op basis van FQDN DNS naam.</t>
  </si>
  <si>
    <r>
      <t xml:space="preserve">Alleen voor on-premises oplossingen.
</t>
    </r>
    <r>
      <rPr>
        <i/>
        <u/>
        <sz val="9"/>
        <color theme="1"/>
        <rFont val="Calibri"/>
        <family val="2"/>
        <scheme val="minor"/>
      </rPr>
      <t>Toelichting</t>
    </r>
    <r>
      <rPr>
        <i/>
        <sz val="9"/>
        <color theme="1"/>
        <rFont val="Calibri"/>
        <family val="2"/>
        <scheme val="minor"/>
      </rPr>
      <t xml:space="preserve">
Een FQDN 'Fully Qualified Domain Name) is een volledig domeinnaamadres, inclusief hostnaam en een top level domein, zoals bijvoorbeeld; www.mijndomein.com</t>
    </r>
  </si>
  <si>
    <t>alleen on-prem???</t>
  </si>
  <si>
    <r>
      <t xml:space="preserve">Amsterdam UMC hanteert een least privilige inrichting op het netwerk en staat uitsluitend strikt gespecificeerde communicatie tussen de diverse componenten toe.
</t>
    </r>
    <r>
      <rPr>
        <i/>
        <u/>
        <sz val="9"/>
        <color theme="1"/>
        <rFont val="Calibri"/>
        <family val="2"/>
        <scheme val="minor"/>
      </rPr>
      <t>Toelichting</t>
    </r>
    <r>
      <rPr>
        <i/>
        <sz val="9"/>
        <color theme="1"/>
        <rFont val="Calibri"/>
        <family val="2"/>
        <scheme val="minor"/>
      </rPr>
      <t xml:space="preserve">
Zie voor OSI-model deze wiki https://nl.wikipedia.org/wiki/OSI-model</t>
    </r>
  </si>
  <si>
    <t>Toelichting
Voor applicaties die gepackaged aangeboden worden voor installatie op een virtuele desktopomgeving. Dit inclusief plug-ins.</t>
  </si>
  <si>
    <r>
      <t xml:space="preserve">Vanuit security en licentiekosten is dit ongewenst.
</t>
    </r>
    <r>
      <rPr>
        <i/>
        <u/>
        <sz val="9"/>
        <color theme="1"/>
        <rFont val="Calibri"/>
        <family val="2"/>
        <scheme val="minor"/>
      </rPr>
      <t>Toelichting</t>
    </r>
    <r>
      <rPr>
        <i/>
        <sz val="9"/>
        <color theme="1"/>
        <rFont val="Calibri"/>
        <family val="2"/>
        <scheme val="minor"/>
      </rPr>
      <t xml:space="preserve">
Zie bijvoorbeeld https://www.geeksforgeeks.org/secure-mobile-code-in-distributed-systems/</t>
    </r>
  </si>
  <si>
    <t>ICT.8.005</t>
  </si>
  <si>
    <t>De mobiele applicaties die onderdeel zijn van uw ICT-aanbieding dienen met behulp van security containment van de binnen de Aanbestedende dienst geëxploiteerde Mobile Device Management (Ivanti MobileIron of Microsoft Intune) af te schermen te zijn.</t>
  </si>
  <si>
    <t>Mobiele devices moeten kunnen worden beheerd met onze standaard systeem voor mobile device management.</t>
  </si>
  <si>
    <t>ICT.8.007</t>
  </si>
  <si>
    <t xml:space="preserve">De applicatie dient te kunnen koppelen met alle gespecificeerde deelsystemen en/of apparatuur, on-premises of in de cloud. </t>
  </si>
  <si>
    <t>Is dit zinvol? Laten vervallen?</t>
  </si>
  <si>
    <t>ICT.8.010</t>
  </si>
  <si>
    <t>Beschrijf in welke mate het systeem ondersteuning biedt bij het uitvoeren van een harmonisatieslag. Een harmonisatieslag houdt onder andere in, het samenvoegen van afdelingen met hun processen, werkwijzen en inrichting van systemen en datasets.</t>
  </si>
  <si>
    <t>ICT.8.011</t>
  </si>
  <si>
    <t>Bijv. standaard Office365-koppelingen, Youforce-koppelingen, ServiceNow-koppelingen, ERP-koppelingen.</t>
  </si>
  <si>
    <t>ICT.8.012</t>
  </si>
  <si>
    <t>Beschrijf huidige ontwikkelingen en strategie t.a.v. datauitwisseling met externe partijen.</t>
  </si>
  <si>
    <t>Puur informatief en alleen opnemen indien relevant voor de gevraagde ICT-oplossing. We willen weten of de leverancier nieuwe koppelingen/koppelvlakken ontwikkelt vanwege nieuwe technologie, nieuwe wetgeving, samenwerking met andere producten van andere leveranciers, etc. die een impact kunnen hebben op de gewenste/voorziene koppelingen.</t>
  </si>
  <si>
    <t>ICT.8.014</t>
  </si>
  <si>
    <t>Ingeval koppelingen vereist zijn maakt de voorgestelde ICT-oplossing gebruik van één van onderstaande integratie-standaarden:
- HL7 v2 en hoger
- HL7 FHIR
- XML
- ASTM
- DICOM
- Bestand import</t>
  </si>
  <si>
    <t>Eis dat de genoemde standaarden worden ondersteund.
Vervolgens een eis dat men de specificeert welke standaard/standaarden worden ondersteund.</t>
  </si>
  <si>
    <t>ICT.8.016</t>
  </si>
  <si>
    <t>Indien leverancier HL7 ondersteunt dan levert leverancier het HL7 v2 of v3 conformance statement aan.</t>
  </si>
  <si>
    <t>Leveranciers hebben dit document doorgaans standaard beschikbaar.</t>
  </si>
  <si>
    <t>ICT.8.017</t>
  </si>
  <si>
    <t>Wat zijn de mogelijkheden die leverancier biedt voor het uitwisselen van data ten behoeve van rapportages.</t>
  </si>
  <si>
    <t>Zowel voor on-premises als off-premises oplossingen.</t>
  </si>
  <si>
    <t>Relevant voor on-premises oplossingen.</t>
  </si>
  <si>
    <t>Zowel voor on-premises als off-premises oplossingen.
Alleen van toepassing in de situatie dat ICT.9.001 niet mogelijk is.</t>
  </si>
  <si>
    <t>Wachtwoorden worden altijd versleuteldopgeslagen in de applicatieserver of clientsoftware.</t>
  </si>
  <si>
    <t>Alleen bij on-premises oplossingen.</t>
  </si>
  <si>
    <t>ICT.9.009</t>
  </si>
  <si>
    <t>Wachtwoorden worden versleuteld gecommuniceerd over het netwerk  tussen client en server.</t>
  </si>
  <si>
    <t>Van toepassing op on-premises systemen waarbij de Leverancier toegang heeft voor het uitvoeren van een vorm van beheer.</t>
  </si>
  <si>
    <t>ICT.9.014</t>
  </si>
  <si>
    <t>De bevoegdheid tot het uitvoeren van specifieke handelingen binnen de oplossing is per medewerker of groep medewerkers met behulp van privileges instelbaar. De privileges dienen door applicatiebeheer ingericht te kunnen worden.</t>
  </si>
  <si>
    <t>Om Identity accountmanagement (IAM) beter mogelijk te maken en geldt voor on-premises en off-premises systemen.</t>
  </si>
  <si>
    <r>
      <t xml:space="preserve">Van toepassing op on-premises oplossingen.
</t>
    </r>
    <r>
      <rPr>
        <i/>
        <u/>
        <sz val="9"/>
        <color theme="1"/>
        <rFont val="Calibri"/>
        <family val="2"/>
        <scheme val="minor"/>
      </rPr>
      <t>Toelichting</t>
    </r>
    <r>
      <rPr>
        <i/>
        <sz val="9"/>
        <color theme="1"/>
        <rFont val="Calibri"/>
        <family val="2"/>
        <scheme val="minor"/>
      </rPr>
      <t xml:space="preserve">
Identity accountmanagement (IAM) is ook wel bekend als Identity Govenance and Administration (IGA).</t>
    </r>
  </si>
  <si>
    <t>ICT.9.016</t>
  </si>
  <si>
    <t xml:space="preserve">Amsterdam UMC gebruikt het volgende mechanisme om rechten voor eindgebruikers vast te leggen:
- Active Directory (AD) groepen.
- Eindgebruikers rollen en rechtenadministratie in Systeem of applicatie. In dat geval moet een interface beschikbaar zijn voor het synchroniseren van de eindgebruikersrechten, bij voorkeur via de SCIM standaard. 
Geef aan van welk mechanisme u gebruik maakt, om aan te sluiten op het op het IAM systeem.  </t>
  </si>
  <si>
    <r>
      <t xml:space="preserve">Van toepassing op on-premises oplossingen.
</t>
    </r>
    <r>
      <rPr>
        <i/>
        <u/>
        <sz val="9"/>
        <color theme="1"/>
        <rFont val="Calibri"/>
        <family val="2"/>
        <scheme val="minor"/>
      </rPr>
      <t>Toelichting</t>
    </r>
    <r>
      <rPr>
        <i/>
        <sz val="9"/>
        <color theme="1"/>
        <rFont val="Calibri"/>
        <family val="2"/>
        <scheme val="minor"/>
      </rPr>
      <t xml:space="preserve">
SCIM, of System for Cross-Domain Identity Management, is een open standard ontworpen om eenvoudiger toegang tussen verschillende organisaties te kunnen beheren, onafhankelijk van Apps of services.</t>
    </r>
  </si>
  <si>
    <t>ICT.9.017</t>
  </si>
  <si>
    <t xml:space="preserve">Amsterdam UMC gebruikt als off-premise mechanisme om rechten voor eindgebruikers vast te leggen:
- Eindgebruikers rollen en rechten administratie in Systeem/ applicatie. De beschikbare interface voor het synchroniseren van de eindgebruikersrechten gebruikt bij voorkeur de SCIM standaard. 
Geef aan van welk mechanisme u gebruik maakt om aan te sluiten op het op het IAM systeem.  </t>
  </si>
  <si>
    <t xml:space="preserve">Van toepassing op off-premises systemen </t>
  </si>
  <si>
    <t>Uitsluitend relevant als apparaten onderdeel zijn van de  ICT-oplossing, anders kan de eis vervallen.
Opmerking voor inkoop: De uitvraag van deze kosten moeten opgenomen worden in het prijzenblad.</t>
  </si>
  <si>
    <t>ICT.10.003</t>
  </si>
  <si>
    <t xml:space="preserve">Amsterdam UMC hanteert een BeyondTrust remote support oplossing voor remote toegang. Volstaat BeyondTrust voor uw oplossing?  Zo nee, welke remote tooling is benodigd? </t>
  </si>
  <si>
    <r>
      <t xml:space="preserve">Uitsluitend relevant als apparaten onderdeel zijn van de  ICT-oplossing, anders kan de eis vervallen.
</t>
    </r>
    <r>
      <rPr>
        <i/>
        <u/>
        <sz val="9"/>
        <color theme="1"/>
        <rFont val="Calibri"/>
        <family val="2"/>
        <scheme val="minor"/>
      </rPr>
      <t>Toelichting</t>
    </r>
    <r>
      <rPr>
        <i/>
        <sz val="9"/>
        <color theme="1"/>
        <rFont val="Calibri"/>
        <family val="2"/>
        <scheme val="minor"/>
      </rPr>
      <t xml:space="preserve">
Zie https://www.beyondtrust.com/products/privileged-remote-access</t>
    </r>
  </si>
  <si>
    <t>Uitsluitend relevant als apparaten onderdeel zijn van de  ICT-oplossing, anders kan de eis vervallen.</t>
  </si>
  <si>
    <r>
      <t xml:space="preserve">Uitsluitend relevant als apparaten onderdeel zijn van de  ICT-oplossing, anders kan de eis vervallen.
</t>
    </r>
    <r>
      <rPr>
        <i/>
        <u/>
        <sz val="9"/>
        <color theme="1"/>
        <rFont val="Calibri"/>
        <family val="2"/>
        <scheme val="minor"/>
      </rPr>
      <t>Toelichting</t>
    </r>
    <r>
      <rPr>
        <i/>
        <sz val="9"/>
        <color theme="1"/>
        <rFont val="Calibri"/>
        <family val="2"/>
        <scheme val="minor"/>
      </rPr>
      <t xml:space="preserve">
Onder peripherals wordt vaak bijzondere randapparatuur verstaan zoals handscanners</t>
    </r>
  </si>
  <si>
    <t>ICT.10.006</t>
  </si>
  <si>
    <t>Als de werkplek integraal onderdeel is van de gecertificeerde ICT-Oplossing of zogenaamde  'Medical Device', levert de Leverancier de werkplek. 
In andere gevallen levert Amsterdam UMC de werkplek.</t>
  </si>
  <si>
    <t>Amsterdam UMC levert de werkplekken (pc's) om het systeem te gebruiken. Slechts in zeer specifieke gevallen kan, uitsluitend in overleg met Dienst ICT, hiervan worden afgeweken.</t>
  </si>
  <si>
    <t>Eindgebruikers hebben bij dagelijks gebruik van het systeem geen beheerrechten nodig.</t>
  </si>
  <si>
    <t>Demo</t>
  </si>
  <si>
    <r>
      <rPr>
        <i/>
        <u/>
        <sz val="9"/>
        <color theme="1"/>
        <rFont val="Calibri"/>
        <family val="2"/>
        <scheme val="minor"/>
      </rPr>
      <t>Toelichting</t>
    </r>
    <r>
      <rPr>
        <i/>
        <sz val="9"/>
        <color theme="1"/>
        <rFont val="Calibri"/>
        <family val="2"/>
        <scheme val="minor"/>
      </rPr>
      <t xml:space="preserve">
Zie verder de eisen in de 'Checklist nieuwe leveranciers werkplek'.</t>
    </r>
  </si>
  <si>
    <t>Amsterdam UMC levert de werkplekken.</t>
  </si>
  <si>
    <t>ICT.10.011</t>
  </si>
  <si>
    <t>Geef aan of het vereist is dat de leverancier de werkplek moet kunnen overnemen in operationele situaties (bijvoorbeeld bij ondersteuning eindgebruikers of troubleshooting).</t>
  </si>
  <si>
    <t>ICT.11.001</t>
  </si>
  <si>
    <t>ICT - Datamigratie</t>
  </si>
  <si>
    <t>De software bevat functionaliteit die het mogelijk maakt om data te importeren.</t>
  </si>
  <si>
    <t>ICT.11.002</t>
  </si>
  <si>
    <t>De functionaliteit om data te importeren, valideert en test de import data. Hierbij worden dezelfde validatieregels toegepast die normaliter ook in de front-end van de applicatie van toepassing zijn.</t>
  </si>
  <si>
    <t>ICT.11.003</t>
  </si>
  <si>
    <t>De functionaliteit om data te importeren voorziet in rapportage met daarin;
• het aantal geladen records,
• het aantal niet te laden records en 
• de reden voor het niet laden van records.</t>
  </si>
  <si>
    <t>ICT.11.004</t>
  </si>
  <si>
    <t>In het systeem kunnen validaties tijdelijk uitgeschakeld worden. 
Dit is alleen nodig in die specifieke gevallen waar de validatieregels het laden van historische data verhinderen tijdens de migratie. Ofwel leverancier biedt hiervoor een alternatief. 
Licht in dat geval het alternatief toe en geef daarbij in elk geval aan hoe in dit alternatief wordt omgegaan met afgeronde transacties en transacties in progress.</t>
  </si>
  <si>
    <t>ICT.11.005</t>
  </si>
  <si>
    <t>Het is mogelijk de applicatie te configureren en velden toe te voegen om referenties naar de oude applicaties te laden.</t>
  </si>
  <si>
    <t>ICT.11.006</t>
  </si>
  <si>
    <t>De software bevat functionaliteit die het mogelijk maakt om data te importeren. De leverancier levert de definities voor de laad datafiles hiervoor.
Hierin staat minimaal:
1. Naam van het veld (technisch/functueel)
2. Verwacht formaat
3. Is het veld verplicht of optioneel
4. Een voorbeeld van de data dat in dit veld wordt geregistreerd
5. Kwaliteitseisen waar de data aan moet voldoen</t>
  </si>
  <si>
    <t>ICT.11.007</t>
  </si>
  <si>
    <t xml:space="preserve">De leverancier levert specialisten die expertise bijdragen voor het mappen van datavelden tussen de uit te faseren systemen en de nieuwe applicatie. </t>
  </si>
  <si>
    <t>Deze eis uitsluitend toevoegen wanneer er ook projectondersteuning wordt uitgevraagd geleverd door de leverancier.</t>
  </si>
  <si>
    <t>ICT.11.008</t>
  </si>
  <si>
    <t>De leverancier draagt bij aan de ontwikkeling van het datamigratie implementie draaiboek en stelt i.v.m. mogelijke afhankelijkheden de volgordelijkheid van het laden van datasets vast.</t>
  </si>
  <si>
    <t>Wens</t>
  </si>
  <si>
    <t>ICT.11.009</t>
  </si>
  <si>
    <t>De leverancier is verantwoordelijk voor het laden van de data, waar bij gebruik wordt gemaakt van een data import functie. Tijdens de bouw- en testfase wordt verwacht dat datafiles regelmatig geladen worden, om migratie processen te testen.</t>
  </si>
  <si>
    <t>ICT.11.010</t>
  </si>
  <si>
    <t>Toegang tot de data is beveiligd, alleen de leverancier en Amsterdam UMC hebben toegang tot de data en de datamigratie omgeving.</t>
  </si>
  <si>
    <t>ICT.11.012</t>
  </si>
  <si>
    <t>Er is versiecontrole op alle documenten, code en configuraties die geproduceerd worden ten behoeve van de data migratie en kwaliteit analyse.</t>
  </si>
  <si>
    <t>ICT.11.013</t>
  </si>
  <si>
    <t xml:space="preserve">De leverancier kan een datamigratie specialist inzetten die het data mapping proces faciliteert. </t>
  </si>
  <si>
    <t>ICT.11.014</t>
  </si>
  <si>
    <t xml:space="preserve">Als onderdeel van het antwoord op deze PvE levert de leverancier een high level analyse plan waarin alle activiteiten zijn opgenomen die de leverancier noodzakelijk acht om de analyse component van dit project af te ronden. Dit plan heeft de volgende informatie:
  1. Activiteit
  2. Wat is de benodigde input
  3. Wat is de output
  4. Wanneer vindt deze activiteit plaats
  5. Hoe lang duurt de activiteit
  6. Wie is hiervoor nodig  </t>
  </si>
  <si>
    <t>Handhaven tenzij dit door Inkoop in de scope wordt opgenomen of het geheel niet van toepassing is.</t>
  </si>
  <si>
    <t>ICT.11.015</t>
  </si>
  <si>
    <t>De Leverancier levert een data mapping document waarin minimaal het volgende is gedocumenteerd:
  1. Transformatieregels van bronvelden naar doelsysteem inclusief type veld en formaat
  2. Voor welke datavelden in het doelsysteem geen data in de bron is gevonden
  3. Voor welke brondata geen plaats in het doelsysteem is gevonden
  4. Minimale datakwaliteit eisen die gedefinieerd worden door het doelsysteem (type data, verplichte data, data bereik, referentiedata)</t>
  </si>
  <si>
    <t>ICT.11.016</t>
  </si>
  <si>
    <t>Het door Amsterdam UMC goedgekeurde data mapping document vormt de basis voor het bouwen en testen van het data transformatieproces.</t>
  </si>
  <si>
    <t>ICT.11.017</t>
  </si>
  <si>
    <t>De leverancier is verantwoordelijk voor het bouwen van de transformatie scripts om data vanuit bronsysteem om te zetten naar het formaat dat geladen kan worden met de geboden import functionaliteit.
Beschrijf uw plan van aanpak voor het verzorgen van de datamigratie stroom, waarbij u verantwoordelijk bent voor het organiseren van datamapping sessies, het bouwen en testen van transformatie scripts en het uitvoeren van het implementatie draaiboek in de acceptatiefase en de go-live.
In uw plan van aanpak staat minimaal hoe de kwaliteit van de data gewaarborgd wordt, key milestones, afhankelijkheden, een RACI matrix en een indicatie van de kosten.</t>
  </si>
  <si>
    <t>ICT.11.018</t>
  </si>
  <si>
    <t>De leverancier levert een herhaalbaar, efficiënt proces met een minimum aan handmatige stappen om de geleverde brondata in te lezen.</t>
  </si>
  <si>
    <t>ICT.11.019</t>
  </si>
  <si>
    <t>De leverancier levert een herhaalbaar, efficiënt proces met een minimum aan handmatige stappen om de data te transformeren in het formaat van het doelsysteem.</t>
  </si>
  <si>
    <t>ICT.11.020</t>
  </si>
  <si>
    <t>Het transformatieproces heeft een filter waarbij de scope van een data migratie run kan worden gemanipuleerd. Dit filter is minimaal gebaseerd op:
  1. Datumbereik van de analyse (van en tot datum), en/of
  2. Type analyse (bijvoorbeeld microbiologie), en/of
  3. Een lijst met sleutel-Ids van entiteiten (bijv. analyses of patiënten), en
  4. Het voldoen aan de minimale eisen aan datakwaliteit (bijv. grenswaarden)</t>
  </si>
  <si>
    <t>ICT.11.021</t>
  </si>
  <si>
    <t>De leverancier levert een geautomatiseerd en herhaalbaar transformatierapport, met minimaal de volgende informatie:
  1. Reconciliatie tellingen van de belangrijkste entiteiten
  2. Overzicht van de records die niet zijn getransformeerd (aantal en reden)
  3. Details van de records die niet zijn getransformeerd (sleutel-Id en reden).</t>
  </si>
  <si>
    <t>ICT.11.022</t>
  </si>
  <si>
    <t>De leverancier levert een herhaalbaar, efficiënt proces met een minimum aan handmatige stappen om de datakwaliteit van de geleverde data te analyseren.</t>
  </si>
  <si>
    <t>ICT.11.023</t>
  </si>
  <si>
    <t xml:space="preserve">De datakwaliteit regels worden geconfigureerd gebaseerd op de datakwaliteit analyse in het data mapping document. </t>
  </si>
  <si>
    <t>ICT.11.024</t>
  </si>
  <si>
    <t>De leverancier toont aan middels een testrapportage dat het gehele datakwaliteit analyse proces is gebouwd volgens specificaties uit het data mapping document en correct functioneert.</t>
  </si>
  <si>
    <t>ICT.11.025</t>
  </si>
  <si>
    <t xml:space="preserve">Naast de output files wordt een datakwaliteit rapport geleverd als onderdeel van het datakwaliteit analyse proces. Dit rapport wordt automatisch gecreëerd met minimale handmatige stappen. Het rapport heeft minimaal de volgende informatie:
  1. Overzicht van de records die voldoen aan de eisen
  2. Overzicht van de records die niet voldoen aan de eisen (aantal en reden)
  3. Details van de records die niet voldoen aan de kwaliteitseisen (sleutel-Id en reden)
</t>
  </si>
  <si>
    <t>a) De opgeslagen en verwerkte data blijft eigendom van opdrachtgever. 
B De data is exporteerbaar in een leesbaar en machine importeerbaar formaat. Het datamodel van de opgeslagen data is beschikbaar en kan op verzoek van opdrachtgever verstrekt worden.</t>
  </si>
  <si>
    <t>ICT.11.027</t>
  </si>
  <si>
    <t>Beschrijf wat de exit strategie is bij contract beëindiging. Neem hierin minimaal op hoe de data aan opdrachtgever overgedragen wordt, in welk formaat dit gebeurd, binnen welke maximale tijdsspanne na verzoek van opdrachtgever dit uitgevoerd wordt en hoe het bijbehorende datamodel gedeeld wordt.</t>
  </si>
  <si>
    <t>Nuttig bij de beoordeling van de aanbieding en om in de toekomst het aantal licenties te beheren.</t>
  </si>
  <si>
    <t>ICT.12.002</t>
  </si>
  <si>
    <t>De aanbieding bevat een site licenties voor de alle aangeboden omgevingen (bijv. Acceptatie en Test (OTAP)), eventueel gesplitst per locatie van de Aanbestedende dienst en ongeacht het aantal gebruikers (gedurende de looptijd).</t>
  </si>
  <si>
    <t>Bij SaaS-oplossingen wil Amsterdam UMC minimaal een 'proef' omgeving waar inrichtingen e.d. kunnen worden uitgeprobeerd. Bij ICT-oplossingen die gehost worden op locatie zijn minimaal een acceptatie- en een productieomgeving nodig. Changes (nieuwe versies e.d.) moeten altijd eerst getest worden voordat ze op de productie-omgeving worden geïmplementeerd.</t>
  </si>
  <si>
    <t>Bij SaaS-oplossingen wil Amsterdam UMC minimaal een 'proef-' omgeving waar inrichtingen e.d. kunnen worden uitgeprobeerd. 
Bij ICT-oplossingen die gehost worden op locatie zijn minimaal een acceptatie- en een productieomgeving nodig. Changes (nieuwe versies e.d.) moeten altijd eerst getest worden voordat ze op de productie-omgeving worden geïmplementeerd.</t>
  </si>
  <si>
    <t xml:space="preserve">Bepaal vooraf waarvoor licenties benodigd zijn (zoals licenties voor gebruikers, infrastructuur, middleware etc.) en pas deze eis dienovereenkomstig aan.
</t>
  </si>
  <si>
    <t>Het kan gebeuren dat er te weinig licenties zijn ingekocht waardoor één gebruiker niet kan inloggen. Dit mag echter geen invloed hebben op de overige licenties/gebruikers.</t>
  </si>
  <si>
    <t>Het liefst hebben we geen componenten voor licentiecontroles. Pas op dat we dit niet verwarren met het meten van licenties waarbij de metingen worden doorgegeven aan de fabrikant.</t>
  </si>
  <si>
    <t>ICT.12.008</t>
  </si>
  <si>
    <t>Er vindt geen off-site licentieverificatie plaats noch worden er licentiegegevens naar buiten de Aanbestedende dienst verzonden.</t>
  </si>
  <si>
    <t>Niet van toepassing op SaaS. Bij on-premises oplossingen houdt Amsterdam UMC zelf het licentiegebruik bij.</t>
  </si>
  <si>
    <t>Doorgaans is dat in de 'supportvergoeding' inbegrepen. Andere termen zijn 'Software Assurance'. Bij software abonnementen is dit standaard inbegrepen.
Inkoop zal dit moeten uitvragen bij de uitvraag van de prijzen en tarieven. Zorg ervoor dat er wordt aangegeven voor hoeveel jaar de leveranciers support moeten aanbieden.</t>
  </si>
  <si>
    <t>Uitsluitend bij on-premises oplossingen die worden beheerd door Dienst ICT.</t>
  </si>
  <si>
    <t>Om te voorkomen dat alleen updates e.d. voor de meest recente versie worden gepubliceerd.
Alleen relevant voor on-premises systemen. Anders eis laten vallen.</t>
  </si>
  <si>
    <t>Een Service desk die alleen de telefoontjes aanneemt is onvoldoende. Dat is een vertragende schakel tussen incident en oplossing.</t>
  </si>
  <si>
    <t>De Service desk van de Leverancier is minimaal 9 x 5 en bij een BIV classificatie met Beschikbaarheid [Hoog] (zie voorblad) 24 x 7 telefonisch en per mail bereikbaar.</t>
  </si>
  <si>
    <t>Bepaal of de Service desk 24 x 7, 5 x 9 of anders bereikbaar moet zijn. Pas dit in de tekst aan.
Niet voor ieder systeem is 24x7 ondersteuning noodzakelijk.</t>
  </si>
  <si>
    <t>ICT.13.003</t>
  </si>
  <si>
    <t xml:space="preserve">Bij de Service desk kunnen beheerders van de Aanbestedende dienst meldingen doen (storing, ondersteuning, opdracht, kennisgeving, vraag, etc.).
Aanvragen aangaande onder meer offertes, bestelopdrachten, leveringen, gebreken, garantie, klachten en overige aspecten verlopen ook via de Service Desk. </t>
  </si>
  <si>
    <t>Eigenlijk willen we een 'one stop shop' waardoor we bij de Service desk terecht kunnen met al onze vragen en geen zoektocht hoeven te houden in de Leveranciers organisatie.</t>
  </si>
  <si>
    <t>ICT.13.004</t>
  </si>
  <si>
    <t>Opdrachtnemer biedt 24 x 7 ondersteuning waarbij de gestelde prioriteiten van meldingen in de SLA gelden.
Escalatiepaden zijn beschikbaar inclusief bereikbaarheidsinformatie.</t>
  </si>
  <si>
    <t>Pas dit eventueel aan aan de hand van de DPIA/BIV etc. aan.</t>
  </si>
  <si>
    <t>ICT.13.005</t>
  </si>
  <si>
    <t>Opdrachtnemer voorziet in incident management ten behoeve van het door Opdrachtnemer beheerde deel van de ICT-oplossing. 
Storingsmeldingen worden aangenomen en opgevolgd, op het moment dat Opdrachtnemer een storing detecteert wordt de Aanbestedende dienst geïnformeerd en wordt een herstelactie geïnitieerd conform de in het SLA overeengekomen service levels en tijden.
Alle changes (waaronder ook herstelacties) worden conform de changeprocedure van de Aanbestedende dienst uitgevoerd.</t>
  </si>
  <si>
    <t>Voor systemen die op locatie Amsterdam UMC worden gehost.</t>
  </si>
  <si>
    <t>ICT.13.008</t>
  </si>
  <si>
    <t xml:space="preserve">Leverancier rapporteert schriftelijk in een vaste afgesproken frequentie (minimaal half jaarlijks) de ontvangen, opgeloste en in behandeling zijnde meldingen in de ICT-oplossing en de aan Amsterdam UMC gemelde inbreuken op de informatiebeveiliging. 
Alle gerapporteerde zaken worden binnen de vastgestelde termijnen in de SLA opgelost.  </t>
  </si>
  <si>
    <t>Zowel voor on-premises als off-premises systemen. Ook SaaS leveranciers moeten de kwaliteit van de dienstverlening inzichtelijk maken.</t>
  </si>
  <si>
    <t>ICT.13.009</t>
  </si>
  <si>
    <t xml:space="preserve">Het systeem kan overal en 7 x 24 uur worden gebruikt. 
</t>
  </si>
  <si>
    <t>ICT.13.010</t>
  </si>
  <si>
    <t xml:space="preserve">De beschikbaarheid van de ICT-oplossing bedraagt 99,8% 
Aangekondigd en gepland onderhoud doet geen afbreuk aan de beschikbaarheid.
</t>
  </si>
  <si>
    <t>Bepaal samen met de business de gewenste beschikbaarheid. 99,8 % is maximaal 1,5 uur uitval per maand.
Pas het percentage aan wanneer de business andere beschikbaarheid vereist.</t>
  </si>
  <si>
    <t>Dit is voor alle systemen van belang, ongeacht of het SaaS, Cloud of on-premises systemen zijn.</t>
  </si>
  <si>
    <t>ICT.13.011b</t>
  </si>
  <si>
    <t>Beschrijf uw release en life cycle beleid van de software.</t>
  </si>
  <si>
    <t>Informatie</t>
  </si>
  <si>
    <t>ICT.13.012</t>
  </si>
  <si>
    <t>Regulier onderhoud vindt buiten de reguliere werktijden plaats en kent een maximale downtime die aansluit bij het ondersteunde proces en nooit de 4 uur zal overschrijden.</t>
  </si>
  <si>
    <t>Handhaven wanneer de ICT-oplossing SaaS of overige hosting dienstverlening betreft. Anders kan de eis vervallen.
Bepaal de juiste behoefte in overleg met de business.</t>
  </si>
  <si>
    <t>ICT.13.013</t>
  </si>
  <si>
    <t xml:space="preserve">De leverancier voert wijzigingen uit in de overeengekomen service window na schriftelijke toestemming (bv vastgelegd in de SLA) van de Aanbestedende dienst voorafgaand aan realisatie. </t>
  </si>
  <si>
    <t>Handhaven wanneer de ICT-oplossing SaaS of overige hosting dienstverlening betreft. Als wij zelf het beheer doen kan de eis vervallen.</t>
  </si>
  <si>
    <t>ICT.13.014</t>
  </si>
  <si>
    <t>De Leverancier documenteert aantoonbaar de situatie na een wijziging in de configuratiedatabase.</t>
  </si>
  <si>
    <t>ICT.13.016</t>
  </si>
  <si>
    <t>Bij nieuwe versies van de ICT-oplossing, of delen daarvan, garandeert de leverancier dat de complete functionaliteit in een test- en acceptatieomgeving (TA) getest kan worden, alvorens deze in productie wordt genomen.</t>
  </si>
  <si>
    <t>ICT.13.017</t>
  </si>
  <si>
    <t xml:space="preserve">De leverancier implementeert alle software upgrades en updates in alle aanwezige omgevingen die noodzakelijk zijn voor de garantie op een goedwerkend systeem. Inclusief alle software upgrades en updates van third party componenten. </t>
  </si>
  <si>
    <t>Alleen relevant voor on-premises systemen én ondersteuning gewenst is. Anders eis laten vallen.</t>
  </si>
  <si>
    <t>ICT.13.018</t>
  </si>
  <si>
    <t xml:space="preserve">Na een update/aanpassing aan het systeem kan het systeem worden gecontroleerd d.m.v. vooraf opgestelde testprocedure.  </t>
  </si>
  <si>
    <t>ICT.13.019</t>
  </si>
  <si>
    <t>Tijdens het uitvoeren van updates is de leverancier desgewenst fysiek aanwezig op locatie. De kosten hiervoor zijn in de aanbieding verdisconteerd.</t>
  </si>
  <si>
    <t>ICT.13.020</t>
  </si>
  <si>
    <t>De ICT-oplossing met een back-end heeft minimaal drie omgevingen (TAP): 
• Test-omgeving (voor eerste installatie van de software en testen technische zaken)
• Acceptatie-omgeving (inrichten en testen van nieuwe functionaliteit)
• Productie-omgeving (productie)</t>
  </si>
  <si>
    <t>Alleen relevant voor on-premises systemen. Anders eis laten vallen. Aanpassen aan de behoefte.
Deze eis is conform het standaard beleid, bepaal of voor deze oplossing hiervan afgeweken gaat worden en pas dan de tekst aan.</t>
  </si>
  <si>
    <t>ICT.13.021</t>
  </si>
  <si>
    <t>Het is mogelijk om configuratie, referentie en user data kopie te maken. Vervolgens te kopiëren naar een andere OTAP omgeving.</t>
  </si>
  <si>
    <r>
      <t xml:space="preserve">Alleen relevant voor on-premises systemen. Anders eis laten vallen.
</t>
    </r>
    <r>
      <rPr>
        <i/>
        <u/>
        <sz val="9"/>
        <color theme="1"/>
        <rFont val="Calibri"/>
        <family val="2"/>
        <scheme val="minor"/>
      </rPr>
      <t>Toelichting</t>
    </r>
    <r>
      <rPr>
        <i/>
        <sz val="9"/>
        <color theme="1"/>
        <rFont val="Calibri"/>
        <family val="2"/>
        <scheme val="minor"/>
      </rPr>
      <t xml:space="preserve">
OTAP is Ontwikkel, Test, acceptatie en Productie omgeving.</t>
    </r>
  </si>
  <si>
    <r>
      <rPr>
        <i/>
        <u/>
        <sz val="9"/>
        <color theme="1"/>
        <rFont val="Calibri"/>
        <family val="2"/>
        <scheme val="minor"/>
      </rPr>
      <t>Toelichting</t>
    </r>
    <r>
      <rPr>
        <i/>
        <sz val="9"/>
        <color theme="1"/>
        <rFont val="Calibri"/>
        <family val="2"/>
        <scheme val="minor"/>
      </rPr>
      <t xml:space="preserve">
Opleiding voor functioneel beheer is voor zowel on- als off-premises systemen handig. Voor on-premises systemen waar Amsterdam UMC het technisch beheer uitvoert is opleiding daarvoor handig.</t>
    </r>
  </si>
  <si>
    <r>
      <t xml:space="preserve">Alleen relevant bij on-premises oplossingen waarbij installatie e/o inrichting onderdeel uitmaakt van de opdracht.
</t>
    </r>
    <r>
      <rPr>
        <i/>
        <u/>
        <sz val="9"/>
        <color theme="1"/>
        <rFont val="Calibri"/>
        <family val="2"/>
        <scheme val="minor"/>
      </rPr>
      <t>Toelichting</t>
    </r>
    <r>
      <rPr>
        <i/>
        <sz val="9"/>
        <color theme="1"/>
        <rFont val="Calibri"/>
        <family val="2"/>
        <scheme val="minor"/>
      </rPr>
      <t xml:space="preserve">
Om de overdracht van relevante informatie naar de beheerorganisatie te waarborgen.</t>
    </r>
  </si>
  <si>
    <t>ICT.15.001</t>
  </si>
  <si>
    <t>Voeg hier een eventuele aanvullende of gewijzigde eis toe</t>
  </si>
  <si>
    <t>Knockout-fase</t>
  </si>
  <si>
    <t>ICT.15.002</t>
  </si>
  <si>
    <t>ICT.15.003</t>
  </si>
  <si>
    <t>ICT.15.004</t>
  </si>
  <si>
    <t>ICT.15.005</t>
  </si>
  <si>
    <t>ICT.15.006</t>
  </si>
  <si>
    <t>ICT.15.007</t>
  </si>
  <si>
    <t>ICT.15.008</t>
  </si>
  <si>
    <t>ICT.15.009</t>
  </si>
  <si>
    <t>ICT.15.010</t>
  </si>
  <si>
    <t>item</t>
  </si>
  <si>
    <t>versie</t>
  </si>
  <si>
    <t>wijziging</t>
  </si>
  <si>
    <t>Nog verwerken in deze versie</t>
  </si>
  <si>
    <t>LOV Type antwoord</t>
  </si>
  <si>
    <t>Gewenst type antwoord</t>
  </si>
  <si>
    <t>BIV classificatie (V)</t>
  </si>
  <si>
    <t>BIV classificatie (BI)</t>
  </si>
  <si>
    <t>Keuze</t>
  </si>
  <si>
    <t>Verstrekken</t>
  </si>
  <si>
    <t>TypeVragen</t>
  </si>
  <si>
    <t>Niet mee met PvE</t>
  </si>
  <si>
    <t xml:space="preserve">N.V.T. </t>
  </si>
  <si>
    <t>Hoog</t>
  </si>
  <si>
    <t>Vraag vervallen</t>
  </si>
  <si>
    <t>Hoog medisch</t>
  </si>
  <si>
    <t>Ja + toelichting</t>
  </si>
  <si>
    <t>Nee + toelichting</t>
  </si>
  <si>
    <t>De Leverancier checkt regelmatig of de performance prestaties gelijk zijn gebleven en/of geeft advies waarmee bestaande performance op peil gehouden kan worden. Denk hierbij aan veranderingen in productie, upgrades en updates. Afspraken hierover worden in de overeenkomsten vastgelegd.</t>
  </si>
  <si>
    <t>Opdrachtnemer levert probleemmanagement ten behoeve van het door Opdrachtnemer beheerde deel van de ICT-oplossing. Repeterende incidenten worden voorkomen door het actief opsporen van structurele fouten (via root cause analysis) en het initiëren van de hiervoor benodigde wijzigingen (via change management) conform de in overeenkomst overeengekomen service-levels.</t>
  </si>
  <si>
    <t xml:space="preserve">De leverancier neemt conform service Levels in de Overeenkomsten verantwoordelijkheid voor zijn invloed op de performance en werkt constructief samen indien er performanceproblemen worden ervaren.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</si>
</sst>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13]d\ mmmm\ yyyy;@"/>
    <numFmt numFmtId="165" formatCode="[$-413]d/mmm/yyyy;@"/>
  </numFmts>
  <fonts count="42" x14ac:knownFonts="1">
    <font>
      <sz val="11"/>
      <color theme="1"/>
      <name val="Calibri"/>
      <family val="2"/>
      <scheme val="minor"/>
    </font>
    <font>
      <sz val="9"/>
      <color theme="1"/>
      <name val="Calibri"/>
      <family val="2"/>
      <scheme val="minor"/>
    </font>
    <font>
      <sz val="9"/>
      <name val="Calibri"/>
      <family val="2"/>
      <scheme val="minor"/>
    </font>
    <font>
      <sz val="10"/>
      <color rgb="FF000000"/>
      <name val="Arial"/>
      <family val="2"/>
    </font>
    <font>
      <sz val="11"/>
      <color rgb="FF000000"/>
      <name val="Calibri"/>
      <family val="2"/>
      <charset val="1"/>
    </font>
    <font>
      <b/>
      <sz val="9"/>
      <color theme="1"/>
      <name val="Calibri"/>
      <family val="2"/>
      <scheme val="minor"/>
    </font>
    <font>
      <sz val="11"/>
      <color theme="1"/>
      <name val="Calibri"/>
      <family val="2"/>
    </font>
    <font>
      <i/>
      <sz val="9"/>
      <color theme="1"/>
      <name val="Calibri"/>
      <family val="2"/>
      <scheme val="minor"/>
    </font>
    <font>
      <b/>
      <i/>
      <sz val="9"/>
      <color theme="1"/>
      <name val="Calibri"/>
      <family val="2"/>
      <scheme val="minor"/>
    </font>
    <font>
      <sz val="10"/>
      <color theme="1"/>
      <name val="Calibri"/>
      <family val="2"/>
      <scheme val="minor"/>
    </font>
    <font>
      <b/>
      <sz val="18"/>
      <color rgb="FFFFFFFF"/>
      <name val="Calibri"/>
      <family val="2"/>
      <scheme val="minor"/>
    </font>
    <font>
      <b/>
      <sz val="10"/>
      <color theme="1"/>
      <name val="Calibri"/>
      <family val="2"/>
      <scheme val="minor"/>
    </font>
    <font>
      <b/>
      <sz val="10"/>
      <color theme="0"/>
      <name val="Calibri"/>
      <family val="2"/>
      <scheme val="minor"/>
    </font>
    <font>
      <i/>
      <sz val="10"/>
      <color theme="1"/>
      <name val="Calibri"/>
      <family val="2"/>
      <scheme val="minor"/>
    </font>
    <font>
      <b/>
      <i/>
      <sz val="10"/>
      <color theme="1"/>
      <name val="Calibri"/>
      <family val="2"/>
      <scheme val="minor"/>
    </font>
    <font>
      <sz val="8"/>
      <color theme="1"/>
      <name val="Calibri"/>
      <family val="2"/>
      <scheme val="minor"/>
    </font>
    <font>
      <b/>
      <sz val="11"/>
      <color theme="1"/>
      <name val="Calibri"/>
      <family val="2"/>
      <scheme val="minor"/>
    </font>
    <font>
      <u/>
      <sz val="11"/>
      <color theme="10"/>
      <name val="Calibri"/>
      <family val="2"/>
      <scheme val="minor"/>
    </font>
    <font>
      <sz val="9"/>
      <color rgb="FF00B050"/>
      <name val="Calibri"/>
      <family val="2"/>
      <scheme val="minor"/>
    </font>
    <font>
      <sz val="11"/>
      <color rgb="FF00B050"/>
      <name val="Calibri"/>
      <family val="2"/>
      <scheme val="minor"/>
    </font>
    <font>
      <i/>
      <sz val="9"/>
      <color rgb="FF00B050"/>
      <name val="Calibri"/>
      <family val="2"/>
      <scheme val="minor"/>
    </font>
    <font>
      <sz val="9"/>
      <color rgb="FF000000"/>
      <name val="Calibri"/>
      <family val="2"/>
      <scheme val="minor"/>
    </font>
    <font>
      <i/>
      <sz val="9"/>
      <name val="Calibri"/>
      <family val="2"/>
      <scheme val="minor"/>
    </font>
    <font>
      <i/>
      <sz val="9"/>
      <color rgb="FFFF0000"/>
      <name val="Calibri"/>
      <family val="2"/>
      <scheme val="minor"/>
    </font>
    <font>
      <b/>
      <sz val="9"/>
      <color theme="0"/>
      <name val="Calibri"/>
      <family val="2"/>
      <scheme val="minor"/>
    </font>
    <font>
      <b/>
      <sz val="9"/>
      <name val="Calibri"/>
      <family val="2"/>
      <scheme val="minor"/>
    </font>
    <font>
      <sz val="8"/>
      <color rgb="FFFF0000"/>
      <name val="Calibri"/>
      <family val="2"/>
      <scheme val="minor"/>
    </font>
    <font>
      <sz val="8"/>
      <name val="Calibri"/>
      <family val="2"/>
      <scheme val="minor"/>
    </font>
    <font>
      <b/>
      <sz val="11"/>
      <color theme="0"/>
      <name val="Calibri"/>
      <family val="2"/>
      <scheme val="minor"/>
    </font>
    <font>
      <sz val="6"/>
      <color theme="1"/>
      <name val="Calibri"/>
      <family val="2"/>
      <scheme val="minor"/>
    </font>
    <font>
      <sz val="6"/>
      <name val="Calibri"/>
      <family val="2"/>
      <scheme val="minor"/>
    </font>
    <font>
      <b/>
      <sz val="14"/>
      <color rgb="FFFFFFFF"/>
      <name val="Calibri"/>
      <family val="2"/>
      <scheme val="minor"/>
    </font>
    <font>
      <b/>
      <sz val="12"/>
      <color rgb="FFFFFFFF"/>
      <name val="Calibri"/>
      <family val="2"/>
      <scheme val="minor"/>
    </font>
    <font>
      <b/>
      <sz val="10"/>
      <name val="Calibri"/>
      <family val="2"/>
      <scheme val="minor"/>
    </font>
    <font>
      <i/>
      <u/>
      <sz val="9"/>
      <color theme="1"/>
      <name val="Calibri"/>
      <family val="2"/>
      <scheme val="minor"/>
    </font>
    <font>
      <i/>
      <u/>
      <sz val="9"/>
      <name val="Calibri"/>
      <family val="2"/>
      <scheme val="minor"/>
    </font>
    <font>
      <b/>
      <i/>
      <sz val="9"/>
      <name val="Calibri"/>
      <family val="2"/>
      <scheme val="minor"/>
    </font>
    <font>
      <i/>
      <sz val="9"/>
      <name val="Calibri"/>
      <family val="2"/>
    </font>
    <font>
      <b/>
      <i/>
      <sz val="9"/>
      <name val="Calibri"/>
      <family val="2"/>
    </font>
    <font>
      <i/>
      <sz val="10"/>
      <name val="Calibri"/>
      <family val="2"/>
      <scheme val="minor"/>
    </font>
    <font>
      <b/>
      <i/>
      <sz val="10"/>
      <name val="Calibri"/>
      <family val="2"/>
      <scheme val="minor"/>
    </font>
    <font>
      <sz val="11"/>
      <color rgb="FF000000"/>
      <name val="Calibri"/>
      <family val="2"/>
    </font>
  </fonts>
  <fills count="2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79995117038483843"/>
        <bgColor indexed="64"/>
      </patternFill>
    </fill>
    <fill>
      <patternFill patternType="solid">
        <fgColor theme="4"/>
        <bgColor indexed="64"/>
      </patternFill>
    </fill>
    <fill>
      <patternFill patternType="solid">
        <fgColor rgb="FF7030A0"/>
        <bgColor indexed="64"/>
      </patternFill>
    </fill>
    <fill>
      <patternFill patternType="solid">
        <fgColor theme="7" tint="0.39997558519241921"/>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theme="9" tint="0.59996337778862885"/>
        <bgColor indexed="64"/>
      </patternFill>
    </fill>
    <fill>
      <patternFill patternType="solid">
        <fgColor theme="3"/>
        <bgColor indexed="64"/>
      </patternFill>
    </fill>
    <fill>
      <patternFill patternType="solid">
        <fgColor theme="5" tint="-0.24994659260841701"/>
        <bgColor indexed="64"/>
      </patternFill>
    </fill>
    <fill>
      <patternFill patternType="solid">
        <fgColor theme="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C000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s>
  <borders count="21">
    <border>
      <left/>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bottom/>
      <diagonal/>
    </border>
    <border>
      <left/>
      <right/>
      <top style="medium">
        <color auto="1"/>
      </top>
      <bottom style="medium">
        <color auto="1"/>
      </bottom>
      <diagonal/>
    </border>
    <border>
      <left style="medium">
        <color auto="1"/>
      </left>
      <right/>
      <top/>
      <bottom style="medium">
        <color auto="1"/>
      </bottom>
      <diagonal/>
    </border>
    <border>
      <left style="medium">
        <color auto="1"/>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double">
        <color indexed="64"/>
      </bottom>
      <diagonal/>
    </border>
    <border>
      <left/>
      <right/>
      <top/>
      <bottom style="double">
        <color indexed="64"/>
      </bottom>
      <diagonal/>
    </border>
    <border>
      <left/>
      <right style="medium">
        <color auto="1"/>
      </right>
      <top/>
      <bottom style="double">
        <color indexed="64"/>
      </bottom>
      <diagonal/>
    </border>
  </borders>
  <cellStyleXfs count="5">
    <xf numFmtId="0" fontId="0" fillId="0" borderId="0"/>
    <xf numFmtId="0" fontId="3" fillId="0" borderId="0"/>
    <xf numFmtId="0" fontId="3" fillId="0" borderId="0"/>
    <xf numFmtId="0" fontId="4" fillId="0" borderId="0"/>
    <xf numFmtId="0" fontId="17" fillId="0" borderId="0" applyNumberFormat="0" applyFill="0" applyBorder="0" applyAlignment="0" applyProtection="0"/>
  </cellStyleXfs>
  <cellXfs count="183">
    <xf numFmtId="0" fontId="0" fillId="0" borderId="0" xfId="0"/>
    <xf numFmtId="0" fontId="9" fillId="0" borderId="0" xfId="0" applyFont="1" applyAlignment="1">
      <alignment vertical="top"/>
    </xf>
    <xf numFmtId="0" fontId="9" fillId="0" borderId="0" xfId="0" applyFont="1"/>
    <xf numFmtId="0" fontId="9" fillId="0" borderId="1" xfId="0" applyFont="1" applyBorder="1" applyProtection="1">
      <protection locked="0"/>
    </xf>
    <xf numFmtId="0" fontId="9" fillId="0" borderId="2" xfId="0" applyFont="1" applyBorder="1" applyProtection="1">
      <protection locked="0"/>
    </xf>
    <xf numFmtId="0" fontId="9" fillId="0" borderId="3" xfId="0" applyFont="1" applyBorder="1" applyProtection="1">
      <protection locked="0"/>
    </xf>
    <xf numFmtId="0" fontId="16" fillId="0" borderId="0" xfId="0" applyFont="1"/>
    <xf numFmtId="0" fontId="0" fillId="0" borderId="0" xfId="0" applyAlignment="1">
      <alignment vertical="top"/>
    </xf>
    <xf numFmtId="0" fontId="9" fillId="0" borderId="4" xfId="0" applyFont="1" applyBorder="1" applyAlignment="1" applyProtection="1">
      <alignment vertical="top"/>
      <protection locked="0"/>
    </xf>
    <xf numFmtId="165" fontId="9" fillId="4" borderId="5" xfId="0" applyNumberFormat="1" applyFont="1" applyFill="1" applyBorder="1" applyAlignment="1" applyProtection="1">
      <alignment vertical="top"/>
      <protection locked="0"/>
    </xf>
    <xf numFmtId="0" fontId="11" fillId="0" borderId="0" xfId="0" applyFont="1"/>
    <xf numFmtId="0" fontId="11" fillId="0" borderId="6" xfId="0" applyFont="1" applyBorder="1"/>
    <xf numFmtId="0" fontId="7" fillId="0" borderId="2" xfId="0" applyFont="1" applyBorder="1"/>
    <xf numFmtId="0" fontId="9" fillId="0" borderId="4" xfId="0" applyFont="1" applyBorder="1"/>
    <xf numFmtId="0" fontId="11" fillId="0" borderId="9" xfId="0" applyFont="1" applyBorder="1"/>
    <xf numFmtId="0" fontId="11" fillId="0" borderId="8" xfId="0" applyFont="1" applyBorder="1"/>
    <xf numFmtId="0" fontId="11" fillId="0" borderId="6" xfId="0" applyFont="1" applyBorder="1" applyAlignment="1">
      <alignment vertical="top" wrapText="1"/>
    </xf>
    <xf numFmtId="0" fontId="7" fillId="0" borderId="2" xfId="0" applyFont="1" applyBorder="1" applyAlignment="1">
      <alignment vertical="top" wrapText="1"/>
    </xf>
    <xf numFmtId="0" fontId="11" fillId="0" borderId="6" xfId="0" applyFont="1" applyBorder="1" applyAlignment="1">
      <alignment vertical="top"/>
    </xf>
    <xf numFmtId="0" fontId="11" fillId="0" borderId="8" xfId="0" applyFont="1" applyBorder="1" applyAlignment="1">
      <alignment vertical="top"/>
    </xf>
    <xf numFmtId="0" fontId="15" fillId="0" borderId="0" xfId="0" applyFont="1" applyAlignment="1">
      <alignment horizontal="right"/>
    </xf>
    <xf numFmtId="0" fontId="2" fillId="0" borderId="10" xfId="0" applyFont="1" applyBorder="1" applyAlignment="1">
      <alignment vertical="top"/>
    </xf>
    <xf numFmtId="0" fontId="1" fillId="0" borderId="10" xfId="0" applyFont="1" applyBorder="1" applyAlignment="1">
      <alignment vertical="top"/>
    </xf>
    <xf numFmtId="0" fontId="1" fillId="0" borderId="10" xfId="0" applyFont="1" applyBorder="1" applyAlignment="1">
      <alignment vertical="top" wrapText="1"/>
    </xf>
    <xf numFmtId="0" fontId="7" fillId="8" borderId="10" xfId="0" applyFont="1" applyFill="1" applyBorder="1" applyAlignment="1">
      <alignment vertical="top" wrapText="1"/>
    </xf>
    <xf numFmtId="0" fontId="2" fillId="0" borderId="10" xfId="0" applyFont="1" applyBorder="1" applyAlignment="1">
      <alignment vertical="top" wrapText="1"/>
    </xf>
    <xf numFmtId="0" fontId="1" fillId="0" borderId="10" xfId="0" applyFont="1" applyBorder="1" applyAlignment="1">
      <alignment horizontal="left" vertical="top" wrapText="1"/>
    </xf>
    <xf numFmtId="0" fontId="7" fillId="8" borderId="12" xfId="0" applyFont="1" applyFill="1" applyBorder="1" applyAlignment="1">
      <alignment vertical="top" wrapText="1"/>
    </xf>
    <xf numFmtId="0" fontId="2" fillId="0" borderId="10" xfId="0" applyFont="1" applyBorder="1" applyAlignment="1" applyProtection="1">
      <alignment vertical="top"/>
      <protection locked="0"/>
    </xf>
    <xf numFmtId="0" fontId="1" fillId="0" borderId="0" xfId="0" applyFont="1" applyAlignment="1">
      <alignment vertical="top"/>
    </xf>
    <xf numFmtId="0" fontId="1" fillId="0" borderId="10" xfId="0" applyFont="1" applyBorder="1" applyAlignment="1" applyProtection="1">
      <alignment vertical="top" wrapText="1"/>
      <protection locked="0"/>
    </xf>
    <xf numFmtId="0" fontId="17" fillId="0" borderId="2" xfId="4" applyBorder="1" applyAlignment="1">
      <alignment vertical="top"/>
    </xf>
    <xf numFmtId="0" fontId="17" fillId="0" borderId="3" xfId="4" applyBorder="1" applyAlignment="1">
      <alignment vertical="top" wrapText="1"/>
    </xf>
    <xf numFmtId="0" fontId="19" fillId="0" borderId="0" xfId="0" applyFont="1"/>
    <xf numFmtId="0" fontId="7" fillId="0" borderId="2" xfId="0" applyFont="1" applyBorder="1" applyAlignment="1">
      <alignment vertical="top"/>
    </xf>
    <xf numFmtId="0" fontId="21" fillId="0" borderId="10" xfId="0" applyFont="1" applyBorder="1" applyAlignment="1">
      <alignment vertical="top" wrapText="1"/>
    </xf>
    <xf numFmtId="0" fontId="9" fillId="0" borderId="0" xfId="0" applyFont="1" applyAlignment="1">
      <alignment horizontal="center" vertical="top"/>
    </xf>
    <xf numFmtId="0" fontId="9" fillId="0" borderId="5" xfId="0" applyFont="1" applyBorder="1" applyAlignment="1">
      <alignment horizontal="center" vertical="top"/>
    </xf>
    <xf numFmtId="0" fontId="11" fillId="0" borderId="0" xfId="0" applyFont="1" applyAlignment="1">
      <alignment vertical="top"/>
    </xf>
    <xf numFmtId="0" fontId="13" fillId="0" borderId="0" xfId="0" applyFont="1" applyAlignment="1">
      <alignment vertical="top" wrapText="1"/>
    </xf>
    <xf numFmtId="0" fontId="17" fillId="0" borderId="0" xfId="4" applyAlignment="1" applyProtection="1">
      <alignment vertical="top"/>
    </xf>
    <xf numFmtId="0" fontId="11" fillId="2" borderId="0" xfId="0" applyFont="1" applyFill="1" applyAlignment="1">
      <alignment vertical="top" wrapText="1"/>
    </xf>
    <xf numFmtId="0" fontId="6" fillId="0" borderId="10" xfId="0" applyFont="1" applyBorder="1" applyAlignment="1">
      <alignment horizontal="left" vertical="top" wrapText="1"/>
    </xf>
    <xf numFmtId="0" fontId="22" fillId="8" borderId="10" xfId="0" applyFont="1" applyFill="1" applyBorder="1" applyAlignment="1">
      <alignment vertical="top" wrapText="1"/>
    </xf>
    <xf numFmtId="0" fontId="0" fillId="0" borderId="0" xfId="0" applyAlignment="1">
      <alignment horizontal="center" vertical="center"/>
    </xf>
    <xf numFmtId="0" fontId="1" fillId="0" borderId="0" xfId="0" applyFont="1"/>
    <xf numFmtId="0" fontId="5" fillId="16" borderId="10" xfId="0" applyFont="1" applyFill="1" applyBorder="1"/>
    <xf numFmtId="0" fontId="7" fillId="17" borderId="10" xfId="0" applyFont="1" applyFill="1" applyBorder="1"/>
    <xf numFmtId="0" fontId="1" fillId="15" borderId="10" xfId="0" applyFont="1" applyFill="1" applyBorder="1" applyAlignment="1">
      <alignment horizontal="center" vertical="center"/>
    </xf>
    <xf numFmtId="0" fontId="1" fillId="17" borderId="10" xfId="0" applyFont="1" applyFill="1" applyBorder="1" applyAlignment="1">
      <alignment horizontal="center" vertical="center"/>
    </xf>
    <xf numFmtId="0" fontId="5" fillId="0" borderId="0" xfId="0" applyFont="1"/>
    <xf numFmtId="0" fontId="1" fillId="0" borderId="0" xfId="0" applyFont="1" applyProtection="1">
      <protection locked="0"/>
    </xf>
    <xf numFmtId="0" fontId="1" fillId="0" borderId="0" xfId="0" applyFont="1" applyAlignment="1">
      <alignment horizontal="center" vertical="center"/>
    </xf>
    <xf numFmtId="0" fontId="7" fillId="17" borderId="10" xfId="0" applyFont="1" applyFill="1" applyBorder="1" applyAlignment="1">
      <alignment vertical="top"/>
    </xf>
    <xf numFmtId="0" fontId="18" fillId="0" borderId="0" xfId="0" applyFont="1"/>
    <xf numFmtId="0" fontId="7" fillId="17" borderId="0" xfId="0" applyFont="1" applyFill="1" applyAlignment="1">
      <alignment vertical="top"/>
    </xf>
    <xf numFmtId="0" fontId="9" fillId="0" borderId="0" xfId="0" applyFont="1" applyAlignment="1">
      <alignment vertical="top" wrapText="1"/>
    </xf>
    <xf numFmtId="0" fontId="16" fillId="2" borderId="0" xfId="0" applyFont="1" applyFill="1"/>
    <xf numFmtId="0" fontId="20" fillId="17" borderId="10" xfId="0" applyFont="1" applyFill="1" applyBorder="1" applyAlignment="1">
      <alignment vertical="top"/>
    </xf>
    <xf numFmtId="0" fontId="18" fillId="0" borderId="10" xfId="0" applyFont="1" applyBorder="1" applyAlignment="1">
      <alignment vertical="top"/>
    </xf>
    <xf numFmtId="0" fontId="9" fillId="0" borderId="0" xfId="0" applyFont="1" applyProtection="1">
      <protection locked="0"/>
    </xf>
    <xf numFmtId="0" fontId="1" fillId="14" borderId="10" xfId="0" applyFont="1" applyFill="1" applyBorder="1" applyAlignment="1">
      <alignment vertical="top" wrapText="1"/>
    </xf>
    <xf numFmtId="0" fontId="1" fillId="14" borderId="10" xfId="0" applyFont="1" applyFill="1" applyBorder="1" applyAlignment="1">
      <alignment horizontal="left" vertical="top" wrapText="1"/>
    </xf>
    <xf numFmtId="0" fontId="23" fillId="8" borderId="10" xfId="0" applyFont="1" applyFill="1" applyBorder="1" applyAlignment="1">
      <alignment vertical="top" wrapText="1"/>
    </xf>
    <xf numFmtId="0" fontId="0" fillId="0" borderId="0" xfId="0" applyAlignment="1">
      <alignment wrapText="1"/>
    </xf>
    <xf numFmtId="0" fontId="1" fillId="0" borderId="0" xfId="0" applyFont="1" applyAlignment="1">
      <alignment wrapText="1"/>
    </xf>
    <xf numFmtId="0" fontId="24" fillId="18" borderId="0" xfId="0" applyFont="1" applyFill="1" applyAlignment="1">
      <alignment wrapText="1"/>
    </xf>
    <xf numFmtId="0" fontId="15" fillId="0" borderId="10" xfId="0" applyFont="1" applyBorder="1" applyAlignment="1">
      <alignment vertical="top" wrapText="1"/>
    </xf>
    <xf numFmtId="0" fontId="15" fillId="0" borderId="10" xfId="0" applyFont="1" applyBorder="1" applyAlignment="1">
      <alignment vertical="top"/>
    </xf>
    <xf numFmtId="0" fontId="1" fillId="14" borderId="0" xfId="0" applyFont="1" applyFill="1" applyAlignment="1">
      <alignment wrapText="1"/>
    </xf>
    <xf numFmtId="0" fontId="24" fillId="18" borderId="0" xfId="0" applyFont="1" applyFill="1" applyAlignment="1">
      <alignment horizontal="center" vertical="center" wrapText="1"/>
    </xf>
    <xf numFmtId="0" fontId="1" fillId="0" borderId="0" xfId="0" applyFont="1" applyAlignment="1">
      <alignment horizontal="center" vertical="center" wrapText="1"/>
    </xf>
    <xf numFmtId="0" fontId="18" fillId="0" borderId="0" xfId="0" applyFont="1" applyAlignment="1">
      <alignment wrapText="1"/>
    </xf>
    <xf numFmtId="0" fontId="27" fillId="0" borderId="10" xfId="0" applyFont="1" applyBorder="1" applyAlignment="1">
      <alignment vertical="top"/>
    </xf>
    <xf numFmtId="0" fontId="15" fillId="0" borderId="0" xfId="0" applyFont="1" applyAlignment="1">
      <alignment vertical="top"/>
    </xf>
    <xf numFmtId="0" fontId="28" fillId="18" borderId="0" xfId="0" applyFont="1" applyFill="1"/>
    <xf numFmtId="0" fontId="1" fillId="19" borderId="10" xfId="0" applyFont="1" applyFill="1" applyBorder="1" applyAlignment="1">
      <alignment horizontal="center" vertical="center"/>
    </xf>
    <xf numFmtId="0" fontId="5" fillId="19" borderId="10" xfId="0" applyFont="1" applyFill="1" applyBorder="1" applyAlignment="1">
      <alignment horizontal="center" vertical="center"/>
    </xf>
    <xf numFmtId="0" fontId="5" fillId="17" borderId="10" xfId="0" applyFont="1" applyFill="1" applyBorder="1" applyAlignment="1">
      <alignment horizontal="center" vertical="center"/>
    </xf>
    <xf numFmtId="0" fontId="5" fillId="20" borderId="10" xfId="0" applyFont="1" applyFill="1" applyBorder="1" applyAlignment="1">
      <alignment horizontal="center" vertical="center" wrapText="1"/>
    </xf>
    <xf numFmtId="0" fontId="5" fillId="20" borderId="10" xfId="0" applyFont="1" applyFill="1" applyBorder="1" applyAlignment="1">
      <alignment horizontal="left" vertical="center"/>
    </xf>
    <xf numFmtId="0" fontId="1" fillId="20" borderId="10" xfId="0" applyFont="1" applyFill="1" applyBorder="1" applyAlignment="1">
      <alignment horizontal="center" vertical="center"/>
    </xf>
    <xf numFmtId="0" fontId="5" fillId="0" borderId="0" xfId="0" applyFont="1" applyAlignment="1">
      <alignment horizontal="left" vertical="top"/>
    </xf>
    <xf numFmtId="0" fontId="1" fillId="14" borderId="10" xfId="0" applyFont="1" applyFill="1" applyBorder="1" applyAlignment="1">
      <alignment vertical="top"/>
    </xf>
    <xf numFmtId="0" fontId="2" fillId="0" borderId="10" xfId="0" applyFont="1" applyBorder="1" applyAlignment="1">
      <alignment horizontal="left" vertical="top" wrapText="1"/>
    </xf>
    <xf numFmtId="1" fontId="5" fillId="0" borderId="0" xfId="0" applyNumberFormat="1" applyFont="1" applyAlignment="1">
      <alignment horizontal="left" vertical="top"/>
    </xf>
    <xf numFmtId="0" fontId="9" fillId="9" borderId="0" xfId="0" applyFont="1" applyFill="1" applyAlignment="1">
      <alignment horizontal="center" vertical="top"/>
    </xf>
    <xf numFmtId="0" fontId="9" fillId="0" borderId="10" xfId="0" applyFont="1" applyBorder="1" applyAlignment="1" applyProtection="1">
      <alignment vertical="top"/>
      <protection locked="0"/>
    </xf>
    <xf numFmtId="0" fontId="7" fillId="8" borderId="10" xfId="0" applyFont="1" applyFill="1" applyBorder="1" applyAlignment="1" applyProtection="1">
      <alignment vertical="top" wrapText="1"/>
      <protection locked="0"/>
    </xf>
    <xf numFmtId="0" fontId="15" fillId="0" borderId="10" xfId="0" applyFont="1" applyBorder="1" applyAlignment="1" applyProtection="1">
      <alignment vertical="top"/>
      <protection locked="0"/>
    </xf>
    <xf numFmtId="0" fontId="12" fillId="5" borderId="16" xfId="0" applyFont="1" applyFill="1" applyBorder="1"/>
    <xf numFmtId="0" fontId="9" fillId="4" borderId="0" xfId="0" applyFont="1" applyFill="1" applyAlignment="1" applyProtection="1">
      <alignment vertical="top"/>
      <protection locked="0"/>
    </xf>
    <xf numFmtId="164" fontId="9" fillId="4" borderId="0" xfId="0" applyNumberFormat="1" applyFont="1" applyFill="1" applyAlignment="1" applyProtection="1">
      <alignment vertical="top"/>
      <protection locked="0"/>
    </xf>
    <xf numFmtId="0" fontId="15" fillId="14" borderId="10" xfId="0" applyFont="1" applyFill="1" applyBorder="1" applyAlignment="1">
      <alignment vertical="top"/>
    </xf>
    <xf numFmtId="0" fontId="2" fillId="2" borderId="10" xfId="0" applyFont="1" applyFill="1" applyBorder="1" applyAlignment="1">
      <alignment vertical="top" wrapText="1"/>
    </xf>
    <xf numFmtId="0" fontId="1" fillId="2" borderId="10" xfId="0" applyFont="1" applyFill="1" applyBorder="1" applyAlignment="1">
      <alignment vertical="top" wrapText="1"/>
    </xf>
    <xf numFmtId="0" fontId="7" fillId="2" borderId="10" xfId="0" applyFont="1" applyFill="1" applyBorder="1" applyAlignment="1">
      <alignment vertical="top" wrapText="1"/>
    </xf>
    <xf numFmtId="0" fontId="29" fillId="0" borderId="0" xfId="0" applyFont="1"/>
    <xf numFmtId="0" fontId="30" fillId="0" borderId="0" xfId="0" applyFont="1"/>
    <xf numFmtId="0" fontId="25" fillId="21" borderId="10" xfId="0" applyFont="1" applyFill="1" applyBorder="1" applyAlignment="1">
      <alignment horizontal="center" vertical="center" wrapText="1"/>
    </xf>
    <xf numFmtId="0" fontId="25" fillId="22" borderId="10" xfId="0" applyFont="1" applyFill="1" applyBorder="1" applyAlignment="1">
      <alignment horizontal="center" vertical="center" wrapText="1"/>
    </xf>
    <xf numFmtId="0" fontId="2" fillId="21" borderId="10" xfId="0" applyFont="1" applyFill="1" applyBorder="1" applyAlignment="1">
      <alignment horizontal="center" vertical="center"/>
    </xf>
    <xf numFmtId="0" fontId="1" fillId="22" borderId="10" xfId="0" applyFont="1" applyFill="1" applyBorder="1" applyAlignment="1">
      <alignment horizontal="center" vertical="center"/>
    </xf>
    <xf numFmtId="0" fontId="9" fillId="3" borderId="0" xfId="0" applyFont="1" applyFill="1" applyAlignment="1">
      <alignment horizontal="center" vertical="top"/>
    </xf>
    <xf numFmtId="0" fontId="5" fillId="17" borderId="10" xfId="0" applyFont="1" applyFill="1" applyBorder="1" applyAlignment="1">
      <alignment horizontal="left" vertical="center" wrapText="1"/>
    </xf>
    <xf numFmtId="0" fontId="9" fillId="23" borderId="0" xfId="0" applyFont="1" applyFill="1" applyAlignment="1">
      <alignment horizontal="center" vertical="top"/>
    </xf>
    <xf numFmtId="0" fontId="2" fillId="0" borderId="13" xfId="0" applyFont="1" applyBorder="1" applyAlignment="1" applyProtection="1">
      <alignment vertical="top"/>
      <protection locked="0"/>
    </xf>
    <xf numFmtId="0" fontId="5" fillId="15" borderId="11" xfId="0" applyFont="1" applyFill="1" applyBorder="1" applyAlignment="1">
      <alignment horizontal="center" vertical="center"/>
    </xf>
    <xf numFmtId="0" fontId="29" fillId="0" borderId="0" xfId="0" applyFont="1" applyAlignment="1">
      <alignment vertical="top"/>
    </xf>
    <xf numFmtId="9" fontId="32" fillId="12" borderId="0" xfId="0" applyNumberFormat="1" applyFont="1" applyFill="1" applyAlignment="1">
      <alignment horizontal="left" vertical="top" wrapText="1"/>
    </xf>
    <xf numFmtId="0" fontId="26" fillId="0" borderId="10" xfId="0" applyFont="1" applyBorder="1" applyAlignment="1">
      <alignment vertical="top"/>
    </xf>
    <xf numFmtId="0" fontId="2" fillId="0" borderId="0" xfId="0" applyFont="1"/>
    <xf numFmtId="0" fontId="2" fillId="0" borderId="10" xfId="0" applyFont="1" applyBorder="1" applyAlignment="1" applyProtection="1">
      <alignment horizontal="left" vertical="top" wrapText="1"/>
      <protection locked="0"/>
    </xf>
    <xf numFmtId="0" fontId="33" fillId="0" borderId="6" xfId="0" applyFont="1" applyBorder="1" applyAlignment="1">
      <alignment vertical="top" wrapText="1"/>
    </xf>
    <xf numFmtId="0" fontId="11" fillId="0" borderId="18" xfId="0" applyFont="1" applyBorder="1" applyAlignment="1">
      <alignment vertical="top" wrapText="1"/>
    </xf>
    <xf numFmtId="0" fontId="9" fillId="23" borderId="19" xfId="0" applyFont="1" applyFill="1" applyBorder="1" applyAlignment="1">
      <alignment horizontal="center" vertical="top"/>
    </xf>
    <xf numFmtId="0" fontId="11" fillId="0" borderId="9" xfId="0" applyFont="1" applyBorder="1" applyAlignment="1">
      <alignment vertical="top" wrapText="1"/>
    </xf>
    <xf numFmtId="0" fontId="9" fillId="23" borderId="4" xfId="0" applyFont="1" applyFill="1" applyBorder="1" applyAlignment="1">
      <alignment horizontal="center" vertical="top"/>
    </xf>
    <xf numFmtId="0" fontId="11" fillId="0" borderId="8" xfId="0" applyFont="1" applyBorder="1" applyAlignment="1">
      <alignment vertical="top" wrapText="1"/>
    </xf>
    <xf numFmtId="0" fontId="9" fillId="23" borderId="5" xfId="0" applyFont="1" applyFill="1" applyBorder="1" applyAlignment="1">
      <alignment horizontal="center" vertical="top"/>
    </xf>
    <xf numFmtId="49" fontId="2" fillId="0" borderId="10" xfId="0" applyNumberFormat="1" applyFont="1" applyBorder="1" applyAlignment="1">
      <alignment horizontal="left" vertical="top" wrapText="1"/>
    </xf>
    <xf numFmtId="0" fontId="21" fillId="0" borderId="10" xfId="0" applyFont="1" applyBorder="1" applyAlignment="1">
      <alignment horizontal="left" vertical="top" wrapText="1"/>
    </xf>
    <xf numFmtId="0" fontId="24" fillId="6" borderId="12" xfId="0" applyFont="1" applyFill="1" applyBorder="1" applyAlignment="1">
      <alignment vertical="top"/>
    </xf>
    <xf numFmtId="0" fontId="24" fillId="6" borderId="12" xfId="0" applyFont="1" applyFill="1" applyBorder="1" applyAlignment="1">
      <alignment vertical="top" wrapText="1"/>
    </xf>
    <xf numFmtId="0" fontId="24" fillId="6" borderId="12" xfId="0" applyFont="1" applyFill="1" applyBorder="1" applyAlignment="1">
      <alignment horizontal="left" vertical="top" wrapText="1"/>
    </xf>
    <xf numFmtId="0" fontId="24" fillId="11" borderId="15" xfId="0" applyFont="1" applyFill="1" applyBorder="1" applyAlignment="1">
      <alignment vertical="top" wrapText="1"/>
    </xf>
    <xf numFmtId="0" fontId="24" fillId="11" borderId="12" xfId="0" applyFont="1" applyFill="1" applyBorder="1" applyAlignment="1">
      <alignment vertical="top" wrapText="1"/>
    </xf>
    <xf numFmtId="0" fontId="5" fillId="7" borderId="0" xfId="0" applyFont="1" applyFill="1" applyAlignment="1">
      <alignment horizontal="left" vertical="top" wrapText="1"/>
    </xf>
    <xf numFmtId="0" fontId="5" fillId="7" borderId="11" xfId="0" applyFont="1" applyFill="1" applyBorder="1" applyAlignment="1">
      <alignment horizontal="center" vertical="top" wrapText="1"/>
    </xf>
    <xf numFmtId="0" fontId="9" fillId="9" borderId="5" xfId="0" applyFont="1" applyFill="1" applyBorder="1" applyAlignment="1">
      <alignment horizontal="center" vertical="top"/>
    </xf>
    <xf numFmtId="0" fontId="7" fillId="0" borderId="3" xfId="0" applyFont="1" applyBorder="1" applyAlignment="1">
      <alignment vertical="top" wrapText="1"/>
    </xf>
    <xf numFmtId="0" fontId="22" fillId="0" borderId="1" xfId="0" applyFont="1" applyBorder="1" applyAlignment="1">
      <alignment vertical="top" wrapText="1"/>
    </xf>
    <xf numFmtId="0" fontId="22" fillId="0" borderId="2" xfId="0" applyFont="1" applyBorder="1" applyAlignment="1">
      <alignment vertical="top" wrapText="1"/>
    </xf>
    <xf numFmtId="0" fontId="22" fillId="0" borderId="20" xfId="0" applyFont="1" applyBorder="1" applyAlignment="1">
      <alignment wrapText="1"/>
    </xf>
    <xf numFmtId="0" fontId="37" fillId="0" borderId="3" xfId="0" applyFont="1" applyBorder="1" applyAlignment="1">
      <alignment vertical="top" wrapText="1"/>
    </xf>
    <xf numFmtId="0" fontId="9" fillId="9" borderId="4" xfId="0" applyFont="1" applyFill="1" applyBorder="1" applyAlignment="1">
      <alignment horizontal="center" vertical="top"/>
    </xf>
    <xf numFmtId="0" fontId="7" fillId="0" borderId="1" xfId="0" applyFont="1" applyBorder="1" applyAlignment="1">
      <alignment vertical="top" wrapText="1"/>
    </xf>
    <xf numFmtId="0" fontId="9" fillId="0" borderId="0" xfId="0" applyFont="1" applyAlignment="1">
      <alignment wrapText="1"/>
    </xf>
    <xf numFmtId="0" fontId="11" fillId="0" borderId="0" xfId="0" applyFont="1" applyAlignment="1">
      <alignment vertical="top" wrapText="1"/>
    </xf>
    <xf numFmtId="0" fontId="13" fillId="4" borderId="0" xfId="0" applyFont="1" applyFill="1" applyAlignment="1">
      <alignment vertical="top" wrapText="1"/>
    </xf>
    <xf numFmtId="0" fontId="14" fillId="0" borderId="0" xfId="0" applyFont="1" applyAlignment="1">
      <alignment vertical="top" wrapText="1"/>
    </xf>
    <xf numFmtId="0" fontId="13" fillId="23" borderId="0" xfId="0" applyFont="1" applyFill="1" applyAlignment="1">
      <alignment vertical="top" wrapText="1"/>
    </xf>
    <xf numFmtId="0" fontId="17" fillId="0" borderId="2" xfId="4" applyFill="1" applyBorder="1" applyAlignment="1">
      <alignment vertical="top"/>
    </xf>
    <xf numFmtId="0" fontId="39" fillId="10" borderId="0" xfId="0" applyFont="1" applyFill="1" applyAlignment="1">
      <alignment vertical="top" wrapText="1"/>
    </xf>
    <xf numFmtId="0" fontId="39" fillId="9" borderId="0" xfId="0" applyFont="1" applyFill="1" applyAlignment="1">
      <alignment vertical="top" wrapText="1"/>
    </xf>
    <xf numFmtId="0" fontId="39" fillId="23" borderId="0" xfId="0" applyFont="1" applyFill="1" applyAlignment="1">
      <alignment vertical="top" wrapText="1"/>
    </xf>
    <xf numFmtId="0" fontId="9" fillId="0" borderId="17" xfId="0" applyFont="1" applyBorder="1" applyAlignment="1" applyProtection="1">
      <alignment horizontal="left" vertical="top"/>
      <protection locked="0"/>
    </xf>
    <xf numFmtId="0" fontId="9" fillId="0" borderId="7" xfId="0" applyFont="1" applyBorder="1" applyAlignment="1" applyProtection="1">
      <alignment horizontal="left" vertical="top"/>
      <protection locked="0"/>
    </xf>
    <xf numFmtId="0" fontId="9" fillId="0" borderId="7" xfId="0" applyFont="1" applyBorder="1" applyProtection="1">
      <protection locked="0"/>
    </xf>
    <xf numFmtId="0" fontId="9" fillId="0" borderId="16" xfId="0" applyFont="1" applyFill="1" applyBorder="1" applyAlignment="1" applyProtection="1">
      <alignment horizontal="left" vertical="top"/>
      <protection locked="0"/>
    </xf>
    <xf numFmtId="0" fontId="12" fillId="12" borderId="16" xfId="0" applyFont="1" applyFill="1" applyBorder="1" applyAlignment="1">
      <alignment horizontal="left"/>
    </xf>
    <xf numFmtId="0" fontId="12" fillId="12" borderId="7" xfId="0" applyFont="1" applyFill="1" applyBorder="1" applyAlignment="1">
      <alignment horizontal="left"/>
    </xf>
    <xf numFmtId="0" fontId="12" fillId="12" borderId="17" xfId="0" applyFont="1" applyFill="1" applyBorder="1" applyAlignment="1">
      <alignment horizontal="left"/>
    </xf>
    <xf numFmtId="0" fontId="9" fillId="0" borderId="16" xfId="0" applyFont="1" applyBorder="1" applyAlignment="1" applyProtection="1">
      <alignment horizontal="left" vertical="top"/>
      <protection locked="0"/>
    </xf>
    <xf numFmtId="0" fontId="9" fillId="0" borderId="7" xfId="0" applyFont="1" applyBorder="1" applyAlignment="1" applyProtection="1">
      <alignment horizontal="left" vertical="top"/>
      <protection locked="0"/>
    </xf>
    <xf numFmtId="0" fontId="9" fillId="0" borderId="17" xfId="0" applyFont="1" applyBorder="1" applyAlignment="1" applyProtection="1">
      <alignment horizontal="left" vertical="top"/>
      <protection locked="0"/>
    </xf>
    <xf numFmtId="0" fontId="12" fillId="13" borderId="16" xfId="0" applyFont="1" applyFill="1" applyBorder="1" applyAlignment="1">
      <alignment horizontal="left"/>
    </xf>
    <xf numFmtId="0" fontId="12" fillId="13" borderId="7" xfId="0" applyFont="1" applyFill="1" applyBorder="1" applyAlignment="1">
      <alignment horizontal="left"/>
    </xf>
    <xf numFmtId="0" fontId="12" fillId="13" borderId="17" xfId="0" applyFont="1" applyFill="1" applyBorder="1" applyAlignment="1">
      <alignment horizontal="left"/>
    </xf>
    <xf numFmtId="0" fontId="12" fillId="5" borderId="7" xfId="0" applyFont="1" applyFill="1" applyBorder="1" applyAlignment="1" applyProtection="1">
      <protection locked="0"/>
    </xf>
    <xf numFmtId="0" fontId="12" fillId="5" borderId="17" xfId="0" applyFont="1" applyFill="1" applyBorder="1" applyAlignment="1" applyProtection="1">
      <protection locked="0"/>
    </xf>
    <xf numFmtId="0" fontId="12" fillId="5" borderId="16" xfId="0" applyFont="1" applyFill="1" applyBorder="1" applyAlignment="1"/>
    <xf numFmtId="0" fontId="12" fillId="5" borderId="7" xfId="0" applyFont="1" applyFill="1" applyBorder="1" applyAlignment="1"/>
    <xf numFmtId="0" fontId="12" fillId="5" borderId="17" xfId="0" applyFont="1" applyFill="1" applyBorder="1" applyAlignment="1"/>
    <xf numFmtId="0" fontId="0" fillId="15" borderId="2" xfId="0" applyFill="1" applyBorder="1" applyAlignment="1">
      <alignment horizontal="center" vertical="center" textRotation="90"/>
    </xf>
    <xf numFmtId="0" fontId="0" fillId="15" borderId="20" xfId="0" applyFill="1" applyBorder="1" applyAlignment="1">
      <alignment horizontal="center" vertical="center" textRotation="90"/>
    </xf>
    <xf numFmtId="0" fontId="12" fillId="6" borderId="16" xfId="0" applyFont="1" applyFill="1" applyBorder="1" applyAlignment="1"/>
    <xf numFmtId="0" fontId="12" fillId="6" borderId="7" xfId="0" applyFont="1" applyFill="1" applyBorder="1" applyAlignment="1"/>
    <xf numFmtId="0" fontId="12" fillId="6" borderId="17" xfId="0" applyFont="1" applyFill="1" applyBorder="1" applyAlignment="1"/>
    <xf numFmtId="164" fontId="13" fillId="20" borderId="6" xfId="0" applyNumberFormat="1" applyFont="1" applyFill="1" applyBorder="1" applyAlignment="1">
      <alignment horizontal="left" vertical="top" wrapText="1"/>
    </xf>
    <xf numFmtId="164" fontId="13" fillId="20" borderId="0" xfId="0" applyNumberFormat="1" applyFont="1" applyFill="1" applyAlignment="1">
      <alignment horizontal="left" vertical="top" wrapText="1"/>
    </xf>
    <xf numFmtId="164" fontId="13" fillId="20" borderId="2" xfId="0" applyNumberFormat="1" applyFont="1" applyFill="1" applyBorder="1" applyAlignment="1">
      <alignment horizontal="left" vertical="top" wrapText="1"/>
    </xf>
    <xf numFmtId="0" fontId="24" fillId="6" borderId="13" xfId="0" applyFont="1" applyFill="1" applyBorder="1" applyAlignment="1">
      <alignment horizontal="center" vertical="top" wrapText="1"/>
    </xf>
    <xf numFmtId="0" fontId="5" fillId="0" borderId="13" xfId="0" applyFont="1" applyBorder="1" applyAlignment="1">
      <alignment horizontal="center" vertical="top"/>
    </xf>
    <xf numFmtId="0" fontId="5" fillId="0" borderId="14" xfId="0" applyFont="1" applyBorder="1" applyAlignment="1">
      <alignment horizontal="center" vertical="top"/>
    </xf>
    <xf numFmtId="0" fontId="24" fillId="11" borderId="10" xfId="0" applyFont="1" applyFill="1" applyBorder="1" applyAlignment="1">
      <alignment horizontal="center" vertical="top" wrapText="1"/>
    </xf>
    <xf numFmtId="0" fontId="24" fillId="11" borderId="10" xfId="0" applyFont="1" applyFill="1" applyBorder="1" applyAlignment="1">
      <alignment horizontal="center" vertical="top"/>
    </xf>
    <xf numFmtId="9" fontId="10" fillId="13" borderId="0" xfId="0" applyNumberFormat="1" applyFont="1" applyFill="1" applyAlignment="1">
      <alignment horizontal="left" vertical="top" wrapText="1"/>
    </xf>
    <xf numFmtId="0" fontId="0" fillId="13" borderId="0" xfId="0" applyFill="1" applyAlignment="1">
      <alignment horizontal="left" vertical="top" wrapText="1"/>
    </xf>
    <xf numFmtId="9" fontId="31" fillId="13" borderId="0" xfId="0" applyNumberFormat="1" applyFont="1" applyFill="1" applyAlignment="1">
      <alignment horizontal="left" vertical="top" wrapText="1"/>
    </xf>
    <xf numFmtId="0" fontId="9" fillId="13" borderId="0" xfId="0" applyFont="1" applyFill="1" applyAlignment="1">
      <alignment wrapText="1"/>
    </xf>
    <xf numFmtId="9" fontId="32" fillId="13" borderId="0" xfId="0" applyNumberFormat="1" applyFont="1" applyFill="1" applyAlignment="1">
      <alignment horizontal="left" vertical="top" wrapText="1"/>
    </xf>
    <xf numFmtId="9" fontId="31" fillId="13" borderId="0" xfId="0" applyNumberFormat="1" applyFont="1" applyFill="1" applyAlignment="1">
      <alignment horizontal="center" vertical="top" wrapText="1"/>
    </xf>
  </cellXfs>
  <cellStyles count="5">
    <cellStyle name="Hyperlink" xfId="4" builtinId="8"/>
    <cellStyle name="Standaard" xfId="0" builtinId="0"/>
    <cellStyle name="Standaard 2" xfId="2" xr:uid="{00000000-0005-0000-0000-000007000000}"/>
    <cellStyle name="Standaard 3" xfId="1" xr:uid="{00000000-0005-0000-0000-000006000000}"/>
    <cellStyle name="Standaard 4" xfId="3" xr:uid="{00000000-0005-0000-0000-000008000000}"/>
  </cellStyles>
  <dxfs count="9">
    <dxf>
      <font>
        <color rgb="FFFF0000"/>
      </font>
      <fill>
        <patternFill patternType="none">
          <bgColor auto="1"/>
        </patternFill>
      </fill>
    </dxf>
    <dxf>
      <font>
        <color rgb="FFFF0000"/>
      </font>
      <fill>
        <patternFill patternType="none">
          <bgColor auto="1"/>
        </patternFill>
      </fill>
    </dxf>
    <dxf>
      <font>
        <b val="0"/>
        <i val="0"/>
        <color theme="2" tint="-9.9887081514938816E-2"/>
      </font>
    </dxf>
    <dxf>
      <fill>
        <patternFill>
          <bgColor theme="7" tint="0.79995117038483843"/>
        </patternFill>
      </fill>
    </dxf>
    <dxf>
      <fill>
        <patternFill>
          <bgColor theme="7" tint="0.79998168889431442"/>
        </patternFill>
      </fill>
    </dxf>
    <dxf>
      <fill>
        <patternFill>
          <bgColor theme="9" tint="0.79995117038483843"/>
        </patternFill>
      </fill>
    </dxf>
    <dxf>
      <font>
        <b val="0"/>
        <i val="0"/>
        <color theme="2" tint="-9.9887081514938816E-2"/>
      </font>
    </dxf>
    <dxf>
      <fill>
        <patternFill>
          <bgColor theme="6" tint="0.59993285927915285"/>
        </patternFill>
      </fill>
    </dxf>
    <dxf>
      <fill>
        <patternFill>
          <bgColor rgb="FFCCCCFF"/>
        </patternFill>
      </fill>
    </dxf>
  </dxfs>
  <tableStyles count="1" defaultTableStyle="TableStyleMedium2" defaultPivotStyle="PivotStyleLight16">
    <tableStyle name="Tabelstijl 1" pivot="0" table="0" count="1" xr9:uid="{00000000-0011-0000-FFFF-FFFF00000000}">
      <tableStyleElement type="firstColumnStripe" size="6"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257175</xdr:colOff>
          <xdr:row>0</xdr:row>
          <xdr:rowOff>95250</xdr:rowOff>
        </xdr:from>
        <xdr:to>
          <xdr:col>6</xdr:col>
          <xdr:colOff>333375</xdr:colOff>
          <xdr:row>0</xdr:row>
          <xdr:rowOff>438150</xdr:rowOff>
        </xdr:to>
        <xdr:sp macro="" textlink="">
          <xdr:nvSpPr>
            <xdr:cNvPr id="29003" name="Button 331" hidden="1">
              <a:extLst>
                <a:ext uri="{63B3BB69-23CF-44E3-9099-C40C66FF867C}">
                  <a14:compatExt spid="_x0000_s29003"/>
                </a:ext>
                <a:ext uri="{FF2B5EF4-FFF2-40B4-BE49-F238E27FC236}">
                  <a16:creationId xmlns:a16="http://schemas.microsoft.com/office/drawing/2014/main" id="{00000000-0008-0000-0200-00004B7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l-NL" sz="1100" b="0" i="0" u="none" strike="noStrike" baseline="0">
                  <a:solidFill>
                    <a:srgbClr val="000000"/>
                  </a:solidFill>
                  <a:latin typeface="Calibri"/>
                  <a:ea typeface="Calibri"/>
                  <a:cs typeface="Calibri"/>
                </a:rPr>
                <a:t>Ga verder</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32</xdr:col>
      <xdr:colOff>140338</xdr:colOff>
      <xdr:row>52</xdr:row>
      <xdr:rowOff>162918</xdr:rowOff>
    </xdr:to>
    <xdr:pic>
      <xdr:nvPicPr>
        <xdr:cNvPr id="2" name="Afbeelding 1">
          <a:extLst>
            <a:ext uri="{FF2B5EF4-FFF2-40B4-BE49-F238E27FC236}">
              <a16:creationId xmlns:a16="http://schemas.microsoft.com/office/drawing/2014/main" id="{313FF27C-9285-E3E3-DB44-02C2046F8BB9}"/>
            </a:ext>
          </a:extLst>
        </xdr:cNvPr>
        <xdr:cNvPicPr>
          <a:picLocks noChangeAspect="1"/>
        </xdr:cNvPicPr>
      </xdr:nvPicPr>
      <xdr:blipFill>
        <a:blip xmlns:r="http://schemas.openxmlformats.org/officeDocument/2006/relationships" r:embed="rId1"/>
        <a:stretch>
          <a:fillRect/>
        </a:stretch>
      </xdr:blipFill>
      <xdr:spPr>
        <a:xfrm>
          <a:off x="0" y="2377440"/>
          <a:ext cx="20295238" cy="7295238"/>
        </a:xfrm>
        <a:prstGeom prst="rect">
          <a:avLst/>
        </a:prstGeom>
        <a:solidFill>
          <a:srgbClr val="FFFF00"/>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msterdamumc-my.sharepoint.com/1.%20Algemeen/1%20Sjablonen%20en%20templates/Self%20Assessment%20Leveranciers%20-%20v3.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Privacy"/>
      <sheetName val="1b. Privacy Pseudonimisatie"/>
      <sheetName val="STITCH"/>
      <sheetName val="Aanvullende Security Control"/>
      <sheetName val="Security Management"/>
      <sheetName val="MDS2"/>
      <sheetName val="Evaluatie"/>
      <sheetName val="Lists"/>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Leeraert, P.P.J. (Paul)" id="{0FEC92B3-EC58-4C67-9E29-818AC988F0A5}" userId="S::p.p.j.leeraert@amsterdamumc.nl::7ac7fda8-1fb8-40a5-bc3c-2b6935257e10"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5" dT="2025-01-23T14:19:26.17" personId="{0FEC92B3-EC58-4C67-9E29-818AC988F0A5}" id="{95D220CD-FD48-4654-A667-B36E85447130}" done="1">
    <text>herschrijven</text>
  </threadedComment>
  <threadedComment ref="D20" dT="2025-01-21T07:16:05.20" personId="{0FEC92B3-EC58-4C67-9E29-818AC988F0A5}" id="{2C4F2CBC-DE1C-46B9-BDA3-18813D611515}" done="1">
    <text>AM: We krijgen vaak de vraag welke beleidskaders bedoeld worden. Ik neem aan dat we bijv. het cloudbeleid bedoelen wat we meesturen bij SaaS opdrachten. In het oranje mijn suggestie.</text>
  </threadedComment>
  <threadedComment ref="D24" dT="2025-01-23T14:24:51.06" personId="{0FEC92B3-EC58-4C67-9E29-818AC988F0A5}" id="{EF57E20B-0CC0-4694-8B5B-2D7680206195}" done="1">
    <text>Herschrijven</text>
  </threadedComment>
  <threadedComment ref="D26" dT="2025-03-03T10:34:41.04" personId="{0FEC92B3-EC58-4C67-9E29-818AC988F0A5}" id="{B04FE314-DF4C-4496-9128-610DF0AA7A7A}" done="1">
    <text>Is melden aan AUMC verplicht?</text>
  </threadedComment>
  <threadedComment ref="D53" dT="2025-01-24T10:37:55.55" personId="{0FEC92B3-EC58-4C67-9E29-818AC988F0A5}" id="{6FB3F139-483C-4892-A7EA-914869711AC2}">
    <text>Nog nalopen</text>
  </threadedComment>
  <threadedComment ref="D80" dT="2025-03-11T16:02:00.68" personId="{0FEC92B3-EC58-4C67-9E29-818AC988F0A5}" id="{2FCDB5DF-E55E-495F-B9FB-0EFBB5C09C0C}">
    <text xml:space="preserve">Verschil 4.058?
</text>
  </threadedComment>
  <threadedComment ref="D92" dT="2025-01-21T08:06:39.13" personId="{0FEC92B3-EC58-4C67-9E29-818AC988F0A5}" id="{CEBC710D-B3A6-461F-97DF-03A614849E6C}" done="1">
    <text>AM: “De oplossing die leverancier aanbiedt biedt de gebruikers van de Aanbestedende dienst met afdoende performance waarbij de maximale laadtijd van een pagina of zoekresultatenscherm in een webapplicatie gemiddeld in 99,9% van de gevallen niet meer dan 0,7 seconden bedraagt uitgezonderd grote bewerkingen zoals het uploaden van grote bestanden en/of grote import / export bewerkingen.
Deze eis geldt voor een standaard Amsterdam UMC virtuele werkplek en voor beide locaties van het Amsterdam UMC. “
Mischien ook de manier benoemen hoe je latency meet? (discussie perceived en real)</text>
  </threadedComment>
  <threadedComment ref="D114" dT="2025-01-27T09:34:36.94" personId="{0FEC92B3-EC58-4C67-9E29-818AC988F0A5}" id="{12EE441B-AE36-49EF-B5B2-A1D9D1C4DF2F}" done="1">
    <text xml:space="preserve">Rachel: Een turnkey oplossing in medische apparatuur betekent een volledig gebruiksklare levering door de leverancier. Deze omvat installatie, integratie met systemen, testen, training van personeel, onderhoud, beveiliging en compliance. Dit biedt het Amsterdam UMC snelle inzetbaarheid, schaalbaarheid en financiële controle zonder technische inspanning van eigen personeel. Deze aanpak garandeert betrouwbaarheid, maximale uptime en naleving van alle regelgeving, essentieel voor hoogwaardige zorg. </text>
  </threadedComment>
  <threadedComment ref="D128" dT="2025-01-24T12:51:19.95" personId="{0FEC92B3-EC58-4C67-9E29-818AC988F0A5}" id="{1A798903-E477-44CD-A42C-6D32FC884572}" done="1">
    <text>Wat is Src2Stg?</text>
  </threadedComment>
  <threadedComment ref="D129" dT="2025-01-24T12:52:37.20" personId="{0FEC92B3-EC58-4C67-9E29-818AC988F0A5}" id="{5FF0C738-C8E2-4F71-B246-8211DB0884AB}" done="1">
    <text>Wat is ASTM?</text>
  </threadedComment>
  <threadedComment ref="D140" dT="2025-01-24T13:01:25.72" personId="{0FEC92B3-EC58-4C67-9E29-818AC988F0A5}" id="{099DFD1D-1790-4DE9-96EE-9B446EE47C21}">
    <text>Eerder vergelijkbare vraag gezien</text>
  </threadedComment>
  <threadedComment ref="D141" dT="2025-01-24T13:12:21.49" personId="{0FEC92B3-EC58-4C67-9E29-818AC988F0A5}" id="{6986F314-FC94-4453-B8E6-059F8D436CB6}" done="1">
    <text xml:space="preserve">Waarom niet vragen naar algemeen beleid voor accounts? Is toch niet UMC specifiek
</text>
  </threadedComment>
  <threadedComment ref="D148" dT="2025-01-24T13:46:40.86" personId="{0FEC92B3-EC58-4C67-9E29-818AC988F0A5}" id="{E0F198C5-77C0-4934-9027-F1C0553B7E7E}">
    <text>Wordt al uitgevraagd. Kan dit weg?</text>
  </threadedComment>
  <threadedComment ref="D149" dT="2025-01-24T13:54:25.36" personId="{0FEC92B3-EC58-4C67-9E29-818AC988F0A5}" id="{7051FD6C-8C87-4C18-8320-97705292C8AE}">
    <text>Wordt deels al gevraagd. Aanvullen of alleen de uitzonderingen (UTP-bekabeld)/</text>
  </threadedComment>
  <threadedComment ref="D151" dT="2025-01-24T13:54:51.12" personId="{0FEC92B3-EC58-4C67-9E29-818AC988F0A5}" id="{ABFAC557-602C-471F-8BA5-BA692CD95A9D}">
    <text>Naast FDA ook MDS?
Wordt de checklist niet inmiddels al uitgevraagd in dit PvE?</text>
  </threadedComment>
  <threadedComment ref="D152" dT="2025-01-21T08:09:16.52" personId="{0FEC92B3-EC58-4C67-9E29-818AC988F0A5}" id="{BF7FC857-3EE2-4D3E-BA13-4228EF30EC31}" done="1">
    <text xml:space="preserve">AM: 
Wens: In een ideale situatie wil je dit zo. In de praktijk is dit niet altijd zo (Bijv. LIMS). Dit beoordeel je meestal in een demo (gebruiksvriendelijkheid).
</text>
  </threadedComment>
  <threadedComment ref="D157" dT="2025-01-24T14:01:53.49" personId="{0FEC92B3-EC58-4C67-9E29-818AC988F0A5}" id="{8BFBD53C-261F-4A04-BDD4-C19CBBB9F6B3}" done="1">
    <text>Ik snap hem niet...</text>
  </threadedComment>
  <threadedComment ref="D168" dT="2025-01-24T14:05:09.32" personId="{0FEC92B3-EC58-4C67-9E29-818AC988F0A5}" id="{63F2EFE5-13A2-4D15-AF54-ADBFBF8C33D3}" done="1">
    <text>RFP, dit is toch een PvE?</text>
  </threadedComment>
  <threadedComment ref="D170" dT="2025-01-21T08:13:10.36" personId="{0FEC92B3-EC58-4C67-9E29-818AC988F0A5}" id="{4CF3EB07-CD3A-4A52-94E5-DD79405E0FF9}">
    <text>AM: Wat is de rol van ICT in de datamigratie bij Saas?</text>
  </threadedComment>
  <threadedComment ref="D180" dT="2025-03-12T10:13:04.74" personId="{0FEC92B3-EC58-4C67-9E29-818AC988F0A5}" id="{E4ED8FDA-4158-414C-8D36-24BEFD113CC3}">
    <text>Splitsen in ko en ver</text>
  </threadedComment>
  <threadedComment ref="D182" dT="2025-01-21T08:13:32.33" personId="{0FEC92B3-EC58-4C67-9E29-818AC988F0A5}" id="{08017347-0F3B-4A1E-9237-69EBC69D3E65}">
    <text>AM: Deze vraag is vaak een Wens. Zie standaard programma van Wensen ICT voor verder uitwerking hiervan. In die wens worden Inschrijvers ook gevraagd het op- en afschalen aan te geven.</text>
  </threadedComment>
  <threadedComment ref="D183" dT="2025-01-21T08:14:33.17" personId="{0FEC92B3-EC58-4C67-9E29-818AC988F0A5}" id="{1260EADD-BA02-466F-99CF-9BD6E55485A0}" done="1">
    <text>AM: Marktconsultatie: niet alle leveranciers hebben een volledig OTAP. Vaak T en A op één server.</text>
  </threadedComment>
  <threadedComment ref="D183" dT="2025-01-24T14:09:22.80" personId="{0FEC92B3-EC58-4C67-9E29-818AC988F0A5}" id="{AC8F7384-51AE-4345-996E-5E2729DC635E}" parentId="{1260EADD-BA02-466F-99CF-9BD6E55485A0}">
    <text xml:space="preserve">Ik denk dat dit klopt, daarnaast DevOps kent dit helemaal niet
</text>
  </threadedComment>
  <threadedComment ref="D187" dT="2025-01-24T14:10:53.62" personId="{0FEC92B3-EC58-4C67-9E29-818AC988F0A5}" id="{626627B7-5AC5-4B35-9BD7-0E85189A4CC9}">
    <text>Waarom niet?</text>
  </threadedComment>
  <threadedComment ref="D189" dT="2025-01-24T14:11:36.96" personId="{0FEC92B3-EC58-4C67-9E29-818AC988F0A5}" id="{E442BF66-115D-4D17-AE1C-16A68945AD85}">
    <text>Waarom niet? MS doet niet anders</text>
  </threadedComment>
  <threadedComment ref="D190" dT="2025-01-24T14:12:24.85" personId="{0FEC92B3-EC58-4C67-9E29-818AC988F0A5}" id="{97290041-F6B1-46D2-B4A3-6E6A1708E3A7}" done="1">
    <text>Dubbel? Patches</text>
  </threadedComment>
  <threadedComment ref="D191" dT="2025-01-24T14:12:40.17" personId="{0FEC92B3-EC58-4C67-9E29-818AC988F0A5}" id="{C75982C7-5D9E-4EFC-BAA3-AF46AFF8DCEC}" done="1">
    <text>Dubbel?</text>
  </threadedComment>
  <threadedComment ref="D194" dT="2025-01-24T14:18:37.37" personId="{0FEC92B3-EC58-4C67-9E29-818AC988F0A5}" id="{D6CF8215-976A-45D1-A2F1-0CA3114F4A2B}">
    <text>Is Opdrachtnemer gelijk aan Leverancier?</text>
  </threadedComment>
  <threadedComment ref="E196" dT="2025-01-21T08:15:30.58" personId="{0FEC92B3-EC58-4C67-9E29-818AC988F0A5}" id="{F2ACADD9-7132-4E61-8DFF-D4F1B6A4D825}">
    <text>AM: Waarom is dit een wens en geen eis?</text>
  </threadedComment>
  <threadedComment ref="D197" dT="2025-01-21T08:16:24.31" personId="{0FEC92B3-EC58-4C67-9E29-818AC988F0A5}" id="{77545837-77AD-4846-BC0C-A5A6438BA01E}">
    <text>AM: als de support 9x5 (13.002) is dan moet de ondersteuning tot ook 9x 5 zijn?</text>
  </threadedComment>
  <threadedComment ref="D202" dT="2025-01-24T14:22:21.04" personId="{0FEC92B3-EC58-4C67-9E29-818AC988F0A5}" id="{FE942382-5FE4-488A-BC8B-60F7B9BC144D}">
    <text>Welk systeem?</text>
  </threadedComment>
  <threadedComment ref="D203" dT="2025-01-21T08:16:58.63" personId="{0FEC92B3-EC58-4C67-9E29-818AC988F0A5}" id="{95152CF2-2EB5-4E3E-8C79-C49DC1F4B915}">
    <text>AM: Wat is de definitie van beschikbaarheid? in of exclusief tijd voor updates/upgrades? Is de 99,8% afhankelijk van BIV classificatie?</text>
  </threadedComment>
  <threadedComment ref="D204" dT="2025-01-24T14:25:34.20" personId="{0FEC92B3-EC58-4C67-9E29-818AC988F0A5}" id="{1EA7FCEF-BCEF-4290-88AA-0EE202873737}">
    <text>dubbel</text>
  </threadedComment>
  <threadedComment ref="D207" dT="2025-01-21T08:17:26.88" personId="{0FEC92B3-EC58-4C67-9E29-818AC988F0A5}" id="{417E7042-C248-4506-A663-1473350DE314}">
    <text xml:space="preserve">AM: Hier gaan leveranciers niet altijd mee akkoord omdat het SAAS is. Als ze al hun klanten moeten informeren, dat gaat niet.
</text>
  </threadedComment>
  <threadedComment ref="D207" dT="2025-01-24T14:27:17.94" personId="{0FEC92B3-EC58-4C67-9E29-818AC988F0A5}" id="{BDF1A9AE-2757-4A95-B0DF-12B7DF1A5B8D}" parentId="{417E7042-C248-4506-A663-1473350DE314}">
    <text>Dit kan ook gecommuniceerd worden via dashboard platform SaaS</text>
  </threadedComment>
  <threadedComment ref="D208" dT="2025-03-12T09:33:23.16" personId="{0FEC92B3-EC58-4C67-9E29-818AC988F0A5}" id="{735D22E8-F31E-491C-9A3E-5CA41C12621E}">
    <text xml:space="preserve">Zie changeprocedure
</text>
  </threadedComment>
  <threadedComment ref="C217" dT="2025-02-17T09:54:26.03" personId="{0FEC92B3-EC58-4C67-9E29-818AC988F0A5}" id="{95BA965E-E1B9-4B40-86D6-C7E0DAF35A04}">
    <text>Naar Algemeen</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amsterdamumc.iprova.nl/management/hyperlinkloader.aspx?hyperlinkid=b84be696-3c14-4dc9-8d33-4985f4b02311" TargetMode="External"/><Relationship Id="rId3" Type="http://schemas.openxmlformats.org/officeDocument/2006/relationships/hyperlink" Target="https://amsterdamumc.iprova.nl/management/hyperlinkloader.aspx?hyperlinkid=c9523688-f6f3-45f4-87b2-646a3be98980" TargetMode="External"/><Relationship Id="rId7" Type="http://schemas.openxmlformats.org/officeDocument/2006/relationships/hyperlink" Target="https://amsterdamumc.iprova.nl/management/hyperlinkloader.aspx?hyperlinkid=467c2f4d-d203-4dc1-8462-395a24684deb" TargetMode="External"/><Relationship Id="rId2" Type="http://schemas.openxmlformats.org/officeDocument/2006/relationships/hyperlink" Target="https://amsterdamumc.iprova.nl/management/hyperlinkloader.aspx?hyperlinkid=986eba86-59a5-4111-be02-bd69cf909614" TargetMode="External"/><Relationship Id="rId1" Type="http://schemas.openxmlformats.org/officeDocument/2006/relationships/hyperlink" Target="https://amsterdamumc.iprova.nl/management/hyperlinkloader.aspx?hyperlinkid=62e2006f-bb96-444e-af45-b5c030a09f7b" TargetMode="External"/><Relationship Id="rId6" Type="http://schemas.openxmlformats.org/officeDocument/2006/relationships/hyperlink" Target="https://amsterdamumc.iprova.nl/management/hyperlinkloader.aspx?hyperlinkid=be8eb857-211e-4270-8c3d-4297a270f92e" TargetMode="External"/><Relationship Id="rId11" Type="http://schemas.openxmlformats.org/officeDocument/2006/relationships/vmlDrawing" Target="../drawings/vmlDrawing1.vml"/><Relationship Id="rId5" Type="http://schemas.openxmlformats.org/officeDocument/2006/relationships/hyperlink" Target="https://amsterdamumc.iprova.nl/management/hyperlinkloader.aspx?hyperlinkid=9bb0df87-40b6-4408-ae72-a4ebae5dc7f8" TargetMode="External"/><Relationship Id="rId10" Type="http://schemas.openxmlformats.org/officeDocument/2006/relationships/printerSettings" Target="../printerSettings/printerSettings1.bin"/><Relationship Id="rId4" Type="http://schemas.openxmlformats.org/officeDocument/2006/relationships/hyperlink" Target="https://amsterdamumc.iprova.nl/management/hyperlinkloader.aspx?hyperlinkid=981014a8-d016-40ae-ada6-c42120442f29" TargetMode="External"/><Relationship Id="rId9" Type="http://schemas.openxmlformats.org/officeDocument/2006/relationships/hyperlink" Target="https://amsterdamumc.iprova.nl/management/hyperlinkloader.aspx?hyperlinkid=972c1320-77aa-4873-b24f-0b73ecbf221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tabColor theme="5" tint="-0.24994659260841701"/>
    <pageSetUpPr fitToPage="1"/>
  </sheetPr>
  <dimension ref="A1:AB233"/>
  <sheetViews>
    <sheetView showGridLines="0" showRowColHeaders="0" zoomScaleNormal="100" workbookViewId="0">
      <pane xSplit="4" ySplit="2" topLeftCell="E3" activePane="bottomRight" state="frozen"/>
      <selection pane="topRight" activeCell="D1" sqref="D1"/>
      <selection pane="bottomLeft" activeCell="A3" sqref="A3"/>
      <selection pane="bottomRight" activeCell="C3" sqref="C3"/>
    </sheetView>
  </sheetViews>
  <sheetFormatPr defaultRowHeight="15" x14ac:dyDescent="0.25"/>
  <cols>
    <col min="1" max="1" width="3.28515625" customWidth="1"/>
    <col min="2" max="2" width="35.28515625" customWidth="1"/>
    <col min="3" max="3" width="32.85546875" style="7" customWidth="1"/>
    <col min="4" max="4" width="82.28515625" customWidth="1"/>
    <col min="5" max="5" width="38.5703125" style="64" customWidth="1"/>
    <col min="6" max="6" width="64.85546875" style="7" hidden="1" customWidth="1"/>
    <col min="7" max="8" width="8.85546875" customWidth="1"/>
    <col min="9" max="9" width="9" customWidth="1"/>
    <col min="10" max="10" width="11.28515625" customWidth="1"/>
    <col min="11" max="11" width="17.42578125" customWidth="1"/>
    <col min="12" max="12" width="40.140625" style="64" customWidth="1"/>
    <col min="13" max="26" width="9" customWidth="1"/>
    <col min="27" max="27" width="22.7109375" customWidth="1"/>
    <col min="28" max="28" width="8.85546875" customWidth="1"/>
    <col min="29" max="29" width="8.42578125" customWidth="1"/>
    <col min="30" max="30" width="8.85546875" customWidth="1"/>
  </cols>
  <sheetData>
    <row r="1" spans="2:28" ht="18.75" x14ac:dyDescent="0.25">
      <c r="B1" s="177" t="s">
        <v>0</v>
      </c>
      <c r="C1" s="178"/>
      <c r="D1" s="179"/>
      <c r="E1" s="180"/>
      <c r="F1" s="109" t="str">
        <f xml:space="preserve"> "Totaal aantal vragen: " &amp; Werkblad!$W$2</f>
        <v>Totaal aantal vragen: 174</v>
      </c>
      <c r="AA1" s="75" t="s">
        <v>1</v>
      </c>
    </row>
    <row r="2" spans="2:28" ht="18.75" x14ac:dyDescent="0.25">
      <c r="B2" s="181"/>
      <c r="C2" s="181"/>
      <c r="D2" s="182"/>
      <c r="E2" s="180"/>
      <c r="F2" s="109" t="str">
        <f xml:space="preserve"> "Ingevuld: " &amp; Werkblad!$W$1 &amp; "%"</f>
        <v>Ingevuld: 0%</v>
      </c>
      <c r="AA2" s="75"/>
    </row>
    <row r="3" spans="2:28" ht="31.5" x14ac:dyDescent="0.25">
      <c r="B3" s="181" t="s">
        <v>2</v>
      </c>
      <c r="C3" s="181" t="s">
        <v>3</v>
      </c>
      <c r="D3" s="179"/>
      <c r="E3" s="180"/>
      <c r="F3" s="1"/>
      <c r="Z3" t="s">
        <v>4</v>
      </c>
      <c r="AA3">
        <v>3</v>
      </c>
    </row>
    <row r="4" spans="2:28" ht="18.75" x14ac:dyDescent="0.25">
      <c r="B4" s="181" t="s">
        <v>5</v>
      </c>
      <c r="C4" s="181"/>
      <c r="D4" s="179"/>
      <c r="E4" s="180"/>
      <c r="F4" s="1"/>
      <c r="Z4" t="s">
        <v>6</v>
      </c>
      <c r="AA4" t="str">
        <f xml:space="preserve"> "Totaal aantal vragen: " &amp; Werkblad!$W$2</f>
        <v>Totaal aantal vragen: 174</v>
      </c>
    </row>
    <row r="5" spans="2:28" ht="15.75" thickBot="1" x14ac:dyDescent="0.3">
      <c r="B5" s="10"/>
      <c r="C5" s="10"/>
      <c r="D5" s="10"/>
      <c r="E5" s="137"/>
      <c r="F5" s="1"/>
      <c r="Z5" t="s">
        <v>6</v>
      </c>
      <c r="AA5" t="str">
        <f xml:space="preserve"> "Ingevuld: " &amp; Werkblad!$W$1 &amp; "%"</f>
        <v>Ingevuld: 0%</v>
      </c>
    </row>
    <row r="6" spans="2:28" ht="15.75" thickBot="1" x14ac:dyDescent="0.3">
      <c r="B6" s="90" t="s">
        <v>7</v>
      </c>
      <c r="C6" s="159"/>
      <c r="D6" s="160"/>
      <c r="E6" s="138" t="s">
        <v>8</v>
      </c>
      <c r="Z6" t="s">
        <v>9</v>
      </c>
      <c r="AA6" t="e">
        <f xml:space="preserve"> "Totaal aantal vragen: " &amp;#REF!</f>
        <v>#REF!</v>
      </c>
      <c r="AB6" t="str">
        <f xml:space="preserve"> "Totaal aantal vragen: " &amp; 'PvE vragen'!V2</f>
        <v>Totaal aantal vragen: 45</v>
      </c>
    </row>
    <row r="7" spans="2:28" ht="25.5" x14ac:dyDescent="0.25">
      <c r="B7" s="14" t="s">
        <v>10</v>
      </c>
      <c r="C7" s="91"/>
      <c r="D7" s="3"/>
      <c r="E7" s="139" t="s">
        <v>11</v>
      </c>
      <c r="Z7" t="s">
        <v>9</v>
      </c>
      <c r="AA7" t="e">
        <f xml:space="preserve"> "Ingevuld: " &amp;#REF! &amp; "%"</f>
        <v>#REF!</v>
      </c>
      <c r="AB7" t="str">
        <f xml:space="preserve"> "Ingevuld: " &amp; 'PvE vragen'!V1 &amp; "%"</f>
        <v>Ingevuld: -93%</v>
      </c>
    </row>
    <row r="8" spans="2:28" x14ac:dyDescent="0.25">
      <c r="B8" s="11" t="s">
        <v>12</v>
      </c>
      <c r="C8" s="91"/>
      <c r="D8" s="12"/>
      <c r="E8" s="39"/>
      <c r="J8" s="50"/>
      <c r="K8" s="45"/>
      <c r="L8" s="65"/>
    </row>
    <row r="9" spans="2:28" ht="15.75" thickBot="1" x14ac:dyDescent="0.3">
      <c r="B9" s="11" t="s">
        <v>13</v>
      </c>
      <c r="C9" s="91"/>
      <c r="D9" s="12"/>
      <c r="E9" s="56"/>
      <c r="J9" s="45"/>
      <c r="K9" s="45"/>
      <c r="L9" s="65"/>
    </row>
    <row r="10" spans="2:28" ht="15.75" thickBot="1" x14ac:dyDescent="0.3">
      <c r="B10" s="161" t="s">
        <v>14</v>
      </c>
      <c r="C10" s="162"/>
      <c r="D10" s="163"/>
      <c r="E10" s="56"/>
      <c r="J10" s="45"/>
      <c r="K10" s="45"/>
      <c r="L10" s="65"/>
    </row>
    <row r="11" spans="2:28" x14ac:dyDescent="0.25">
      <c r="B11" s="14" t="s">
        <v>15</v>
      </c>
      <c r="C11" s="91"/>
      <c r="D11" s="3"/>
      <c r="E11" s="56"/>
      <c r="J11" s="45"/>
      <c r="K11" s="45"/>
      <c r="L11" s="65"/>
    </row>
    <row r="12" spans="2:28" x14ac:dyDescent="0.25">
      <c r="B12" s="11" t="s">
        <v>16</v>
      </c>
      <c r="C12" s="92"/>
      <c r="D12" s="4"/>
      <c r="E12" s="56"/>
      <c r="J12" s="45"/>
      <c r="K12" s="45"/>
      <c r="L12" s="65"/>
    </row>
    <row r="13" spans="2:28" x14ac:dyDescent="0.25">
      <c r="B13" s="169" t="s">
        <v>17</v>
      </c>
      <c r="C13" s="170"/>
      <c r="D13" s="171"/>
      <c r="E13" s="56"/>
    </row>
    <row r="14" spans="2:28" ht="15.75" thickBot="1" x14ac:dyDescent="0.3">
      <c r="B14" s="15" t="s">
        <v>18</v>
      </c>
      <c r="C14" s="9"/>
      <c r="D14" s="5"/>
      <c r="E14" s="56"/>
    </row>
    <row r="15" spans="2:28" ht="15.75" thickBot="1" x14ac:dyDescent="0.3">
      <c r="B15" s="10"/>
      <c r="C15" s="10"/>
      <c r="D15" s="148"/>
      <c r="E15" s="56"/>
    </row>
    <row r="16" spans="2:28" ht="15.75" thickBot="1" x14ac:dyDescent="0.3">
      <c r="B16" s="150" t="s">
        <v>19</v>
      </c>
      <c r="C16" s="151"/>
      <c r="D16" s="152"/>
    </row>
    <row r="17" spans="2:27" ht="15.75" thickBot="1" x14ac:dyDescent="0.3">
      <c r="B17" s="153"/>
      <c r="C17" s="154"/>
      <c r="D17" s="155"/>
    </row>
    <row r="18" spans="2:27" ht="15.75" thickBot="1" x14ac:dyDescent="0.3">
      <c r="B18" s="149"/>
      <c r="C18" s="147"/>
      <c r="D18" s="146"/>
      <c r="E18" s="56"/>
    </row>
    <row r="19" spans="2:27" ht="15.75" thickBot="1" x14ac:dyDescent="0.3">
      <c r="B19" s="166" t="s">
        <v>20</v>
      </c>
      <c r="C19" s="167"/>
      <c r="D19" s="167"/>
      <c r="E19" s="56"/>
    </row>
    <row r="20" spans="2:27" x14ac:dyDescent="0.25">
      <c r="B20" s="18" t="s">
        <v>21</v>
      </c>
      <c r="C20" s="36" t="s">
        <v>808</v>
      </c>
      <c r="D20" s="142" t="s">
        <v>23</v>
      </c>
      <c r="E20" s="56"/>
    </row>
    <row r="21" spans="2:27" x14ac:dyDescent="0.25">
      <c r="B21" s="18" t="s">
        <v>21</v>
      </c>
      <c r="C21" s="36" t="str">
        <f>IF(AND(C41="Ja",C45="Ja"),"Meesturen met PvE","Niet mee met PvE")</f>
        <v>Meesturen met PvE</v>
      </c>
      <c r="D21" s="31" t="s">
        <v>24</v>
      </c>
      <c r="E21" s="138"/>
    </row>
    <row r="22" spans="2:27" x14ac:dyDescent="0.25">
      <c r="B22" s="18" t="s">
        <v>25</v>
      </c>
      <c r="C22" s="36" t="str">
        <f>IF(C41="Ja","Meesturen met PvE","Niet mee met PvE")</f>
        <v>Meesturen met PvE</v>
      </c>
      <c r="D22" s="31" t="s">
        <v>26</v>
      </c>
      <c r="E22" s="39"/>
    </row>
    <row r="23" spans="2:27" x14ac:dyDescent="0.25">
      <c r="B23" s="18" t="s">
        <v>25</v>
      </c>
      <c r="C23" s="36" t="str">
        <f>IF(C41="Ja","Meesturen met PvE","Niet mee met PvE")</f>
        <v>Meesturen met PvE</v>
      </c>
      <c r="D23" s="31" t="s">
        <v>27</v>
      </c>
      <c r="E23" s="137"/>
      <c r="F23" s="1"/>
    </row>
    <row r="24" spans="2:27" x14ac:dyDescent="0.25">
      <c r="B24" s="18" t="s">
        <v>25</v>
      </c>
      <c r="C24" s="36" t="str">
        <f>IF(C43="Ja","Meesturen met PvE","Niet mee met PvE")</f>
        <v>Niet mee met PvE</v>
      </c>
      <c r="D24" s="31" t="s">
        <v>28</v>
      </c>
      <c r="E24" s="137"/>
      <c r="F24" s="40"/>
    </row>
    <row r="25" spans="2:27" x14ac:dyDescent="0.25">
      <c r="B25" s="18" t="s">
        <v>25</v>
      </c>
      <c r="C25" s="36" t="str">
        <f>IF(C41="Ja","Meesturen met PvE","Niet mee met PvE")</f>
        <v>Meesturen met PvE</v>
      </c>
      <c r="D25" s="31" t="s">
        <v>29</v>
      </c>
      <c r="E25" s="137"/>
      <c r="F25" s="40"/>
    </row>
    <row r="26" spans="2:27" x14ac:dyDescent="0.25">
      <c r="B26" s="18" t="s">
        <v>25</v>
      </c>
      <c r="C26" s="36" t="str">
        <f>IF(C41="Ja","Meesturen met PvE","Niet mee met PvE")</f>
        <v>Meesturen met PvE</v>
      </c>
      <c r="D26" s="31" t="s">
        <v>30</v>
      </c>
      <c r="E26" s="137"/>
      <c r="F26" s="40"/>
    </row>
    <row r="27" spans="2:27" x14ac:dyDescent="0.25">
      <c r="B27" s="18" t="s">
        <v>31</v>
      </c>
      <c r="C27" s="36" t="s">
        <v>808</v>
      </c>
      <c r="D27" s="31" t="s">
        <v>32</v>
      </c>
      <c r="E27" s="137"/>
      <c r="F27" s="1"/>
    </row>
    <row r="28" spans="2:27" ht="38.25" x14ac:dyDescent="0.25">
      <c r="B28" s="19" t="s">
        <v>33</v>
      </c>
      <c r="C28" s="37" t="s">
        <v>22</v>
      </c>
      <c r="D28" s="32" t="s">
        <v>34</v>
      </c>
      <c r="E28" s="41" t="s">
        <v>35</v>
      </c>
      <c r="F28" s="1"/>
    </row>
    <row r="29" spans="2:27" ht="15.75" thickBot="1" x14ac:dyDescent="0.3">
      <c r="B29" s="10"/>
      <c r="C29" s="10"/>
      <c r="D29" s="60"/>
      <c r="E29" s="137"/>
      <c r="F29" s="1"/>
    </row>
    <row r="30" spans="2:27" ht="15.75" thickBot="1" x14ac:dyDescent="0.3">
      <c r="B30" s="156" t="s">
        <v>36</v>
      </c>
      <c r="C30" s="157"/>
      <c r="D30" s="158"/>
      <c r="E30" s="138" t="s">
        <v>8</v>
      </c>
    </row>
    <row r="31" spans="2:27" ht="25.5" x14ac:dyDescent="0.25">
      <c r="B31" s="18" t="s">
        <v>37</v>
      </c>
      <c r="C31" s="103" t="s">
        <v>38</v>
      </c>
      <c r="D31" s="34" t="s">
        <v>39</v>
      </c>
      <c r="E31" s="143" t="s">
        <v>40</v>
      </c>
      <c r="AA31">
        <f>IF(C31="Laag",3,IF(C31="Midden",2,IF(C31="Hoog",1,0)))</f>
        <v>2</v>
      </c>
    </row>
    <row r="32" spans="2:27" ht="25.5" x14ac:dyDescent="0.25">
      <c r="B32" s="18" t="s">
        <v>41</v>
      </c>
      <c r="C32" s="103" t="s">
        <v>42</v>
      </c>
      <c r="D32" s="34" t="s">
        <v>39</v>
      </c>
      <c r="E32" s="39" t="s">
        <v>43</v>
      </c>
      <c r="AA32">
        <f>IF(C32="Laag",3,IF(C32="Midden",2,IF(C32="Hoog",1,0)))</f>
        <v>3</v>
      </c>
    </row>
    <row r="33" spans="1:27" ht="15.75" thickBot="1" x14ac:dyDescent="0.3">
      <c r="B33" s="18" t="s">
        <v>44</v>
      </c>
      <c r="C33" s="103" t="s">
        <v>42</v>
      </c>
      <c r="D33" s="34" t="s">
        <v>45</v>
      </c>
      <c r="E33" s="140"/>
      <c r="AA33">
        <f>IF(C33="Laag",4,IF(C33="Midden",3,IF(C33="Hoog",2,IF(C33="Hoog medisch",1,0))))</f>
        <v>4</v>
      </c>
    </row>
    <row r="34" spans="1:27" ht="15.75" thickBot="1" x14ac:dyDescent="0.3">
      <c r="B34" s="8"/>
      <c r="C34" s="8"/>
      <c r="D34" s="13"/>
      <c r="E34" s="39"/>
    </row>
    <row r="35" spans="1:27" ht="15.75" thickBot="1" x14ac:dyDescent="0.3">
      <c r="B35" s="166" t="s">
        <v>46</v>
      </c>
      <c r="C35" s="167"/>
      <c r="D35" s="168"/>
      <c r="E35" s="138" t="s">
        <v>8</v>
      </c>
    </row>
    <row r="36" spans="1:27" ht="48" x14ac:dyDescent="0.25">
      <c r="B36" s="116" t="s">
        <v>47</v>
      </c>
      <c r="C36" s="135" t="s">
        <v>48</v>
      </c>
      <c r="D36" s="136" t="s">
        <v>49</v>
      </c>
      <c r="E36" s="144" t="s">
        <v>50</v>
      </c>
    </row>
    <row r="37" spans="1:27" ht="36" x14ac:dyDescent="0.25">
      <c r="B37" s="16" t="s">
        <v>51</v>
      </c>
      <c r="C37" s="86" t="s">
        <v>48</v>
      </c>
      <c r="D37" s="17" t="s">
        <v>52</v>
      </c>
      <c r="E37" s="145" t="s">
        <v>53</v>
      </c>
    </row>
    <row r="38" spans="1:27" ht="51.75" thickBot="1" x14ac:dyDescent="0.3">
      <c r="B38" s="118" t="s">
        <v>54</v>
      </c>
      <c r="C38" s="129" t="s">
        <v>48</v>
      </c>
      <c r="D38" s="130" t="s">
        <v>55</v>
      </c>
      <c r="E38" s="141"/>
    </row>
    <row r="39" spans="1:27" ht="15.75" thickBot="1" x14ac:dyDescent="0.3">
      <c r="B39" s="10"/>
      <c r="C39" s="10"/>
      <c r="D39" s="60"/>
      <c r="E39" s="137"/>
      <c r="F39" s="1"/>
    </row>
    <row r="40" spans="1:27" ht="15.75" thickBot="1" x14ac:dyDescent="0.3">
      <c r="B40" s="166" t="s">
        <v>56</v>
      </c>
      <c r="C40" s="167"/>
      <c r="D40" s="168"/>
      <c r="E40" s="137"/>
      <c r="F40" s="38"/>
    </row>
    <row r="41" spans="1:27" ht="36" x14ac:dyDescent="0.25">
      <c r="A41" s="164" t="s">
        <v>57</v>
      </c>
      <c r="B41" s="116" t="s">
        <v>58</v>
      </c>
      <c r="C41" s="117" t="s">
        <v>48</v>
      </c>
      <c r="D41" s="131" t="s">
        <v>59</v>
      </c>
      <c r="E41" s="137"/>
      <c r="AA41">
        <f t="shared" ref="AA41:AA48" si="0">IF(C41="Ja",1,0)</f>
        <v>1</v>
      </c>
    </row>
    <row r="42" spans="1:27" ht="60" x14ac:dyDescent="0.25">
      <c r="A42" s="164"/>
      <c r="B42" s="113" t="s">
        <v>60</v>
      </c>
      <c r="C42" s="105" t="s">
        <v>61</v>
      </c>
      <c r="D42" s="132" t="s">
        <v>62</v>
      </c>
      <c r="E42" s="137"/>
      <c r="F42" s="1"/>
      <c r="AA42">
        <f>IF(C42="Ja",1,0)</f>
        <v>0</v>
      </c>
    </row>
    <row r="43" spans="1:27" ht="37.5" thickBot="1" x14ac:dyDescent="0.3">
      <c r="A43" s="165"/>
      <c r="B43" s="114" t="s">
        <v>63</v>
      </c>
      <c r="C43" s="115" t="s">
        <v>61</v>
      </c>
      <c r="D43" s="133" t="s">
        <v>64</v>
      </c>
      <c r="E43" s="137"/>
      <c r="F43" s="1"/>
      <c r="AA43">
        <f t="shared" si="0"/>
        <v>0</v>
      </c>
    </row>
    <row r="44" spans="1:27" ht="59.45" customHeight="1" thickTop="1" x14ac:dyDescent="0.25">
      <c r="A44" s="164" t="s">
        <v>65</v>
      </c>
      <c r="B44" s="113" t="s">
        <v>66</v>
      </c>
      <c r="C44" s="105" t="s">
        <v>61</v>
      </c>
      <c r="D44" s="132" t="s">
        <v>67</v>
      </c>
      <c r="E44" s="137"/>
      <c r="F44" s="1"/>
      <c r="AA44">
        <f>IF(C44="Ja",1,0)</f>
        <v>0</v>
      </c>
    </row>
    <row r="45" spans="1:27" ht="36" customHeight="1" x14ac:dyDescent="0.25">
      <c r="A45" s="164"/>
      <c r="B45" s="16" t="s">
        <v>68</v>
      </c>
      <c r="C45" s="105" t="s">
        <v>48</v>
      </c>
      <c r="D45" s="132" t="s">
        <v>69</v>
      </c>
      <c r="E45" s="137"/>
      <c r="F45" s="56"/>
      <c r="AA45">
        <f t="shared" si="0"/>
        <v>1</v>
      </c>
    </row>
    <row r="46" spans="1:27" ht="36" x14ac:dyDescent="0.25">
      <c r="A46" s="164"/>
      <c r="B46" s="113" t="s">
        <v>70</v>
      </c>
      <c r="C46" s="105" t="s">
        <v>61</v>
      </c>
      <c r="D46" s="132" t="s">
        <v>71</v>
      </c>
      <c r="E46" s="137"/>
      <c r="F46" s="56"/>
      <c r="AA46">
        <f t="shared" si="0"/>
        <v>0</v>
      </c>
    </row>
    <row r="47" spans="1:27" ht="38.25" x14ac:dyDescent="0.25">
      <c r="A47" s="164"/>
      <c r="B47" s="113" t="s">
        <v>72</v>
      </c>
      <c r="C47" s="105" t="s">
        <v>61</v>
      </c>
      <c r="D47" s="132" t="s">
        <v>73</v>
      </c>
      <c r="E47" s="137"/>
      <c r="F47" s="56"/>
      <c r="AA47">
        <f t="shared" si="0"/>
        <v>0</v>
      </c>
    </row>
    <row r="48" spans="1:27" ht="26.25" thickBot="1" x14ac:dyDescent="0.3">
      <c r="A48" s="164"/>
      <c r="B48" s="118" t="s">
        <v>74</v>
      </c>
      <c r="C48" s="119" t="s">
        <v>61</v>
      </c>
      <c r="D48" s="134" t="s">
        <v>75</v>
      </c>
      <c r="E48" s="137"/>
      <c r="F48" s="1"/>
      <c r="AA48">
        <f t="shared" si="0"/>
        <v>0</v>
      </c>
    </row>
    <row r="49" spans="2:6" x14ac:dyDescent="0.25">
      <c r="B49" s="2"/>
      <c r="C49" s="1"/>
      <c r="D49" s="1"/>
      <c r="E49" s="137"/>
      <c r="F49" s="1"/>
    </row>
    <row r="50" spans="2:6" x14ac:dyDescent="0.25">
      <c r="D50" s="20" t="s">
        <v>76</v>
      </c>
      <c r="E50" s="137"/>
      <c r="F50" s="1"/>
    </row>
    <row r="51" spans="2:6" x14ac:dyDescent="0.25">
      <c r="E51" s="137"/>
      <c r="F51" s="1"/>
    </row>
    <row r="52" spans="2:6" x14ac:dyDescent="0.25">
      <c r="E52" s="137"/>
      <c r="F52" s="1"/>
    </row>
    <row r="53" spans="2:6" x14ac:dyDescent="0.25">
      <c r="E53" s="137"/>
      <c r="F53" s="1"/>
    </row>
    <row r="54" spans="2:6" x14ac:dyDescent="0.25">
      <c r="E54" s="137"/>
      <c r="F54" s="1"/>
    </row>
    <row r="55" spans="2:6" x14ac:dyDescent="0.25">
      <c r="E55" s="137"/>
      <c r="F55" s="1"/>
    </row>
    <row r="56" spans="2:6" x14ac:dyDescent="0.25">
      <c r="E56" s="137"/>
      <c r="F56" s="1"/>
    </row>
    <row r="57" spans="2:6" x14ac:dyDescent="0.25">
      <c r="E57" s="137"/>
      <c r="F57" s="1"/>
    </row>
    <row r="58" spans="2:6" x14ac:dyDescent="0.25">
      <c r="E58" s="137"/>
      <c r="F58" s="1"/>
    </row>
    <row r="231" spans="4:13" x14ac:dyDescent="0.25">
      <c r="D231" t="s">
        <v>77</v>
      </c>
      <c r="F231" s="7" t="s">
        <v>78</v>
      </c>
      <c r="I231" t="s">
        <v>79</v>
      </c>
      <c r="M231" t="s">
        <v>80</v>
      </c>
    </row>
    <row r="232" spans="4:13" x14ac:dyDescent="0.25">
      <c r="D232" t="s">
        <v>77</v>
      </c>
      <c r="F232" s="7" t="s">
        <v>78</v>
      </c>
      <c r="I232" t="s">
        <v>79</v>
      </c>
      <c r="M232" t="s">
        <v>80</v>
      </c>
    </row>
    <row r="233" spans="4:13" x14ac:dyDescent="0.25">
      <c r="D233" t="s">
        <v>77</v>
      </c>
      <c r="F233" s="7" t="s">
        <v>78</v>
      </c>
      <c r="I233" t="s">
        <v>79</v>
      </c>
      <c r="M233" t="s">
        <v>80</v>
      </c>
    </row>
  </sheetData>
  <sheetProtection algorithmName="SHA-512" hashValue="puNhdzJHmlkl8o9M82fpuOhYb1vQyVCvbI2NJ7R9ksxXLIXMzG/z6CntHzs/XFddVltF5NxERcaLvBCQy2YZcA==" saltValue="FYZsM1cSFSZ4WUdnkB6+Jw==" spinCount="100000" sheet="1" objects="1" scenarios="1" autoFilter="0"/>
  <mergeCells count="12">
    <mergeCell ref="A41:A43"/>
    <mergeCell ref="A44:A48"/>
    <mergeCell ref="B40:D40"/>
    <mergeCell ref="B19:D19"/>
    <mergeCell ref="B13:D13"/>
    <mergeCell ref="B35:D35"/>
    <mergeCell ref="B1:C1"/>
    <mergeCell ref="B16:D16"/>
    <mergeCell ref="B17:D17"/>
    <mergeCell ref="B30:D30"/>
    <mergeCell ref="C6:D6"/>
    <mergeCell ref="B10:D10"/>
  </mergeCells>
  <conditionalFormatting sqref="B17:B28">
    <cfRule type="cellIs" dxfId="7" priority="54" operator="equal">
      <formula>0</formula>
    </cfRule>
  </conditionalFormatting>
  <conditionalFormatting sqref="B41:D48 B20:D28 B36:D37 B38:C38">
    <cfRule type="expression" dxfId="6" priority="52">
      <formula>AND($D20="n.v.t.")</formula>
    </cfRule>
  </conditionalFormatting>
  <conditionalFormatting sqref="C31:C33">
    <cfRule type="cellIs" dxfId="5" priority="44" operator="equal">
      <formula>0</formula>
    </cfRule>
  </conditionalFormatting>
  <conditionalFormatting sqref="C41:C48 C36:C38">
    <cfRule type="cellIs" dxfId="4" priority="12" operator="equal">
      <formula>0</formula>
    </cfRule>
  </conditionalFormatting>
  <conditionalFormatting sqref="C20:C28">
    <cfRule type="cellIs" dxfId="3" priority="14" operator="equal">
      <formula>0</formula>
    </cfRule>
  </conditionalFormatting>
  <conditionalFormatting sqref="D38">
    <cfRule type="expression" dxfId="2" priority="1">
      <formula>AND($D38="n.v.t.")</formula>
    </cfRule>
  </conditionalFormatting>
  <dataValidations count="1">
    <dataValidation type="list" allowBlank="1" showInputMessage="1" showErrorMessage="1" sqref="F48" xr:uid="{1A7A9A57-CF24-4BDB-848C-E1DCCB7828B9}">
      <formula1>"Standaard,Afwijkend"</formula1>
    </dataValidation>
  </dataValidations>
  <hyperlinks>
    <hyperlink ref="D22" r:id="rId1" xr:uid="{00000000-0004-0000-0000-000000000000}"/>
    <hyperlink ref="D23" r:id="rId2" xr:uid="{00000000-0004-0000-0000-000001000000}"/>
    <hyperlink ref="D24" r:id="rId3" xr:uid="{00000000-0004-0000-0000-000002000000}"/>
    <hyperlink ref="D20" r:id="rId4" xr:uid="{00000000-0004-0000-0000-000003000000}"/>
    <hyperlink ref="D21" r:id="rId5" xr:uid="{00000000-0004-0000-0000-000004000000}"/>
    <hyperlink ref="D28" r:id="rId6" xr:uid="{00000000-0004-0000-0000-000005000000}"/>
    <hyperlink ref="D25" r:id="rId7" xr:uid="{00000000-0004-0000-0000-000006000000}"/>
    <hyperlink ref="D27" r:id="rId8" xr:uid="{00000000-0004-0000-0000-000007000000}"/>
    <hyperlink ref="D26" r:id="rId9" xr:uid="{00000000-0004-0000-0000-000008000000}"/>
  </hyperlinks>
  <pageMargins left="0.70866141732283505" right="0.70866141732283505" top="0.74803149606299202" bottom="0.74803149606299202" header="0.31496062992126" footer="0.31496062992126"/>
  <pageSetup paperSize="8" scale="59" orientation="landscape" r:id="rId10"/>
  <headerFooter>
    <oddHeader>&amp;C&amp;G</oddHeader>
    <oddFooter>&amp;L&amp;F&amp;C&amp;A&amp;Rblad &amp;P van &amp;N</oddFooter>
  </headerFooter>
  <ignoredErrors>
    <ignoredError sqref="C23" formula="1"/>
  </ignoredErrors>
  <legacyDrawingHF r:id="rId1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Keuzelijst!$I$2:$I$3</xm:f>
          </x14:formula1>
          <xm:sqref>C36:C38 C41:C48</xm:sqref>
        </x14:dataValidation>
        <x14:dataValidation type="list" allowBlank="1" showInputMessage="1" showErrorMessage="1" xr:uid="{00000000-0002-0000-0000-000001000000}">
          <x14:formula1>
            <xm:f>Keuzelijst!$E$2:$E$5</xm:f>
          </x14:formula1>
          <xm:sqref>C33</xm:sqref>
        </x14:dataValidation>
        <x14:dataValidation type="list" allowBlank="1" showInputMessage="1" showErrorMessage="1" xr:uid="{00000000-0002-0000-0000-000002000000}">
          <x14:formula1>
            <xm:f>Keuzelijst!$K$2:$K$3</xm:f>
          </x14:formula1>
          <xm:sqref>C20:C28</xm:sqref>
        </x14:dataValidation>
        <x14:dataValidation type="list" allowBlank="1" showInputMessage="1" showErrorMessage="1" xr:uid="{00000000-0002-0000-0000-000003000000}">
          <x14:formula1>
            <xm:f>Keuzelijst!$G$2:$G$4</xm:f>
          </x14:formula1>
          <xm:sqref>C31:C32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E3BC2-8B4A-4309-89A9-BBF9D5818B7C}">
  <sheetPr codeName="Blad5" filterMode="1">
    <tabColor theme="1"/>
    <pageSetUpPr fitToPage="1"/>
  </sheetPr>
  <dimension ref="A1:AW89"/>
  <sheetViews>
    <sheetView tabSelected="1" topLeftCell="C1" zoomScale="145" zoomScaleNormal="145" workbookViewId="0">
      <pane ySplit="2" topLeftCell="A3" activePane="bottomLeft" state="frozen"/>
      <selection pane="bottomLeft" activeCell="C3" sqref="C3"/>
    </sheetView>
  </sheetViews>
  <sheetFormatPr defaultColWidth="9" defaultRowHeight="12" x14ac:dyDescent="0.2"/>
  <cols>
    <col min="1" max="1" width="8" style="74" customWidth="1"/>
    <col min="2" max="2" width="17" style="65" customWidth="1"/>
    <col min="3" max="3" width="11" style="65" customWidth="1"/>
    <col min="4" max="4" width="61.7109375" style="45" customWidth="1"/>
    <col min="5" max="5" width="9.7109375" style="65" customWidth="1"/>
    <col min="6" max="6" width="11.7109375" style="45" customWidth="1"/>
    <col min="7" max="7" width="13.140625" style="45" customWidth="1"/>
    <col min="8" max="8" width="20" style="51" customWidth="1"/>
    <col min="9" max="9" width="17.42578125" style="51" customWidth="1"/>
    <col min="10" max="10" width="4.85546875" style="97" hidden="1" customWidth="1"/>
    <col min="11" max="11" width="13.5703125" style="45" hidden="1" customWidth="1"/>
    <col min="12" max="12" width="20.85546875" style="65" hidden="1" customWidth="1"/>
    <col min="13" max="13" width="14.7109375" style="65" hidden="1" customWidth="1"/>
    <col min="14" max="14" width="9.140625" style="52" hidden="1" customWidth="1"/>
    <col min="15" max="22" width="9.140625" style="45" hidden="1" customWidth="1"/>
    <col min="23" max="23" width="9.42578125" style="45" hidden="1" customWidth="1"/>
    <col min="24" max="24" width="4.7109375" style="45" hidden="1" customWidth="1"/>
    <col min="25" max="25" width="3.85546875" style="45" hidden="1" customWidth="1"/>
    <col min="26" max="26" width="7.85546875" style="45" hidden="1" customWidth="1"/>
    <col min="27" max="27" width="8.42578125" style="45" hidden="1" customWidth="1"/>
    <col min="28" max="28" width="6.7109375" style="45" hidden="1" customWidth="1"/>
    <col min="29" max="30" width="5.5703125" style="45" hidden="1" customWidth="1"/>
    <col min="31" max="31" width="8.42578125" style="45" hidden="1" customWidth="1"/>
    <col min="32" max="32" width="6" style="45" hidden="1" customWidth="1"/>
    <col min="33" max="33" width="5.5703125" style="45" hidden="1" customWidth="1"/>
    <col min="34" max="34" width="5.5703125" style="50" hidden="1" customWidth="1"/>
    <col min="35" max="35" width="4.85546875" style="50" hidden="1" customWidth="1"/>
    <col min="36" max="36" width="5.42578125" style="50" hidden="1" customWidth="1"/>
    <col min="37" max="38" width="9" style="50" hidden="1" customWidth="1"/>
    <col min="39" max="39" width="9" style="45" hidden="1" customWidth="1"/>
    <col min="40" max="16384" width="9" style="45"/>
  </cols>
  <sheetData>
    <row r="1" spans="1:49" ht="40.15" customHeight="1" x14ac:dyDescent="0.2">
      <c r="A1" s="172" t="s">
        <v>81</v>
      </c>
      <c r="B1" s="173"/>
      <c r="C1" s="173"/>
      <c r="D1" s="173"/>
      <c r="E1" s="173"/>
      <c r="F1" s="173"/>
      <c r="G1" s="174"/>
      <c r="H1" s="175" t="s">
        <v>82</v>
      </c>
      <c r="I1" s="176"/>
      <c r="K1" s="46" t="s">
        <v>83</v>
      </c>
      <c r="L1" s="66"/>
      <c r="M1" s="66"/>
      <c r="N1" s="70" t="s">
        <v>84</v>
      </c>
      <c r="U1" s="50" t="s">
        <v>85</v>
      </c>
      <c r="V1" s="85">
        <f>ROUND((V2-COUNTIF(H3:H132,"Nog te beantwoorden"))/V2*100,0)</f>
        <v>-93</v>
      </c>
      <c r="W1" s="104" t="s">
        <v>86</v>
      </c>
      <c r="X1" s="77" t="s">
        <v>83</v>
      </c>
      <c r="Y1" s="80"/>
      <c r="Z1" s="48"/>
      <c r="AA1" s="48"/>
      <c r="AB1" s="48"/>
      <c r="AC1" s="48"/>
      <c r="AD1" s="48"/>
      <c r="AE1" s="48"/>
      <c r="AF1" s="48"/>
      <c r="AG1" s="48"/>
      <c r="AH1" s="107"/>
      <c r="AI1" s="99" t="s">
        <v>87</v>
      </c>
      <c r="AJ1" s="99" t="s">
        <v>88</v>
      </c>
      <c r="AK1" s="100" t="s">
        <v>89</v>
      </c>
      <c r="AL1" s="100"/>
    </row>
    <row r="2" spans="1:49" ht="25.15" customHeight="1" x14ac:dyDescent="0.2">
      <c r="A2" s="122" t="s">
        <v>90</v>
      </c>
      <c r="B2" s="123" t="s">
        <v>91</v>
      </c>
      <c r="C2" s="124" t="s">
        <v>92</v>
      </c>
      <c r="D2" s="123" t="s">
        <v>93</v>
      </c>
      <c r="E2" s="123" t="s">
        <v>94</v>
      </c>
      <c r="F2" s="123" t="s">
        <v>95</v>
      </c>
      <c r="G2" s="123" t="s">
        <v>96</v>
      </c>
      <c r="H2" s="125" t="s">
        <v>97</v>
      </c>
      <c r="I2" s="126" t="s">
        <v>98</v>
      </c>
      <c r="K2" s="46" t="s">
        <v>99</v>
      </c>
      <c r="L2" s="66" t="s">
        <v>100</v>
      </c>
      <c r="M2" s="66" t="s">
        <v>101</v>
      </c>
      <c r="N2" s="70" t="s">
        <v>84</v>
      </c>
      <c r="U2" s="50" t="s">
        <v>102</v>
      </c>
      <c r="V2" s="82">
        <f>COUNTIF(W:W,"Uitvragen")</f>
        <v>45</v>
      </c>
      <c r="W2" s="78" t="s">
        <v>1</v>
      </c>
      <c r="X2" s="77" t="s">
        <v>103</v>
      </c>
      <c r="Y2" s="79" t="s">
        <v>104</v>
      </c>
      <c r="Z2" s="48" t="s">
        <v>105</v>
      </c>
      <c r="AA2" s="48" t="s">
        <v>106</v>
      </c>
      <c r="AB2" s="48" t="s">
        <v>107</v>
      </c>
      <c r="AC2" s="48" t="s">
        <v>108</v>
      </c>
      <c r="AD2" s="48" t="s">
        <v>109</v>
      </c>
      <c r="AE2" s="48" t="s">
        <v>110</v>
      </c>
      <c r="AF2" s="48" t="s">
        <v>111</v>
      </c>
      <c r="AG2" s="48" t="s">
        <v>112</v>
      </c>
      <c r="AH2" s="107" t="s">
        <v>113</v>
      </c>
      <c r="AI2" s="99" t="s">
        <v>114</v>
      </c>
      <c r="AJ2" s="99" t="s">
        <v>115</v>
      </c>
      <c r="AK2" s="100" t="s">
        <v>116</v>
      </c>
      <c r="AL2" s="100" t="s">
        <v>117</v>
      </c>
    </row>
    <row r="3" spans="1:49" customFormat="1" ht="36" x14ac:dyDescent="0.25">
      <c r="A3" s="68" t="s">
        <v>118</v>
      </c>
      <c r="B3" s="23" t="s">
        <v>119</v>
      </c>
      <c r="C3" s="84" t="s">
        <v>120</v>
      </c>
      <c r="D3" s="23" t="s">
        <v>121</v>
      </c>
      <c r="E3" s="23" t="s">
        <v>78</v>
      </c>
      <c r="F3" s="23" t="s">
        <v>122</v>
      </c>
      <c r="G3" s="21"/>
      <c r="H3" s="106" t="str">
        <f t="shared" ref="H3:H13" si="0">IF(OR(X3=-1,W3="vervallen",I3="Toegevoegd"),"Vraag vervallen","Nog te beantwoorden")</f>
        <v>Nog te beantwoorden</v>
      </c>
      <c r="I3" s="28" t="s">
        <v>123</v>
      </c>
      <c r="J3" s="97"/>
      <c r="K3" s="47" t="s">
        <v>80</v>
      </c>
      <c r="L3" s="65" t="s">
        <v>124</v>
      </c>
      <c r="M3" s="65" t="s">
        <v>125</v>
      </c>
      <c r="N3" s="52"/>
      <c r="W3" s="49" t="str">
        <f t="shared" ref="W3:W23" si="1">IF(AND(OR(_OnPrem*Z3=1,_ICT_UMC*AA3=1,_KOPPELING*AB3=1,_SaaS*AC3=1,_Support*AD3=1,_SLA_EDU*AE3=1,_Medisch*AF3=1,_Data*AG3=1),X3=1,AK3="ok",AL3="ok"),"Uitvragen","Vervallen")</f>
        <v>Uitvragen</v>
      </c>
      <c r="X3" s="76">
        <f t="shared" ref="X3:X28" si="2">IF(OR(AND(_KnockOut="Ja",E3="Knockout Eis"),AND(_Verificatie="Ja",OR(E3="Verificatie Eis",E3="Gewenst"))),1,-1)</f>
        <v>1</v>
      </c>
      <c r="Y3" s="81"/>
      <c r="Z3" s="48">
        <v>1</v>
      </c>
      <c r="AA3" s="48">
        <v>1</v>
      </c>
      <c r="AB3" s="48"/>
      <c r="AC3" s="48">
        <v>1</v>
      </c>
      <c r="AD3" s="48"/>
      <c r="AE3" s="48"/>
      <c r="AF3" s="48"/>
      <c r="AG3" s="48"/>
      <c r="AH3" s="107"/>
      <c r="AI3" s="101"/>
      <c r="AJ3" s="101"/>
      <c r="AK3" s="102" t="str">
        <f t="shared" ref="AK3:AK23" si="3">IF(OR(AI3=0,_Beschik&lt;=AI3),"ok","nok")</f>
        <v>ok</v>
      </c>
      <c r="AL3" s="102" t="str">
        <f t="shared" ref="AL3:AL23" si="4">IF(OR(AJ3=0,_Vertrouw&lt;=AJ3),"ok","nok")</f>
        <v>ok</v>
      </c>
      <c r="AM3" s="45"/>
    </row>
    <row r="4" spans="1:49" customFormat="1" ht="36" x14ac:dyDescent="0.25">
      <c r="A4" s="68" t="s">
        <v>126</v>
      </c>
      <c r="B4" s="23" t="s">
        <v>119</v>
      </c>
      <c r="C4" s="84" t="s">
        <v>120</v>
      </c>
      <c r="D4" s="23" t="s">
        <v>127</v>
      </c>
      <c r="E4" s="23" t="s">
        <v>78</v>
      </c>
      <c r="F4" s="23" t="s">
        <v>122</v>
      </c>
      <c r="G4" s="21"/>
      <c r="H4" s="106" t="str">
        <f t="shared" si="0"/>
        <v>Nog te beantwoorden</v>
      </c>
      <c r="I4" s="28" t="s">
        <v>123</v>
      </c>
      <c r="J4" s="97"/>
      <c r="K4" s="47" t="s">
        <v>80</v>
      </c>
      <c r="L4" s="65"/>
      <c r="M4" s="65" t="s">
        <v>80</v>
      </c>
      <c r="N4" s="52"/>
      <c r="W4" s="49" t="str">
        <f t="shared" si="1"/>
        <v>Uitvragen</v>
      </c>
      <c r="X4" s="76">
        <f t="shared" si="2"/>
        <v>1</v>
      </c>
      <c r="Y4" s="81"/>
      <c r="Z4" s="48">
        <v>1</v>
      </c>
      <c r="AA4" s="48">
        <v>1</v>
      </c>
      <c r="AB4" s="48"/>
      <c r="AC4" s="48">
        <v>1</v>
      </c>
      <c r="AD4" s="48"/>
      <c r="AE4" s="48"/>
      <c r="AF4" s="48"/>
      <c r="AG4" s="48"/>
      <c r="AH4" s="107"/>
      <c r="AI4" s="101"/>
      <c r="AJ4" s="101"/>
      <c r="AK4" s="102" t="str">
        <f t="shared" si="3"/>
        <v>ok</v>
      </c>
      <c r="AL4" s="102" t="str">
        <f t="shared" si="4"/>
        <v>ok</v>
      </c>
      <c r="AM4" s="45"/>
    </row>
    <row r="5" spans="1:49" customFormat="1" ht="72" x14ac:dyDescent="0.25">
      <c r="A5" s="68" t="s">
        <v>128</v>
      </c>
      <c r="B5" s="23" t="s">
        <v>119</v>
      </c>
      <c r="C5" s="84" t="s">
        <v>120</v>
      </c>
      <c r="D5" s="25" t="s">
        <v>129</v>
      </c>
      <c r="E5" s="23" t="s">
        <v>78</v>
      </c>
      <c r="F5" s="23" t="s">
        <v>122</v>
      </c>
      <c r="G5" s="21"/>
      <c r="H5" s="106" t="str">
        <f t="shared" si="0"/>
        <v>Nog te beantwoorden</v>
      </c>
      <c r="I5" s="28" t="s">
        <v>123</v>
      </c>
      <c r="J5" s="97"/>
      <c r="K5" s="47" t="s">
        <v>130</v>
      </c>
      <c r="L5" s="65" t="s">
        <v>131</v>
      </c>
      <c r="M5" s="65" t="s">
        <v>80</v>
      </c>
      <c r="N5" s="52"/>
      <c r="W5" s="49" t="str">
        <f t="shared" si="1"/>
        <v>Uitvragen</v>
      </c>
      <c r="X5" s="76">
        <f t="shared" si="2"/>
        <v>1</v>
      </c>
      <c r="Y5" s="81"/>
      <c r="Z5" s="48">
        <v>1</v>
      </c>
      <c r="AA5" s="48">
        <v>1</v>
      </c>
      <c r="AB5" s="48"/>
      <c r="AC5" s="48"/>
      <c r="AD5" s="48"/>
      <c r="AE5" s="48"/>
      <c r="AF5" s="48"/>
      <c r="AG5" s="48"/>
      <c r="AH5" s="107"/>
      <c r="AI5" s="101"/>
      <c r="AJ5" s="101"/>
      <c r="AK5" s="102" t="str">
        <f t="shared" si="3"/>
        <v>ok</v>
      </c>
      <c r="AL5" s="102" t="str">
        <f t="shared" si="4"/>
        <v>ok</v>
      </c>
      <c r="AM5" s="45"/>
    </row>
    <row r="6" spans="1:49" customFormat="1" ht="156" x14ac:dyDescent="0.25">
      <c r="A6" s="68" t="s">
        <v>132</v>
      </c>
      <c r="B6" s="23" t="s">
        <v>119</v>
      </c>
      <c r="C6" s="26" t="s">
        <v>133</v>
      </c>
      <c r="D6" s="25" t="s">
        <v>134</v>
      </c>
      <c r="E6" s="23" t="s">
        <v>130</v>
      </c>
      <c r="F6" s="67" t="s">
        <v>135</v>
      </c>
      <c r="G6" s="21"/>
      <c r="H6" s="106" t="s">
        <v>79</v>
      </c>
      <c r="I6" s="28" t="s">
        <v>123</v>
      </c>
      <c r="J6" s="97"/>
      <c r="K6" s="47" t="s">
        <v>130</v>
      </c>
      <c r="L6" s="65"/>
      <c r="M6" s="65" t="s">
        <v>136</v>
      </c>
      <c r="N6" s="52"/>
      <c r="W6" s="49" t="str">
        <f t="shared" si="1"/>
        <v>Vervallen</v>
      </c>
      <c r="X6" s="76">
        <f t="shared" si="2"/>
        <v>-1</v>
      </c>
      <c r="Y6" s="81"/>
      <c r="Z6" s="48"/>
      <c r="AA6" s="48"/>
      <c r="AB6" s="48"/>
      <c r="AC6" s="48"/>
      <c r="AD6" s="48">
        <v>1</v>
      </c>
      <c r="AE6" s="48"/>
      <c r="AF6" s="48"/>
      <c r="AG6" s="48"/>
      <c r="AH6" s="107"/>
      <c r="AI6" s="101"/>
      <c r="AJ6" s="101"/>
      <c r="AK6" s="102" t="str">
        <f t="shared" si="3"/>
        <v>ok</v>
      </c>
      <c r="AL6" s="102" t="str">
        <f t="shared" si="4"/>
        <v>ok</v>
      </c>
      <c r="AM6" s="45"/>
    </row>
    <row r="7" spans="1:49" customFormat="1" ht="24" x14ac:dyDescent="0.25">
      <c r="A7" s="68" t="s">
        <v>137</v>
      </c>
      <c r="B7" s="23" t="s">
        <v>119</v>
      </c>
      <c r="C7" s="84" t="s">
        <v>138</v>
      </c>
      <c r="D7" s="23" t="s">
        <v>139</v>
      </c>
      <c r="E7" s="23" t="s">
        <v>78</v>
      </c>
      <c r="F7" s="23" t="s">
        <v>122</v>
      </c>
      <c r="G7" s="21"/>
      <c r="H7" s="106" t="str">
        <f t="shared" si="0"/>
        <v>Nog te beantwoorden</v>
      </c>
      <c r="I7" s="28" t="s">
        <v>123</v>
      </c>
      <c r="J7" s="97"/>
      <c r="K7" s="47" t="s">
        <v>80</v>
      </c>
      <c r="L7" s="65"/>
      <c r="M7" s="65" t="s">
        <v>80</v>
      </c>
      <c r="N7" s="52"/>
      <c r="W7" s="49" t="str">
        <f t="shared" si="1"/>
        <v>Uitvragen</v>
      </c>
      <c r="X7" s="76">
        <f t="shared" si="2"/>
        <v>1</v>
      </c>
      <c r="Y7" s="81"/>
      <c r="Z7" s="48">
        <v>1</v>
      </c>
      <c r="AA7" s="48">
        <v>1</v>
      </c>
      <c r="AB7" s="48"/>
      <c r="AC7" s="48">
        <v>1</v>
      </c>
      <c r="AD7" s="48"/>
      <c r="AE7" s="48"/>
      <c r="AF7" s="48">
        <v>1</v>
      </c>
      <c r="AG7" s="48"/>
      <c r="AH7" s="107"/>
      <c r="AI7" s="101"/>
      <c r="AJ7" s="101"/>
      <c r="AK7" s="102" t="str">
        <f t="shared" si="3"/>
        <v>ok</v>
      </c>
      <c r="AL7" s="102" t="str">
        <f t="shared" si="4"/>
        <v>ok</v>
      </c>
      <c r="AM7" s="45"/>
    </row>
    <row r="8" spans="1:49" customFormat="1" ht="48" x14ac:dyDescent="0.25">
      <c r="A8" s="68" t="s">
        <v>140</v>
      </c>
      <c r="B8" s="23" t="s">
        <v>119</v>
      </c>
      <c r="C8" s="84" t="s">
        <v>138</v>
      </c>
      <c r="D8" s="23" t="s">
        <v>141</v>
      </c>
      <c r="E8" s="23" t="s">
        <v>78</v>
      </c>
      <c r="F8" s="23" t="s">
        <v>122</v>
      </c>
      <c r="G8" s="21"/>
      <c r="H8" s="106" t="str">
        <f t="shared" si="0"/>
        <v>Nog te beantwoorden</v>
      </c>
      <c r="I8" s="28" t="s">
        <v>123</v>
      </c>
      <c r="J8" s="97" t="s">
        <v>142</v>
      </c>
      <c r="K8" s="47" t="s">
        <v>130</v>
      </c>
      <c r="L8" s="65"/>
      <c r="M8" s="65" t="s">
        <v>136</v>
      </c>
      <c r="N8" s="52"/>
      <c r="W8" s="49" t="str">
        <f t="shared" si="1"/>
        <v>Uitvragen</v>
      </c>
      <c r="X8" s="76">
        <f t="shared" si="2"/>
        <v>1</v>
      </c>
      <c r="Y8" s="81"/>
      <c r="Z8" s="48">
        <v>1</v>
      </c>
      <c r="AA8" s="48">
        <v>1</v>
      </c>
      <c r="AB8" s="48"/>
      <c r="AC8" s="48">
        <v>1</v>
      </c>
      <c r="AD8" s="48"/>
      <c r="AE8" s="48"/>
      <c r="AF8" s="48"/>
      <c r="AG8" s="48"/>
      <c r="AH8" s="107"/>
      <c r="AI8" s="101"/>
      <c r="AJ8" s="101"/>
      <c r="AK8" s="102" t="str">
        <f t="shared" si="3"/>
        <v>ok</v>
      </c>
      <c r="AL8" s="102" t="str">
        <f t="shared" si="4"/>
        <v>ok</v>
      </c>
      <c r="AM8" s="45"/>
    </row>
    <row r="9" spans="1:49" customFormat="1" ht="36" x14ac:dyDescent="0.25">
      <c r="A9" s="68" t="s">
        <v>143</v>
      </c>
      <c r="B9" s="23" t="s">
        <v>144</v>
      </c>
      <c r="C9" s="84" t="s">
        <v>145</v>
      </c>
      <c r="D9" s="23" t="s">
        <v>146</v>
      </c>
      <c r="E9" s="23" t="s">
        <v>130</v>
      </c>
      <c r="F9" s="23" t="s">
        <v>147</v>
      </c>
      <c r="G9" s="21"/>
      <c r="H9" s="106" t="s">
        <v>79</v>
      </c>
      <c r="I9" s="28" t="s">
        <v>123</v>
      </c>
      <c r="J9" s="97"/>
      <c r="K9" s="49" t="s">
        <v>130</v>
      </c>
      <c r="L9" s="65"/>
      <c r="M9" s="65" t="s">
        <v>80</v>
      </c>
      <c r="N9" s="52"/>
      <c r="W9" s="49" t="str">
        <f t="shared" si="1"/>
        <v>Vervallen</v>
      </c>
      <c r="X9" s="76">
        <f t="shared" si="2"/>
        <v>-1</v>
      </c>
      <c r="Y9" s="81"/>
      <c r="Z9" s="48">
        <v>1</v>
      </c>
      <c r="AA9" s="48">
        <v>1</v>
      </c>
      <c r="AB9" s="48"/>
      <c r="AC9" s="48"/>
      <c r="AD9" s="48"/>
      <c r="AE9" s="48"/>
      <c r="AF9" s="48">
        <v>1</v>
      </c>
      <c r="AG9" s="48"/>
      <c r="AH9" s="107"/>
      <c r="AI9" s="101"/>
      <c r="AJ9" s="101"/>
      <c r="AK9" s="102" t="str">
        <f t="shared" si="3"/>
        <v>ok</v>
      </c>
      <c r="AL9" s="102" t="str">
        <f t="shared" si="4"/>
        <v>ok</v>
      </c>
      <c r="AM9" s="45"/>
    </row>
    <row r="10" spans="1:49" customFormat="1" ht="36" x14ac:dyDescent="0.25">
      <c r="A10" s="68" t="s">
        <v>148</v>
      </c>
      <c r="B10" s="23" t="s">
        <v>144</v>
      </c>
      <c r="C10" s="84" t="s">
        <v>145</v>
      </c>
      <c r="D10" s="23" t="s">
        <v>149</v>
      </c>
      <c r="E10" s="23" t="s">
        <v>78</v>
      </c>
      <c r="F10" s="23" t="s">
        <v>122</v>
      </c>
      <c r="G10" s="21"/>
      <c r="H10" s="106" t="str">
        <f t="shared" si="0"/>
        <v>Nog te beantwoorden</v>
      </c>
      <c r="I10" s="28" t="s">
        <v>123</v>
      </c>
      <c r="J10" s="97"/>
      <c r="K10" s="49" t="s">
        <v>130</v>
      </c>
      <c r="L10" s="45"/>
      <c r="M10" s="65" t="s">
        <v>80</v>
      </c>
      <c r="N10" s="52"/>
      <c r="W10" s="49" t="str">
        <f t="shared" si="1"/>
        <v>Uitvragen</v>
      </c>
      <c r="X10" s="76">
        <f t="shared" si="2"/>
        <v>1</v>
      </c>
      <c r="Y10" s="81"/>
      <c r="Z10" s="48">
        <v>1</v>
      </c>
      <c r="AA10" s="48">
        <v>1</v>
      </c>
      <c r="AB10" s="48"/>
      <c r="AC10" s="48"/>
      <c r="AD10" s="48"/>
      <c r="AE10" s="48"/>
      <c r="AF10" s="48"/>
      <c r="AG10" s="48"/>
      <c r="AH10" s="107"/>
      <c r="AI10" s="101"/>
      <c r="AJ10" s="101"/>
      <c r="AK10" s="102" t="str">
        <f t="shared" si="3"/>
        <v>ok</v>
      </c>
      <c r="AL10" s="102" t="str">
        <f t="shared" si="4"/>
        <v>ok</v>
      </c>
      <c r="AM10" s="45"/>
    </row>
    <row r="11" spans="1:49" customFormat="1" ht="60" x14ac:dyDescent="0.25">
      <c r="A11" s="68" t="s">
        <v>150</v>
      </c>
      <c r="B11" s="23" t="s">
        <v>144</v>
      </c>
      <c r="C11" s="84" t="s">
        <v>145</v>
      </c>
      <c r="D11" s="23" t="s">
        <v>151</v>
      </c>
      <c r="E11" s="23" t="s">
        <v>78</v>
      </c>
      <c r="F11" s="23" t="s">
        <v>122</v>
      </c>
      <c r="G11" s="21"/>
      <c r="H11" s="106" t="str">
        <f t="shared" si="0"/>
        <v>Nog te beantwoorden</v>
      </c>
      <c r="I11" s="28" t="s">
        <v>123</v>
      </c>
      <c r="J11" s="97"/>
      <c r="K11" s="49" t="s">
        <v>130</v>
      </c>
      <c r="L11" s="45"/>
      <c r="M11" s="65" t="s">
        <v>80</v>
      </c>
      <c r="N11" s="52"/>
      <c r="W11" s="49" t="str">
        <f t="shared" si="1"/>
        <v>Uitvragen</v>
      </c>
      <c r="X11" s="76">
        <f t="shared" si="2"/>
        <v>1</v>
      </c>
      <c r="Y11" s="81"/>
      <c r="Z11" s="48">
        <v>1</v>
      </c>
      <c r="AA11" s="48">
        <v>1</v>
      </c>
      <c r="AB11" s="48"/>
      <c r="AC11" s="48"/>
      <c r="AD11" s="48"/>
      <c r="AE11" s="48"/>
      <c r="AF11" s="48">
        <v>1</v>
      </c>
      <c r="AG11" s="48"/>
      <c r="AH11" s="107"/>
      <c r="AI11" s="101"/>
      <c r="AJ11" s="101"/>
      <c r="AK11" s="102" t="str">
        <f t="shared" si="3"/>
        <v>ok</v>
      </c>
      <c r="AL11" s="102" t="str">
        <f t="shared" si="4"/>
        <v>ok</v>
      </c>
      <c r="AM11" s="45"/>
    </row>
    <row r="12" spans="1:49" customFormat="1" ht="36" x14ac:dyDescent="0.25">
      <c r="A12" s="68" t="s">
        <v>152</v>
      </c>
      <c r="B12" s="23" t="s">
        <v>144</v>
      </c>
      <c r="C12" s="84" t="s">
        <v>145</v>
      </c>
      <c r="D12" s="25" t="s">
        <v>153</v>
      </c>
      <c r="E12" s="23" t="s">
        <v>78</v>
      </c>
      <c r="F12" s="23" t="s">
        <v>122</v>
      </c>
      <c r="G12" s="21"/>
      <c r="H12" s="106" t="str">
        <f t="shared" si="0"/>
        <v>Nog te beantwoorden</v>
      </c>
      <c r="I12" s="28" t="s">
        <v>123</v>
      </c>
      <c r="J12" s="97"/>
      <c r="K12" s="49" t="s">
        <v>130</v>
      </c>
      <c r="L12" s="45" t="s">
        <v>154</v>
      </c>
      <c r="M12" s="65" t="s">
        <v>80</v>
      </c>
      <c r="N12" s="52"/>
      <c r="W12" s="49" t="str">
        <f t="shared" si="1"/>
        <v>Uitvragen</v>
      </c>
      <c r="X12" s="76">
        <f t="shared" si="2"/>
        <v>1</v>
      </c>
      <c r="Y12" s="81"/>
      <c r="Z12" s="48">
        <v>1</v>
      </c>
      <c r="AA12" s="48">
        <v>1</v>
      </c>
      <c r="AB12" s="48">
        <v>1</v>
      </c>
      <c r="AC12" s="48">
        <v>1</v>
      </c>
      <c r="AD12" s="48"/>
      <c r="AE12" s="48"/>
      <c r="AF12" s="48">
        <v>1</v>
      </c>
      <c r="AG12" s="48"/>
      <c r="AH12" s="107"/>
      <c r="AI12" s="101"/>
      <c r="AJ12" s="101"/>
      <c r="AK12" s="102" t="str">
        <f t="shared" si="3"/>
        <v>ok</v>
      </c>
      <c r="AL12" s="102" t="str">
        <f t="shared" si="4"/>
        <v>ok</v>
      </c>
      <c r="AM12" s="45"/>
    </row>
    <row r="13" spans="1:49" s="29" customFormat="1" ht="48" x14ac:dyDescent="0.2">
      <c r="A13" s="68" t="s">
        <v>155</v>
      </c>
      <c r="B13" s="23" t="s">
        <v>156</v>
      </c>
      <c r="C13" s="26" t="s">
        <v>157</v>
      </c>
      <c r="D13" s="25" t="s">
        <v>158</v>
      </c>
      <c r="E13" s="23" t="s">
        <v>78</v>
      </c>
      <c r="F13" s="23" t="s">
        <v>122</v>
      </c>
      <c r="G13" s="21"/>
      <c r="H13" s="106" t="str">
        <f t="shared" si="0"/>
        <v>Nog te beantwoorden</v>
      </c>
      <c r="I13" s="28" t="s">
        <v>123</v>
      </c>
      <c r="J13" s="108"/>
      <c r="K13" s="49" t="s">
        <v>80</v>
      </c>
      <c r="L13" s="65"/>
      <c r="M13" s="65" t="s">
        <v>130</v>
      </c>
      <c r="N13" s="52"/>
      <c r="W13" s="49" t="str">
        <f t="shared" si="1"/>
        <v>Uitvragen</v>
      </c>
      <c r="X13" s="76">
        <f t="shared" si="2"/>
        <v>1</v>
      </c>
      <c r="Y13" s="81"/>
      <c r="Z13" s="48">
        <v>1</v>
      </c>
      <c r="AA13" s="48">
        <v>1</v>
      </c>
      <c r="AB13" s="48"/>
      <c r="AC13" s="48"/>
      <c r="AD13" s="48"/>
      <c r="AE13" s="48"/>
      <c r="AF13" s="48">
        <v>1</v>
      </c>
      <c r="AG13" s="48"/>
      <c r="AH13" s="107"/>
      <c r="AI13" s="101"/>
      <c r="AJ13" s="101"/>
      <c r="AK13" s="102" t="str">
        <f t="shared" si="3"/>
        <v>ok</v>
      </c>
      <c r="AL13" s="102" t="str">
        <f t="shared" si="4"/>
        <v>ok</v>
      </c>
    </row>
    <row r="14" spans="1:49" s="29" customFormat="1" ht="48" x14ac:dyDescent="0.2">
      <c r="A14" s="68" t="s">
        <v>159</v>
      </c>
      <c r="B14" s="23" t="s">
        <v>156</v>
      </c>
      <c r="C14" s="26" t="s">
        <v>157</v>
      </c>
      <c r="D14" s="35" t="s">
        <v>160</v>
      </c>
      <c r="E14" s="23" t="s">
        <v>130</v>
      </c>
      <c r="F14" s="25" t="s">
        <v>161</v>
      </c>
      <c r="G14" s="21"/>
      <c r="H14" s="106" t="s">
        <v>79</v>
      </c>
      <c r="I14" s="28" t="s">
        <v>123</v>
      </c>
      <c r="J14" s="108"/>
      <c r="K14" s="49" t="s">
        <v>130</v>
      </c>
      <c r="M14" s="65" t="s">
        <v>130</v>
      </c>
      <c r="N14" s="52"/>
      <c r="W14" s="49" t="str">
        <f t="shared" si="1"/>
        <v>Vervallen</v>
      </c>
      <c r="X14" s="76">
        <f t="shared" si="2"/>
        <v>-1</v>
      </c>
      <c r="Y14" s="81"/>
      <c r="Z14" s="48">
        <v>1</v>
      </c>
      <c r="AA14" s="48">
        <v>1</v>
      </c>
      <c r="AB14" s="48"/>
      <c r="AC14" s="48"/>
      <c r="AD14" s="48"/>
      <c r="AE14" s="48"/>
      <c r="AF14" s="48">
        <v>1</v>
      </c>
      <c r="AG14" s="48"/>
      <c r="AH14" s="107"/>
      <c r="AI14" s="101"/>
      <c r="AJ14" s="101"/>
      <c r="AK14" s="102" t="str">
        <f t="shared" si="3"/>
        <v>ok</v>
      </c>
      <c r="AL14" s="102" t="str">
        <f t="shared" si="4"/>
        <v>ok</v>
      </c>
    </row>
    <row r="15" spans="1:49" customFormat="1" ht="48" x14ac:dyDescent="0.25">
      <c r="A15" s="68" t="s">
        <v>162</v>
      </c>
      <c r="B15" s="23" t="s">
        <v>156</v>
      </c>
      <c r="C15" s="26" t="s">
        <v>157</v>
      </c>
      <c r="D15" s="25" t="s">
        <v>163</v>
      </c>
      <c r="E15" s="23" t="s">
        <v>130</v>
      </c>
      <c r="F15" s="25" t="s">
        <v>161</v>
      </c>
      <c r="G15" s="21"/>
      <c r="H15" s="106" t="s">
        <v>79</v>
      </c>
      <c r="I15" s="28" t="s">
        <v>123</v>
      </c>
      <c r="J15" s="108"/>
      <c r="K15" s="49" t="s">
        <v>130</v>
      </c>
      <c r="L15" s="45"/>
      <c r="M15" s="65" t="s">
        <v>130</v>
      </c>
      <c r="N15" s="52"/>
      <c r="O15" s="45"/>
      <c r="P15" s="45"/>
      <c r="Q15" s="45"/>
      <c r="R15" s="45"/>
      <c r="S15" s="45"/>
      <c r="T15" s="45"/>
      <c r="U15" s="45"/>
      <c r="V15" s="45"/>
      <c r="W15" s="49" t="str">
        <f t="shared" si="1"/>
        <v>Vervallen</v>
      </c>
      <c r="X15" s="76">
        <f t="shared" si="2"/>
        <v>-1</v>
      </c>
      <c r="Y15" s="81"/>
      <c r="Z15" s="48">
        <v>1</v>
      </c>
      <c r="AA15" s="48">
        <v>1</v>
      </c>
      <c r="AB15" s="48"/>
      <c r="AC15" s="48"/>
      <c r="AD15" s="48"/>
      <c r="AE15" s="48"/>
      <c r="AF15" s="48"/>
      <c r="AG15" s="48"/>
      <c r="AH15" s="107"/>
      <c r="AI15" s="101"/>
      <c r="AJ15" s="101"/>
      <c r="AK15" s="102" t="str">
        <f t="shared" si="3"/>
        <v>ok</v>
      </c>
      <c r="AL15" s="102" t="str">
        <f t="shared" si="4"/>
        <v>ok</v>
      </c>
      <c r="AM15" s="45"/>
    </row>
    <row r="16" spans="1:49" customFormat="1" ht="36" x14ac:dyDescent="0.25">
      <c r="A16" s="68" t="s">
        <v>164</v>
      </c>
      <c r="B16" s="23" t="s">
        <v>165</v>
      </c>
      <c r="C16" s="84" t="s">
        <v>166</v>
      </c>
      <c r="D16" s="26" t="s">
        <v>167</v>
      </c>
      <c r="E16" s="23" t="s">
        <v>78</v>
      </c>
      <c r="F16" s="23" t="s">
        <v>122</v>
      </c>
      <c r="G16" s="22"/>
      <c r="H16" s="106" t="str">
        <f>IF(OR(X16=-1,W16="vervallen",I16="Toegevoegd"),"Vraag vervallen","Nog te beantwoorden")</f>
        <v>Nog te beantwoorden</v>
      </c>
      <c r="I16" s="28" t="s">
        <v>123</v>
      </c>
      <c r="J16" s="97"/>
      <c r="K16" s="53" t="s">
        <v>80</v>
      </c>
      <c r="L16" s="65"/>
      <c r="M16" s="65" t="s">
        <v>80</v>
      </c>
      <c r="N16" s="52" t="s">
        <v>61</v>
      </c>
      <c r="O16" s="45"/>
      <c r="P16" s="45"/>
      <c r="Q16" s="45"/>
      <c r="R16" s="45"/>
      <c r="S16" s="45"/>
      <c r="T16" s="45"/>
      <c r="U16" s="45"/>
      <c r="V16" s="45"/>
      <c r="W16" s="49" t="str">
        <f t="shared" si="1"/>
        <v>Uitvragen</v>
      </c>
      <c r="X16" s="76">
        <f t="shared" si="2"/>
        <v>1</v>
      </c>
      <c r="Y16" s="81"/>
      <c r="Z16" s="48">
        <v>1</v>
      </c>
      <c r="AA16" s="48"/>
      <c r="AB16" s="48">
        <v>1</v>
      </c>
      <c r="AC16" s="48">
        <v>1</v>
      </c>
      <c r="AD16" s="48"/>
      <c r="AE16" s="48"/>
      <c r="AF16" s="48"/>
      <c r="AG16" s="48"/>
      <c r="AH16" s="107"/>
      <c r="AI16" s="101">
        <v>2</v>
      </c>
      <c r="AJ16" s="101"/>
      <c r="AK16" s="102" t="str">
        <f t="shared" si="3"/>
        <v>ok</v>
      </c>
      <c r="AL16" s="102" t="str">
        <f t="shared" si="4"/>
        <v>ok</v>
      </c>
      <c r="AM16" s="45"/>
      <c r="AN16" s="45"/>
      <c r="AO16" s="45"/>
      <c r="AP16" s="45"/>
      <c r="AQ16" s="45"/>
      <c r="AR16" s="45"/>
      <c r="AS16" s="45"/>
      <c r="AT16" s="45"/>
      <c r="AU16" s="45"/>
      <c r="AV16" s="45"/>
      <c r="AW16" s="45"/>
    </row>
    <row r="17" spans="1:49" customFormat="1" ht="36" x14ac:dyDescent="0.25">
      <c r="A17" s="68" t="s">
        <v>168</v>
      </c>
      <c r="B17" s="23" t="s">
        <v>165</v>
      </c>
      <c r="C17" s="84" t="s">
        <v>166</v>
      </c>
      <c r="D17" s="23" t="s">
        <v>169</v>
      </c>
      <c r="E17" s="23" t="s">
        <v>130</v>
      </c>
      <c r="F17" s="23" t="s">
        <v>161</v>
      </c>
      <c r="G17" s="21"/>
      <c r="H17" s="106" t="s">
        <v>79</v>
      </c>
      <c r="I17" s="28" t="s">
        <v>123</v>
      </c>
      <c r="J17" s="97"/>
      <c r="K17" s="53" t="s">
        <v>130</v>
      </c>
      <c r="L17" s="65" t="s">
        <v>170</v>
      </c>
      <c r="M17" s="65" t="s">
        <v>130</v>
      </c>
      <c r="N17" s="52"/>
      <c r="O17" s="45"/>
      <c r="P17" s="45"/>
      <c r="Q17" s="45"/>
      <c r="R17" s="45"/>
      <c r="S17" s="45"/>
      <c r="T17" s="45"/>
      <c r="U17" s="45"/>
      <c r="V17" s="45"/>
      <c r="W17" s="49" t="str">
        <f t="shared" si="1"/>
        <v>Vervallen</v>
      </c>
      <c r="X17" s="76">
        <f t="shared" si="2"/>
        <v>-1</v>
      </c>
      <c r="Y17" s="81"/>
      <c r="Z17" s="48">
        <v>1</v>
      </c>
      <c r="AA17" s="48">
        <v>1</v>
      </c>
      <c r="AB17" s="48"/>
      <c r="AC17" s="48">
        <v>1</v>
      </c>
      <c r="AD17" s="48"/>
      <c r="AE17" s="48"/>
      <c r="AF17" s="48"/>
      <c r="AG17" s="48"/>
      <c r="AH17" s="107"/>
      <c r="AI17" s="101">
        <v>2</v>
      </c>
      <c r="AJ17" s="101"/>
      <c r="AK17" s="102" t="str">
        <f t="shared" si="3"/>
        <v>ok</v>
      </c>
      <c r="AL17" s="102" t="str">
        <f t="shared" si="4"/>
        <v>ok</v>
      </c>
      <c r="AM17" s="45"/>
      <c r="AN17" s="45"/>
      <c r="AO17" s="45"/>
      <c r="AP17" s="45"/>
      <c r="AQ17" s="45"/>
      <c r="AR17" s="45"/>
      <c r="AS17" s="45"/>
      <c r="AT17" s="45"/>
      <c r="AU17" s="45"/>
      <c r="AV17" s="45"/>
      <c r="AW17" s="45"/>
    </row>
    <row r="18" spans="1:49" customFormat="1" ht="36" x14ac:dyDescent="0.25">
      <c r="A18" s="68" t="s">
        <v>171</v>
      </c>
      <c r="B18" s="23" t="s">
        <v>165</v>
      </c>
      <c r="C18" s="84" t="s">
        <v>166</v>
      </c>
      <c r="D18" s="23" t="s">
        <v>172</v>
      </c>
      <c r="E18" s="23" t="s">
        <v>130</v>
      </c>
      <c r="F18" s="23" t="s">
        <v>147</v>
      </c>
      <c r="G18" s="21"/>
      <c r="H18" s="106" t="s">
        <v>79</v>
      </c>
      <c r="I18" s="28" t="s">
        <v>123</v>
      </c>
      <c r="J18" s="97"/>
      <c r="K18" s="53" t="s">
        <v>130</v>
      </c>
      <c r="L18" s="69" t="s">
        <v>173</v>
      </c>
      <c r="M18" s="65" t="s">
        <v>80</v>
      </c>
      <c r="N18" s="52"/>
      <c r="O18" s="45"/>
      <c r="P18" s="45"/>
      <c r="Q18" s="45"/>
      <c r="R18" s="45"/>
      <c r="S18" s="45"/>
      <c r="T18" s="45"/>
      <c r="U18" s="45"/>
      <c r="V18" s="45"/>
      <c r="W18" s="49" t="str">
        <f t="shared" si="1"/>
        <v>Vervallen</v>
      </c>
      <c r="X18" s="76">
        <f t="shared" si="2"/>
        <v>-1</v>
      </c>
      <c r="Y18" s="81"/>
      <c r="Z18" s="48">
        <v>1</v>
      </c>
      <c r="AA18" s="48">
        <v>1</v>
      </c>
      <c r="AB18" s="48"/>
      <c r="AC18" s="48"/>
      <c r="AD18" s="48"/>
      <c r="AE18" s="48"/>
      <c r="AF18" s="48"/>
      <c r="AG18" s="48"/>
      <c r="AH18" s="107"/>
      <c r="AI18" s="101">
        <v>2</v>
      </c>
      <c r="AJ18" s="101"/>
      <c r="AK18" s="102" t="str">
        <f t="shared" si="3"/>
        <v>ok</v>
      </c>
      <c r="AL18" s="102" t="str">
        <f t="shared" si="4"/>
        <v>ok</v>
      </c>
      <c r="AM18" s="45"/>
      <c r="AN18" s="45"/>
      <c r="AO18" s="45"/>
      <c r="AP18" s="45"/>
      <c r="AQ18" s="45"/>
      <c r="AR18" s="45"/>
      <c r="AS18" s="45"/>
      <c r="AT18" s="45"/>
      <c r="AU18" s="45"/>
      <c r="AV18" s="45"/>
      <c r="AW18" s="45"/>
    </row>
    <row r="19" spans="1:49" customFormat="1" ht="48" x14ac:dyDescent="0.25">
      <c r="A19" s="68" t="s">
        <v>174</v>
      </c>
      <c r="B19" s="23" t="s">
        <v>165</v>
      </c>
      <c r="C19" s="84" t="s">
        <v>166</v>
      </c>
      <c r="D19" s="23" t="s">
        <v>175</v>
      </c>
      <c r="E19" s="23" t="s">
        <v>130</v>
      </c>
      <c r="F19" s="23" t="s">
        <v>147</v>
      </c>
      <c r="G19" s="21"/>
      <c r="H19" s="106" t="s">
        <v>79</v>
      </c>
      <c r="I19" s="28" t="s">
        <v>123</v>
      </c>
      <c r="J19" s="97"/>
      <c r="K19" s="53" t="s">
        <v>130</v>
      </c>
      <c r="L19" s="65" t="s">
        <v>176</v>
      </c>
      <c r="M19" s="65" t="s">
        <v>80</v>
      </c>
      <c r="N19" s="52"/>
      <c r="O19" s="45"/>
      <c r="P19" s="45"/>
      <c r="Q19" s="45"/>
      <c r="R19" s="45"/>
      <c r="S19" s="45"/>
      <c r="T19" s="45"/>
      <c r="U19" s="45"/>
      <c r="V19" s="45"/>
      <c r="W19" s="49" t="str">
        <f t="shared" si="1"/>
        <v>Vervallen</v>
      </c>
      <c r="X19" s="76">
        <f t="shared" si="2"/>
        <v>-1</v>
      </c>
      <c r="Y19" s="81"/>
      <c r="Z19" s="48">
        <v>1</v>
      </c>
      <c r="AA19" s="48">
        <v>1</v>
      </c>
      <c r="AB19" s="48"/>
      <c r="AC19" s="48">
        <v>1</v>
      </c>
      <c r="AD19" s="48"/>
      <c r="AE19" s="48"/>
      <c r="AF19" s="48"/>
      <c r="AG19" s="48"/>
      <c r="AH19" s="107"/>
      <c r="AI19" s="101">
        <v>2</v>
      </c>
      <c r="AJ19" s="101"/>
      <c r="AK19" s="102" t="str">
        <f t="shared" si="3"/>
        <v>ok</v>
      </c>
      <c r="AL19" s="102" t="str">
        <f t="shared" si="4"/>
        <v>ok</v>
      </c>
      <c r="AM19" s="45"/>
      <c r="AN19" s="45"/>
      <c r="AO19" s="45"/>
      <c r="AP19" s="45"/>
      <c r="AQ19" s="45"/>
      <c r="AR19" s="45"/>
      <c r="AS19" s="45"/>
      <c r="AT19" s="45"/>
      <c r="AU19" s="45"/>
      <c r="AV19" s="45"/>
      <c r="AW19" s="45"/>
    </row>
    <row r="20" spans="1:49" customFormat="1" ht="252" x14ac:dyDescent="0.25">
      <c r="A20" s="68" t="s">
        <v>177</v>
      </c>
      <c r="B20" s="23" t="s">
        <v>165</v>
      </c>
      <c r="C20" s="84" t="s">
        <v>178</v>
      </c>
      <c r="D20" s="26" t="s">
        <v>179</v>
      </c>
      <c r="E20" s="23" t="s">
        <v>78</v>
      </c>
      <c r="F20" s="23" t="s">
        <v>122</v>
      </c>
      <c r="G20" s="22"/>
      <c r="H20" s="106" t="s">
        <v>79</v>
      </c>
      <c r="I20" s="28" t="s">
        <v>123</v>
      </c>
      <c r="J20" s="97"/>
      <c r="K20" s="53" t="s">
        <v>130</v>
      </c>
      <c r="L20" s="65" t="s">
        <v>180</v>
      </c>
      <c r="M20" s="65" t="s">
        <v>80</v>
      </c>
      <c r="N20" s="52"/>
      <c r="O20" s="45"/>
      <c r="P20" s="45"/>
      <c r="Q20" s="45"/>
      <c r="R20" s="45"/>
      <c r="S20" s="45"/>
      <c r="T20" s="45"/>
      <c r="U20" s="45"/>
      <c r="V20" s="45"/>
      <c r="W20" s="49" t="str">
        <f t="shared" si="1"/>
        <v>Uitvragen</v>
      </c>
      <c r="X20" s="76">
        <f t="shared" si="2"/>
        <v>1</v>
      </c>
      <c r="Y20" s="81"/>
      <c r="Z20" s="48">
        <v>1</v>
      </c>
      <c r="AA20" s="48">
        <v>1</v>
      </c>
      <c r="AB20" s="48"/>
      <c r="AC20" s="48">
        <v>1</v>
      </c>
      <c r="AD20" s="48"/>
      <c r="AE20" s="48"/>
      <c r="AF20" s="48">
        <v>1</v>
      </c>
      <c r="AG20" s="48"/>
      <c r="AH20" s="107"/>
      <c r="AI20" s="101"/>
      <c r="AJ20" s="101"/>
      <c r="AK20" s="102" t="str">
        <f t="shared" si="3"/>
        <v>ok</v>
      </c>
      <c r="AL20" s="102" t="str">
        <f t="shared" si="4"/>
        <v>ok</v>
      </c>
      <c r="AM20" s="45"/>
      <c r="AN20" s="45"/>
      <c r="AO20" s="45"/>
      <c r="AP20" s="45"/>
      <c r="AQ20" s="45"/>
      <c r="AR20" s="45"/>
      <c r="AS20" s="45"/>
      <c r="AT20" s="45"/>
      <c r="AU20" s="45"/>
      <c r="AV20" s="45"/>
      <c r="AW20" s="45"/>
    </row>
    <row r="21" spans="1:49" customFormat="1" ht="132" x14ac:dyDescent="0.25">
      <c r="A21" s="68" t="s">
        <v>181</v>
      </c>
      <c r="B21" s="23" t="s">
        <v>165</v>
      </c>
      <c r="C21" s="84" t="s">
        <v>178</v>
      </c>
      <c r="D21" s="26" t="s">
        <v>182</v>
      </c>
      <c r="E21" s="23" t="s">
        <v>183</v>
      </c>
      <c r="F21" s="23" t="s">
        <v>147</v>
      </c>
      <c r="G21" s="22"/>
      <c r="H21" s="106" t="s">
        <v>79</v>
      </c>
      <c r="I21" s="28" t="s">
        <v>123</v>
      </c>
      <c r="J21" s="97"/>
      <c r="K21" s="53" t="s">
        <v>130</v>
      </c>
      <c r="L21" s="65"/>
      <c r="M21" s="65" t="s">
        <v>80</v>
      </c>
      <c r="N21" s="52"/>
      <c r="O21" s="45"/>
      <c r="P21" s="45"/>
      <c r="Q21" s="45"/>
      <c r="R21" s="45"/>
      <c r="S21" s="45"/>
      <c r="T21" s="45"/>
      <c r="U21" s="45"/>
      <c r="V21" s="45"/>
      <c r="W21" s="49" t="str">
        <f t="shared" si="1"/>
        <v>Vervallen</v>
      </c>
      <c r="X21" s="76">
        <f t="shared" si="2"/>
        <v>-1</v>
      </c>
      <c r="Y21" s="81"/>
      <c r="Z21" s="48">
        <v>1</v>
      </c>
      <c r="AA21" s="48">
        <v>1</v>
      </c>
      <c r="AB21" s="48"/>
      <c r="AC21" s="48">
        <v>1</v>
      </c>
      <c r="AD21" s="48"/>
      <c r="AE21" s="48"/>
      <c r="AF21" s="48">
        <v>1</v>
      </c>
      <c r="AG21" s="48"/>
      <c r="AH21" s="107"/>
      <c r="AI21" s="101"/>
      <c r="AJ21" s="101"/>
      <c r="AK21" s="102" t="str">
        <f t="shared" si="3"/>
        <v>ok</v>
      </c>
      <c r="AL21" s="102" t="str">
        <f t="shared" si="4"/>
        <v>ok</v>
      </c>
      <c r="AM21" s="45"/>
      <c r="AN21" s="45"/>
      <c r="AO21" s="45"/>
      <c r="AP21" s="45"/>
      <c r="AQ21" s="45"/>
      <c r="AR21" s="45"/>
      <c r="AS21" s="45"/>
      <c r="AT21" s="45"/>
      <c r="AU21" s="45"/>
      <c r="AV21" s="45"/>
      <c r="AW21" s="45"/>
    </row>
    <row r="22" spans="1:49" customFormat="1" ht="96" x14ac:dyDescent="0.25">
      <c r="A22" s="68" t="s">
        <v>184</v>
      </c>
      <c r="B22" s="23" t="s">
        <v>165</v>
      </c>
      <c r="C22" s="84" t="s">
        <v>185</v>
      </c>
      <c r="D22" s="26" t="s">
        <v>186</v>
      </c>
      <c r="E22" s="23" t="s">
        <v>183</v>
      </c>
      <c r="F22" s="23" t="s">
        <v>147</v>
      </c>
      <c r="G22" s="23"/>
      <c r="H22" s="106" t="s">
        <v>79</v>
      </c>
      <c r="I22" s="28" t="s">
        <v>123</v>
      </c>
      <c r="J22" s="97"/>
      <c r="K22" s="53" t="s">
        <v>130</v>
      </c>
      <c r="L22" s="65" t="s">
        <v>187</v>
      </c>
      <c r="M22" s="65" t="s">
        <v>80</v>
      </c>
      <c r="N22" s="52"/>
      <c r="O22" s="45"/>
      <c r="P22" s="45"/>
      <c r="Q22" s="45"/>
      <c r="R22" s="45"/>
      <c r="S22" s="45"/>
      <c r="T22" s="45"/>
      <c r="U22" s="45"/>
      <c r="V22" s="45"/>
      <c r="W22" s="49" t="str">
        <f t="shared" si="1"/>
        <v>Vervallen</v>
      </c>
      <c r="X22" s="76">
        <f t="shared" si="2"/>
        <v>-1</v>
      </c>
      <c r="Y22" s="81"/>
      <c r="Z22" s="48">
        <v>1</v>
      </c>
      <c r="AA22" s="48">
        <v>1</v>
      </c>
      <c r="AB22" s="48"/>
      <c r="AC22" s="48"/>
      <c r="AD22" s="48"/>
      <c r="AE22" s="48"/>
      <c r="AF22" s="48">
        <v>1</v>
      </c>
      <c r="AG22" s="48"/>
      <c r="AH22" s="107"/>
      <c r="AI22" s="101"/>
      <c r="AJ22" s="101"/>
      <c r="AK22" s="102" t="str">
        <f t="shared" si="3"/>
        <v>ok</v>
      </c>
      <c r="AL22" s="102" t="str">
        <f t="shared" si="4"/>
        <v>ok</v>
      </c>
      <c r="AM22" s="45"/>
      <c r="AN22" s="45"/>
      <c r="AO22" s="45"/>
      <c r="AP22" s="45"/>
      <c r="AQ22" s="45"/>
      <c r="AR22" s="45"/>
      <c r="AS22" s="45"/>
      <c r="AT22" s="45"/>
      <c r="AU22" s="45"/>
      <c r="AV22" s="45"/>
      <c r="AW22" s="45"/>
    </row>
    <row r="23" spans="1:49" customFormat="1" ht="60" x14ac:dyDescent="0.25">
      <c r="A23" s="68" t="s">
        <v>188</v>
      </c>
      <c r="B23" s="23" t="s">
        <v>165</v>
      </c>
      <c r="C23" s="84" t="s">
        <v>189</v>
      </c>
      <c r="D23" s="25" t="s">
        <v>190</v>
      </c>
      <c r="E23" s="23" t="s">
        <v>183</v>
      </c>
      <c r="F23" s="23" t="s">
        <v>147</v>
      </c>
      <c r="G23" s="21"/>
      <c r="H23" s="106" t="s">
        <v>79</v>
      </c>
      <c r="I23" s="28" t="s">
        <v>123</v>
      </c>
      <c r="J23" s="97" t="s">
        <v>142</v>
      </c>
      <c r="K23" s="53" t="s">
        <v>130</v>
      </c>
      <c r="L23" s="65"/>
      <c r="M23" s="65" t="s">
        <v>80</v>
      </c>
      <c r="N23" s="52"/>
      <c r="O23" s="45"/>
      <c r="P23" s="45"/>
      <c r="Q23" s="45"/>
      <c r="R23" s="45"/>
      <c r="S23" s="45"/>
      <c r="T23" s="45"/>
      <c r="U23" s="45"/>
      <c r="V23" s="45"/>
      <c r="W23" s="49" t="str">
        <f t="shared" si="1"/>
        <v>Vervallen</v>
      </c>
      <c r="X23" s="76">
        <f t="shared" si="2"/>
        <v>-1</v>
      </c>
      <c r="Y23" s="81"/>
      <c r="Z23" s="48">
        <v>1</v>
      </c>
      <c r="AA23" s="48">
        <v>1</v>
      </c>
      <c r="AB23" s="48"/>
      <c r="AC23" s="48">
        <v>1</v>
      </c>
      <c r="AD23" s="48"/>
      <c r="AE23" s="48"/>
      <c r="AF23" s="48"/>
      <c r="AG23" s="48"/>
      <c r="AH23" s="107"/>
      <c r="AI23" s="101"/>
      <c r="AJ23" s="101"/>
      <c r="AK23" s="102" t="str">
        <f t="shared" si="3"/>
        <v>ok</v>
      </c>
      <c r="AL23" s="102" t="str">
        <f t="shared" si="4"/>
        <v>ok</v>
      </c>
      <c r="AM23" s="45"/>
      <c r="AN23" s="45"/>
      <c r="AO23" s="45"/>
      <c r="AP23" s="45"/>
      <c r="AQ23" s="45"/>
      <c r="AR23" s="45"/>
      <c r="AS23" s="45"/>
      <c r="AT23" s="45"/>
      <c r="AU23" s="45"/>
      <c r="AV23" s="45"/>
      <c r="AW23" s="45"/>
    </row>
    <row r="24" spans="1:49" customFormat="1" ht="96" x14ac:dyDescent="0.25">
      <c r="A24" s="68" t="s">
        <v>191</v>
      </c>
      <c r="B24" s="23" t="s">
        <v>165</v>
      </c>
      <c r="C24" s="84" t="s">
        <v>192</v>
      </c>
      <c r="D24" s="23" t="s">
        <v>193</v>
      </c>
      <c r="E24" s="23" t="s">
        <v>78</v>
      </c>
      <c r="F24" s="23" t="s">
        <v>122</v>
      </c>
      <c r="G24" s="21"/>
      <c r="H24" s="106" t="str">
        <f>IF(OR(X24=-1,W24="vervallen",I24="Toegevoegd"),"Vraag vervallen","Nog te beantwoorden")</f>
        <v>Nog te beantwoorden</v>
      </c>
      <c r="I24" s="28" t="s">
        <v>123</v>
      </c>
      <c r="J24" s="97"/>
      <c r="K24" s="53" t="s">
        <v>80</v>
      </c>
      <c r="L24" s="65"/>
      <c r="M24" s="65" t="s">
        <v>80</v>
      </c>
      <c r="N24" s="52"/>
      <c r="O24" s="45"/>
      <c r="P24" s="45"/>
      <c r="Q24" s="45"/>
      <c r="R24" s="45"/>
      <c r="S24" s="45"/>
      <c r="T24" s="45"/>
      <c r="U24" s="45"/>
      <c r="V24" s="45"/>
      <c r="W24" s="49" t="str">
        <f t="shared" ref="W24:W54" si="5">IF(AND(OR(_OnPrem*Z24=1,_ICT_UMC*AA24=1,_KOPPELING*AB24=1,_SaaS*AC24=1,_Support*AD24=1,_SLA_EDU*AE24=1,_Medisch*AF24=1,_Data*AG24=1),X24=1,AK24="ok",AL24="ok"),"Uitvragen","Vervallen")</f>
        <v>Uitvragen</v>
      </c>
      <c r="X24" s="76">
        <f t="shared" si="2"/>
        <v>1</v>
      </c>
      <c r="Y24" s="81"/>
      <c r="Z24" s="48">
        <v>1</v>
      </c>
      <c r="AA24" s="48">
        <v>1</v>
      </c>
      <c r="AB24" s="48">
        <v>1</v>
      </c>
      <c r="AC24" s="48">
        <v>1</v>
      </c>
      <c r="AD24" s="48"/>
      <c r="AE24" s="48"/>
      <c r="AF24" s="48">
        <v>1</v>
      </c>
      <c r="AG24" s="48"/>
      <c r="AH24" s="107"/>
      <c r="AI24" s="101"/>
      <c r="AJ24" s="101"/>
      <c r="AK24" s="102" t="str">
        <f t="shared" ref="AK24:AK54" si="6">IF(OR(AI24=0,_Beschik&lt;=AI24),"ok","nok")</f>
        <v>ok</v>
      </c>
      <c r="AL24" s="102" t="str">
        <f t="shared" ref="AL24:AL54" si="7">IF(OR(AJ24=0,_Vertrouw&lt;=AJ24),"ok","nok")</f>
        <v>ok</v>
      </c>
      <c r="AM24" s="45"/>
      <c r="AN24" s="45"/>
      <c r="AO24" s="45"/>
      <c r="AP24" s="45"/>
      <c r="AQ24" s="45"/>
      <c r="AR24" s="45"/>
      <c r="AS24" s="45"/>
      <c r="AT24" s="45"/>
      <c r="AU24" s="45"/>
      <c r="AV24" s="45"/>
      <c r="AW24" s="45"/>
    </row>
    <row r="25" spans="1:49" customFormat="1" ht="36" x14ac:dyDescent="0.25">
      <c r="A25" s="68" t="s">
        <v>194</v>
      </c>
      <c r="B25" s="23" t="s">
        <v>165</v>
      </c>
      <c r="C25" s="84" t="s">
        <v>192</v>
      </c>
      <c r="D25" s="23" t="s">
        <v>195</v>
      </c>
      <c r="E25" s="23" t="s">
        <v>183</v>
      </c>
      <c r="F25" s="25" t="s">
        <v>161</v>
      </c>
      <c r="G25" s="21" t="s">
        <v>196</v>
      </c>
      <c r="H25" s="106" t="s">
        <v>79</v>
      </c>
      <c r="I25" s="28" t="s">
        <v>123</v>
      </c>
      <c r="J25" s="97"/>
      <c r="K25" s="53" t="s">
        <v>130</v>
      </c>
      <c r="L25" s="65"/>
      <c r="M25" s="65" t="s">
        <v>130</v>
      </c>
      <c r="N25" s="52"/>
      <c r="O25" s="45"/>
      <c r="P25" s="45"/>
      <c r="Q25" s="45"/>
      <c r="R25" s="45"/>
      <c r="S25" s="45"/>
      <c r="T25" s="45"/>
      <c r="U25" s="45"/>
      <c r="V25" s="45"/>
      <c r="W25" s="49" t="str">
        <f t="shared" si="5"/>
        <v>Vervallen</v>
      </c>
      <c r="X25" s="76">
        <f t="shared" si="2"/>
        <v>-1</v>
      </c>
      <c r="Y25" s="81"/>
      <c r="Z25" s="48">
        <v>1</v>
      </c>
      <c r="AA25" s="48">
        <v>1</v>
      </c>
      <c r="AB25" s="48">
        <v>1</v>
      </c>
      <c r="AC25" s="48">
        <v>1</v>
      </c>
      <c r="AD25" s="48"/>
      <c r="AE25" s="48"/>
      <c r="AF25" s="48">
        <v>1</v>
      </c>
      <c r="AG25" s="48"/>
      <c r="AH25" s="107"/>
      <c r="AI25" s="101"/>
      <c r="AJ25" s="101"/>
      <c r="AK25" s="102" t="str">
        <f t="shared" si="6"/>
        <v>ok</v>
      </c>
      <c r="AL25" s="102" t="str">
        <f t="shared" si="7"/>
        <v>ok</v>
      </c>
      <c r="AM25" s="45"/>
      <c r="AN25" s="45"/>
      <c r="AO25" s="45"/>
      <c r="AP25" s="45"/>
      <c r="AQ25" s="45"/>
      <c r="AR25" s="45"/>
      <c r="AS25" s="45"/>
      <c r="AT25" s="45"/>
      <c r="AU25" s="45"/>
      <c r="AV25" s="45"/>
      <c r="AW25" s="45"/>
    </row>
    <row r="26" spans="1:49" customFormat="1" ht="60" x14ac:dyDescent="0.25">
      <c r="A26" s="68" t="s">
        <v>197</v>
      </c>
      <c r="B26" s="23" t="s">
        <v>165</v>
      </c>
      <c r="C26" s="84" t="s">
        <v>198</v>
      </c>
      <c r="D26" s="23" t="s">
        <v>199</v>
      </c>
      <c r="E26" s="23" t="s">
        <v>78</v>
      </c>
      <c r="F26" s="23" t="s">
        <v>122</v>
      </c>
      <c r="G26" s="42"/>
      <c r="H26" s="106" t="str">
        <f>IF(OR(X26=-1,W26="vervallen",I26="Toegevoegd"),"Vraag vervallen","Nog te beantwoorden")</f>
        <v>Nog te beantwoorden</v>
      </c>
      <c r="I26" s="28" t="s">
        <v>123</v>
      </c>
      <c r="J26" s="97" t="s">
        <v>142</v>
      </c>
      <c r="K26" s="53" t="s">
        <v>130</v>
      </c>
      <c r="L26" s="65"/>
      <c r="M26" s="65" t="s">
        <v>80</v>
      </c>
      <c r="N26" s="52"/>
      <c r="O26" s="45"/>
      <c r="P26" s="45"/>
      <c r="Q26" s="45"/>
      <c r="R26" s="45"/>
      <c r="S26" s="45"/>
      <c r="T26" s="45"/>
      <c r="U26" s="45"/>
      <c r="V26" s="45"/>
      <c r="W26" s="49" t="str">
        <f t="shared" si="5"/>
        <v>Uitvragen</v>
      </c>
      <c r="X26" s="76">
        <f t="shared" si="2"/>
        <v>1</v>
      </c>
      <c r="Y26" s="81"/>
      <c r="Z26" s="48">
        <v>1</v>
      </c>
      <c r="AA26" s="48">
        <v>1</v>
      </c>
      <c r="AB26" s="48">
        <v>1</v>
      </c>
      <c r="AC26" s="48">
        <v>1</v>
      </c>
      <c r="AD26" s="48"/>
      <c r="AE26" s="48"/>
      <c r="AF26" s="48">
        <v>1</v>
      </c>
      <c r="AG26" s="48"/>
      <c r="AH26" s="107"/>
      <c r="AI26" s="101"/>
      <c r="AJ26" s="101"/>
      <c r="AK26" s="102" t="str">
        <f t="shared" si="6"/>
        <v>ok</v>
      </c>
      <c r="AL26" s="102" t="str">
        <f t="shared" si="7"/>
        <v>ok</v>
      </c>
      <c r="AM26" s="45"/>
      <c r="AN26" s="45"/>
      <c r="AO26" s="45"/>
      <c r="AP26" s="45"/>
      <c r="AQ26" s="45"/>
      <c r="AR26" s="45"/>
      <c r="AS26" s="45"/>
      <c r="AT26" s="45"/>
      <c r="AU26" s="45"/>
      <c r="AV26" s="45"/>
      <c r="AW26" s="45"/>
    </row>
    <row r="27" spans="1:49" customFormat="1" ht="24" x14ac:dyDescent="0.25">
      <c r="A27" s="68" t="s">
        <v>200</v>
      </c>
      <c r="B27" s="23" t="s">
        <v>120</v>
      </c>
      <c r="C27" s="84" t="s">
        <v>201</v>
      </c>
      <c r="D27" s="23" t="s">
        <v>202</v>
      </c>
      <c r="E27" s="23" t="s">
        <v>183</v>
      </c>
      <c r="F27" s="23" t="s">
        <v>147</v>
      </c>
      <c r="G27" s="21"/>
      <c r="H27" s="106" t="s">
        <v>79</v>
      </c>
      <c r="I27" s="28" t="s">
        <v>123</v>
      </c>
      <c r="J27" s="97"/>
      <c r="K27" s="53" t="s">
        <v>130</v>
      </c>
      <c r="L27" s="65"/>
      <c r="M27" s="65" t="s">
        <v>80</v>
      </c>
      <c r="N27" s="52"/>
      <c r="O27" s="45"/>
      <c r="P27" s="45"/>
      <c r="Q27" s="45"/>
      <c r="R27" s="45"/>
      <c r="S27" s="45"/>
      <c r="T27" s="45"/>
      <c r="U27" s="45"/>
      <c r="V27" s="45"/>
      <c r="W27" s="49" t="str">
        <f t="shared" si="5"/>
        <v>Vervallen</v>
      </c>
      <c r="X27" s="76">
        <f t="shared" si="2"/>
        <v>-1</v>
      </c>
      <c r="Y27" s="81"/>
      <c r="Z27" s="48">
        <v>1</v>
      </c>
      <c r="AA27" s="48">
        <v>1</v>
      </c>
      <c r="AB27" s="48">
        <v>1</v>
      </c>
      <c r="AC27" s="48">
        <v>1</v>
      </c>
      <c r="AD27" s="48"/>
      <c r="AE27" s="48"/>
      <c r="AF27" s="48">
        <v>1</v>
      </c>
      <c r="AG27" s="48"/>
      <c r="AH27" s="107"/>
      <c r="AI27" s="101">
        <v>2</v>
      </c>
      <c r="AJ27" s="101"/>
      <c r="AK27" s="102" t="str">
        <f t="shared" si="6"/>
        <v>ok</v>
      </c>
      <c r="AL27" s="102" t="str">
        <f t="shared" si="7"/>
        <v>ok</v>
      </c>
      <c r="AM27" s="45"/>
      <c r="AN27" s="45"/>
      <c r="AO27" s="45"/>
      <c r="AP27" s="45"/>
      <c r="AQ27" s="45"/>
      <c r="AR27" s="45"/>
      <c r="AS27" s="45"/>
      <c r="AT27" s="45"/>
      <c r="AU27" s="45"/>
      <c r="AV27" s="45"/>
      <c r="AW27" s="45"/>
    </row>
    <row r="28" spans="1:49" customFormat="1" ht="24" x14ac:dyDescent="0.25">
      <c r="A28" s="68" t="s">
        <v>203</v>
      </c>
      <c r="B28" s="23" t="s">
        <v>120</v>
      </c>
      <c r="C28" s="84" t="s">
        <v>201</v>
      </c>
      <c r="D28" s="25" t="s">
        <v>204</v>
      </c>
      <c r="E28" s="23" t="s">
        <v>130</v>
      </c>
      <c r="F28" s="23" t="s">
        <v>147</v>
      </c>
      <c r="G28" s="21"/>
      <c r="H28" s="106" t="s">
        <v>79</v>
      </c>
      <c r="I28" s="28" t="s">
        <v>123</v>
      </c>
      <c r="J28" s="97"/>
      <c r="K28" s="53" t="s">
        <v>130</v>
      </c>
      <c r="L28" s="65"/>
      <c r="M28" s="65" t="s">
        <v>80</v>
      </c>
      <c r="N28" s="52"/>
      <c r="O28" s="45"/>
      <c r="P28" s="45"/>
      <c r="Q28" s="45"/>
      <c r="R28" s="45"/>
      <c r="S28" s="45"/>
      <c r="T28" s="45"/>
      <c r="U28" s="45"/>
      <c r="V28" s="45"/>
      <c r="W28" s="49" t="str">
        <f t="shared" si="5"/>
        <v>Vervallen</v>
      </c>
      <c r="X28" s="76">
        <f t="shared" si="2"/>
        <v>-1</v>
      </c>
      <c r="Y28" s="81"/>
      <c r="Z28" s="48">
        <v>1</v>
      </c>
      <c r="AA28" s="48">
        <v>1</v>
      </c>
      <c r="AB28" s="48">
        <v>1</v>
      </c>
      <c r="AC28" s="48">
        <v>1</v>
      </c>
      <c r="AD28" s="48"/>
      <c r="AE28" s="48"/>
      <c r="AF28" s="48">
        <v>1</v>
      </c>
      <c r="AG28" s="48"/>
      <c r="AH28" s="107"/>
      <c r="AI28" s="101">
        <v>2</v>
      </c>
      <c r="AJ28" s="101"/>
      <c r="AK28" s="102" t="str">
        <f t="shared" si="6"/>
        <v>ok</v>
      </c>
      <c r="AL28" s="102" t="str">
        <f t="shared" si="7"/>
        <v>ok</v>
      </c>
      <c r="AM28" s="45"/>
      <c r="AN28" s="45"/>
      <c r="AO28" s="45"/>
      <c r="AP28" s="45"/>
      <c r="AQ28" s="45"/>
      <c r="AR28" s="45"/>
      <c r="AS28" s="45"/>
      <c r="AT28" s="45"/>
      <c r="AU28" s="45"/>
      <c r="AV28" s="45"/>
      <c r="AW28" s="45"/>
    </row>
    <row r="29" spans="1:49" customFormat="1" ht="24" x14ac:dyDescent="0.25">
      <c r="A29" s="68" t="s">
        <v>205</v>
      </c>
      <c r="B29" s="23" t="s">
        <v>120</v>
      </c>
      <c r="C29" s="84" t="s">
        <v>201</v>
      </c>
      <c r="D29" s="23" t="s">
        <v>206</v>
      </c>
      <c r="E29" s="23" t="s">
        <v>130</v>
      </c>
      <c r="F29" s="23" t="s">
        <v>147</v>
      </c>
      <c r="G29" s="21"/>
      <c r="H29" s="106" t="s">
        <v>79</v>
      </c>
      <c r="I29" s="28" t="s">
        <v>123</v>
      </c>
      <c r="J29" s="97"/>
      <c r="K29" s="53" t="s">
        <v>130</v>
      </c>
      <c r="L29" s="65"/>
      <c r="M29" s="65" t="s">
        <v>80</v>
      </c>
      <c r="N29" s="52"/>
      <c r="O29" s="45"/>
      <c r="P29" s="45"/>
      <c r="Q29" s="45"/>
      <c r="R29" s="45"/>
      <c r="S29" s="45"/>
      <c r="T29" s="45"/>
      <c r="U29" s="45"/>
      <c r="V29" s="45"/>
      <c r="W29" s="49" t="str">
        <f t="shared" si="5"/>
        <v>Vervallen</v>
      </c>
      <c r="X29" s="76">
        <f t="shared" ref="X29:X44" si="8">IF(OR(AND(_KnockOut="Ja",E29="Knockout Eis"),AND(_Verificatie="Ja",OR(E29="Verificatie Eis",E29="Gewenst"))),1,-1)</f>
        <v>-1</v>
      </c>
      <c r="Y29" s="81"/>
      <c r="Z29" s="48">
        <v>1</v>
      </c>
      <c r="AA29" s="48">
        <v>1</v>
      </c>
      <c r="AB29" s="48">
        <v>1</v>
      </c>
      <c r="AC29" s="48">
        <v>1</v>
      </c>
      <c r="AD29" s="48"/>
      <c r="AE29" s="48"/>
      <c r="AF29" s="48">
        <v>1</v>
      </c>
      <c r="AG29" s="48"/>
      <c r="AH29" s="107"/>
      <c r="AI29" s="101">
        <v>2</v>
      </c>
      <c r="AJ29" s="101"/>
      <c r="AK29" s="102" t="str">
        <f t="shared" si="6"/>
        <v>ok</v>
      </c>
      <c r="AL29" s="102" t="str">
        <f t="shared" si="7"/>
        <v>ok</v>
      </c>
      <c r="AM29" s="45"/>
      <c r="AN29" s="45"/>
      <c r="AO29" s="45"/>
      <c r="AP29" s="45"/>
      <c r="AQ29" s="45"/>
      <c r="AR29" s="45"/>
      <c r="AS29" s="45"/>
      <c r="AT29" s="45"/>
      <c r="AU29" s="45"/>
      <c r="AV29" s="45"/>
      <c r="AW29" s="45"/>
    </row>
    <row r="30" spans="1:49" customFormat="1" ht="24" x14ac:dyDescent="0.25">
      <c r="A30" s="68" t="s">
        <v>207</v>
      </c>
      <c r="B30" s="23" t="s">
        <v>120</v>
      </c>
      <c r="C30" s="84" t="s">
        <v>201</v>
      </c>
      <c r="D30" s="23" t="s">
        <v>208</v>
      </c>
      <c r="E30" s="23" t="s">
        <v>78</v>
      </c>
      <c r="F30" s="23" t="s">
        <v>122</v>
      </c>
      <c r="G30" s="21"/>
      <c r="H30" s="106" t="str">
        <f t="shared" ref="H30:H32" si="9">IF(OR(X30=-1,W30="vervallen",I30="Toegevoegd"),"Vraag vervallen","Nog te beantwoorden")</f>
        <v>Nog te beantwoorden</v>
      </c>
      <c r="I30" s="28" t="s">
        <v>123</v>
      </c>
      <c r="J30" s="97"/>
      <c r="K30" s="53" t="s">
        <v>80</v>
      </c>
      <c r="L30" s="65"/>
      <c r="M30" s="65" t="s">
        <v>80</v>
      </c>
      <c r="N30" s="52"/>
      <c r="O30" s="45"/>
      <c r="P30" s="45"/>
      <c r="Q30" s="45"/>
      <c r="R30" s="45"/>
      <c r="S30" s="45"/>
      <c r="T30" s="45"/>
      <c r="U30" s="45"/>
      <c r="V30" s="45"/>
      <c r="W30" s="49" t="str">
        <f t="shared" si="5"/>
        <v>Uitvragen</v>
      </c>
      <c r="X30" s="76">
        <f t="shared" si="8"/>
        <v>1</v>
      </c>
      <c r="Y30" s="81"/>
      <c r="Z30" s="48">
        <v>1</v>
      </c>
      <c r="AA30" s="48">
        <v>1</v>
      </c>
      <c r="AB30" s="48">
        <v>1</v>
      </c>
      <c r="AC30" s="48">
        <v>1</v>
      </c>
      <c r="AD30" s="48"/>
      <c r="AE30" s="48"/>
      <c r="AF30" s="48">
        <v>1</v>
      </c>
      <c r="AG30" s="48"/>
      <c r="AH30" s="107"/>
      <c r="AI30" s="101"/>
      <c r="AJ30" s="101"/>
      <c r="AK30" s="102" t="str">
        <f t="shared" si="6"/>
        <v>ok</v>
      </c>
      <c r="AL30" s="102" t="str">
        <f t="shared" si="7"/>
        <v>ok</v>
      </c>
      <c r="AM30" s="45"/>
      <c r="AN30" s="45"/>
      <c r="AO30" s="45"/>
      <c r="AP30" s="45"/>
      <c r="AQ30" s="45"/>
      <c r="AR30" s="45"/>
      <c r="AS30" s="45"/>
      <c r="AT30" s="45"/>
      <c r="AU30" s="45"/>
      <c r="AV30" s="45"/>
      <c r="AW30" s="45"/>
    </row>
    <row r="31" spans="1:49" customFormat="1" ht="36" x14ac:dyDescent="0.25">
      <c r="A31" s="68" t="s">
        <v>209</v>
      </c>
      <c r="B31" s="23" t="s">
        <v>165</v>
      </c>
      <c r="C31" s="84" t="s">
        <v>201</v>
      </c>
      <c r="D31" s="23" t="s">
        <v>210</v>
      </c>
      <c r="E31" s="23" t="s">
        <v>130</v>
      </c>
      <c r="F31" s="23" t="s">
        <v>147</v>
      </c>
      <c r="G31" s="21"/>
      <c r="H31" s="106" t="s">
        <v>79</v>
      </c>
      <c r="I31" s="28" t="s">
        <v>123</v>
      </c>
      <c r="J31" s="97"/>
      <c r="K31" s="53" t="s">
        <v>130</v>
      </c>
      <c r="L31" s="65"/>
      <c r="M31" s="65" t="s">
        <v>80</v>
      </c>
      <c r="N31" s="52"/>
      <c r="O31" s="45"/>
      <c r="P31" s="45"/>
      <c r="Q31" s="45"/>
      <c r="R31" s="45"/>
      <c r="S31" s="45"/>
      <c r="T31" s="45"/>
      <c r="U31" s="45"/>
      <c r="V31" s="45"/>
      <c r="W31" s="49" t="str">
        <f t="shared" si="5"/>
        <v>Vervallen</v>
      </c>
      <c r="X31" s="76">
        <f t="shared" si="8"/>
        <v>-1</v>
      </c>
      <c r="Y31" s="81"/>
      <c r="Z31" s="48">
        <v>1</v>
      </c>
      <c r="AA31" s="48">
        <v>1</v>
      </c>
      <c r="AB31" s="48">
        <v>1</v>
      </c>
      <c r="AC31" s="48">
        <v>1</v>
      </c>
      <c r="AD31" s="48"/>
      <c r="AE31" s="48"/>
      <c r="AF31" s="48">
        <v>1</v>
      </c>
      <c r="AG31" s="48"/>
      <c r="AH31" s="107"/>
      <c r="AI31" s="101">
        <v>2</v>
      </c>
      <c r="AJ31" s="101"/>
      <c r="AK31" s="102" t="str">
        <f t="shared" si="6"/>
        <v>ok</v>
      </c>
      <c r="AL31" s="102" t="str">
        <f t="shared" si="7"/>
        <v>ok</v>
      </c>
      <c r="AM31" s="45"/>
      <c r="AN31" s="45"/>
      <c r="AO31" s="45"/>
      <c r="AP31" s="45"/>
      <c r="AQ31" s="45"/>
      <c r="AR31" s="45"/>
      <c r="AS31" s="45"/>
      <c r="AT31" s="45"/>
      <c r="AU31" s="45"/>
      <c r="AV31" s="45"/>
      <c r="AW31" s="45"/>
    </row>
    <row r="32" spans="1:49" customFormat="1" ht="36" x14ac:dyDescent="0.25">
      <c r="A32" s="68" t="s">
        <v>211</v>
      </c>
      <c r="B32" s="23" t="s">
        <v>165</v>
      </c>
      <c r="C32" s="84" t="s">
        <v>201</v>
      </c>
      <c r="D32" s="23" t="s">
        <v>212</v>
      </c>
      <c r="E32" s="23" t="s">
        <v>78</v>
      </c>
      <c r="F32" s="23" t="s">
        <v>122</v>
      </c>
      <c r="G32" s="21"/>
      <c r="H32" s="106" t="str">
        <f t="shared" si="9"/>
        <v>Nog te beantwoorden</v>
      </c>
      <c r="I32" s="28" t="s">
        <v>123</v>
      </c>
      <c r="J32" s="97"/>
      <c r="K32" s="53" t="s">
        <v>80</v>
      </c>
      <c r="L32" s="65" t="s">
        <v>213</v>
      </c>
      <c r="M32" s="65" t="s">
        <v>80</v>
      </c>
      <c r="N32" s="52"/>
      <c r="O32" s="45"/>
      <c r="P32" s="45"/>
      <c r="Q32" s="45"/>
      <c r="R32" s="45"/>
      <c r="S32" s="45"/>
      <c r="T32" s="45"/>
      <c r="U32" s="45"/>
      <c r="V32" s="45"/>
      <c r="W32" s="49" t="str">
        <f t="shared" si="5"/>
        <v>Uitvragen</v>
      </c>
      <c r="X32" s="76">
        <f t="shared" si="8"/>
        <v>1</v>
      </c>
      <c r="Y32" s="81"/>
      <c r="Z32" s="48">
        <v>1</v>
      </c>
      <c r="AA32" s="48">
        <v>1</v>
      </c>
      <c r="AB32" s="48">
        <v>1</v>
      </c>
      <c r="AC32" s="48">
        <v>1</v>
      </c>
      <c r="AD32" s="48"/>
      <c r="AE32" s="48"/>
      <c r="AF32" s="48">
        <v>1</v>
      </c>
      <c r="AG32" s="48"/>
      <c r="AH32" s="107"/>
      <c r="AI32" s="101"/>
      <c r="AJ32" s="101"/>
      <c r="AK32" s="102" t="str">
        <f t="shared" si="6"/>
        <v>ok</v>
      </c>
      <c r="AL32" s="102" t="str">
        <f t="shared" si="7"/>
        <v>ok</v>
      </c>
      <c r="AM32" s="45"/>
      <c r="AN32" s="45"/>
      <c r="AO32" s="45"/>
      <c r="AP32" s="45"/>
      <c r="AQ32" s="45"/>
      <c r="AR32" s="45"/>
      <c r="AS32" s="45"/>
      <c r="AT32" s="45"/>
      <c r="AU32" s="45"/>
      <c r="AV32" s="45"/>
      <c r="AW32" s="45"/>
    </row>
    <row r="33" spans="1:49" customFormat="1" ht="84" x14ac:dyDescent="0.25">
      <c r="A33" s="68" t="s">
        <v>214</v>
      </c>
      <c r="B33" s="23" t="s">
        <v>165</v>
      </c>
      <c r="C33" s="84" t="s">
        <v>215</v>
      </c>
      <c r="D33" s="23" t="s">
        <v>216</v>
      </c>
      <c r="E33" s="23" t="s">
        <v>78</v>
      </c>
      <c r="F33" s="23" t="s">
        <v>122</v>
      </c>
      <c r="G33" s="21"/>
      <c r="H33" s="106" t="s">
        <v>79</v>
      </c>
      <c r="I33" s="28" t="s">
        <v>123</v>
      </c>
      <c r="J33" s="97"/>
      <c r="K33" s="53" t="s">
        <v>130</v>
      </c>
      <c r="L33" s="65"/>
      <c r="M33" s="65" t="s">
        <v>80</v>
      </c>
      <c r="N33" s="52"/>
      <c r="O33" s="45"/>
      <c r="P33" s="45"/>
      <c r="Q33" s="45"/>
      <c r="R33" s="45"/>
      <c r="S33" s="45"/>
      <c r="T33" s="45"/>
      <c r="U33" s="45"/>
      <c r="V33" s="45"/>
      <c r="W33" s="49" t="str">
        <f t="shared" si="5"/>
        <v>Uitvragen</v>
      </c>
      <c r="X33" s="76">
        <f t="shared" si="8"/>
        <v>1</v>
      </c>
      <c r="Y33" s="81"/>
      <c r="Z33" s="48">
        <v>1</v>
      </c>
      <c r="AA33" s="48">
        <v>1</v>
      </c>
      <c r="AB33" s="48">
        <v>1</v>
      </c>
      <c r="AC33" s="48">
        <v>1</v>
      </c>
      <c r="AD33" s="48"/>
      <c r="AE33" s="48"/>
      <c r="AF33" s="48">
        <v>1</v>
      </c>
      <c r="AG33" s="48"/>
      <c r="AH33" s="107"/>
      <c r="AI33" s="101"/>
      <c r="AJ33" s="101"/>
      <c r="AK33" s="102" t="str">
        <f t="shared" si="6"/>
        <v>ok</v>
      </c>
      <c r="AL33" s="102" t="str">
        <f t="shared" si="7"/>
        <v>ok</v>
      </c>
      <c r="AM33" s="45"/>
      <c r="AN33" s="45"/>
      <c r="AO33" s="45"/>
      <c r="AP33" s="45"/>
      <c r="AQ33" s="45"/>
      <c r="AR33" s="45"/>
      <c r="AS33" s="45"/>
      <c r="AT33" s="45"/>
      <c r="AU33" s="45"/>
      <c r="AV33" s="45"/>
      <c r="AW33" s="45"/>
    </row>
    <row r="34" spans="1:49" customFormat="1" ht="72" x14ac:dyDescent="0.25">
      <c r="A34" s="68" t="s">
        <v>217</v>
      </c>
      <c r="B34" s="23" t="s">
        <v>165</v>
      </c>
      <c r="C34" s="84" t="s">
        <v>218</v>
      </c>
      <c r="D34" s="23" t="s">
        <v>219</v>
      </c>
      <c r="E34" s="23" t="s">
        <v>130</v>
      </c>
      <c r="F34" s="23" t="s">
        <v>147</v>
      </c>
      <c r="G34" s="21"/>
      <c r="H34" s="106" t="s">
        <v>79</v>
      </c>
      <c r="I34" s="28" t="s">
        <v>123</v>
      </c>
      <c r="J34" s="97"/>
      <c r="K34" s="53" t="s">
        <v>130</v>
      </c>
      <c r="L34" s="65"/>
      <c r="M34" s="65" t="s">
        <v>80</v>
      </c>
      <c r="N34" s="52"/>
      <c r="O34" s="45"/>
      <c r="P34" s="45"/>
      <c r="Q34" s="45"/>
      <c r="R34" s="45"/>
      <c r="S34" s="45"/>
      <c r="T34" s="45"/>
      <c r="U34" s="45"/>
      <c r="V34" s="45"/>
      <c r="W34" s="49" t="str">
        <f t="shared" si="5"/>
        <v>Vervallen</v>
      </c>
      <c r="X34" s="76">
        <f t="shared" si="8"/>
        <v>-1</v>
      </c>
      <c r="Y34" s="81"/>
      <c r="Z34" s="48">
        <v>1</v>
      </c>
      <c r="AA34" s="48">
        <v>1</v>
      </c>
      <c r="AB34" s="48">
        <v>1</v>
      </c>
      <c r="AC34" s="48">
        <v>1</v>
      </c>
      <c r="AD34" s="48"/>
      <c r="AE34" s="48"/>
      <c r="AF34" s="48">
        <v>1</v>
      </c>
      <c r="AG34" s="48"/>
      <c r="AH34" s="107"/>
      <c r="AI34" s="101"/>
      <c r="AJ34" s="101"/>
      <c r="AK34" s="102" t="str">
        <f t="shared" si="6"/>
        <v>ok</v>
      </c>
      <c r="AL34" s="102" t="str">
        <f t="shared" si="7"/>
        <v>ok</v>
      </c>
      <c r="AM34" s="45"/>
      <c r="AN34" s="45"/>
      <c r="AO34" s="45"/>
      <c r="AP34" s="45"/>
      <c r="AQ34" s="45"/>
      <c r="AR34" s="45"/>
      <c r="AS34" s="45"/>
      <c r="AT34" s="45"/>
      <c r="AU34" s="45"/>
      <c r="AV34" s="45"/>
      <c r="AW34" s="45"/>
    </row>
    <row r="35" spans="1:49" customFormat="1" ht="48" x14ac:dyDescent="0.25">
      <c r="A35" s="68" t="s">
        <v>220</v>
      </c>
      <c r="B35" s="23" t="s">
        <v>165</v>
      </c>
      <c r="C35" s="84" t="s">
        <v>218</v>
      </c>
      <c r="D35" s="23" t="s">
        <v>221</v>
      </c>
      <c r="E35" s="23" t="s">
        <v>130</v>
      </c>
      <c r="F35" s="25" t="s">
        <v>161</v>
      </c>
      <c r="G35" s="21"/>
      <c r="H35" s="106" t="s">
        <v>79</v>
      </c>
      <c r="I35" s="28" t="s">
        <v>123</v>
      </c>
      <c r="J35" s="97"/>
      <c r="K35" s="58" t="s">
        <v>130</v>
      </c>
      <c r="L35" s="65"/>
      <c r="M35" s="65" t="s">
        <v>130</v>
      </c>
      <c r="N35" s="52"/>
      <c r="O35" s="45"/>
      <c r="P35" s="45"/>
      <c r="Q35" s="45"/>
      <c r="R35" s="45"/>
      <c r="S35" s="45"/>
      <c r="T35" s="45"/>
      <c r="U35" s="45"/>
      <c r="V35" s="45"/>
      <c r="W35" s="49" t="str">
        <f t="shared" si="5"/>
        <v>Vervallen</v>
      </c>
      <c r="X35" s="76">
        <f t="shared" si="8"/>
        <v>-1</v>
      </c>
      <c r="Y35" s="81"/>
      <c r="Z35" s="48">
        <v>1</v>
      </c>
      <c r="AA35" s="48">
        <v>1</v>
      </c>
      <c r="AB35" s="48">
        <v>1</v>
      </c>
      <c r="AC35" s="48">
        <v>1</v>
      </c>
      <c r="AD35" s="48"/>
      <c r="AE35" s="48"/>
      <c r="AF35" s="48">
        <v>1</v>
      </c>
      <c r="AG35" s="48"/>
      <c r="AH35" s="107"/>
      <c r="AI35" s="101"/>
      <c r="AJ35" s="101"/>
      <c r="AK35" s="102" t="str">
        <f t="shared" si="6"/>
        <v>ok</v>
      </c>
      <c r="AL35" s="102" t="str">
        <f t="shared" si="7"/>
        <v>ok</v>
      </c>
      <c r="AM35" s="45"/>
      <c r="AN35" s="45"/>
      <c r="AO35" s="45"/>
      <c r="AP35" s="45"/>
      <c r="AQ35" s="45"/>
      <c r="AR35" s="45"/>
      <c r="AS35" s="45"/>
      <c r="AT35" s="45"/>
      <c r="AU35" s="45"/>
      <c r="AV35" s="45"/>
      <c r="AW35" s="45"/>
    </row>
    <row r="36" spans="1:49" customFormat="1" ht="72" x14ac:dyDescent="0.25">
      <c r="A36" s="68" t="s">
        <v>222</v>
      </c>
      <c r="B36" s="23" t="s">
        <v>120</v>
      </c>
      <c r="C36" s="84" t="s">
        <v>223</v>
      </c>
      <c r="D36" s="23" t="s">
        <v>224</v>
      </c>
      <c r="E36" s="23" t="s">
        <v>78</v>
      </c>
      <c r="F36" s="23" t="s">
        <v>122</v>
      </c>
      <c r="G36" s="22"/>
      <c r="H36" s="106" t="str">
        <f>IF(OR(X36=-1,W36="vervallen",I36="Toegevoegd"),"Vraag vervallen","Nog te beantwoorden")</f>
        <v>Nog te beantwoorden</v>
      </c>
      <c r="I36" s="28" t="s">
        <v>123</v>
      </c>
      <c r="J36" s="97"/>
      <c r="K36" s="53" t="s">
        <v>130</v>
      </c>
      <c r="L36" s="65" t="s">
        <v>225</v>
      </c>
      <c r="M36" s="65" t="s">
        <v>80</v>
      </c>
      <c r="N36" s="52"/>
      <c r="O36" s="45"/>
      <c r="P36" s="45"/>
      <c r="Q36" s="45"/>
      <c r="R36" s="45"/>
      <c r="S36" s="45"/>
      <c r="T36" s="45"/>
      <c r="U36" s="45"/>
      <c r="V36" s="45"/>
      <c r="W36" s="49" t="str">
        <f t="shared" si="5"/>
        <v>Uitvragen</v>
      </c>
      <c r="X36" s="76">
        <f t="shared" si="8"/>
        <v>1</v>
      </c>
      <c r="Y36" s="81"/>
      <c r="Z36" s="48">
        <v>1</v>
      </c>
      <c r="AA36" s="48">
        <v>1</v>
      </c>
      <c r="AB36" s="48">
        <v>1</v>
      </c>
      <c r="AC36" s="48">
        <v>1</v>
      </c>
      <c r="AD36" s="48"/>
      <c r="AE36" s="48"/>
      <c r="AF36" s="48">
        <v>1</v>
      </c>
      <c r="AG36" s="48"/>
      <c r="AH36" s="107"/>
      <c r="AI36" s="101"/>
      <c r="AJ36" s="101"/>
      <c r="AK36" s="102" t="str">
        <f t="shared" si="6"/>
        <v>ok</v>
      </c>
      <c r="AL36" s="102" t="str">
        <f t="shared" si="7"/>
        <v>ok</v>
      </c>
      <c r="AM36" s="45"/>
      <c r="AN36" s="45"/>
      <c r="AO36" s="45"/>
      <c r="AP36" s="45"/>
      <c r="AQ36" s="45"/>
      <c r="AR36" s="45"/>
      <c r="AS36" s="45"/>
      <c r="AT36" s="45"/>
      <c r="AU36" s="45"/>
      <c r="AV36" s="45"/>
      <c r="AW36" s="45"/>
    </row>
    <row r="37" spans="1:49" customFormat="1" ht="24" x14ac:dyDescent="0.25">
      <c r="A37" s="68" t="s">
        <v>226</v>
      </c>
      <c r="B37" s="23" t="s">
        <v>120</v>
      </c>
      <c r="C37" s="84" t="s">
        <v>223</v>
      </c>
      <c r="D37" s="23" t="s">
        <v>227</v>
      </c>
      <c r="E37" s="23" t="s">
        <v>130</v>
      </c>
      <c r="F37" s="23" t="s">
        <v>147</v>
      </c>
      <c r="G37" s="22"/>
      <c r="H37" s="106" t="s">
        <v>79</v>
      </c>
      <c r="I37" s="28" t="s">
        <v>123</v>
      </c>
      <c r="J37" s="97"/>
      <c r="K37" s="53" t="s">
        <v>80</v>
      </c>
      <c r="L37" s="65"/>
      <c r="M37" s="65" t="s">
        <v>80</v>
      </c>
      <c r="N37" s="52"/>
      <c r="O37" s="45"/>
      <c r="P37" s="45"/>
      <c r="Q37" s="45"/>
      <c r="R37" s="45"/>
      <c r="S37" s="45"/>
      <c r="T37" s="45"/>
      <c r="U37" s="45"/>
      <c r="V37" s="45"/>
      <c r="W37" s="49" t="str">
        <f t="shared" si="5"/>
        <v>Vervallen</v>
      </c>
      <c r="X37" s="76">
        <f t="shared" si="8"/>
        <v>-1</v>
      </c>
      <c r="Y37" s="81"/>
      <c r="Z37" s="48">
        <v>1</v>
      </c>
      <c r="AA37" s="48">
        <v>1</v>
      </c>
      <c r="AB37" s="48">
        <v>1</v>
      </c>
      <c r="AC37" s="48">
        <v>1</v>
      </c>
      <c r="AD37" s="48"/>
      <c r="AE37" s="48"/>
      <c r="AF37" s="48">
        <v>1</v>
      </c>
      <c r="AG37" s="48"/>
      <c r="AH37" s="107"/>
      <c r="AI37" s="101"/>
      <c r="AJ37" s="101"/>
      <c r="AK37" s="102" t="str">
        <f t="shared" si="6"/>
        <v>ok</v>
      </c>
      <c r="AL37" s="102" t="str">
        <f t="shared" si="7"/>
        <v>ok</v>
      </c>
      <c r="AM37" s="45"/>
      <c r="AN37" s="45"/>
      <c r="AO37" s="45"/>
      <c r="AP37" s="45"/>
      <c r="AQ37" s="45"/>
      <c r="AR37" s="45"/>
      <c r="AS37" s="45"/>
      <c r="AT37" s="45"/>
      <c r="AU37" s="45"/>
      <c r="AV37" s="45"/>
      <c r="AW37" s="45"/>
    </row>
    <row r="38" spans="1:49" customFormat="1" ht="36" x14ac:dyDescent="0.25">
      <c r="A38" s="68" t="s">
        <v>228</v>
      </c>
      <c r="B38" s="23" t="s">
        <v>229</v>
      </c>
      <c r="C38" s="26" t="s">
        <v>230</v>
      </c>
      <c r="D38" s="23" t="s">
        <v>817</v>
      </c>
      <c r="E38" s="23" t="s">
        <v>78</v>
      </c>
      <c r="F38" s="23" t="s">
        <v>122</v>
      </c>
      <c r="G38" s="21"/>
      <c r="H38" s="106" t="str">
        <f t="shared" ref="H38:H40" si="10">IF(OR(X38=-1,W38="vervallen",I38="Toegevoegd"),"Vraag vervallen","Nog te beantwoorden")</f>
        <v>Nog te beantwoorden</v>
      </c>
      <c r="I38" s="28" t="s">
        <v>123</v>
      </c>
      <c r="J38" s="97"/>
      <c r="K38" s="53" t="s">
        <v>80</v>
      </c>
      <c r="L38" s="44" t="s">
        <v>213</v>
      </c>
      <c r="M38" s="65" t="s">
        <v>80</v>
      </c>
      <c r="N38" s="52"/>
      <c r="O38" s="45"/>
      <c r="P38" s="45"/>
      <c r="Q38" s="45"/>
      <c r="R38" s="45"/>
      <c r="S38" s="45"/>
      <c r="T38" s="45"/>
      <c r="U38" s="45"/>
      <c r="V38" s="45"/>
      <c r="W38" s="49" t="str">
        <f t="shared" si="5"/>
        <v>Uitvragen</v>
      </c>
      <c r="X38" s="76">
        <f t="shared" si="8"/>
        <v>1</v>
      </c>
      <c r="Y38" s="81"/>
      <c r="Z38" s="48">
        <v>1</v>
      </c>
      <c r="AA38" s="48">
        <v>1</v>
      </c>
      <c r="AB38" s="48">
        <v>1</v>
      </c>
      <c r="AC38" s="48">
        <v>1</v>
      </c>
      <c r="AD38" s="48"/>
      <c r="AE38" s="48"/>
      <c r="AF38" s="48">
        <v>1</v>
      </c>
      <c r="AG38" s="48"/>
      <c r="AH38" s="107"/>
      <c r="AI38" s="101"/>
      <c r="AJ38" s="101"/>
      <c r="AK38" s="102" t="str">
        <f t="shared" si="6"/>
        <v>ok</v>
      </c>
      <c r="AL38" s="102" t="str">
        <f t="shared" si="7"/>
        <v>ok</v>
      </c>
      <c r="AM38" s="45"/>
    </row>
    <row r="39" spans="1:49" customFormat="1" ht="60" x14ac:dyDescent="0.25">
      <c r="A39" s="68" t="s">
        <v>232</v>
      </c>
      <c r="B39" s="23" t="s">
        <v>229</v>
      </c>
      <c r="C39" s="26" t="s">
        <v>230</v>
      </c>
      <c r="D39" s="25" t="s">
        <v>815</v>
      </c>
      <c r="E39" s="23" t="s">
        <v>78</v>
      </c>
      <c r="F39" s="23" t="s">
        <v>122</v>
      </c>
      <c r="G39" s="21"/>
      <c r="H39" s="106" t="str">
        <f t="shared" si="10"/>
        <v>Nog te beantwoorden</v>
      </c>
      <c r="I39" s="28" t="s">
        <v>123</v>
      </c>
      <c r="J39" s="97"/>
      <c r="K39" s="53" t="s">
        <v>130</v>
      </c>
      <c r="L39" s="44"/>
      <c r="M39" s="65" t="s">
        <v>80</v>
      </c>
      <c r="N39" s="52"/>
      <c r="O39" s="45"/>
      <c r="P39" s="45"/>
      <c r="Q39" s="45"/>
      <c r="R39" s="45"/>
      <c r="S39" s="45"/>
      <c r="T39" s="45"/>
      <c r="U39" s="45"/>
      <c r="V39" s="45"/>
      <c r="W39" s="49" t="str">
        <f t="shared" si="5"/>
        <v>Uitvragen</v>
      </c>
      <c r="X39" s="76">
        <f t="shared" si="8"/>
        <v>1</v>
      </c>
      <c r="Y39" s="81"/>
      <c r="Z39" s="48">
        <v>1</v>
      </c>
      <c r="AA39" s="48">
        <v>1</v>
      </c>
      <c r="AB39" s="48">
        <v>1</v>
      </c>
      <c r="AC39" s="48">
        <v>1</v>
      </c>
      <c r="AD39" s="48"/>
      <c r="AE39" s="48"/>
      <c r="AF39" s="48">
        <v>1</v>
      </c>
      <c r="AG39" s="48"/>
      <c r="AH39" s="107"/>
      <c r="AI39" s="101"/>
      <c r="AJ39" s="101"/>
      <c r="AK39" s="102" t="str">
        <f t="shared" si="6"/>
        <v>ok</v>
      </c>
      <c r="AL39" s="102" t="str">
        <f t="shared" si="7"/>
        <v>ok</v>
      </c>
      <c r="AM39" s="45"/>
    </row>
    <row r="40" spans="1:49" customFormat="1" ht="36" x14ac:dyDescent="0.25">
      <c r="A40" s="68" t="s">
        <v>234</v>
      </c>
      <c r="B40" s="23" t="s">
        <v>235</v>
      </c>
      <c r="C40" s="84" t="s">
        <v>236</v>
      </c>
      <c r="D40" s="25" t="s">
        <v>237</v>
      </c>
      <c r="E40" s="23" t="s">
        <v>78</v>
      </c>
      <c r="F40" s="23" t="s">
        <v>122</v>
      </c>
      <c r="G40" s="21"/>
      <c r="H40" s="106" t="str">
        <f t="shared" si="10"/>
        <v>Nog te beantwoorden</v>
      </c>
      <c r="I40" s="28" t="s">
        <v>123</v>
      </c>
      <c r="J40" s="97"/>
      <c r="K40" s="53" t="s">
        <v>130</v>
      </c>
      <c r="L40" s="71"/>
      <c r="M40" s="65" t="s">
        <v>80</v>
      </c>
      <c r="N40" s="52"/>
      <c r="T40" s="45"/>
      <c r="U40" s="45"/>
      <c r="V40" s="45"/>
      <c r="W40" s="49" t="str">
        <f t="shared" si="5"/>
        <v>Uitvragen</v>
      </c>
      <c r="X40" s="76">
        <f t="shared" si="8"/>
        <v>1</v>
      </c>
      <c r="Y40" s="81"/>
      <c r="Z40" s="48">
        <v>1</v>
      </c>
      <c r="AA40" s="48">
        <v>1</v>
      </c>
      <c r="AB40" s="48">
        <v>1</v>
      </c>
      <c r="AC40" s="48">
        <v>1</v>
      </c>
      <c r="AD40" s="48"/>
      <c r="AE40" s="48"/>
      <c r="AF40" s="48">
        <v>1</v>
      </c>
      <c r="AG40" s="48"/>
      <c r="AH40" s="107"/>
      <c r="AI40" s="101"/>
      <c r="AJ40" s="101"/>
      <c r="AK40" s="102" t="str">
        <f t="shared" si="6"/>
        <v>ok</v>
      </c>
      <c r="AL40" s="102" t="str">
        <f t="shared" si="7"/>
        <v>ok</v>
      </c>
      <c r="AM40" s="45"/>
    </row>
    <row r="41" spans="1:49" customFormat="1" ht="108" x14ac:dyDescent="0.25">
      <c r="A41" s="68" t="s">
        <v>238</v>
      </c>
      <c r="B41" s="23" t="s">
        <v>235</v>
      </c>
      <c r="C41" s="84" t="s">
        <v>236</v>
      </c>
      <c r="D41" s="25" t="s">
        <v>239</v>
      </c>
      <c r="E41" s="23" t="s">
        <v>130</v>
      </c>
      <c r="F41" s="23" t="s">
        <v>147</v>
      </c>
      <c r="G41" s="21"/>
      <c r="H41" s="106" t="s">
        <v>79</v>
      </c>
      <c r="I41" s="28" t="s">
        <v>123</v>
      </c>
      <c r="J41" s="97" t="s">
        <v>142</v>
      </c>
      <c r="K41" s="53" t="s">
        <v>80</v>
      </c>
      <c r="L41" s="65" t="s">
        <v>240</v>
      </c>
      <c r="M41" s="65" t="s">
        <v>80</v>
      </c>
      <c r="N41" s="52"/>
      <c r="W41" s="49" t="str">
        <f t="shared" si="5"/>
        <v>Vervallen</v>
      </c>
      <c r="X41" s="76">
        <f t="shared" si="8"/>
        <v>-1</v>
      </c>
      <c r="Y41" s="81"/>
      <c r="Z41" s="48">
        <v>1</v>
      </c>
      <c r="AA41" s="48">
        <v>1</v>
      </c>
      <c r="AB41" s="48">
        <v>1</v>
      </c>
      <c r="AC41" s="48">
        <v>1</v>
      </c>
      <c r="AD41" s="48"/>
      <c r="AE41" s="48"/>
      <c r="AF41" s="48">
        <v>1</v>
      </c>
      <c r="AG41" s="48"/>
      <c r="AH41" s="107"/>
      <c r="AI41" s="101"/>
      <c r="AJ41" s="101"/>
      <c r="AK41" s="102" t="str">
        <f t="shared" si="6"/>
        <v>ok</v>
      </c>
      <c r="AL41" s="102" t="str">
        <f t="shared" si="7"/>
        <v>ok</v>
      </c>
      <c r="AM41" s="45"/>
    </row>
    <row r="42" spans="1:49" customFormat="1" ht="84" x14ac:dyDescent="0.25">
      <c r="A42" s="68" t="s">
        <v>241</v>
      </c>
      <c r="B42" s="23" t="s">
        <v>235</v>
      </c>
      <c r="C42" s="84" t="s">
        <v>236</v>
      </c>
      <c r="D42" s="25" t="s">
        <v>242</v>
      </c>
      <c r="E42" s="23" t="s">
        <v>130</v>
      </c>
      <c r="F42" s="23" t="s">
        <v>147</v>
      </c>
      <c r="G42" s="21"/>
      <c r="H42" s="106" t="s">
        <v>79</v>
      </c>
      <c r="I42" s="28" t="s">
        <v>123</v>
      </c>
      <c r="J42" s="97"/>
      <c r="K42" s="53" t="s">
        <v>80</v>
      </c>
      <c r="L42" s="65"/>
      <c r="M42" s="65" t="s">
        <v>80</v>
      </c>
      <c r="N42" s="52"/>
      <c r="T42" s="45"/>
      <c r="U42" s="45"/>
      <c r="V42" s="45"/>
      <c r="W42" s="49" t="str">
        <f t="shared" si="5"/>
        <v>Vervallen</v>
      </c>
      <c r="X42" s="76">
        <f t="shared" si="8"/>
        <v>-1</v>
      </c>
      <c r="Y42" s="81"/>
      <c r="Z42" s="48">
        <v>1</v>
      </c>
      <c r="AA42" s="48">
        <v>1</v>
      </c>
      <c r="AB42" s="48">
        <v>1</v>
      </c>
      <c r="AC42" s="48">
        <v>1</v>
      </c>
      <c r="AD42" s="48"/>
      <c r="AE42" s="48"/>
      <c r="AF42" s="48">
        <v>1</v>
      </c>
      <c r="AG42" s="48"/>
      <c r="AH42" s="107"/>
      <c r="AI42" s="101"/>
      <c r="AJ42" s="101"/>
      <c r="AK42" s="102" t="str">
        <f t="shared" si="6"/>
        <v>ok</v>
      </c>
      <c r="AL42" s="102" t="str">
        <f t="shared" si="7"/>
        <v>ok</v>
      </c>
      <c r="AM42" s="45"/>
    </row>
    <row r="43" spans="1:49" customFormat="1" ht="48" x14ac:dyDescent="0.25">
      <c r="A43" s="68" t="s">
        <v>243</v>
      </c>
      <c r="B43" s="23" t="s">
        <v>244</v>
      </c>
      <c r="C43" s="84" t="s">
        <v>245</v>
      </c>
      <c r="D43" s="25" t="s">
        <v>246</v>
      </c>
      <c r="E43" s="23" t="s">
        <v>78</v>
      </c>
      <c r="F43" s="23" t="s">
        <v>122</v>
      </c>
      <c r="G43" s="21"/>
      <c r="H43" s="106" t="str">
        <f t="shared" ref="H43:H62" si="11">IF(OR(X43=-1,W43="vervallen",I43="Toegevoegd"),"Vraag vervallen","Nog te beantwoorden")</f>
        <v>Nog te beantwoorden</v>
      </c>
      <c r="I43" s="28" t="s">
        <v>123</v>
      </c>
      <c r="J43" s="97"/>
      <c r="K43" s="53" t="s">
        <v>80</v>
      </c>
      <c r="L43" s="71" t="s">
        <v>247</v>
      </c>
      <c r="M43" s="65" t="s">
        <v>80</v>
      </c>
      <c r="N43" s="52"/>
      <c r="O43" s="45"/>
      <c r="P43" s="45"/>
      <c r="Q43" s="45"/>
      <c r="R43" s="45"/>
      <c r="S43" s="45"/>
      <c r="T43" s="45"/>
      <c r="U43" s="45"/>
      <c r="V43" s="45"/>
      <c r="W43" s="49" t="str">
        <f t="shared" si="5"/>
        <v>Uitvragen</v>
      </c>
      <c r="X43" s="76">
        <f t="shared" si="8"/>
        <v>1</v>
      </c>
      <c r="Y43" s="81"/>
      <c r="Z43" s="48">
        <v>1</v>
      </c>
      <c r="AA43" s="48">
        <v>1</v>
      </c>
      <c r="AB43" s="48">
        <v>1</v>
      </c>
      <c r="AC43" s="48">
        <v>1</v>
      </c>
      <c r="AD43" s="48"/>
      <c r="AE43" s="48"/>
      <c r="AF43" s="48">
        <v>1</v>
      </c>
      <c r="AG43" s="48"/>
      <c r="AH43" s="107"/>
      <c r="AI43" s="101"/>
      <c r="AJ43" s="101"/>
      <c r="AK43" s="102" t="str">
        <f t="shared" si="6"/>
        <v>ok</v>
      </c>
      <c r="AL43" s="102" t="str">
        <f t="shared" si="7"/>
        <v>ok</v>
      </c>
      <c r="AM43" s="45"/>
    </row>
    <row r="44" spans="1:49" customFormat="1" ht="24" x14ac:dyDescent="0.25">
      <c r="A44" s="68" t="s">
        <v>243</v>
      </c>
      <c r="B44" s="23" t="s">
        <v>244</v>
      </c>
      <c r="C44" s="84" t="s">
        <v>245</v>
      </c>
      <c r="D44" s="25" t="s">
        <v>248</v>
      </c>
      <c r="E44" s="23" t="s">
        <v>183</v>
      </c>
      <c r="F44" s="23" t="s">
        <v>161</v>
      </c>
      <c r="G44" s="21"/>
      <c r="H44" s="106" t="s">
        <v>79</v>
      </c>
      <c r="I44" s="28" t="s">
        <v>123</v>
      </c>
      <c r="J44" s="97"/>
      <c r="K44" s="53" t="s">
        <v>130</v>
      </c>
      <c r="L44" s="71"/>
      <c r="M44" s="65" t="s">
        <v>80</v>
      </c>
      <c r="N44" s="52"/>
      <c r="O44" s="45"/>
      <c r="P44" s="45"/>
      <c r="Q44" s="45"/>
      <c r="R44" s="45"/>
      <c r="S44" s="45"/>
      <c r="T44" s="45"/>
      <c r="U44" s="45"/>
      <c r="V44" s="45"/>
      <c r="W44" s="49" t="str">
        <f t="shared" si="5"/>
        <v>Vervallen</v>
      </c>
      <c r="X44" s="76">
        <f t="shared" si="8"/>
        <v>-1</v>
      </c>
      <c r="Y44" s="81"/>
      <c r="Z44" s="48">
        <v>1</v>
      </c>
      <c r="AA44" s="48">
        <v>1</v>
      </c>
      <c r="AB44" s="48">
        <v>1</v>
      </c>
      <c r="AC44" s="48">
        <v>1</v>
      </c>
      <c r="AD44" s="48"/>
      <c r="AE44" s="48"/>
      <c r="AF44" s="48">
        <v>1</v>
      </c>
      <c r="AG44" s="48"/>
      <c r="AH44" s="107"/>
      <c r="AI44" s="101"/>
      <c r="AJ44" s="101"/>
      <c r="AK44" s="102" t="str">
        <f t="shared" si="6"/>
        <v>ok</v>
      </c>
      <c r="AL44" s="102" t="str">
        <f t="shared" si="7"/>
        <v>ok</v>
      </c>
      <c r="AM44" s="45"/>
    </row>
    <row r="45" spans="1:49" customFormat="1" ht="36" x14ac:dyDescent="0.25">
      <c r="A45" s="68" t="s">
        <v>249</v>
      </c>
      <c r="B45" s="23" t="s">
        <v>244</v>
      </c>
      <c r="C45" s="84" t="s">
        <v>245</v>
      </c>
      <c r="D45" s="35" t="s">
        <v>250</v>
      </c>
      <c r="E45" s="23" t="s">
        <v>183</v>
      </c>
      <c r="F45" s="23" t="s">
        <v>147</v>
      </c>
      <c r="G45" s="21"/>
      <c r="H45" s="106" t="s">
        <v>79</v>
      </c>
      <c r="I45" s="28" t="s">
        <v>123</v>
      </c>
      <c r="J45" s="97"/>
      <c r="K45" s="53" t="s">
        <v>130</v>
      </c>
      <c r="M45" s="65" t="s">
        <v>80</v>
      </c>
      <c r="N45" s="52"/>
      <c r="O45" s="45"/>
      <c r="P45" s="45"/>
      <c r="Q45" s="45"/>
      <c r="R45" s="45"/>
      <c r="S45" s="45"/>
      <c r="T45" s="45"/>
      <c r="U45" s="45"/>
      <c r="V45" s="45"/>
      <c r="W45" s="49" t="str">
        <f t="shared" si="5"/>
        <v>Vervallen</v>
      </c>
      <c r="X45" s="76">
        <f t="shared" ref="X45:X64" si="12">IF(OR(AND(_KnockOut="Ja",E45="Knockout Eis"),AND(_Verificatie="Ja",OR(E45="Verificatie Eis",E45="Gewenst"))),1,-1)</f>
        <v>-1</v>
      </c>
      <c r="Y45" s="81"/>
      <c r="Z45" s="48">
        <v>1</v>
      </c>
      <c r="AA45" s="48">
        <v>1</v>
      </c>
      <c r="AB45" s="48">
        <v>1</v>
      </c>
      <c r="AC45" s="48">
        <v>1</v>
      </c>
      <c r="AD45" s="48"/>
      <c r="AE45" s="48"/>
      <c r="AF45" s="48">
        <v>1</v>
      </c>
      <c r="AG45" s="48"/>
      <c r="AH45" s="107"/>
      <c r="AI45" s="101"/>
      <c r="AJ45" s="101"/>
      <c r="AK45" s="102" t="str">
        <f t="shared" si="6"/>
        <v>ok</v>
      </c>
      <c r="AL45" s="102" t="str">
        <f t="shared" si="7"/>
        <v>ok</v>
      </c>
      <c r="AM45" s="45"/>
    </row>
    <row r="46" spans="1:49" customFormat="1" ht="48" x14ac:dyDescent="0.25">
      <c r="A46" s="68" t="s">
        <v>251</v>
      </c>
      <c r="B46" s="23" t="s">
        <v>244</v>
      </c>
      <c r="C46" s="84" t="s">
        <v>245</v>
      </c>
      <c r="D46" s="23" t="s">
        <v>252</v>
      </c>
      <c r="E46" s="23" t="s">
        <v>183</v>
      </c>
      <c r="F46" s="23" t="s">
        <v>147</v>
      </c>
      <c r="G46" s="21"/>
      <c r="H46" s="106" t="s">
        <v>79</v>
      </c>
      <c r="I46" s="28" t="s">
        <v>123</v>
      </c>
      <c r="J46" s="97"/>
      <c r="K46" s="53" t="s">
        <v>130</v>
      </c>
      <c r="M46" s="65" t="s">
        <v>80</v>
      </c>
      <c r="N46" s="52"/>
      <c r="O46" s="45"/>
      <c r="P46" s="45"/>
      <c r="Q46" s="45"/>
      <c r="R46" s="45"/>
      <c r="S46" s="45"/>
      <c r="T46" s="45"/>
      <c r="U46" s="45"/>
      <c r="V46" s="45"/>
      <c r="W46" s="49" t="str">
        <f t="shared" si="5"/>
        <v>Vervallen</v>
      </c>
      <c r="X46" s="76">
        <f t="shared" si="12"/>
        <v>-1</v>
      </c>
      <c r="Y46" s="81"/>
      <c r="Z46" s="48">
        <v>1</v>
      </c>
      <c r="AA46" s="48">
        <v>1</v>
      </c>
      <c r="AB46" s="48">
        <v>1</v>
      </c>
      <c r="AC46" s="48">
        <v>1</v>
      </c>
      <c r="AD46" s="48"/>
      <c r="AE46" s="48"/>
      <c r="AF46" s="48">
        <v>1</v>
      </c>
      <c r="AG46" s="48"/>
      <c r="AH46" s="107"/>
      <c r="AI46" s="101"/>
      <c r="AJ46" s="101"/>
      <c r="AK46" s="102" t="str">
        <f t="shared" si="6"/>
        <v>ok</v>
      </c>
      <c r="AL46" s="102" t="str">
        <f t="shared" si="7"/>
        <v>ok</v>
      </c>
      <c r="AM46" s="45"/>
    </row>
    <row r="47" spans="1:49" customFormat="1" ht="48" x14ac:dyDescent="0.25">
      <c r="A47" s="68" t="s">
        <v>253</v>
      </c>
      <c r="B47" s="23" t="s">
        <v>254</v>
      </c>
      <c r="C47" s="26" t="s">
        <v>255</v>
      </c>
      <c r="D47" s="25" t="s">
        <v>256</v>
      </c>
      <c r="E47" s="23" t="s">
        <v>130</v>
      </c>
      <c r="F47" s="25" t="s">
        <v>161</v>
      </c>
      <c r="G47" s="21"/>
      <c r="H47" s="106" t="s">
        <v>79</v>
      </c>
      <c r="I47" s="28"/>
      <c r="J47" s="97"/>
      <c r="K47" s="53" t="s">
        <v>130</v>
      </c>
      <c r="L47" s="45"/>
      <c r="M47" s="65" t="s">
        <v>130</v>
      </c>
      <c r="N47" s="52"/>
      <c r="O47" s="45"/>
      <c r="P47" s="45"/>
      <c r="Q47" s="45"/>
      <c r="R47" s="45"/>
      <c r="S47" s="45"/>
      <c r="T47" s="45"/>
      <c r="U47" s="45"/>
      <c r="V47" s="45"/>
      <c r="W47" s="49" t="str">
        <f t="shared" si="5"/>
        <v>Vervallen</v>
      </c>
      <c r="X47" s="76">
        <f t="shared" si="12"/>
        <v>-1</v>
      </c>
      <c r="Y47" s="81"/>
      <c r="Z47" s="48">
        <v>1</v>
      </c>
      <c r="AA47" s="48">
        <v>1</v>
      </c>
      <c r="AB47" s="48">
        <v>1</v>
      </c>
      <c r="AC47" s="48">
        <v>1</v>
      </c>
      <c r="AD47" s="48"/>
      <c r="AE47" s="48"/>
      <c r="AF47" s="48">
        <v>1</v>
      </c>
      <c r="AG47" s="48"/>
      <c r="AH47" s="107"/>
      <c r="AI47" s="101"/>
      <c r="AJ47" s="101"/>
      <c r="AK47" s="102" t="str">
        <f t="shared" si="6"/>
        <v>ok</v>
      </c>
      <c r="AL47" s="102" t="str">
        <f t="shared" si="7"/>
        <v>ok</v>
      </c>
      <c r="AM47" s="45"/>
    </row>
    <row r="48" spans="1:49" customFormat="1" ht="24" x14ac:dyDescent="0.25">
      <c r="A48" s="68" t="s">
        <v>257</v>
      </c>
      <c r="B48" s="23" t="s">
        <v>254</v>
      </c>
      <c r="C48" s="26" t="s">
        <v>255</v>
      </c>
      <c r="D48" s="25" t="s">
        <v>258</v>
      </c>
      <c r="E48" s="23" t="s">
        <v>183</v>
      </c>
      <c r="F48" s="23" t="s">
        <v>147</v>
      </c>
      <c r="G48" s="21"/>
      <c r="H48" s="106" t="s">
        <v>79</v>
      </c>
      <c r="I48" s="28" t="s">
        <v>123</v>
      </c>
      <c r="J48" s="97"/>
      <c r="K48" s="53" t="s">
        <v>130</v>
      </c>
      <c r="L48" s="45"/>
      <c r="M48" s="65" t="s">
        <v>80</v>
      </c>
      <c r="N48" s="52"/>
      <c r="O48" s="45"/>
      <c r="P48" s="45"/>
      <c r="Q48" s="45"/>
      <c r="R48" s="45"/>
      <c r="S48" s="45"/>
      <c r="T48" s="45"/>
      <c r="U48" s="45"/>
      <c r="V48" s="45"/>
      <c r="W48" s="49" t="str">
        <f t="shared" si="5"/>
        <v>Vervallen</v>
      </c>
      <c r="X48" s="76">
        <f t="shared" si="12"/>
        <v>-1</v>
      </c>
      <c r="Y48" s="81"/>
      <c r="Z48" s="48">
        <v>1</v>
      </c>
      <c r="AA48" s="48">
        <v>1</v>
      </c>
      <c r="AB48" s="48">
        <v>1</v>
      </c>
      <c r="AC48" s="48">
        <v>1</v>
      </c>
      <c r="AD48" s="48"/>
      <c r="AE48" s="48"/>
      <c r="AF48" s="48">
        <v>1</v>
      </c>
      <c r="AG48" s="48"/>
      <c r="AH48" s="107"/>
      <c r="AI48" s="101"/>
      <c r="AJ48" s="101"/>
      <c r="AK48" s="102" t="str">
        <f t="shared" si="6"/>
        <v>ok</v>
      </c>
      <c r="AL48" s="102" t="str">
        <f t="shared" si="7"/>
        <v>ok</v>
      </c>
      <c r="AM48" s="45"/>
    </row>
    <row r="49" spans="1:39" customFormat="1" ht="24" x14ac:dyDescent="0.25">
      <c r="A49" s="68" t="s">
        <v>259</v>
      </c>
      <c r="B49" s="23" t="s">
        <v>254</v>
      </c>
      <c r="C49" s="26" t="s">
        <v>255</v>
      </c>
      <c r="D49" s="25" t="s">
        <v>260</v>
      </c>
      <c r="E49" s="23" t="s">
        <v>183</v>
      </c>
      <c r="F49" s="23" t="s">
        <v>161</v>
      </c>
      <c r="G49" s="21"/>
      <c r="H49" s="106" t="s">
        <v>79</v>
      </c>
      <c r="I49" s="28" t="s">
        <v>123</v>
      </c>
      <c r="J49" s="97"/>
      <c r="K49" s="53" t="s">
        <v>130</v>
      </c>
      <c r="L49" s="45"/>
      <c r="M49" s="65" t="s">
        <v>130</v>
      </c>
      <c r="N49" s="52"/>
      <c r="O49" s="45"/>
      <c r="P49" s="45"/>
      <c r="Q49" s="45"/>
      <c r="R49" s="45"/>
      <c r="S49" s="45"/>
      <c r="T49" s="45"/>
      <c r="U49" s="45"/>
      <c r="V49" s="45"/>
      <c r="W49" s="49" t="str">
        <f t="shared" si="5"/>
        <v>Vervallen</v>
      </c>
      <c r="X49" s="76">
        <f t="shared" si="12"/>
        <v>-1</v>
      </c>
      <c r="Y49" s="81"/>
      <c r="Z49" s="48">
        <v>1</v>
      </c>
      <c r="AA49" s="48">
        <v>1</v>
      </c>
      <c r="AB49" s="48">
        <v>1</v>
      </c>
      <c r="AC49" s="48">
        <v>1</v>
      </c>
      <c r="AD49" s="48"/>
      <c r="AE49" s="48"/>
      <c r="AF49" s="48">
        <v>1</v>
      </c>
      <c r="AG49" s="48"/>
      <c r="AH49" s="107"/>
      <c r="AI49" s="101"/>
      <c r="AJ49" s="101"/>
      <c r="AK49" s="102" t="str">
        <f t="shared" si="6"/>
        <v>ok</v>
      </c>
      <c r="AL49" s="102" t="str">
        <f t="shared" si="7"/>
        <v>ok</v>
      </c>
      <c r="AM49" s="45"/>
    </row>
    <row r="50" spans="1:39" customFormat="1" ht="24" x14ac:dyDescent="0.25">
      <c r="A50" s="68" t="s">
        <v>261</v>
      </c>
      <c r="B50" s="23" t="s">
        <v>254</v>
      </c>
      <c r="C50" s="26" t="s">
        <v>255</v>
      </c>
      <c r="D50" s="25" t="s">
        <v>262</v>
      </c>
      <c r="E50" s="23" t="s">
        <v>78</v>
      </c>
      <c r="F50" s="23" t="s">
        <v>122</v>
      </c>
      <c r="G50" s="21"/>
      <c r="H50" s="106" t="str">
        <f t="shared" si="11"/>
        <v>Nog te beantwoorden</v>
      </c>
      <c r="I50" s="28" t="s">
        <v>123</v>
      </c>
      <c r="J50" s="97"/>
      <c r="K50" s="53" t="s">
        <v>130</v>
      </c>
      <c r="L50" s="45"/>
      <c r="M50" s="65" t="s">
        <v>80</v>
      </c>
      <c r="N50" s="52"/>
      <c r="O50" s="45"/>
      <c r="P50" s="45"/>
      <c r="Q50" s="45"/>
      <c r="R50" s="45"/>
      <c r="S50" s="45"/>
      <c r="T50" s="45"/>
      <c r="U50" s="45"/>
      <c r="V50" s="45"/>
      <c r="W50" s="49" t="str">
        <f t="shared" si="5"/>
        <v>Uitvragen</v>
      </c>
      <c r="X50" s="76">
        <f t="shared" si="12"/>
        <v>1</v>
      </c>
      <c r="Y50" s="81"/>
      <c r="Z50" s="48">
        <v>1</v>
      </c>
      <c r="AA50" s="48">
        <v>1</v>
      </c>
      <c r="AB50" s="48">
        <v>1</v>
      </c>
      <c r="AC50" s="48">
        <v>1</v>
      </c>
      <c r="AD50" s="48"/>
      <c r="AE50" s="48"/>
      <c r="AF50" s="48">
        <v>1</v>
      </c>
      <c r="AG50" s="48"/>
      <c r="AH50" s="107"/>
      <c r="AI50" s="101"/>
      <c r="AJ50" s="101"/>
      <c r="AK50" s="102" t="str">
        <f t="shared" si="6"/>
        <v>ok</v>
      </c>
      <c r="AL50" s="102" t="str">
        <f t="shared" si="7"/>
        <v>ok</v>
      </c>
      <c r="AM50" s="45"/>
    </row>
    <row r="51" spans="1:39" customFormat="1" ht="24" x14ac:dyDescent="0.25">
      <c r="A51" s="68" t="s">
        <v>263</v>
      </c>
      <c r="B51" s="23" t="s">
        <v>254</v>
      </c>
      <c r="C51" s="84" t="s">
        <v>255</v>
      </c>
      <c r="D51" s="25" t="s">
        <v>264</v>
      </c>
      <c r="E51" s="23" t="s">
        <v>78</v>
      </c>
      <c r="F51" s="25" t="s">
        <v>122</v>
      </c>
      <c r="G51" s="21"/>
      <c r="H51" s="106" t="str">
        <f t="shared" si="11"/>
        <v>Nog te beantwoorden</v>
      </c>
      <c r="I51" s="28" t="s">
        <v>123</v>
      </c>
      <c r="J51" s="97"/>
      <c r="K51" s="53" t="s">
        <v>80</v>
      </c>
      <c r="L51" s="45"/>
      <c r="M51" s="65" t="s">
        <v>80</v>
      </c>
      <c r="N51" s="52"/>
      <c r="O51" s="45"/>
      <c r="P51" s="45"/>
      <c r="Q51" s="45"/>
      <c r="R51" s="45"/>
      <c r="S51" s="45"/>
      <c r="T51" s="45"/>
      <c r="U51" s="45"/>
      <c r="V51" s="45"/>
      <c r="W51" s="49" t="str">
        <f t="shared" si="5"/>
        <v>Uitvragen</v>
      </c>
      <c r="X51" s="76">
        <f t="shared" si="12"/>
        <v>1</v>
      </c>
      <c r="Y51" s="81"/>
      <c r="Z51" s="48">
        <v>1</v>
      </c>
      <c r="AA51" s="48">
        <v>1</v>
      </c>
      <c r="AB51" s="48">
        <v>1</v>
      </c>
      <c r="AC51" s="48">
        <v>1</v>
      </c>
      <c r="AD51" s="48"/>
      <c r="AE51" s="48"/>
      <c r="AF51" s="48">
        <v>1</v>
      </c>
      <c r="AG51" s="48"/>
      <c r="AH51" s="107"/>
      <c r="AI51" s="101"/>
      <c r="AJ51" s="101"/>
      <c r="AK51" s="102" t="str">
        <f t="shared" si="6"/>
        <v>ok</v>
      </c>
      <c r="AL51" s="102" t="str">
        <f t="shared" si="7"/>
        <v>ok</v>
      </c>
      <c r="AM51" s="45"/>
    </row>
    <row r="52" spans="1:39" customFormat="1" ht="36" x14ac:dyDescent="0.25">
      <c r="A52" s="68" t="s">
        <v>265</v>
      </c>
      <c r="B52" s="23" t="s">
        <v>254</v>
      </c>
      <c r="C52" s="84" t="s">
        <v>266</v>
      </c>
      <c r="D52" s="25" t="s">
        <v>267</v>
      </c>
      <c r="E52" s="25" t="s">
        <v>130</v>
      </c>
      <c r="F52" s="25" t="s">
        <v>161</v>
      </c>
      <c r="G52" s="21"/>
      <c r="H52" s="106" t="s">
        <v>79</v>
      </c>
      <c r="I52" s="28" t="s">
        <v>123</v>
      </c>
      <c r="J52" s="98"/>
      <c r="K52" s="53" t="s">
        <v>130</v>
      </c>
      <c r="L52" s="45"/>
      <c r="M52" s="65" t="s">
        <v>130</v>
      </c>
      <c r="N52" s="52"/>
      <c r="O52" s="45"/>
      <c r="P52" s="45"/>
      <c r="Q52" s="45"/>
      <c r="R52" s="45"/>
      <c r="S52" s="45"/>
      <c r="T52" s="45"/>
      <c r="U52" s="45"/>
      <c r="V52" s="45"/>
      <c r="W52" s="49" t="str">
        <f t="shared" si="5"/>
        <v>Vervallen</v>
      </c>
      <c r="X52" s="76">
        <f t="shared" si="12"/>
        <v>-1</v>
      </c>
      <c r="Y52" s="81"/>
      <c r="Z52" s="48">
        <v>1</v>
      </c>
      <c r="AA52" s="48">
        <v>1</v>
      </c>
      <c r="AB52" s="48">
        <v>1</v>
      </c>
      <c r="AC52" s="48">
        <v>1</v>
      </c>
      <c r="AD52" s="48"/>
      <c r="AE52" s="48"/>
      <c r="AF52" s="48">
        <v>1</v>
      </c>
      <c r="AG52" s="48"/>
      <c r="AH52" s="107"/>
      <c r="AI52" s="101"/>
      <c r="AJ52" s="101"/>
      <c r="AK52" s="102" t="str">
        <f t="shared" si="6"/>
        <v>ok</v>
      </c>
      <c r="AL52" s="102" t="str">
        <f t="shared" si="7"/>
        <v>ok</v>
      </c>
      <c r="AM52" s="45"/>
    </row>
    <row r="53" spans="1:39" customFormat="1" ht="24" x14ac:dyDescent="0.25">
      <c r="A53" s="68" t="s">
        <v>268</v>
      </c>
      <c r="B53" s="23" t="s">
        <v>254</v>
      </c>
      <c r="C53" s="26" t="s">
        <v>266</v>
      </c>
      <c r="D53" s="25" t="s">
        <v>269</v>
      </c>
      <c r="E53" s="23" t="s">
        <v>183</v>
      </c>
      <c r="F53" s="25" t="s">
        <v>161</v>
      </c>
      <c r="G53" s="21"/>
      <c r="H53" s="106" t="s">
        <v>79</v>
      </c>
      <c r="I53" s="28" t="s">
        <v>123</v>
      </c>
      <c r="J53" s="97"/>
      <c r="K53" s="53" t="s">
        <v>130</v>
      </c>
      <c r="L53" s="45"/>
      <c r="M53" s="65" t="s">
        <v>130</v>
      </c>
      <c r="N53" s="52"/>
      <c r="O53" s="45"/>
      <c r="P53" s="45"/>
      <c r="Q53" s="45"/>
      <c r="R53" s="45"/>
      <c r="S53" s="45"/>
      <c r="T53" s="45"/>
      <c r="U53" s="45"/>
      <c r="V53" s="45"/>
      <c r="W53" s="49" t="str">
        <f t="shared" si="5"/>
        <v>Vervallen</v>
      </c>
      <c r="X53" s="76">
        <f t="shared" si="12"/>
        <v>-1</v>
      </c>
      <c r="Y53" s="81"/>
      <c r="Z53" s="48">
        <v>1</v>
      </c>
      <c r="AA53" s="48">
        <v>1</v>
      </c>
      <c r="AB53" s="48">
        <v>1</v>
      </c>
      <c r="AC53" s="48">
        <v>1</v>
      </c>
      <c r="AD53" s="48"/>
      <c r="AE53" s="48"/>
      <c r="AF53" s="48">
        <v>1</v>
      </c>
      <c r="AG53" s="48"/>
      <c r="AH53" s="107"/>
      <c r="AI53" s="101"/>
      <c r="AJ53" s="101"/>
      <c r="AK53" s="102" t="str">
        <f t="shared" si="6"/>
        <v>ok</v>
      </c>
      <c r="AL53" s="102" t="str">
        <f t="shared" si="7"/>
        <v>ok</v>
      </c>
      <c r="AM53" s="45"/>
    </row>
    <row r="54" spans="1:39" customFormat="1" ht="36" x14ac:dyDescent="0.25">
      <c r="A54" s="68" t="s">
        <v>270</v>
      </c>
      <c r="B54" s="23" t="s">
        <v>254</v>
      </c>
      <c r="C54" s="84" t="s">
        <v>266</v>
      </c>
      <c r="D54" s="23" t="s">
        <v>271</v>
      </c>
      <c r="E54" s="23" t="s">
        <v>130</v>
      </c>
      <c r="F54" s="25" t="s">
        <v>161</v>
      </c>
      <c r="G54" s="21"/>
      <c r="H54" s="106" t="s">
        <v>79</v>
      </c>
      <c r="I54" s="28" t="s">
        <v>123</v>
      </c>
      <c r="J54" s="97"/>
      <c r="K54" s="53" t="s">
        <v>130</v>
      </c>
      <c r="L54" s="45"/>
      <c r="M54" s="65" t="s">
        <v>130</v>
      </c>
      <c r="N54" s="52"/>
      <c r="O54" s="45"/>
      <c r="P54" s="45"/>
      <c r="Q54" s="45"/>
      <c r="R54" s="45"/>
      <c r="S54" s="45"/>
      <c r="T54" s="45"/>
      <c r="U54" s="45"/>
      <c r="V54" s="45"/>
      <c r="W54" s="49" t="str">
        <f t="shared" si="5"/>
        <v>Vervallen</v>
      </c>
      <c r="X54" s="76">
        <f t="shared" si="12"/>
        <v>-1</v>
      </c>
      <c r="Y54" s="81"/>
      <c r="Z54" s="48">
        <v>1</v>
      </c>
      <c r="AA54" s="48">
        <v>1</v>
      </c>
      <c r="AB54" s="48">
        <v>1</v>
      </c>
      <c r="AC54" s="48">
        <v>1</v>
      </c>
      <c r="AD54" s="48"/>
      <c r="AE54" s="48"/>
      <c r="AF54" s="48">
        <v>1</v>
      </c>
      <c r="AG54" s="48"/>
      <c r="AH54" s="107"/>
      <c r="AI54" s="101"/>
      <c r="AJ54" s="101"/>
      <c r="AK54" s="102" t="str">
        <f t="shared" si="6"/>
        <v>ok</v>
      </c>
      <c r="AL54" s="102" t="str">
        <f t="shared" si="7"/>
        <v>ok</v>
      </c>
      <c r="AM54" s="45"/>
    </row>
    <row r="55" spans="1:39" customFormat="1" ht="72" x14ac:dyDescent="0.25">
      <c r="A55" s="73" t="s">
        <v>272</v>
      </c>
      <c r="B55" s="23" t="s">
        <v>273</v>
      </c>
      <c r="C55" s="84" t="s">
        <v>274</v>
      </c>
      <c r="D55" s="25" t="s">
        <v>275</v>
      </c>
      <c r="E55" s="23" t="s">
        <v>130</v>
      </c>
      <c r="F55" s="23" t="s">
        <v>147</v>
      </c>
      <c r="G55" s="21"/>
      <c r="H55" s="106" t="s">
        <v>79</v>
      </c>
      <c r="I55" s="28" t="s">
        <v>123</v>
      </c>
      <c r="J55" s="97" t="s">
        <v>142</v>
      </c>
      <c r="K55" s="53" t="s">
        <v>130</v>
      </c>
      <c r="L55" s="71"/>
      <c r="M55" s="65" t="s">
        <v>80</v>
      </c>
      <c r="N55" s="52"/>
      <c r="O55" s="45"/>
      <c r="P55" s="45"/>
      <c r="Q55" s="45"/>
      <c r="R55" s="45"/>
      <c r="S55" s="45"/>
      <c r="T55" s="45"/>
      <c r="U55" s="45"/>
      <c r="V55" s="45"/>
      <c r="W55" s="49" t="str">
        <f t="shared" ref="W55:W82" si="13">IF(AND(OR(_OnPrem*Z55=1,_ICT_UMC*AA55=1,_KOPPELING*AB55=1,_SaaS*AC55=1,_Support*AD55=1,_SLA_EDU*AE55=1,_Medisch*AF55=1,_Data*AG55=1),X55=1,AK55="ok",AL55="ok"),"Uitvragen","Vervallen")</f>
        <v>Vervallen</v>
      </c>
      <c r="X55" s="76">
        <f t="shared" si="12"/>
        <v>-1</v>
      </c>
      <c r="Y55" s="81"/>
      <c r="Z55" s="48">
        <v>1</v>
      </c>
      <c r="AA55" s="48">
        <v>1</v>
      </c>
      <c r="AB55" s="48">
        <v>1</v>
      </c>
      <c r="AC55" s="48">
        <v>1</v>
      </c>
      <c r="AD55" s="48"/>
      <c r="AE55" s="48"/>
      <c r="AF55" s="48">
        <v>1</v>
      </c>
      <c r="AG55" s="48"/>
      <c r="AH55" s="107"/>
      <c r="AI55" s="101"/>
      <c r="AJ55" s="101"/>
      <c r="AK55" s="102" t="str">
        <f t="shared" ref="AK55:AK82" si="14">IF(OR(AI55=0,_Beschik&lt;=AI55),"ok","nok")</f>
        <v>ok</v>
      </c>
      <c r="AL55" s="102" t="str">
        <f t="shared" ref="AL55:AL82" si="15">IF(OR(AJ55=0,_Vertrouw&lt;=AJ55),"ok","nok")</f>
        <v>ok</v>
      </c>
      <c r="AM55" s="45"/>
    </row>
    <row r="56" spans="1:39" customFormat="1" ht="72" x14ac:dyDescent="0.25">
      <c r="A56" s="68" t="s">
        <v>276</v>
      </c>
      <c r="B56" s="23" t="s">
        <v>273</v>
      </c>
      <c r="C56" s="84" t="s">
        <v>274</v>
      </c>
      <c r="D56" s="25" t="s">
        <v>277</v>
      </c>
      <c r="E56" s="23" t="s">
        <v>130</v>
      </c>
      <c r="F56" s="23" t="s">
        <v>147</v>
      </c>
      <c r="G56" s="21"/>
      <c r="H56" s="106" t="s">
        <v>79</v>
      </c>
      <c r="I56" s="28" t="s">
        <v>123</v>
      </c>
      <c r="J56" s="97" t="s">
        <v>142</v>
      </c>
      <c r="K56" s="53" t="s">
        <v>130</v>
      </c>
      <c r="L56" s="65" t="s">
        <v>278</v>
      </c>
      <c r="M56" s="65" t="s">
        <v>80</v>
      </c>
      <c r="N56" s="52"/>
      <c r="O56" s="45"/>
      <c r="P56" s="45"/>
      <c r="Q56" s="45"/>
      <c r="R56" s="45"/>
      <c r="S56" s="45"/>
      <c r="T56" s="45"/>
      <c r="U56" s="45"/>
      <c r="V56" s="45"/>
      <c r="W56" s="49" t="str">
        <f t="shared" si="13"/>
        <v>Vervallen</v>
      </c>
      <c r="X56" s="76">
        <f t="shared" si="12"/>
        <v>-1</v>
      </c>
      <c r="Y56" s="81"/>
      <c r="Z56" s="48">
        <v>1</v>
      </c>
      <c r="AA56" s="48">
        <v>1</v>
      </c>
      <c r="AB56" s="48">
        <v>1</v>
      </c>
      <c r="AC56" s="48">
        <v>1</v>
      </c>
      <c r="AD56" s="48"/>
      <c r="AE56" s="48"/>
      <c r="AF56" s="48">
        <v>1</v>
      </c>
      <c r="AG56" s="48"/>
      <c r="AH56" s="107"/>
      <c r="AI56" s="101"/>
      <c r="AJ56" s="101"/>
      <c r="AK56" s="102" t="str">
        <f t="shared" si="14"/>
        <v>ok</v>
      </c>
      <c r="AL56" s="102" t="str">
        <f t="shared" si="15"/>
        <v>ok</v>
      </c>
      <c r="AM56" s="45"/>
    </row>
    <row r="57" spans="1:39" customFormat="1" ht="72" x14ac:dyDescent="0.25">
      <c r="A57" s="68" t="s">
        <v>279</v>
      </c>
      <c r="B57" s="23" t="s">
        <v>273</v>
      </c>
      <c r="C57" s="84" t="s">
        <v>274</v>
      </c>
      <c r="D57" s="25" t="s">
        <v>280</v>
      </c>
      <c r="E57" s="23" t="s">
        <v>130</v>
      </c>
      <c r="F57" s="23" t="s">
        <v>147</v>
      </c>
      <c r="G57" s="21"/>
      <c r="H57" s="106" t="s">
        <v>79</v>
      </c>
      <c r="I57" s="28" t="s">
        <v>123</v>
      </c>
      <c r="J57" s="97"/>
      <c r="K57" s="53" t="s">
        <v>130</v>
      </c>
      <c r="L57" s="65"/>
      <c r="M57" s="65" t="s">
        <v>130</v>
      </c>
      <c r="N57" s="52"/>
      <c r="O57" s="45"/>
      <c r="P57" s="45"/>
      <c r="Q57" s="45"/>
      <c r="R57" s="45"/>
      <c r="S57" s="45"/>
      <c r="T57" s="45"/>
      <c r="U57" s="45"/>
      <c r="V57" s="45"/>
      <c r="W57" s="49" t="str">
        <f t="shared" si="13"/>
        <v>Vervallen</v>
      </c>
      <c r="X57" s="76">
        <f t="shared" si="12"/>
        <v>-1</v>
      </c>
      <c r="Y57" s="81"/>
      <c r="Z57" s="48">
        <v>1</v>
      </c>
      <c r="AA57" s="48">
        <v>1</v>
      </c>
      <c r="AB57" s="48">
        <v>1</v>
      </c>
      <c r="AC57" s="48">
        <v>1</v>
      </c>
      <c r="AD57" s="48"/>
      <c r="AE57" s="48"/>
      <c r="AF57" s="48">
        <v>1</v>
      </c>
      <c r="AG57" s="48"/>
      <c r="AH57" s="107"/>
      <c r="AI57" s="101"/>
      <c r="AJ57" s="101"/>
      <c r="AK57" s="102" t="str">
        <f t="shared" si="14"/>
        <v>ok</v>
      </c>
      <c r="AL57" s="102" t="str">
        <f t="shared" si="15"/>
        <v>ok</v>
      </c>
      <c r="AM57" s="45"/>
    </row>
    <row r="58" spans="1:39" customFormat="1" ht="84" x14ac:dyDescent="0.25">
      <c r="A58" s="68" t="s">
        <v>281</v>
      </c>
      <c r="B58" s="23" t="s">
        <v>273</v>
      </c>
      <c r="C58" s="84" t="s">
        <v>274</v>
      </c>
      <c r="D58" s="23" t="s">
        <v>282</v>
      </c>
      <c r="E58" s="23" t="s">
        <v>78</v>
      </c>
      <c r="F58" s="23" t="s">
        <v>122</v>
      </c>
      <c r="G58" s="21"/>
      <c r="H58" s="106" t="str">
        <f t="shared" si="11"/>
        <v>Nog te beantwoorden</v>
      </c>
      <c r="I58" s="28" t="s">
        <v>123</v>
      </c>
      <c r="J58" s="97"/>
      <c r="K58" s="53" t="s">
        <v>80</v>
      </c>
      <c r="L58" s="65"/>
      <c r="M58" s="65" t="s">
        <v>80</v>
      </c>
      <c r="N58" s="52"/>
      <c r="O58" s="45"/>
      <c r="P58" s="45"/>
      <c r="Q58" s="45"/>
      <c r="R58" s="45"/>
      <c r="S58" s="45"/>
      <c r="T58" s="45"/>
      <c r="U58" s="45"/>
      <c r="V58" s="45"/>
      <c r="W58" s="49" t="str">
        <f t="shared" si="13"/>
        <v>Uitvragen</v>
      </c>
      <c r="X58" s="76">
        <f t="shared" si="12"/>
        <v>1</v>
      </c>
      <c r="Y58" s="81"/>
      <c r="Z58" s="48">
        <v>1</v>
      </c>
      <c r="AA58" s="48">
        <v>1</v>
      </c>
      <c r="AB58" s="48">
        <v>1</v>
      </c>
      <c r="AC58" s="48">
        <v>1</v>
      </c>
      <c r="AD58" s="48"/>
      <c r="AE58" s="48"/>
      <c r="AF58" s="48">
        <v>1</v>
      </c>
      <c r="AG58" s="48"/>
      <c r="AH58" s="107"/>
      <c r="AI58" s="101"/>
      <c r="AJ58" s="101"/>
      <c r="AK58" s="102" t="str">
        <f t="shared" si="14"/>
        <v>ok</v>
      </c>
      <c r="AL58" s="102" t="str">
        <f t="shared" si="15"/>
        <v>ok</v>
      </c>
      <c r="AM58" s="45"/>
    </row>
    <row r="59" spans="1:39" customFormat="1" ht="72" x14ac:dyDescent="0.25">
      <c r="A59" s="68" t="s">
        <v>283</v>
      </c>
      <c r="B59" s="23" t="s">
        <v>273</v>
      </c>
      <c r="C59" s="84" t="s">
        <v>274</v>
      </c>
      <c r="D59" s="25" t="s">
        <v>284</v>
      </c>
      <c r="E59" s="23" t="s">
        <v>78</v>
      </c>
      <c r="F59" s="23" t="s">
        <v>122</v>
      </c>
      <c r="G59" s="21"/>
      <c r="H59" s="106" t="str">
        <f t="shared" si="11"/>
        <v>Nog te beantwoorden</v>
      </c>
      <c r="I59" s="28" t="s">
        <v>123</v>
      </c>
      <c r="J59" s="97"/>
      <c r="K59" s="53" t="s">
        <v>80</v>
      </c>
      <c r="L59" s="65" t="s">
        <v>285</v>
      </c>
      <c r="M59" s="65" t="s">
        <v>80</v>
      </c>
      <c r="N59" s="52"/>
      <c r="O59" s="45"/>
      <c r="P59" s="45"/>
      <c r="Q59" s="45"/>
      <c r="R59" s="45"/>
      <c r="S59" s="45"/>
      <c r="T59" s="45"/>
      <c r="U59" s="45"/>
      <c r="V59" s="45"/>
      <c r="W59" s="49" t="str">
        <f t="shared" si="13"/>
        <v>Uitvragen</v>
      </c>
      <c r="X59" s="76">
        <f t="shared" si="12"/>
        <v>1</v>
      </c>
      <c r="Y59" s="81"/>
      <c r="Z59" s="48">
        <v>1</v>
      </c>
      <c r="AA59" s="48">
        <v>1</v>
      </c>
      <c r="AB59" s="48">
        <v>1</v>
      </c>
      <c r="AC59" s="48">
        <v>1</v>
      </c>
      <c r="AD59" s="48"/>
      <c r="AE59" s="48"/>
      <c r="AF59" s="48">
        <v>1</v>
      </c>
      <c r="AG59" s="48"/>
      <c r="AH59" s="107"/>
      <c r="AI59" s="101"/>
      <c r="AJ59" s="101"/>
      <c r="AK59" s="102" t="str">
        <f t="shared" si="14"/>
        <v>ok</v>
      </c>
      <c r="AL59" s="102" t="str">
        <f t="shared" si="15"/>
        <v>ok</v>
      </c>
      <c r="AM59" s="45"/>
    </row>
    <row r="60" spans="1:39" customFormat="1" ht="72" x14ac:dyDescent="0.25">
      <c r="A60" s="68" t="s">
        <v>286</v>
      </c>
      <c r="B60" s="23" t="s">
        <v>273</v>
      </c>
      <c r="C60" s="84" t="s">
        <v>274</v>
      </c>
      <c r="D60" s="25" t="s">
        <v>287</v>
      </c>
      <c r="E60" s="23" t="s">
        <v>130</v>
      </c>
      <c r="F60" s="23" t="s">
        <v>161</v>
      </c>
      <c r="G60" s="21"/>
      <c r="H60" s="106" t="s">
        <v>79</v>
      </c>
      <c r="I60" s="28" t="s">
        <v>123</v>
      </c>
      <c r="J60" s="97"/>
      <c r="K60" s="53" t="s">
        <v>130</v>
      </c>
      <c r="L60" s="65"/>
      <c r="M60" s="65" t="s">
        <v>130</v>
      </c>
      <c r="N60" s="52"/>
      <c r="O60" s="45"/>
      <c r="P60" s="45"/>
      <c r="Q60" s="45"/>
      <c r="R60" s="45"/>
      <c r="S60" s="45"/>
      <c r="T60" s="45"/>
      <c r="U60" s="45"/>
      <c r="V60" s="45"/>
      <c r="W60" s="49" t="str">
        <f t="shared" si="13"/>
        <v>Vervallen</v>
      </c>
      <c r="X60" s="76">
        <f t="shared" si="12"/>
        <v>-1</v>
      </c>
      <c r="Y60" s="81"/>
      <c r="Z60" s="48">
        <v>1</v>
      </c>
      <c r="AA60" s="48">
        <v>1</v>
      </c>
      <c r="AB60" s="48">
        <v>1</v>
      </c>
      <c r="AC60" s="48">
        <v>1</v>
      </c>
      <c r="AD60" s="48"/>
      <c r="AE60" s="48"/>
      <c r="AF60" s="48">
        <v>1</v>
      </c>
      <c r="AG60" s="48"/>
      <c r="AH60" s="107"/>
      <c r="AI60" s="101"/>
      <c r="AJ60" s="101"/>
      <c r="AK60" s="102" t="str">
        <f t="shared" si="14"/>
        <v>ok</v>
      </c>
      <c r="AL60" s="102" t="str">
        <f t="shared" si="15"/>
        <v>ok</v>
      </c>
      <c r="AM60" s="45"/>
    </row>
    <row r="61" spans="1:39" customFormat="1" ht="72" x14ac:dyDescent="0.25">
      <c r="A61" s="68" t="s">
        <v>288</v>
      </c>
      <c r="B61" s="23" t="s">
        <v>273</v>
      </c>
      <c r="C61" s="84" t="s">
        <v>274</v>
      </c>
      <c r="D61" s="25" t="s">
        <v>289</v>
      </c>
      <c r="E61" s="23" t="s">
        <v>78</v>
      </c>
      <c r="F61" s="23" t="s">
        <v>122</v>
      </c>
      <c r="G61" s="21"/>
      <c r="H61" s="106" t="s">
        <v>79</v>
      </c>
      <c r="I61" s="28" t="s">
        <v>123</v>
      </c>
      <c r="J61" s="97"/>
      <c r="K61" s="53" t="s">
        <v>80</v>
      </c>
      <c r="L61" s="65"/>
      <c r="M61" s="65" t="s">
        <v>80</v>
      </c>
      <c r="N61" s="52"/>
      <c r="O61" s="45"/>
      <c r="P61" s="45"/>
      <c r="Q61" s="45"/>
      <c r="R61" s="45"/>
      <c r="S61" s="45"/>
      <c r="T61" s="45"/>
      <c r="U61" s="45"/>
      <c r="V61" s="45"/>
      <c r="W61" s="49" t="str">
        <f t="shared" si="13"/>
        <v>Uitvragen</v>
      </c>
      <c r="X61" s="76">
        <f t="shared" si="12"/>
        <v>1</v>
      </c>
      <c r="Y61" s="81"/>
      <c r="Z61" s="48">
        <v>1</v>
      </c>
      <c r="AA61" s="48">
        <v>1</v>
      </c>
      <c r="AB61" s="48">
        <v>1</v>
      </c>
      <c r="AC61" s="48">
        <v>1</v>
      </c>
      <c r="AD61" s="48"/>
      <c r="AE61" s="48"/>
      <c r="AF61" s="48">
        <v>1</v>
      </c>
      <c r="AG61" s="48"/>
      <c r="AH61" s="107"/>
      <c r="AI61" s="101"/>
      <c r="AJ61" s="101"/>
      <c r="AK61" s="102" t="str">
        <f t="shared" si="14"/>
        <v>ok</v>
      </c>
      <c r="AL61" s="102" t="str">
        <f t="shared" si="15"/>
        <v>ok</v>
      </c>
      <c r="AM61" s="45"/>
    </row>
    <row r="62" spans="1:39" customFormat="1" ht="144" x14ac:dyDescent="0.25">
      <c r="A62" s="68" t="s">
        <v>290</v>
      </c>
      <c r="B62" s="23" t="s">
        <v>273</v>
      </c>
      <c r="C62" s="84" t="s">
        <v>274</v>
      </c>
      <c r="D62" s="23" t="s">
        <v>291</v>
      </c>
      <c r="E62" s="23" t="s">
        <v>78</v>
      </c>
      <c r="F62" s="23" t="s">
        <v>122</v>
      </c>
      <c r="G62" s="21"/>
      <c r="H62" s="106" t="str">
        <f t="shared" si="11"/>
        <v>Nog te beantwoorden</v>
      </c>
      <c r="I62" s="28" t="s">
        <v>123</v>
      </c>
      <c r="J62" s="97"/>
      <c r="K62" s="53" t="s">
        <v>80</v>
      </c>
      <c r="L62" s="65"/>
      <c r="M62" s="65" t="s">
        <v>80</v>
      </c>
      <c r="N62" s="52"/>
      <c r="O62" s="45"/>
      <c r="P62" s="45"/>
      <c r="Q62" s="45"/>
      <c r="R62" s="45"/>
      <c r="S62" s="45"/>
      <c r="T62" s="45"/>
      <c r="U62" s="45"/>
      <c r="V62" s="45"/>
      <c r="W62" s="49" t="str">
        <f t="shared" si="13"/>
        <v>Uitvragen</v>
      </c>
      <c r="X62" s="76">
        <f t="shared" si="12"/>
        <v>1</v>
      </c>
      <c r="Y62" s="81"/>
      <c r="Z62" s="48">
        <v>1</v>
      </c>
      <c r="AA62" s="48">
        <v>1</v>
      </c>
      <c r="AB62" s="48">
        <v>1</v>
      </c>
      <c r="AC62" s="48">
        <v>1</v>
      </c>
      <c r="AD62" s="48"/>
      <c r="AE62" s="48"/>
      <c r="AF62" s="48">
        <v>1</v>
      </c>
      <c r="AG62" s="48"/>
      <c r="AH62" s="107"/>
      <c r="AI62" s="101"/>
      <c r="AJ62" s="101"/>
      <c r="AK62" s="102" t="str">
        <f t="shared" si="14"/>
        <v>ok</v>
      </c>
      <c r="AL62" s="102" t="str">
        <f t="shared" si="15"/>
        <v>ok</v>
      </c>
      <c r="AM62" s="45"/>
    </row>
    <row r="63" spans="1:39" customFormat="1" ht="72" x14ac:dyDescent="0.25">
      <c r="A63" s="68" t="s">
        <v>292</v>
      </c>
      <c r="B63" s="23" t="s">
        <v>273</v>
      </c>
      <c r="C63" s="84" t="s">
        <v>274</v>
      </c>
      <c r="D63" s="23" t="s">
        <v>293</v>
      </c>
      <c r="E63" s="23" t="s">
        <v>130</v>
      </c>
      <c r="F63" s="23" t="s">
        <v>147</v>
      </c>
      <c r="G63" s="21"/>
      <c r="H63" s="106" t="s">
        <v>79</v>
      </c>
      <c r="I63" s="28" t="s">
        <v>123</v>
      </c>
      <c r="J63" s="97" t="s">
        <v>142</v>
      </c>
      <c r="K63" s="53" t="s">
        <v>130</v>
      </c>
      <c r="L63" s="65" t="s">
        <v>213</v>
      </c>
      <c r="M63" s="65" t="s">
        <v>80</v>
      </c>
      <c r="N63" s="52"/>
      <c r="O63" s="45"/>
      <c r="P63" s="45"/>
      <c r="Q63" s="45"/>
      <c r="R63" s="45"/>
      <c r="S63" s="45"/>
      <c r="T63" s="45"/>
      <c r="U63" s="45"/>
      <c r="V63" s="45"/>
      <c r="W63" s="49" t="str">
        <f t="shared" si="13"/>
        <v>Vervallen</v>
      </c>
      <c r="X63" s="76">
        <f t="shared" si="12"/>
        <v>-1</v>
      </c>
      <c r="Y63" s="81"/>
      <c r="Z63" s="48">
        <v>1</v>
      </c>
      <c r="AA63" s="48">
        <v>1</v>
      </c>
      <c r="AB63" s="48">
        <v>1</v>
      </c>
      <c r="AC63" s="48">
        <v>1</v>
      </c>
      <c r="AD63" s="48"/>
      <c r="AE63" s="48"/>
      <c r="AF63" s="48">
        <v>1</v>
      </c>
      <c r="AG63" s="48"/>
      <c r="AH63" s="107"/>
      <c r="AI63" s="101"/>
      <c r="AJ63" s="101"/>
      <c r="AK63" s="102" t="str">
        <f t="shared" si="14"/>
        <v>ok</v>
      </c>
      <c r="AL63" s="102" t="str">
        <f t="shared" si="15"/>
        <v>ok</v>
      </c>
      <c r="AM63" s="45"/>
    </row>
    <row r="64" spans="1:39" customFormat="1" ht="72" x14ac:dyDescent="0.25">
      <c r="A64" s="68" t="s">
        <v>294</v>
      </c>
      <c r="B64" s="23" t="s">
        <v>273</v>
      </c>
      <c r="C64" s="84" t="s">
        <v>274</v>
      </c>
      <c r="D64" s="25" t="s">
        <v>295</v>
      </c>
      <c r="E64" s="23" t="s">
        <v>130</v>
      </c>
      <c r="F64" s="23" t="s">
        <v>147</v>
      </c>
      <c r="G64" s="21"/>
      <c r="H64" s="106" t="s">
        <v>79</v>
      </c>
      <c r="I64" s="28" t="s">
        <v>123</v>
      </c>
      <c r="J64" s="97"/>
      <c r="K64" s="53" t="s">
        <v>130</v>
      </c>
      <c r="L64" s="65"/>
      <c r="M64" s="65" t="s">
        <v>80</v>
      </c>
      <c r="N64" s="52"/>
      <c r="O64" s="45"/>
      <c r="P64" s="45"/>
      <c r="Q64" s="45"/>
      <c r="R64" s="45"/>
      <c r="S64" s="45"/>
      <c r="T64" s="45"/>
      <c r="U64" s="45"/>
      <c r="V64" s="45"/>
      <c r="W64" s="49" t="str">
        <f t="shared" si="13"/>
        <v>Vervallen</v>
      </c>
      <c r="X64" s="76">
        <f t="shared" si="12"/>
        <v>-1</v>
      </c>
      <c r="Y64" s="81"/>
      <c r="Z64" s="48">
        <v>1</v>
      </c>
      <c r="AA64" s="48">
        <v>1</v>
      </c>
      <c r="AB64" s="48">
        <v>1</v>
      </c>
      <c r="AC64" s="48">
        <v>1</v>
      </c>
      <c r="AD64" s="48"/>
      <c r="AE64" s="48"/>
      <c r="AF64" s="48">
        <v>1</v>
      </c>
      <c r="AG64" s="48"/>
      <c r="AH64" s="107"/>
      <c r="AI64" s="101"/>
      <c r="AJ64" s="101"/>
      <c r="AK64" s="102" t="str">
        <f t="shared" si="14"/>
        <v>ok</v>
      </c>
      <c r="AL64" s="102" t="str">
        <f t="shared" si="15"/>
        <v>ok</v>
      </c>
      <c r="AM64" s="45"/>
    </row>
    <row r="65" spans="1:39" customFormat="1" ht="72" x14ac:dyDescent="0.25">
      <c r="A65" s="68" t="s">
        <v>296</v>
      </c>
      <c r="B65" s="23" t="s">
        <v>297</v>
      </c>
      <c r="C65" s="84" t="s">
        <v>298</v>
      </c>
      <c r="D65" s="25" t="s">
        <v>299</v>
      </c>
      <c r="E65" s="23" t="s">
        <v>78</v>
      </c>
      <c r="F65" s="23" t="s">
        <v>122</v>
      </c>
      <c r="G65" s="21"/>
      <c r="H65" s="106" t="str">
        <f t="shared" ref="H65:H68" si="16">IF(OR(X65=-1,W65="vervallen",I65="Toegevoegd"),"Vraag vervallen","Nog te beantwoorden")</f>
        <v>Nog te beantwoorden</v>
      </c>
      <c r="I65" s="28"/>
      <c r="J65" s="97" t="s">
        <v>142</v>
      </c>
      <c r="K65" s="53" t="s">
        <v>80</v>
      </c>
      <c r="M65" s="65" t="s">
        <v>80</v>
      </c>
      <c r="N65" s="52" t="s">
        <v>300</v>
      </c>
      <c r="O65" s="45"/>
      <c r="P65" s="45"/>
      <c r="Q65" s="45"/>
      <c r="R65" s="45"/>
      <c r="S65" s="45"/>
      <c r="T65" s="45"/>
      <c r="U65" s="45"/>
      <c r="V65" s="45"/>
      <c r="W65" s="49" t="str">
        <f t="shared" si="13"/>
        <v>Uitvragen</v>
      </c>
      <c r="X65" s="76">
        <f t="shared" ref="X65:X70" si="17">IF(OR(AND(_KnockOut="Ja",E65="Knockout Eis"),AND(_Verificatie="Ja",OR(E65="Verificatie Eis",E65="Gewenst"))),1,-1)</f>
        <v>1</v>
      </c>
      <c r="Y65" s="81"/>
      <c r="Z65" s="48">
        <v>1</v>
      </c>
      <c r="AA65" s="48">
        <v>1</v>
      </c>
      <c r="AB65" s="48">
        <v>1</v>
      </c>
      <c r="AC65" s="48">
        <v>1</v>
      </c>
      <c r="AD65" s="48"/>
      <c r="AE65" s="48"/>
      <c r="AF65" s="48">
        <v>1</v>
      </c>
      <c r="AG65" s="48"/>
      <c r="AH65" s="107"/>
      <c r="AI65" s="101"/>
      <c r="AJ65" s="101"/>
      <c r="AK65" s="102" t="str">
        <f t="shared" si="14"/>
        <v>ok</v>
      </c>
      <c r="AL65" s="102" t="str">
        <f t="shared" si="15"/>
        <v>ok</v>
      </c>
      <c r="AM65" s="45"/>
    </row>
    <row r="66" spans="1:39" customFormat="1" ht="24" x14ac:dyDescent="0.25">
      <c r="A66" s="68" t="s">
        <v>301</v>
      </c>
      <c r="B66" s="23" t="s">
        <v>297</v>
      </c>
      <c r="C66" s="84" t="s">
        <v>298</v>
      </c>
      <c r="D66" s="25" t="s">
        <v>302</v>
      </c>
      <c r="E66" s="23" t="s">
        <v>130</v>
      </c>
      <c r="F66" s="23" t="s">
        <v>161</v>
      </c>
      <c r="G66" s="21"/>
      <c r="H66" s="106" t="s">
        <v>79</v>
      </c>
      <c r="I66" s="28"/>
      <c r="J66" s="97"/>
      <c r="K66" s="53" t="s">
        <v>130</v>
      </c>
      <c r="M66" s="65" t="s">
        <v>130</v>
      </c>
      <c r="N66" s="52" t="s">
        <v>303</v>
      </c>
      <c r="O66" s="45"/>
      <c r="P66" s="45"/>
      <c r="Q66" s="45"/>
      <c r="R66" s="45"/>
      <c r="S66" s="45"/>
      <c r="T66" s="45"/>
      <c r="U66" s="45"/>
      <c r="V66" s="45"/>
      <c r="W66" s="49" t="str">
        <f t="shared" si="13"/>
        <v>Vervallen</v>
      </c>
      <c r="X66" s="76">
        <f t="shared" si="17"/>
        <v>-1</v>
      </c>
      <c r="Y66" s="81"/>
      <c r="Z66" s="48">
        <v>1</v>
      </c>
      <c r="AA66" s="48">
        <v>1</v>
      </c>
      <c r="AB66" s="48">
        <v>1</v>
      </c>
      <c r="AC66" s="48">
        <v>1</v>
      </c>
      <c r="AD66" s="48"/>
      <c r="AE66" s="48"/>
      <c r="AF66" s="48">
        <v>1</v>
      </c>
      <c r="AG66" s="48"/>
      <c r="AH66" s="107"/>
      <c r="AI66" s="101"/>
      <c r="AJ66" s="101"/>
      <c r="AK66" s="102" t="str">
        <f t="shared" si="14"/>
        <v>ok</v>
      </c>
      <c r="AL66" s="102" t="str">
        <f t="shared" si="15"/>
        <v>ok</v>
      </c>
      <c r="AM66" s="45"/>
    </row>
    <row r="67" spans="1:39" customFormat="1" ht="24" x14ac:dyDescent="0.25">
      <c r="A67" s="68" t="s">
        <v>304</v>
      </c>
      <c r="B67" s="23" t="s">
        <v>297</v>
      </c>
      <c r="C67" s="84" t="s">
        <v>298</v>
      </c>
      <c r="D67" s="23" t="s">
        <v>305</v>
      </c>
      <c r="E67" s="23" t="s">
        <v>183</v>
      </c>
      <c r="F67" s="23" t="s">
        <v>161</v>
      </c>
      <c r="G67" s="21"/>
      <c r="H67" s="106" t="s">
        <v>79</v>
      </c>
      <c r="I67" s="28" t="s">
        <v>123</v>
      </c>
      <c r="J67" s="97"/>
      <c r="K67" s="53" t="s">
        <v>130</v>
      </c>
      <c r="M67" s="65" t="s">
        <v>130</v>
      </c>
      <c r="N67" s="52" t="s">
        <v>303</v>
      </c>
      <c r="O67" s="45"/>
      <c r="P67" s="45"/>
      <c r="Q67" s="45"/>
      <c r="R67" s="45"/>
      <c r="S67" s="45"/>
      <c r="T67" s="45"/>
      <c r="U67" s="45"/>
      <c r="V67" s="45"/>
      <c r="W67" s="49" t="str">
        <f t="shared" si="13"/>
        <v>Vervallen</v>
      </c>
      <c r="X67" s="76">
        <f t="shared" si="17"/>
        <v>-1</v>
      </c>
      <c r="Y67" s="81"/>
      <c r="Z67" s="48">
        <v>1</v>
      </c>
      <c r="AA67" s="48">
        <v>1</v>
      </c>
      <c r="AB67" s="48">
        <v>1</v>
      </c>
      <c r="AC67" s="48">
        <v>1</v>
      </c>
      <c r="AD67" s="48"/>
      <c r="AE67" s="48"/>
      <c r="AF67" s="48">
        <v>1</v>
      </c>
      <c r="AG67" s="48"/>
      <c r="AH67" s="107"/>
      <c r="AI67" s="101"/>
      <c r="AJ67" s="101"/>
      <c r="AK67" s="102" t="str">
        <f t="shared" si="14"/>
        <v>ok</v>
      </c>
      <c r="AL67" s="102" t="str">
        <f t="shared" si="15"/>
        <v>ok</v>
      </c>
      <c r="AM67" s="45"/>
    </row>
    <row r="68" spans="1:39" customFormat="1" ht="36" x14ac:dyDescent="0.25">
      <c r="A68" s="68" t="s">
        <v>306</v>
      </c>
      <c r="B68" s="23" t="s">
        <v>297</v>
      </c>
      <c r="C68" s="84" t="s">
        <v>307</v>
      </c>
      <c r="D68" s="25" t="s">
        <v>308</v>
      </c>
      <c r="E68" s="23" t="s">
        <v>78</v>
      </c>
      <c r="F68" s="23" t="s">
        <v>122</v>
      </c>
      <c r="G68" s="21"/>
      <c r="H68" s="106" t="str">
        <f t="shared" si="16"/>
        <v>Nog te beantwoorden</v>
      </c>
      <c r="I68" s="28" t="s">
        <v>123</v>
      </c>
      <c r="J68" s="97"/>
      <c r="K68" s="53" t="s">
        <v>130</v>
      </c>
      <c r="M68" s="65" t="s">
        <v>80</v>
      </c>
      <c r="N68" s="52" t="s">
        <v>300</v>
      </c>
      <c r="O68" s="45"/>
      <c r="P68" s="45"/>
      <c r="Q68" s="45"/>
      <c r="R68" s="45"/>
      <c r="S68" s="45"/>
      <c r="T68" s="45"/>
      <c r="U68" s="45"/>
      <c r="V68" s="45"/>
      <c r="W68" s="49" t="str">
        <f t="shared" si="13"/>
        <v>Uitvragen</v>
      </c>
      <c r="X68" s="76">
        <f t="shared" si="17"/>
        <v>1</v>
      </c>
      <c r="Y68" s="81"/>
      <c r="Z68" s="48">
        <v>1</v>
      </c>
      <c r="AA68" s="48">
        <v>1</v>
      </c>
      <c r="AB68" s="48">
        <v>1</v>
      </c>
      <c r="AC68" s="48">
        <v>1</v>
      </c>
      <c r="AD68" s="48"/>
      <c r="AE68" s="48"/>
      <c r="AF68" s="48">
        <v>1</v>
      </c>
      <c r="AG68" s="48"/>
      <c r="AH68" s="107"/>
      <c r="AI68" s="101"/>
      <c r="AJ68" s="101"/>
      <c r="AK68" s="102" t="str">
        <f t="shared" si="14"/>
        <v>ok</v>
      </c>
      <c r="AL68" s="102" t="str">
        <f t="shared" si="15"/>
        <v>ok</v>
      </c>
      <c r="AM68" s="45"/>
    </row>
    <row r="69" spans="1:39" customFormat="1" ht="72" x14ac:dyDescent="0.25">
      <c r="A69" s="68" t="s">
        <v>309</v>
      </c>
      <c r="B69" s="23" t="s">
        <v>297</v>
      </c>
      <c r="C69" s="84" t="s">
        <v>307</v>
      </c>
      <c r="D69" s="25" t="s">
        <v>310</v>
      </c>
      <c r="E69" s="23" t="s">
        <v>183</v>
      </c>
      <c r="F69" s="23" t="s">
        <v>147</v>
      </c>
      <c r="G69" s="21"/>
      <c r="H69" s="106" t="s">
        <v>79</v>
      </c>
      <c r="I69" s="28" t="s">
        <v>123</v>
      </c>
      <c r="J69" s="97" t="s">
        <v>142</v>
      </c>
      <c r="K69" s="53" t="s">
        <v>130</v>
      </c>
      <c r="L69" t="s">
        <v>142</v>
      </c>
      <c r="M69" s="65" t="s">
        <v>80</v>
      </c>
      <c r="N69" s="52" t="s">
        <v>300</v>
      </c>
      <c r="O69" s="45"/>
      <c r="P69" s="45"/>
      <c r="Q69" s="45"/>
      <c r="R69" s="45"/>
      <c r="S69" s="45"/>
      <c r="T69" s="45"/>
      <c r="U69" s="45"/>
      <c r="V69" s="45"/>
      <c r="W69" s="49" t="str">
        <f t="shared" si="13"/>
        <v>Vervallen</v>
      </c>
      <c r="X69" s="76">
        <f t="shared" si="17"/>
        <v>-1</v>
      </c>
      <c r="Y69" s="81"/>
      <c r="Z69" s="48">
        <v>1</v>
      </c>
      <c r="AA69" s="48">
        <v>1</v>
      </c>
      <c r="AB69" s="48">
        <v>1</v>
      </c>
      <c r="AC69" s="48">
        <v>1</v>
      </c>
      <c r="AD69" s="48"/>
      <c r="AE69" s="48"/>
      <c r="AF69" s="48">
        <v>1</v>
      </c>
      <c r="AG69" s="48"/>
      <c r="AH69" s="107"/>
      <c r="AI69" s="101"/>
      <c r="AJ69" s="101"/>
      <c r="AK69" s="102" t="str">
        <f t="shared" si="14"/>
        <v>ok</v>
      </c>
      <c r="AL69" s="102" t="str">
        <f t="shared" si="15"/>
        <v>ok</v>
      </c>
      <c r="AM69" s="45"/>
    </row>
    <row r="70" spans="1:39" customFormat="1" ht="36" x14ac:dyDescent="0.25">
      <c r="A70" s="68" t="s">
        <v>311</v>
      </c>
      <c r="B70" s="23" t="s">
        <v>297</v>
      </c>
      <c r="C70" s="84" t="s">
        <v>307</v>
      </c>
      <c r="D70" s="25" t="s">
        <v>312</v>
      </c>
      <c r="E70" s="23" t="s">
        <v>130</v>
      </c>
      <c r="F70" s="23" t="s">
        <v>161</v>
      </c>
      <c r="G70" s="21" t="s">
        <v>196</v>
      </c>
      <c r="H70" s="106" t="s">
        <v>79</v>
      </c>
      <c r="I70" s="28" t="s">
        <v>123</v>
      </c>
      <c r="J70" s="97"/>
      <c r="K70" s="53" t="s">
        <v>130</v>
      </c>
      <c r="M70" s="65" t="s">
        <v>130</v>
      </c>
      <c r="N70" s="52" t="s">
        <v>303</v>
      </c>
      <c r="O70" s="45"/>
      <c r="P70" s="45"/>
      <c r="Q70" s="45"/>
      <c r="R70" s="45"/>
      <c r="S70" s="45"/>
      <c r="T70" s="45"/>
      <c r="U70" s="45"/>
      <c r="V70" s="45"/>
      <c r="W70" s="49" t="str">
        <f t="shared" si="13"/>
        <v>Vervallen</v>
      </c>
      <c r="X70" s="76">
        <f t="shared" si="17"/>
        <v>-1</v>
      </c>
      <c r="Y70" s="81"/>
      <c r="Z70" s="48">
        <v>1</v>
      </c>
      <c r="AA70" s="48">
        <v>1</v>
      </c>
      <c r="AB70" s="48">
        <v>1</v>
      </c>
      <c r="AC70" s="48">
        <v>1</v>
      </c>
      <c r="AD70" s="48"/>
      <c r="AE70" s="48"/>
      <c r="AF70" s="48">
        <v>1</v>
      </c>
      <c r="AG70" s="48"/>
      <c r="AH70" s="107"/>
      <c r="AI70" s="101"/>
      <c r="AJ70" s="101"/>
      <c r="AK70" s="102" t="str">
        <f t="shared" si="14"/>
        <v>ok</v>
      </c>
      <c r="AL70" s="102" t="str">
        <f t="shared" si="15"/>
        <v>ok</v>
      </c>
      <c r="AM70" s="45"/>
    </row>
    <row r="71" spans="1:39" customFormat="1" ht="48" x14ac:dyDescent="0.25">
      <c r="A71" s="68" t="s">
        <v>313</v>
      </c>
      <c r="B71" s="23" t="s">
        <v>314</v>
      </c>
      <c r="C71" s="84" t="s">
        <v>315</v>
      </c>
      <c r="D71" s="23" t="s">
        <v>316</v>
      </c>
      <c r="E71" s="23" t="s">
        <v>78</v>
      </c>
      <c r="F71" s="23" t="s">
        <v>122</v>
      </c>
      <c r="G71" s="21"/>
      <c r="H71" s="106" t="str">
        <f t="shared" ref="H71:H87" si="18">IF(OR(X71=-1,W71="vervallen",I71="Toegevoegd"),"Vraag vervallen","Nog te beantwoorden")</f>
        <v>Nog te beantwoorden</v>
      </c>
      <c r="I71" s="28" t="s">
        <v>123</v>
      </c>
      <c r="J71" s="97"/>
      <c r="K71" s="53" t="s">
        <v>130</v>
      </c>
      <c r="L71" s="45"/>
      <c r="M71" s="65" t="s">
        <v>80</v>
      </c>
      <c r="N71" s="52" t="s">
        <v>300</v>
      </c>
      <c r="V71" s="45"/>
      <c r="W71" s="49" t="str">
        <f t="shared" si="13"/>
        <v>Uitvragen</v>
      </c>
      <c r="X71" s="76">
        <f t="shared" ref="X71:X87" si="19">IF(OR(AND(_KnockOut="Ja",E71="Knockout Eis"),AND(_Verificatie="Ja",OR(E71="Verificatie Eis",E71="Gewenst"))),1,-1)</f>
        <v>1</v>
      </c>
      <c r="Y71" s="81"/>
      <c r="Z71" s="48">
        <v>1</v>
      </c>
      <c r="AA71" s="48">
        <v>1</v>
      </c>
      <c r="AB71" s="48">
        <v>1</v>
      </c>
      <c r="AC71" s="48">
        <v>1</v>
      </c>
      <c r="AD71" s="48"/>
      <c r="AE71" s="48"/>
      <c r="AF71" s="48">
        <v>1</v>
      </c>
      <c r="AG71" s="48"/>
      <c r="AH71" s="107"/>
      <c r="AI71" s="101"/>
      <c r="AJ71" s="101"/>
      <c r="AK71" s="102" t="str">
        <f t="shared" si="14"/>
        <v>ok</v>
      </c>
      <c r="AL71" s="102" t="str">
        <f t="shared" si="15"/>
        <v>ok</v>
      </c>
      <c r="AM71" s="45"/>
    </row>
    <row r="72" spans="1:39" customFormat="1" ht="96" x14ac:dyDescent="0.25">
      <c r="A72" s="68" t="s">
        <v>317</v>
      </c>
      <c r="B72" s="23" t="s">
        <v>318</v>
      </c>
      <c r="C72" s="84" t="s">
        <v>319</v>
      </c>
      <c r="D72" s="25" t="s">
        <v>320</v>
      </c>
      <c r="E72" s="23" t="s">
        <v>130</v>
      </c>
      <c r="F72" s="23" t="s">
        <v>161</v>
      </c>
      <c r="G72" s="21" t="s">
        <v>196</v>
      </c>
      <c r="H72" s="106" t="s">
        <v>79</v>
      </c>
      <c r="I72" s="28" t="s">
        <v>123</v>
      </c>
      <c r="J72" s="97"/>
      <c r="K72" s="53" t="s">
        <v>130</v>
      </c>
      <c r="L72" s="71"/>
      <c r="M72" s="65" t="s">
        <v>130</v>
      </c>
      <c r="N72" s="52" t="s">
        <v>303</v>
      </c>
      <c r="O72" s="45"/>
      <c r="P72" s="45"/>
      <c r="Q72" s="45"/>
      <c r="R72" s="45"/>
      <c r="S72" s="45"/>
      <c r="T72" s="45"/>
      <c r="U72" s="45"/>
      <c r="V72" s="45"/>
      <c r="W72" s="49" t="str">
        <f t="shared" si="13"/>
        <v>Vervallen</v>
      </c>
      <c r="X72" s="76">
        <f t="shared" si="19"/>
        <v>-1</v>
      </c>
      <c r="Y72" s="81"/>
      <c r="Z72" s="48">
        <v>1</v>
      </c>
      <c r="AA72" s="48">
        <v>1</v>
      </c>
      <c r="AB72" s="48">
        <v>1</v>
      </c>
      <c r="AC72" s="48">
        <v>1</v>
      </c>
      <c r="AD72" s="48"/>
      <c r="AE72" s="48"/>
      <c r="AF72" s="48">
        <v>1</v>
      </c>
      <c r="AG72" s="48"/>
      <c r="AH72" s="107"/>
      <c r="AI72" s="101"/>
      <c r="AJ72" s="101"/>
      <c r="AK72" s="102" t="str">
        <f t="shared" si="14"/>
        <v>ok</v>
      </c>
      <c r="AL72" s="102" t="str">
        <f t="shared" si="15"/>
        <v>ok</v>
      </c>
      <c r="AM72" s="45"/>
    </row>
    <row r="73" spans="1:39" s="33" customFormat="1" ht="48" x14ac:dyDescent="0.25">
      <c r="A73" s="73" t="s">
        <v>321</v>
      </c>
      <c r="B73" s="23" t="s">
        <v>318</v>
      </c>
      <c r="C73" s="84" t="s">
        <v>319</v>
      </c>
      <c r="D73" s="25" t="s">
        <v>322</v>
      </c>
      <c r="E73" s="23" t="s">
        <v>78</v>
      </c>
      <c r="F73" s="25" t="s">
        <v>122</v>
      </c>
      <c r="G73" s="21"/>
      <c r="H73" s="106" t="str">
        <f t="shared" si="18"/>
        <v>Nog te beantwoorden</v>
      </c>
      <c r="I73" s="28" t="s">
        <v>123</v>
      </c>
      <c r="J73" s="98"/>
      <c r="K73" s="53" t="s">
        <v>80</v>
      </c>
      <c r="L73" s="72"/>
      <c r="M73" s="65" t="s">
        <v>80</v>
      </c>
      <c r="N73" s="52" t="s">
        <v>300</v>
      </c>
      <c r="O73" s="54"/>
      <c r="P73" s="54"/>
      <c r="Q73" s="54"/>
      <c r="R73" s="54"/>
      <c r="S73" s="54"/>
      <c r="T73" s="54"/>
      <c r="U73" s="54"/>
      <c r="V73" s="54"/>
      <c r="W73" s="49" t="str">
        <f t="shared" si="13"/>
        <v>Uitvragen</v>
      </c>
      <c r="X73" s="76">
        <f t="shared" si="19"/>
        <v>1</v>
      </c>
      <c r="Y73" s="81"/>
      <c r="Z73" s="48">
        <v>1</v>
      </c>
      <c r="AA73" s="48">
        <v>1</v>
      </c>
      <c r="AB73" s="48">
        <v>1</v>
      </c>
      <c r="AC73" s="48">
        <v>1</v>
      </c>
      <c r="AD73" s="48"/>
      <c r="AE73" s="48"/>
      <c r="AF73" s="48">
        <v>1</v>
      </c>
      <c r="AG73" s="48"/>
      <c r="AH73" s="107"/>
      <c r="AI73" s="101"/>
      <c r="AJ73" s="101"/>
      <c r="AK73" s="102" t="str">
        <f t="shared" si="14"/>
        <v>ok</v>
      </c>
      <c r="AL73" s="102" t="str">
        <f t="shared" si="15"/>
        <v>ok</v>
      </c>
      <c r="AM73" s="54"/>
    </row>
    <row r="74" spans="1:39" customFormat="1" ht="36" x14ac:dyDescent="0.25">
      <c r="A74" s="68" t="s">
        <v>323</v>
      </c>
      <c r="B74" s="23" t="s">
        <v>318</v>
      </c>
      <c r="C74" s="84" t="s">
        <v>319</v>
      </c>
      <c r="D74" s="25" t="s">
        <v>324</v>
      </c>
      <c r="E74" s="23" t="s">
        <v>78</v>
      </c>
      <c r="F74" s="23" t="s">
        <v>122</v>
      </c>
      <c r="G74" s="21"/>
      <c r="H74" s="106" t="str">
        <f t="shared" si="18"/>
        <v>Nog te beantwoorden</v>
      </c>
      <c r="I74" s="28" t="s">
        <v>123</v>
      </c>
      <c r="J74" s="97"/>
      <c r="K74" s="53" t="s">
        <v>80</v>
      </c>
      <c r="L74" s="65"/>
      <c r="M74" s="65" t="s">
        <v>80</v>
      </c>
      <c r="N74" s="52" t="s">
        <v>300</v>
      </c>
      <c r="O74" s="45"/>
      <c r="P74" s="45"/>
      <c r="Q74" s="45"/>
      <c r="R74" s="45"/>
      <c r="S74" s="45"/>
      <c r="T74" s="45"/>
      <c r="U74" s="45"/>
      <c r="V74" s="45"/>
      <c r="W74" s="49" t="str">
        <f t="shared" si="13"/>
        <v>Uitvragen</v>
      </c>
      <c r="X74" s="76">
        <f t="shared" si="19"/>
        <v>1</v>
      </c>
      <c r="Y74" s="81"/>
      <c r="Z74" s="48">
        <v>1</v>
      </c>
      <c r="AA74" s="48">
        <v>1</v>
      </c>
      <c r="AB74" s="48">
        <v>1</v>
      </c>
      <c r="AC74" s="48">
        <v>1</v>
      </c>
      <c r="AD74" s="48"/>
      <c r="AE74" s="48"/>
      <c r="AF74" s="48">
        <v>1</v>
      </c>
      <c r="AG74" s="48"/>
      <c r="AH74" s="107"/>
      <c r="AI74" s="101"/>
      <c r="AJ74" s="101"/>
      <c r="AK74" s="102" t="str">
        <f t="shared" si="14"/>
        <v>ok</v>
      </c>
      <c r="AL74" s="102" t="str">
        <f t="shared" si="15"/>
        <v>ok</v>
      </c>
      <c r="AM74" s="45"/>
    </row>
    <row r="75" spans="1:39" customFormat="1" ht="36" x14ac:dyDescent="0.25">
      <c r="A75" s="68" t="s">
        <v>325</v>
      </c>
      <c r="B75" s="23" t="s">
        <v>318</v>
      </c>
      <c r="C75" s="84" t="s">
        <v>319</v>
      </c>
      <c r="D75" s="25" t="s">
        <v>326</v>
      </c>
      <c r="E75" s="23" t="s">
        <v>78</v>
      </c>
      <c r="F75" s="23" t="s">
        <v>122</v>
      </c>
      <c r="G75" s="21"/>
      <c r="H75" s="106" t="str">
        <f t="shared" si="18"/>
        <v>Nog te beantwoorden</v>
      </c>
      <c r="I75" s="28" t="s">
        <v>123</v>
      </c>
      <c r="J75" s="97"/>
      <c r="K75" s="53" t="s">
        <v>130</v>
      </c>
      <c r="L75" s="65"/>
      <c r="M75" s="65" t="s">
        <v>80</v>
      </c>
      <c r="N75" s="52" t="s">
        <v>300</v>
      </c>
      <c r="O75" s="45"/>
      <c r="P75" s="45"/>
      <c r="Q75" s="45"/>
      <c r="R75" s="45"/>
      <c r="S75" s="45"/>
      <c r="T75" s="45"/>
      <c r="U75" s="45"/>
      <c r="V75" s="45"/>
      <c r="W75" s="49" t="str">
        <f t="shared" si="13"/>
        <v>Uitvragen</v>
      </c>
      <c r="X75" s="76">
        <f t="shared" si="19"/>
        <v>1</v>
      </c>
      <c r="Y75" s="81"/>
      <c r="Z75" s="48">
        <v>1</v>
      </c>
      <c r="AA75" s="48">
        <v>1</v>
      </c>
      <c r="AB75" s="48">
        <v>1</v>
      </c>
      <c r="AC75" s="48">
        <v>1</v>
      </c>
      <c r="AD75" s="48"/>
      <c r="AE75" s="48"/>
      <c r="AF75" s="48">
        <v>1</v>
      </c>
      <c r="AG75" s="48"/>
      <c r="AH75" s="107"/>
      <c r="AI75" s="101">
        <v>2</v>
      </c>
      <c r="AJ75" s="101"/>
      <c r="AK75" s="102" t="str">
        <f t="shared" si="14"/>
        <v>ok</v>
      </c>
      <c r="AL75" s="102" t="str">
        <f t="shared" si="15"/>
        <v>ok</v>
      </c>
      <c r="AM75" s="45"/>
    </row>
    <row r="76" spans="1:39" customFormat="1" ht="24" x14ac:dyDescent="0.25">
      <c r="A76" s="68" t="s">
        <v>327</v>
      </c>
      <c r="B76" s="23" t="s">
        <v>318</v>
      </c>
      <c r="C76" s="84" t="s">
        <v>319</v>
      </c>
      <c r="D76" s="25" t="s">
        <v>328</v>
      </c>
      <c r="E76" s="23" t="s">
        <v>130</v>
      </c>
      <c r="F76" s="23" t="s">
        <v>147</v>
      </c>
      <c r="G76" s="21"/>
      <c r="H76" s="106" t="s">
        <v>79</v>
      </c>
      <c r="I76" s="28" t="s">
        <v>123</v>
      </c>
      <c r="J76" s="97"/>
      <c r="K76" s="53" t="s">
        <v>80</v>
      </c>
      <c r="L76" s="65"/>
      <c r="M76" s="65" t="s">
        <v>80</v>
      </c>
      <c r="N76" s="52" t="s">
        <v>300</v>
      </c>
      <c r="O76" s="45"/>
      <c r="P76" s="45"/>
      <c r="Q76" s="45"/>
      <c r="R76" s="45"/>
      <c r="S76" s="45"/>
      <c r="T76" s="45"/>
      <c r="U76" s="45"/>
      <c r="V76" s="45"/>
      <c r="W76" s="49" t="str">
        <f t="shared" si="13"/>
        <v>Vervallen</v>
      </c>
      <c r="X76" s="76">
        <f t="shared" si="19"/>
        <v>-1</v>
      </c>
      <c r="Y76" s="81"/>
      <c r="Z76" s="48">
        <v>1</v>
      </c>
      <c r="AA76" s="48">
        <v>1</v>
      </c>
      <c r="AB76" s="48">
        <v>1</v>
      </c>
      <c r="AC76" s="48">
        <v>1</v>
      </c>
      <c r="AD76" s="48"/>
      <c r="AE76" s="48"/>
      <c r="AF76" s="48">
        <v>1</v>
      </c>
      <c r="AG76" s="48"/>
      <c r="AH76" s="107"/>
      <c r="AI76" s="101"/>
      <c r="AJ76" s="101"/>
      <c r="AK76" s="102" t="str">
        <f t="shared" si="14"/>
        <v>ok</v>
      </c>
      <c r="AL76" s="102" t="str">
        <f t="shared" si="15"/>
        <v>ok</v>
      </c>
      <c r="AM76" s="45"/>
    </row>
    <row r="77" spans="1:39" customFormat="1" ht="48" x14ac:dyDescent="0.25">
      <c r="A77" s="68" t="s">
        <v>329</v>
      </c>
      <c r="B77" s="23" t="s">
        <v>318</v>
      </c>
      <c r="C77" s="84" t="s">
        <v>319</v>
      </c>
      <c r="D77" s="23" t="s">
        <v>330</v>
      </c>
      <c r="E77" s="23" t="s">
        <v>78</v>
      </c>
      <c r="F77" s="23" t="s">
        <v>122</v>
      </c>
      <c r="G77" s="21"/>
      <c r="H77" s="106" t="str">
        <f t="shared" si="18"/>
        <v>Nog te beantwoorden</v>
      </c>
      <c r="I77" s="28" t="s">
        <v>123</v>
      </c>
      <c r="J77" s="97"/>
      <c r="K77" s="53" t="s">
        <v>80</v>
      </c>
      <c r="L77" s="65" t="s">
        <v>331</v>
      </c>
      <c r="M77" s="65" t="s">
        <v>80</v>
      </c>
      <c r="N77" s="52" t="s">
        <v>300</v>
      </c>
      <c r="O77" s="45"/>
      <c r="P77" s="45"/>
      <c r="Q77" s="45"/>
      <c r="R77" s="45"/>
      <c r="S77" s="45"/>
      <c r="T77" s="45"/>
      <c r="U77" s="45"/>
      <c r="V77" s="45"/>
      <c r="W77" s="49" t="str">
        <f t="shared" si="13"/>
        <v>Uitvragen</v>
      </c>
      <c r="X77" s="76">
        <f t="shared" si="19"/>
        <v>1</v>
      </c>
      <c r="Y77" s="81"/>
      <c r="Z77" s="48">
        <v>1</v>
      </c>
      <c r="AA77" s="48">
        <v>1</v>
      </c>
      <c r="AB77" s="48">
        <v>1</v>
      </c>
      <c r="AC77" s="48">
        <v>1</v>
      </c>
      <c r="AD77" s="48"/>
      <c r="AE77" s="48"/>
      <c r="AF77" s="48">
        <v>1</v>
      </c>
      <c r="AG77" s="48"/>
      <c r="AH77" s="107"/>
      <c r="AI77" s="101">
        <v>2</v>
      </c>
      <c r="AJ77" s="101"/>
      <c r="AK77" s="102" t="str">
        <f t="shared" si="14"/>
        <v>ok</v>
      </c>
      <c r="AL77" s="102" t="str">
        <f t="shared" si="15"/>
        <v>ok</v>
      </c>
      <c r="AM77" s="45"/>
    </row>
    <row r="78" spans="1:39" customFormat="1" ht="48" x14ac:dyDescent="0.25">
      <c r="A78" s="68" t="s">
        <v>332</v>
      </c>
      <c r="B78" s="23" t="s">
        <v>318</v>
      </c>
      <c r="C78" s="84" t="s">
        <v>319</v>
      </c>
      <c r="D78" s="23" t="s">
        <v>333</v>
      </c>
      <c r="E78" s="23" t="s">
        <v>78</v>
      </c>
      <c r="F78" s="23" t="s">
        <v>122</v>
      </c>
      <c r="G78" s="21"/>
      <c r="H78" s="106" t="str">
        <f t="shared" si="18"/>
        <v>Nog te beantwoorden</v>
      </c>
      <c r="I78" s="28" t="s">
        <v>123</v>
      </c>
      <c r="J78" s="97" t="s">
        <v>142</v>
      </c>
      <c r="K78" s="53" t="s">
        <v>80</v>
      </c>
      <c r="L78" s="65"/>
      <c r="M78" s="65" t="s">
        <v>80</v>
      </c>
      <c r="N78" s="52" t="s">
        <v>300</v>
      </c>
      <c r="O78" s="45"/>
      <c r="P78" s="45"/>
      <c r="Q78" s="45"/>
      <c r="R78" s="45"/>
      <c r="S78" s="45"/>
      <c r="T78" s="45"/>
      <c r="U78" s="45"/>
      <c r="V78" s="45"/>
      <c r="W78" s="49" t="str">
        <f t="shared" si="13"/>
        <v>Uitvragen</v>
      </c>
      <c r="X78" s="76">
        <f t="shared" si="19"/>
        <v>1</v>
      </c>
      <c r="Y78" s="81"/>
      <c r="Z78" s="48">
        <v>1</v>
      </c>
      <c r="AA78" s="48">
        <v>1</v>
      </c>
      <c r="AB78" s="48">
        <v>1</v>
      </c>
      <c r="AC78" s="48">
        <v>1</v>
      </c>
      <c r="AD78" s="48"/>
      <c r="AE78" s="48"/>
      <c r="AF78" s="48">
        <v>1</v>
      </c>
      <c r="AG78" s="48"/>
      <c r="AH78" s="107"/>
      <c r="AI78" s="101"/>
      <c r="AJ78" s="101"/>
      <c r="AK78" s="102" t="str">
        <f t="shared" si="14"/>
        <v>ok</v>
      </c>
      <c r="AL78" s="102" t="str">
        <f t="shared" si="15"/>
        <v>ok</v>
      </c>
      <c r="AM78" s="45"/>
    </row>
    <row r="79" spans="1:39" customFormat="1" ht="36" x14ac:dyDescent="0.25">
      <c r="A79" s="68" t="s">
        <v>334</v>
      </c>
      <c r="B79" s="23" t="s">
        <v>318</v>
      </c>
      <c r="C79" s="84" t="s">
        <v>319</v>
      </c>
      <c r="D79" s="25" t="s">
        <v>335</v>
      </c>
      <c r="E79" s="23" t="s">
        <v>78</v>
      </c>
      <c r="F79" s="23" t="s">
        <v>122</v>
      </c>
      <c r="G79" s="21"/>
      <c r="H79" s="106" t="str">
        <f t="shared" si="18"/>
        <v>Nog te beantwoorden</v>
      </c>
      <c r="I79" s="28" t="s">
        <v>123</v>
      </c>
      <c r="J79" s="97"/>
      <c r="K79" s="53" t="s">
        <v>80</v>
      </c>
      <c r="L79" s="65" t="s">
        <v>213</v>
      </c>
      <c r="M79" s="65" t="s">
        <v>80</v>
      </c>
      <c r="N79" s="52" t="s">
        <v>300</v>
      </c>
      <c r="O79" s="45"/>
      <c r="P79" s="45"/>
      <c r="Q79" s="45"/>
      <c r="R79" s="45"/>
      <c r="S79" s="45"/>
      <c r="T79" s="45"/>
      <c r="U79" s="45"/>
      <c r="V79" s="45"/>
      <c r="W79" s="49" t="str">
        <f t="shared" si="13"/>
        <v>Uitvragen</v>
      </c>
      <c r="X79" s="76">
        <f t="shared" si="19"/>
        <v>1</v>
      </c>
      <c r="Y79" s="81"/>
      <c r="Z79" s="48">
        <v>1</v>
      </c>
      <c r="AA79" s="48">
        <v>1</v>
      </c>
      <c r="AB79" s="48">
        <v>1</v>
      </c>
      <c r="AC79" s="48">
        <v>1</v>
      </c>
      <c r="AD79" s="48"/>
      <c r="AE79" s="48"/>
      <c r="AF79" s="48">
        <v>1</v>
      </c>
      <c r="AG79" s="48"/>
      <c r="AH79" s="107"/>
      <c r="AI79" s="101"/>
      <c r="AJ79" s="101"/>
      <c r="AK79" s="102" t="str">
        <f t="shared" si="14"/>
        <v>ok</v>
      </c>
      <c r="AL79" s="102" t="str">
        <f t="shared" si="15"/>
        <v>ok</v>
      </c>
      <c r="AM79" s="45"/>
    </row>
    <row r="80" spans="1:39" customFormat="1" ht="48" x14ac:dyDescent="0.25">
      <c r="A80" s="68" t="s">
        <v>336</v>
      </c>
      <c r="B80" s="23" t="s">
        <v>318</v>
      </c>
      <c r="C80" s="84" t="s">
        <v>319</v>
      </c>
      <c r="D80" s="23" t="s">
        <v>337</v>
      </c>
      <c r="E80" s="23" t="s">
        <v>78</v>
      </c>
      <c r="F80" s="23" t="s">
        <v>122</v>
      </c>
      <c r="G80" s="21"/>
      <c r="H80" s="106" t="str">
        <f t="shared" si="18"/>
        <v>Nog te beantwoorden</v>
      </c>
      <c r="I80" s="28" t="s">
        <v>123</v>
      </c>
      <c r="J80" s="97"/>
      <c r="K80" s="53" t="s">
        <v>80</v>
      </c>
      <c r="L80" s="65"/>
      <c r="M80" s="65" t="s">
        <v>80</v>
      </c>
      <c r="N80" s="52" t="s">
        <v>300</v>
      </c>
      <c r="O80" s="45"/>
      <c r="P80" s="45"/>
      <c r="Q80" s="45"/>
      <c r="R80" s="45"/>
      <c r="S80" s="45"/>
      <c r="T80" s="45"/>
      <c r="U80" s="45"/>
      <c r="V80" s="45"/>
      <c r="W80" s="49" t="str">
        <f t="shared" si="13"/>
        <v>Uitvragen</v>
      </c>
      <c r="X80" s="76">
        <f t="shared" si="19"/>
        <v>1</v>
      </c>
      <c r="Y80" s="81"/>
      <c r="Z80" s="48">
        <v>1</v>
      </c>
      <c r="AA80" s="48">
        <v>1</v>
      </c>
      <c r="AB80" s="48">
        <v>1</v>
      </c>
      <c r="AC80" s="48">
        <v>1</v>
      </c>
      <c r="AD80" s="48"/>
      <c r="AE80" s="48"/>
      <c r="AF80" s="48">
        <v>1</v>
      </c>
      <c r="AG80" s="48"/>
      <c r="AH80" s="107"/>
      <c r="AI80" s="101"/>
      <c r="AJ80" s="101"/>
      <c r="AK80" s="102" t="str">
        <f t="shared" si="14"/>
        <v>ok</v>
      </c>
      <c r="AL80" s="102" t="str">
        <f t="shared" si="15"/>
        <v>ok</v>
      </c>
      <c r="AM80" s="45"/>
    </row>
    <row r="81" spans="1:39" customFormat="1" ht="24" x14ac:dyDescent="0.25">
      <c r="A81" s="68" t="s">
        <v>338</v>
      </c>
      <c r="B81" s="23" t="s">
        <v>318</v>
      </c>
      <c r="C81" s="84" t="s">
        <v>319</v>
      </c>
      <c r="D81" s="23" t="s">
        <v>339</v>
      </c>
      <c r="E81" s="23" t="s">
        <v>78</v>
      </c>
      <c r="F81" s="23" t="s">
        <v>122</v>
      </c>
      <c r="G81" s="21"/>
      <c r="H81" s="106" t="str">
        <f t="shared" si="18"/>
        <v>Nog te beantwoorden</v>
      </c>
      <c r="I81" s="28" t="s">
        <v>123</v>
      </c>
      <c r="J81" s="97"/>
      <c r="K81" s="53" t="s">
        <v>80</v>
      </c>
      <c r="L81" s="65" t="s">
        <v>340</v>
      </c>
      <c r="M81" s="65" t="s">
        <v>80</v>
      </c>
      <c r="N81" s="52" t="s">
        <v>300</v>
      </c>
      <c r="O81" s="45"/>
      <c r="P81" s="45"/>
      <c r="Q81" s="45"/>
      <c r="R81" s="45"/>
      <c r="S81" s="45"/>
      <c r="T81" s="45"/>
      <c r="U81" s="45"/>
      <c r="V81" s="45"/>
      <c r="W81" s="49" t="str">
        <f t="shared" si="13"/>
        <v>Uitvragen</v>
      </c>
      <c r="X81" s="76">
        <f t="shared" si="19"/>
        <v>1</v>
      </c>
      <c r="Y81" s="81"/>
      <c r="Z81" s="48">
        <v>1</v>
      </c>
      <c r="AA81" s="48">
        <v>1</v>
      </c>
      <c r="AB81" s="48">
        <v>1</v>
      </c>
      <c r="AC81" s="48">
        <v>1</v>
      </c>
      <c r="AD81" s="48"/>
      <c r="AE81" s="48"/>
      <c r="AF81" s="48">
        <v>1</v>
      </c>
      <c r="AG81" s="48"/>
      <c r="AH81" s="107"/>
      <c r="AI81" s="101"/>
      <c r="AJ81" s="101"/>
      <c r="AK81" s="102" t="str">
        <f t="shared" si="14"/>
        <v>ok</v>
      </c>
      <c r="AL81" s="102" t="str">
        <f t="shared" si="15"/>
        <v>ok</v>
      </c>
      <c r="AM81" s="45"/>
    </row>
    <row r="82" spans="1:39" customFormat="1" ht="60" x14ac:dyDescent="0.25">
      <c r="A82" s="68" t="s">
        <v>341</v>
      </c>
      <c r="B82" s="23" t="s">
        <v>342</v>
      </c>
      <c r="C82" s="84" t="s">
        <v>343</v>
      </c>
      <c r="D82" s="23" t="s">
        <v>344</v>
      </c>
      <c r="E82" s="23" t="s">
        <v>78</v>
      </c>
      <c r="F82" s="23" t="s">
        <v>122</v>
      </c>
      <c r="G82" s="21"/>
      <c r="H82" s="106" t="str">
        <f t="shared" si="18"/>
        <v>Nog te beantwoorden</v>
      </c>
      <c r="I82" s="28" t="s">
        <v>123</v>
      </c>
      <c r="J82" s="97"/>
      <c r="K82" s="53" t="s">
        <v>130</v>
      </c>
      <c r="L82" s="71"/>
      <c r="M82" s="65" t="s">
        <v>80</v>
      </c>
      <c r="N82" s="52" t="s">
        <v>300</v>
      </c>
      <c r="O82" s="45"/>
      <c r="W82" s="49" t="str">
        <f t="shared" si="13"/>
        <v>Uitvragen</v>
      </c>
      <c r="X82" s="76">
        <f t="shared" si="19"/>
        <v>1</v>
      </c>
      <c r="Y82" s="81"/>
      <c r="Z82" s="48">
        <v>1</v>
      </c>
      <c r="AA82" s="48">
        <v>1</v>
      </c>
      <c r="AB82" s="48">
        <v>1</v>
      </c>
      <c r="AC82" s="48">
        <v>1</v>
      </c>
      <c r="AD82" s="48"/>
      <c r="AE82" s="48"/>
      <c r="AF82" s="48">
        <v>1</v>
      </c>
      <c r="AG82" s="48"/>
      <c r="AH82" s="107"/>
      <c r="AI82" s="101">
        <v>2</v>
      </c>
      <c r="AJ82" s="101"/>
      <c r="AK82" s="102" t="str">
        <f t="shared" si="14"/>
        <v>ok</v>
      </c>
      <c r="AL82" s="102" t="str">
        <f t="shared" si="15"/>
        <v>ok</v>
      </c>
      <c r="AM82" s="45"/>
    </row>
    <row r="83" spans="1:39" customFormat="1" ht="36" x14ac:dyDescent="0.25">
      <c r="A83" s="68" t="s">
        <v>345</v>
      </c>
      <c r="B83" s="23" t="s">
        <v>342</v>
      </c>
      <c r="C83" s="84" t="s">
        <v>343</v>
      </c>
      <c r="D83" s="25" t="s">
        <v>346</v>
      </c>
      <c r="E83" s="23" t="s">
        <v>78</v>
      </c>
      <c r="F83" s="23" t="s">
        <v>122</v>
      </c>
      <c r="G83" s="21"/>
      <c r="H83" s="106" t="str">
        <f t="shared" si="18"/>
        <v>Nog te beantwoorden</v>
      </c>
      <c r="I83" s="28" t="s">
        <v>123</v>
      </c>
      <c r="J83" s="97" t="s">
        <v>142</v>
      </c>
      <c r="K83" s="53" t="s">
        <v>130</v>
      </c>
      <c r="L83" s="71"/>
      <c r="M83" s="65" t="s">
        <v>80</v>
      </c>
      <c r="N83" s="52" t="s">
        <v>300</v>
      </c>
      <c r="O83" s="45"/>
      <c r="W83" s="49" t="str">
        <f t="shared" ref="W83:W89" si="20">IF(AND(OR(_OnPrem*Z83=1,_ICT_UMC*AA83=1,_KOPPELING*AB83=1,_SaaS*AC83=1,_Support*AD83=1,_SLA_EDU*AE83=1,_Medisch*AF83=1,_Data*AG83=1),X83=1,AK83="ok",AL83="ok"),"Uitvragen","Vervallen")</f>
        <v>Uitvragen</v>
      </c>
      <c r="X83" s="76">
        <f t="shared" si="19"/>
        <v>1</v>
      </c>
      <c r="Y83" s="81"/>
      <c r="Z83" s="48">
        <v>1</v>
      </c>
      <c r="AA83" s="48">
        <v>1</v>
      </c>
      <c r="AB83" s="48">
        <v>1</v>
      </c>
      <c r="AC83" s="48">
        <v>1</v>
      </c>
      <c r="AD83" s="48"/>
      <c r="AE83" s="48"/>
      <c r="AF83" s="48">
        <v>1</v>
      </c>
      <c r="AG83" s="48"/>
      <c r="AH83" s="107"/>
      <c r="AI83" s="101">
        <v>2</v>
      </c>
      <c r="AJ83" s="101"/>
      <c r="AK83" s="102" t="str">
        <f t="shared" ref="AK83:AK89" si="21">IF(OR(AI83=0,_Beschik&lt;=AI83),"ok","nok")</f>
        <v>ok</v>
      </c>
      <c r="AL83" s="102" t="str">
        <f t="shared" ref="AL83:AL89" si="22">IF(OR(AJ83=0,_Vertrouw&lt;=AJ83),"ok","nok")</f>
        <v>ok</v>
      </c>
      <c r="AM83" s="45"/>
    </row>
    <row r="84" spans="1:39" customFormat="1" ht="60" x14ac:dyDescent="0.25">
      <c r="A84" s="68" t="s">
        <v>347</v>
      </c>
      <c r="B84" s="23" t="s">
        <v>342</v>
      </c>
      <c r="C84" s="84" t="s">
        <v>343</v>
      </c>
      <c r="D84" s="23" t="s">
        <v>348</v>
      </c>
      <c r="E84" s="23" t="s">
        <v>78</v>
      </c>
      <c r="F84" s="23" t="s">
        <v>122</v>
      </c>
      <c r="G84" s="21"/>
      <c r="H84" s="106" t="str">
        <f t="shared" si="18"/>
        <v>Nog te beantwoorden</v>
      </c>
      <c r="I84" s="28" t="s">
        <v>123</v>
      </c>
      <c r="J84" s="97"/>
      <c r="K84" s="53" t="s">
        <v>80</v>
      </c>
      <c r="L84" s="71"/>
      <c r="M84" s="65" t="s">
        <v>80</v>
      </c>
      <c r="N84" s="52" t="s">
        <v>300</v>
      </c>
      <c r="O84" s="45"/>
      <c r="W84" s="49" t="str">
        <f t="shared" si="20"/>
        <v>Uitvragen</v>
      </c>
      <c r="X84" s="76">
        <f t="shared" si="19"/>
        <v>1</v>
      </c>
      <c r="Y84" s="81"/>
      <c r="Z84" s="48">
        <v>1</v>
      </c>
      <c r="AA84" s="48">
        <v>1</v>
      </c>
      <c r="AB84" s="48">
        <v>1</v>
      </c>
      <c r="AC84" s="48">
        <v>1</v>
      </c>
      <c r="AD84" s="48"/>
      <c r="AE84" s="48"/>
      <c r="AF84" s="48">
        <v>1</v>
      </c>
      <c r="AG84" s="48"/>
      <c r="AH84" s="107"/>
      <c r="AI84" s="101">
        <v>2</v>
      </c>
      <c r="AJ84" s="101"/>
      <c r="AK84" s="102" t="str">
        <f t="shared" si="21"/>
        <v>ok</v>
      </c>
      <c r="AL84" s="102" t="str">
        <f t="shared" si="22"/>
        <v>ok</v>
      </c>
      <c r="AM84" s="45"/>
    </row>
    <row r="85" spans="1:39" customFormat="1" ht="72" x14ac:dyDescent="0.25">
      <c r="A85" s="68" t="s">
        <v>349</v>
      </c>
      <c r="B85" s="23" t="s">
        <v>342</v>
      </c>
      <c r="C85" s="84" t="s">
        <v>343</v>
      </c>
      <c r="D85" s="23" t="s">
        <v>816</v>
      </c>
      <c r="E85" s="23" t="s">
        <v>130</v>
      </c>
      <c r="F85" s="23" t="s">
        <v>147</v>
      </c>
      <c r="G85" s="21"/>
      <c r="H85" s="106" t="s">
        <v>79</v>
      </c>
      <c r="I85" s="28" t="s">
        <v>123</v>
      </c>
      <c r="J85" s="97"/>
      <c r="K85" s="53" t="s">
        <v>80</v>
      </c>
      <c r="L85" s="71"/>
      <c r="M85" s="65" t="s">
        <v>80</v>
      </c>
      <c r="N85" s="52" t="s">
        <v>300</v>
      </c>
      <c r="O85" s="45"/>
      <c r="W85" s="49" t="str">
        <f t="shared" si="20"/>
        <v>Vervallen</v>
      </c>
      <c r="X85" s="76">
        <f t="shared" si="19"/>
        <v>-1</v>
      </c>
      <c r="Y85" s="81"/>
      <c r="Z85" s="48">
        <v>1</v>
      </c>
      <c r="AA85" s="48">
        <v>1</v>
      </c>
      <c r="AB85" s="48">
        <v>1</v>
      </c>
      <c r="AC85" s="48">
        <v>1</v>
      </c>
      <c r="AD85" s="48"/>
      <c r="AE85" s="48"/>
      <c r="AF85" s="48">
        <v>1</v>
      </c>
      <c r="AG85" s="48"/>
      <c r="AH85" s="107"/>
      <c r="AI85" s="101">
        <v>2</v>
      </c>
      <c r="AJ85" s="101"/>
      <c r="AK85" s="102" t="str">
        <f t="shared" si="21"/>
        <v>ok</v>
      </c>
      <c r="AL85" s="102" t="str">
        <f t="shared" si="22"/>
        <v>ok</v>
      </c>
      <c r="AM85" s="45"/>
    </row>
    <row r="86" spans="1:39" customFormat="1" ht="36" x14ac:dyDescent="0.25">
      <c r="A86" s="68" t="s">
        <v>351</v>
      </c>
      <c r="B86" s="23" t="s">
        <v>342</v>
      </c>
      <c r="C86" s="84" t="s">
        <v>352</v>
      </c>
      <c r="D86" s="23" t="s">
        <v>353</v>
      </c>
      <c r="E86" s="23" t="s">
        <v>78</v>
      </c>
      <c r="F86" s="23" t="s">
        <v>122</v>
      </c>
      <c r="G86" s="21"/>
      <c r="H86" s="106" t="str">
        <f t="shared" si="18"/>
        <v>Nog te beantwoorden</v>
      </c>
      <c r="I86" s="28" t="s">
        <v>123</v>
      </c>
      <c r="J86" s="97" t="s">
        <v>142</v>
      </c>
      <c r="K86" s="53" t="s">
        <v>130</v>
      </c>
      <c r="L86" s="71" t="s">
        <v>213</v>
      </c>
      <c r="M86" s="65" t="s">
        <v>80</v>
      </c>
      <c r="N86" s="52" t="s">
        <v>300</v>
      </c>
      <c r="O86" s="45"/>
      <c r="W86" s="49" t="str">
        <f t="shared" si="20"/>
        <v>Uitvragen</v>
      </c>
      <c r="X86" s="76">
        <f t="shared" si="19"/>
        <v>1</v>
      </c>
      <c r="Y86" s="81"/>
      <c r="Z86" s="48">
        <v>1</v>
      </c>
      <c r="AA86" s="48">
        <v>1</v>
      </c>
      <c r="AB86" s="48">
        <v>1</v>
      </c>
      <c r="AC86" s="48">
        <v>1</v>
      </c>
      <c r="AD86" s="48"/>
      <c r="AE86" s="48"/>
      <c r="AF86" s="48">
        <v>1</v>
      </c>
      <c r="AG86" s="48"/>
      <c r="AH86" s="107"/>
      <c r="AI86" s="101"/>
      <c r="AJ86" s="101"/>
      <c r="AK86" s="102" t="str">
        <f t="shared" si="21"/>
        <v>ok</v>
      </c>
      <c r="AL86" s="102" t="str">
        <f t="shared" si="22"/>
        <v>ok</v>
      </c>
      <c r="AM86" s="45"/>
    </row>
    <row r="87" spans="1:39" customFormat="1" ht="48" x14ac:dyDescent="0.25">
      <c r="A87" s="68" t="s">
        <v>354</v>
      </c>
      <c r="B87" s="23" t="s">
        <v>342</v>
      </c>
      <c r="C87" s="84" t="s">
        <v>352</v>
      </c>
      <c r="D87" s="23" t="s">
        <v>355</v>
      </c>
      <c r="E87" s="23" t="s">
        <v>78</v>
      </c>
      <c r="F87" s="23" t="s">
        <v>122</v>
      </c>
      <c r="G87" s="21"/>
      <c r="H87" s="106" t="str">
        <f t="shared" si="18"/>
        <v>Nog te beantwoorden</v>
      </c>
      <c r="I87" s="28" t="s">
        <v>123</v>
      </c>
      <c r="J87" s="97"/>
      <c r="K87" s="53" t="s">
        <v>130</v>
      </c>
      <c r="L87" s="71" t="s">
        <v>213</v>
      </c>
      <c r="M87" s="65" t="s">
        <v>80</v>
      </c>
      <c r="N87" s="52" t="s">
        <v>300</v>
      </c>
      <c r="O87" s="45"/>
      <c r="W87" s="49" t="str">
        <f t="shared" si="20"/>
        <v>Uitvragen</v>
      </c>
      <c r="X87" s="76">
        <f t="shared" si="19"/>
        <v>1</v>
      </c>
      <c r="Y87" s="81"/>
      <c r="Z87" s="48">
        <v>1</v>
      </c>
      <c r="AA87" s="48">
        <v>1</v>
      </c>
      <c r="AB87" s="48">
        <v>1</v>
      </c>
      <c r="AC87" s="48">
        <v>1</v>
      </c>
      <c r="AD87" s="48"/>
      <c r="AE87" s="48"/>
      <c r="AF87" s="48">
        <v>1</v>
      </c>
      <c r="AG87" s="48"/>
      <c r="AH87" s="107"/>
      <c r="AI87" s="101">
        <v>2</v>
      </c>
      <c r="AJ87" s="101"/>
      <c r="AK87" s="102" t="str">
        <f t="shared" si="21"/>
        <v>ok</v>
      </c>
      <c r="AL87" s="102" t="str">
        <f t="shared" si="22"/>
        <v>ok</v>
      </c>
      <c r="AM87" s="45"/>
    </row>
    <row r="88" spans="1:39" customFormat="1" ht="24" x14ac:dyDescent="0.25">
      <c r="A88" s="68" t="s">
        <v>356</v>
      </c>
      <c r="B88" s="23" t="s">
        <v>357</v>
      </c>
      <c r="C88" s="84" t="s">
        <v>358</v>
      </c>
      <c r="D88" s="23" t="s">
        <v>359</v>
      </c>
      <c r="E88" s="23" t="s">
        <v>78</v>
      </c>
      <c r="F88" s="23" t="s">
        <v>122</v>
      </c>
      <c r="G88" s="21"/>
      <c r="H88" s="106" t="str">
        <f t="shared" ref="H88:H89" si="23">IF(OR(X88=-1,W88="vervallen",I88="Toegevoegd"),"Vraag vervallen","Nog te beantwoorden")</f>
        <v>Nog te beantwoorden</v>
      </c>
      <c r="I88" s="28" t="s">
        <v>123</v>
      </c>
      <c r="J88" s="97"/>
      <c r="K88" s="53" t="s">
        <v>130</v>
      </c>
      <c r="L88" s="71"/>
      <c r="M88" s="65" t="s">
        <v>80</v>
      </c>
      <c r="N88" s="52" t="s">
        <v>300</v>
      </c>
      <c r="W88" s="49" t="str">
        <f t="shared" si="20"/>
        <v>Uitvragen</v>
      </c>
      <c r="X88" s="76">
        <f t="shared" ref="X88:X89" si="24">IF(OR(AND(_KnockOut="Ja",E88="Knockout Eis"),AND(_Verificatie="Ja",OR(E88="Verificatie Eis",E88="Gewenst"))),1,-1)</f>
        <v>1</v>
      </c>
      <c r="Y88" s="81"/>
      <c r="Z88" s="48">
        <v>1</v>
      </c>
      <c r="AA88" s="48">
        <v>1</v>
      </c>
      <c r="AB88" s="48">
        <v>1</v>
      </c>
      <c r="AC88" s="48">
        <v>1</v>
      </c>
      <c r="AD88" s="48"/>
      <c r="AE88" s="48"/>
      <c r="AF88" s="48">
        <v>1</v>
      </c>
      <c r="AG88" s="48"/>
      <c r="AH88" s="107"/>
      <c r="AI88" s="101"/>
      <c r="AJ88" s="101"/>
      <c r="AK88" s="102" t="str">
        <f t="shared" si="21"/>
        <v>ok</v>
      </c>
      <c r="AL88" s="102" t="str">
        <f t="shared" si="22"/>
        <v>ok</v>
      </c>
      <c r="AM88" s="45"/>
    </row>
    <row r="89" spans="1:39" customFormat="1" ht="36" x14ac:dyDescent="0.25">
      <c r="A89" s="68" t="s">
        <v>360</v>
      </c>
      <c r="B89" s="23" t="s">
        <v>119</v>
      </c>
      <c r="C89" s="84" t="s">
        <v>358</v>
      </c>
      <c r="D89" s="23" t="s">
        <v>361</v>
      </c>
      <c r="E89" s="23" t="s">
        <v>78</v>
      </c>
      <c r="F89" s="23" t="s">
        <v>122</v>
      </c>
      <c r="G89" s="21"/>
      <c r="H89" s="106" t="str">
        <f t="shared" si="23"/>
        <v>Nog te beantwoorden</v>
      </c>
      <c r="I89" s="28" t="s">
        <v>123</v>
      </c>
      <c r="J89" s="97"/>
      <c r="K89" s="53" t="s">
        <v>130</v>
      </c>
      <c r="L89" s="71"/>
      <c r="M89" s="65" t="s">
        <v>80</v>
      </c>
      <c r="N89" s="52" t="s">
        <v>300</v>
      </c>
      <c r="W89" s="49" t="str">
        <f t="shared" si="20"/>
        <v>Uitvragen</v>
      </c>
      <c r="X89" s="76">
        <f t="shared" si="24"/>
        <v>1</v>
      </c>
      <c r="Y89" s="81"/>
      <c r="Z89" s="48">
        <v>1</v>
      </c>
      <c r="AA89" s="48">
        <v>1</v>
      </c>
      <c r="AB89" s="48">
        <v>1</v>
      </c>
      <c r="AC89" s="48">
        <v>1</v>
      </c>
      <c r="AD89" s="48"/>
      <c r="AE89" s="48"/>
      <c r="AF89" s="48">
        <v>1</v>
      </c>
      <c r="AG89" s="48"/>
      <c r="AH89" s="107"/>
      <c r="AI89" s="101"/>
      <c r="AJ89" s="101"/>
      <c r="AK89" s="102" t="str">
        <f t="shared" si="21"/>
        <v>ok</v>
      </c>
      <c r="AL89" s="102" t="str">
        <f t="shared" si="22"/>
        <v>ok</v>
      </c>
      <c r="AM89" s="45"/>
    </row>
  </sheetData>
  <sheetProtection algorithmName="SHA-512" hashValue="IsU+3iCyrhUjJaIX9HtaLy7TNdMnHhTFv8EaB/D5GAlsb+uXjdPdXOdGA2rtx9S07zTph2+v+5a+WAkDDfdmEw==" saltValue="OQdTiHn/RnOGTsSihT2ARw==" spinCount="100000" sheet="1" objects="1" scenarios="1" autoFilter="0"/>
  <autoFilter ref="A2:J89" xr:uid="{EA2E3BC2-8B4A-4309-89A9-BBF9D5818B7C}">
    <filterColumn colId="7">
      <filters>
        <filter val="Nog te beantwoorden"/>
      </filters>
    </filterColumn>
  </autoFilter>
  <mergeCells count="2">
    <mergeCell ref="A1:G1"/>
    <mergeCell ref="H1:I1"/>
  </mergeCells>
  <conditionalFormatting sqref="M3:M89">
    <cfRule type="expression" dxfId="1" priority="1">
      <formula>$M3&lt;&gt;$K3</formula>
    </cfRule>
  </conditionalFormatting>
  <dataValidations count="1">
    <dataValidation type="list" allowBlank="1" showInputMessage="1" showErrorMessage="1" sqref="G35 G50 G53" xr:uid="{84806A36-E591-4BF6-BD6C-1FB4A9F9ED14}">
      <formula1>"kort, uitgebreid, zeer uigebreid"</formula1>
    </dataValidation>
  </dataValidations>
  <pageMargins left="0.39370078740157499" right="0.39370078740157499" top="0.39370078740157499" bottom="0.39370078740157499" header="0.31496062992126" footer="0.31496062992126"/>
  <pageSetup paperSize="8" scale="82" fitToHeight="0" orientation="landscape" r:id="rId1"/>
  <headerFooter>
    <oddFooter>&amp;L&amp;D&amp;C&amp;A&amp;Rblad &amp;P van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B4B9FF1-B566-4270-9B02-ACFF950FB046}">
          <x14:formula1>
            <xm:f>Keuzelijst!$A$2:$A$9</xm:f>
          </x14:formula1>
          <xm:sqref>H3:H89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07490-A57B-446B-984C-D21B1B3BD192}">
  <sheetPr codeName="Blad4">
    <tabColor theme="1"/>
    <pageSetUpPr fitToPage="1"/>
  </sheetPr>
  <dimension ref="A1:AX229"/>
  <sheetViews>
    <sheetView zoomScaleNormal="100" workbookViewId="0">
      <pane ySplit="2" topLeftCell="A3" activePane="bottomLeft" state="frozen"/>
      <selection pane="bottomLeft" activeCell="A3" sqref="A3"/>
    </sheetView>
  </sheetViews>
  <sheetFormatPr defaultColWidth="9" defaultRowHeight="12" x14ac:dyDescent="0.2"/>
  <cols>
    <col min="1" max="1" width="3.42578125" style="74" customWidth="1"/>
    <col min="2" max="2" width="9.28515625" style="45" customWidth="1"/>
    <col min="3" max="3" width="11" style="45" customWidth="1"/>
    <col min="4" max="4" width="61.7109375" style="45" customWidth="1"/>
    <col min="5" max="5" width="9.7109375" style="45" customWidth="1"/>
    <col min="6" max="6" width="11.7109375" style="45" customWidth="1"/>
    <col min="7" max="7" width="7.5703125" style="45" customWidth="1"/>
    <col min="8" max="8" width="20" style="51" customWidth="1"/>
    <col min="9" max="9" width="17.42578125" style="51" customWidth="1"/>
    <col min="10" max="10" width="46.28515625" style="45" customWidth="1"/>
    <col min="11" max="11" width="4.85546875" style="97" hidden="1" customWidth="1"/>
    <col min="12" max="12" width="13.5703125" style="45" hidden="1" customWidth="1"/>
    <col min="13" max="13" width="20.85546875" style="65" hidden="1" customWidth="1"/>
    <col min="14" max="14" width="14.7109375" style="65" hidden="1" customWidth="1"/>
    <col min="15" max="15" width="9.140625" style="52" hidden="1" customWidth="1"/>
    <col min="16" max="23" width="9.140625" style="45" hidden="1" customWidth="1"/>
    <col min="24" max="24" width="9.42578125" style="45" hidden="1" customWidth="1"/>
    <col min="25" max="25" width="4.7109375" style="45" hidden="1" customWidth="1"/>
    <col min="26" max="26" width="3.85546875" style="45" hidden="1" customWidth="1"/>
    <col min="27" max="27" width="7.85546875" style="45" hidden="1" customWidth="1"/>
    <col min="28" max="28" width="8.42578125" style="45" hidden="1" customWidth="1"/>
    <col min="29" max="29" width="6.7109375" style="45" hidden="1" customWidth="1"/>
    <col min="30" max="31" width="5.5703125" style="45" hidden="1" customWidth="1"/>
    <col min="32" max="32" width="8.42578125" style="45" hidden="1" customWidth="1"/>
    <col min="33" max="33" width="6" style="45" hidden="1" customWidth="1"/>
    <col min="34" max="34" width="5.5703125" style="45" hidden="1" customWidth="1"/>
    <col min="35" max="35" width="5.5703125" style="50" hidden="1" customWidth="1"/>
    <col min="36" max="36" width="4.85546875" style="50" hidden="1" customWidth="1"/>
    <col min="37" max="37" width="5.42578125" style="50" hidden="1" customWidth="1"/>
    <col min="38" max="39" width="9" style="50" hidden="1" customWidth="1"/>
    <col min="40" max="40" width="9" style="45" hidden="1" customWidth="1"/>
    <col min="41" max="16384" width="9" style="45"/>
  </cols>
  <sheetData>
    <row r="1" spans="1:40" ht="40.15" customHeight="1" x14ac:dyDescent="0.2">
      <c r="A1" s="172" t="s">
        <v>81</v>
      </c>
      <c r="B1" s="173"/>
      <c r="C1" s="173"/>
      <c r="D1" s="173"/>
      <c r="E1" s="173"/>
      <c r="F1" s="173"/>
      <c r="G1" s="174"/>
      <c r="H1" s="175" t="s">
        <v>82</v>
      </c>
      <c r="I1" s="176"/>
      <c r="J1" s="128"/>
      <c r="L1" s="46" t="s">
        <v>83</v>
      </c>
      <c r="M1" s="66"/>
      <c r="N1" s="66"/>
      <c r="O1" s="70" t="s">
        <v>84</v>
      </c>
      <c r="V1" s="50" t="s">
        <v>85</v>
      </c>
      <c r="W1" s="85">
        <f>ROUND((W2-COUNTIF(H3:H270,"Nog te beantwoorden"))/W2*100,0)</f>
        <v>0</v>
      </c>
      <c r="X1" s="104" t="s">
        <v>86</v>
      </c>
      <c r="Y1" s="77" t="s">
        <v>83</v>
      </c>
      <c r="Z1" s="80"/>
      <c r="AA1" s="48"/>
      <c r="AB1" s="48"/>
      <c r="AC1" s="48"/>
      <c r="AD1" s="48"/>
      <c r="AE1" s="48"/>
      <c r="AF1" s="48"/>
      <c r="AG1" s="48"/>
      <c r="AH1" s="48"/>
      <c r="AI1" s="107"/>
      <c r="AJ1" s="99" t="s">
        <v>87</v>
      </c>
      <c r="AK1" s="99" t="s">
        <v>88</v>
      </c>
      <c r="AL1" s="100" t="s">
        <v>89</v>
      </c>
      <c r="AM1" s="100"/>
    </row>
    <row r="2" spans="1:40" ht="25.15" customHeight="1" x14ac:dyDescent="0.2">
      <c r="A2" s="122" t="s">
        <v>90</v>
      </c>
      <c r="B2" s="123" t="s">
        <v>91</v>
      </c>
      <c r="C2" s="124" t="s">
        <v>92</v>
      </c>
      <c r="D2" s="123" t="s">
        <v>93</v>
      </c>
      <c r="E2" s="122" t="s">
        <v>94</v>
      </c>
      <c r="F2" s="123" t="s">
        <v>95</v>
      </c>
      <c r="G2" s="123" t="s">
        <v>96</v>
      </c>
      <c r="H2" s="125" t="s">
        <v>97</v>
      </c>
      <c r="I2" s="126" t="s">
        <v>98</v>
      </c>
      <c r="J2" s="127" t="s">
        <v>362</v>
      </c>
      <c r="L2" s="46" t="s">
        <v>99</v>
      </c>
      <c r="M2" s="66" t="s">
        <v>100</v>
      </c>
      <c r="N2" s="66" t="s">
        <v>101</v>
      </c>
      <c r="O2" s="70" t="s">
        <v>84</v>
      </c>
      <c r="V2" s="50" t="s">
        <v>102</v>
      </c>
      <c r="W2" s="82">
        <f>COUNTIF(X:X,"Uitvragen")</f>
        <v>174</v>
      </c>
      <c r="X2" s="78" t="s">
        <v>1</v>
      </c>
      <c r="Y2" s="77" t="s">
        <v>103</v>
      </c>
      <c r="Z2" s="79" t="s">
        <v>104</v>
      </c>
      <c r="AA2" s="48" t="s">
        <v>105</v>
      </c>
      <c r="AB2" s="48" t="s">
        <v>106</v>
      </c>
      <c r="AC2" s="48" t="s">
        <v>107</v>
      </c>
      <c r="AD2" s="48" t="s">
        <v>108</v>
      </c>
      <c r="AE2" s="48" t="s">
        <v>109</v>
      </c>
      <c r="AF2" s="48" t="s">
        <v>110</v>
      </c>
      <c r="AG2" s="48" t="s">
        <v>111</v>
      </c>
      <c r="AH2" s="48" t="s">
        <v>112</v>
      </c>
      <c r="AI2" s="107" t="s">
        <v>113</v>
      </c>
      <c r="AJ2" s="99" t="s">
        <v>114</v>
      </c>
      <c r="AK2" s="99" t="s">
        <v>115</v>
      </c>
      <c r="AL2" s="100" t="s">
        <v>116</v>
      </c>
      <c r="AM2" s="100" t="s">
        <v>117</v>
      </c>
    </row>
    <row r="3" spans="1:40" customFormat="1" ht="36" x14ac:dyDescent="0.25">
      <c r="A3" s="68" t="s">
        <v>118</v>
      </c>
      <c r="B3" s="22" t="s">
        <v>119</v>
      </c>
      <c r="C3" s="84" t="s">
        <v>120</v>
      </c>
      <c r="D3" s="23" t="s">
        <v>363</v>
      </c>
      <c r="E3" s="23" t="s">
        <v>78</v>
      </c>
      <c r="F3" s="23" t="s">
        <v>122</v>
      </c>
      <c r="G3" s="21"/>
      <c r="H3" s="106" t="str">
        <f>IF(OR(Y3=-1,X3="vervallen",I3="Toegevoegd"),"Vraag vervallen","Nog te beantwoorden")</f>
        <v>Nog te beantwoorden</v>
      </c>
      <c r="I3" s="28" t="s">
        <v>123</v>
      </c>
      <c r="J3" s="24" t="s">
        <v>364</v>
      </c>
      <c r="K3" s="97"/>
      <c r="L3" s="47" t="s">
        <v>80</v>
      </c>
      <c r="M3" s="65" t="s">
        <v>124</v>
      </c>
      <c r="N3" s="65" t="s">
        <v>125</v>
      </c>
      <c r="O3" s="52"/>
      <c r="X3" s="49" t="str">
        <f t="shared" ref="X3:X66" si="0">IF(AND(OR(_OnPrem*AA3=1,_ICT_UMC*AB3=1,_KOPPELING*AC3=1,_SaaS*AD3=1,_Support*AE3=1,_SLA_EDU*AF3=1,_Medisch*AG3=1,_Data*AH3=1),Y3=1,AL3="ok",AM3="ok"),"Uitvragen","Vervallen")</f>
        <v>Uitvragen</v>
      </c>
      <c r="Y3" s="76">
        <f t="shared" ref="Y3" si="1">IF(OR(AND(_KnockOut="Ja",E3="Knockout Eis"),AND(_Verificatie="Ja",OR(E3="Verificatie Eis",E3="Gewenst"))),1,-1)</f>
        <v>1</v>
      </c>
      <c r="Z3" s="81"/>
      <c r="AA3" s="48">
        <v>1</v>
      </c>
      <c r="AB3" s="48">
        <v>1</v>
      </c>
      <c r="AC3" s="48"/>
      <c r="AD3" s="48">
        <v>1</v>
      </c>
      <c r="AE3" s="48"/>
      <c r="AF3" s="48"/>
      <c r="AG3" s="48"/>
      <c r="AH3" s="48"/>
      <c r="AI3" s="107"/>
      <c r="AJ3" s="101"/>
      <c r="AK3" s="101"/>
      <c r="AL3" s="102" t="str">
        <f t="shared" ref="AL3:AL66" si="2">IF(OR(AJ3=0,_Beschik&lt;=AJ3),"ok","nok")</f>
        <v>ok</v>
      </c>
      <c r="AM3" s="102" t="str">
        <f t="shared" ref="AM3:AM66" si="3">IF(OR(AK3=0,_Vertrouw&lt;=AK3),"ok","nok")</f>
        <v>ok</v>
      </c>
      <c r="AN3" s="45"/>
    </row>
    <row r="4" spans="1:40" customFormat="1" ht="36" x14ac:dyDescent="0.25">
      <c r="A4" s="68" t="s">
        <v>126</v>
      </c>
      <c r="B4" s="22" t="s">
        <v>119</v>
      </c>
      <c r="C4" s="84" t="s">
        <v>120</v>
      </c>
      <c r="D4" s="23" t="s">
        <v>127</v>
      </c>
      <c r="E4" s="23" t="s">
        <v>78</v>
      </c>
      <c r="F4" s="23" t="s">
        <v>122</v>
      </c>
      <c r="G4" s="21"/>
      <c r="H4" s="106" t="str">
        <f t="shared" ref="H4:H67" si="4">IF(OR(Y4=-1,X4="vervallen",I4="Toegevoegd"),"Vraag vervallen","Nog te beantwoorden")</f>
        <v>Nog te beantwoorden</v>
      </c>
      <c r="I4" s="28" t="s">
        <v>123</v>
      </c>
      <c r="J4" s="24" t="s">
        <v>365</v>
      </c>
      <c r="K4" s="97"/>
      <c r="L4" s="47" t="s">
        <v>80</v>
      </c>
      <c r="M4" s="65"/>
      <c r="N4" s="65" t="s">
        <v>80</v>
      </c>
      <c r="O4" s="52"/>
      <c r="X4" s="49" t="str">
        <f t="shared" si="0"/>
        <v>Uitvragen</v>
      </c>
      <c r="Y4" s="76">
        <f t="shared" ref="Y4:Y67" si="5">IF(OR(AND(_KnockOut="Ja",E4="Knockout Eis"),AND(_Verificatie="Ja",OR(E4="Verificatie Eis",E4="Gewenst"))),1,-1)</f>
        <v>1</v>
      </c>
      <c r="Z4" s="81"/>
      <c r="AA4" s="48">
        <v>1</v>
      </c>
      <c r="AB4" s="48">
        <v>1</v>
      </c>
      <c r="AC4" s="48"/>
      <c r="AD4" s="48">
        <v>1</v>
      </c>
      <c r="AE4" s="48"/>
      <c r="AF4" s="48"/>
      <c r="AG4" s="48"/>
      <c r="AH4" s="48"/>
      <c r="AI4" s="107"/>
      <c r="AJ4" s="101"/>
      <c r="AK4" s="101"/>
      <c r="AL4" s="102" t="str">
        <f t="shared" si="2"/>
        <v>ok</v>
      </c>
      <c r="AM4" s="102" t="str">
        <f t="shared" si="3"/>
        <v>ok</v>
      </c>
      <c r="AN4" s="45"/>
    </row>
    <row r="5" spans="1:40" customFormat="1" ht="72" x14ac:dyDescent="0.25">
      <c r="A5" s="68" t="s">
        <v>128</v>
      </c>
      <c r="B5" s="22" t="s">
        <v>119</v>
      </c>
      <c r="C5" s="84" t="s">
        <v>120</v>
      </c>
      <c r="D5" s="25" t="s">
        <v>129</v>
      </c>
      <c r="E5" s="23" t="s">
        <v>78</v>
      </c>
      <c r="F5" s="23" t="s">
        <v>122</v>
      </c>
      <c r="G5" s="21"/>
      <c r="H5" s="106" t="str">
        <f t="shared" si="4"/>
        <v>Nog te beantwoorden</v>
      </c>
      <c r="I5" s="28" t="s">
        <v>123</v>
      </c>
      <c r="J5" s="24" t="s">
        <v>366</v>
      </c>
      <c r="K5" s="97"/>
      <c r="L5" s="47" t="s">
        <v>130</v>
      </c>
      <c r="M5" s="65" t="s">
        <v>131</v>
      </c>
      <c r="N5" s="65" t="s">
        <v>80</v>
      </c>
      <c r="O5" s="52"/>
      <c r="X5" s="49" t="str">
        <f t="shared" si="0"/>
        <v>Uitvragen</v>
      </c>
      <c r="Y5" s="76">
        <f t="shared" si="5"/>
        <v>1</v>
      </c>
      <c r="Z5" s="81"/>
      <c r="AA5" s="48">
        <v>1</v>
      </c>
      <c r="AB5" s="48">
        <v>1</v>
      </c>
      <c r="AC5" s="48"/>
      <c r="AD5" s="48"/>
      <c r="AE5" s="48"/>
      <c r="AF5" s="48"/>
      <c r="AG5" s="48"/>
      <c r="AH5" s="48"/>
      <c r="AI5" s="107"/>
      <c r="AJ5" s="101"/>
      <c r="AK5" s="101"/>
      <c r="AL5" s="102" t="str">
        <f t="shared" si="2"/>
        <v>ok</v>
      </c>
      <c r="AM5" s="102" t="str">
        <f t="shared" si="3"/>
        <v>ok</v>
      </c>
      <c r="AN5" s="45"/>
    </row>
    <row r="6" spans="1:40" customFormat="1" ht="96" x14ac:dyDescent="0.25">
      <c r="A6" s="93" t="s">
        <v>367</v>
      </c>
      <c r="B6" s="83" t="s">
        <v>165</v>
      </c>
      <c r="C6" s="26" t="s">
        <v>133</v>
      </c>
      <c r="D6" s="25" t="s">
        <v>368</v>
      </c>
      <c r="E6" s="23" t="s">
        <v>369</v>
      </c>
      <c r="F6" s="23" t="s">
        <v>122</v>
      </c>
      <c r="G6" s="21"/>
      <c r="H6" s="106" t="str">
        <f t="shared" si="4"/>
        <v>Vraag vervallen</v>
      </c>
      <c r="I6" s="28" t="s">
        <v>370</v>
      </c>
      <c r="J6" s="24" t="s">
        <v>371</v>
      </c>
      <c r="K6" s="97" t="s">
        <v>372</v>
      </c>
      <c r="L6" s="47" t="s">
        <v>130</v>
      </c>
      <c r="M6" s="65"/>
      <c r="N6" s="65" t="s">
        <v>130</v>
      </c>
      <c r="O6" s="52"/>
      <c r="X6" s="49" t="str">
        <f t="shared" si="0"/>
        <v>Vervallen</v>
      </c>
      <c r="Y6" s="76">
        <f t="shared" si="5"/>
        <v>1</v>
      </c>
      <c r="Z6" s="81"/>
      <c r="AA6" s="48">
        <v>1</v>
      </c>
      <c r="AB6" s="48">
        <v>1</v>
      </c>
      <c r="AC6" s="48"/>
      <c r="AD6" s="48">
        <v>1</v>
      </c>
      <c r="AE6" s="48"/>
      <c r="AF6" s="48"/>
      <c r="AG6" s="48"/>
      <c r="AH6" s="48"/>
      <c r="AI6" s="107"/>
      <c r="AJ6" s="101"/>
      <c r="AK6" s="101">
        <v>2</v>
      </c>
      <c r="AL6" s="102" t="str">
        <f t="shared" si="2"/>
        <v>ok</v>
      </c>
      <c r="AM6" s="102" t="str">
        <f t="shared" si="3"/>
        <v>nok</v>
      </c>
      <c r="AN6" s="45"/>
    </row>
    <row r="7" spans="1:40" customFormat="1" ht="156" x14ac:dyDescent="0.25">
      <c r="A7" s="68" t="s">
        <v>132</v>
      </c>
      <c r="B7" s="22" t="s">
        <v>119</v>
      </c>
      <c r="C7" s="26" t="s">
        <v>133</v>
      </c>
      <c r="D7" s="25" t="s">
        <v>134</v>
      </c>
      <c r="E7" s="23" t="s">
        <v>369</v>
      </c>
      <c r="F7" s="67" t="s">
        <v>373</v>
      </c>
      <c r="G7" s="21"/>
      <c r="H7" s="106" t="str">
        <f t="shared" si="4"/>
        <v>Nog te beantwoorden</v>
      </c>
      <c r="I7" s="28" t="s">
        <v>123</v>
      </c>
      <c r="J7" s="24" t="s">
        <v>374</v>
      </c>
      <c r="K7" s="97"/>
      <c r="L7" s="47" t="s">
        <v>130</v>
      </c>
      <c r="M7" s="65"/>
      <c r="N7" s="65" t="s">
        <v>136</v>
      </c>
      <c r="O7" s="52"/>
      <c r="X7" s="49" t="str">
        <f t="shared" si="0"/>
        <v>Uitvragen</v>
      </c>
      <c r="Y7" s="76">
        <f t="shared" si="5"/>
        <v>1</v>
      </c>
      <c r="Z7" s="81"/>
      <c r="AA7" s="48"/>
      <c r="AB7" s="48"/>
      <c r="AC7" s="48"/>
      <c r="AD7" s="48"/>
      <c r="AE7" s="48">
        <v>1</v>
      </c>
      <c r="AF7" s="48"/>
      <c r="AG7" s="48"/>
      <c r="AH7" s="48"/>
      <c r="AI7" s="107"/>
      <c r="AJ7" s="101"/>
      <c r="AK7" s="101"/>
      <c r="AL7" s="102" t="str">
        <f t="shared" si="2"/>
        <v>ok</v>
      </c>
      <c r="AM7" s="102" t="str">
        <f t="shared" si="3"/>
        <v>ok</v>
      </c>
      <c r="AN7" s="45"/>
    </row>
    <row r="8" spans="1:40" customFormat="1" ht="108" x14ac:dyDescent="0.25">
      <c r="A8" s="68" t="s">
        <v>375</v>
      </c>
      <c r="B8" s="22" t="s">
        <v>119</v>
      </c>
      <c r="C8" s="26" t="s">
        <v>133</v>
      </c>
      <c r="D8" s="25" t="s">
        <v>376</v>
      </c>
      <c r="E8" s="23" t="s">
        <v>369</v>
      </c>
      <c r="F8" s="67" t="s">
        <v>373</v>
      </c>
      <c r="G8" s="21"/>
      <c r="H8" s="106" t="str">
        <f t="shared" si="4"/>
        <v>Vraag vervallen</v>
      </c>
      <c r="I8" s="28" t="s">
        <v>123</v>
      </c>
      <c r="J8" s="24" t="s">
        <v>377</v>
      </c>
      <c r="K8" s="97"/>
      <c r="L8" s="47" t="s">
        <v>130</v>
      </c>
      <c r="M8" s="65" t="s">
        <v>378</v>
      </c>
      <c r="N8" s="65" t="s">
        <v>136</v>
      </c>
      <c r="O8" s="52"/>
      <c r="X8" s="49" t="str">
        <f t="shared" si="0"/>
        <v>Vervallen</v>
      </c>
      <c r="Y8" s="76">
        <f t="shared" si="5"/>
        <v>1</v>
      </c>
      <c r="Z8" s="81"/>
      <c r="AA8" s="48"/>
      <c r="AB8" s="48"/>
      <c r="AC8" s="48"/>
      <c r="AD8" s="48"/>
      <c r="AE8" s="48">
        <v>1</v>
      </c>
      <c r="AF8" s="48"/>
      <c r="AG8" s="48"/>
      <c r="AH8" s="48"/>
      <c r="AI8" s="107"/>
      <c r="AJ8" s="101"/>
      <c r="AK8" s="101">
        <v>3</v>
      </c>
      <c r="AL8" s="102" t="str">
        <f t="shared" si="2"/>
        <v>ok</v>
      </c>
      <c r="AM8" s="102" t="str">
        <f t="shared" si="3"/>
        <v>nok</v>
      </c>
      <c r="AN8" s="45"/>
    </row>
    <row r="9" spans="1:40" customFormat="1" ht="84" x14ac:dyDescent="0.25">
      <c r="A9" s="68" t="s">
        <v>379</v>
      </c>
      <c r="B9" s="22" t="s">
        <v>119</v>
      </c>
      <c r="C9" s="26" t="s">
        <v>133</v>
      </c>
      <c r="D9" s="25" t="s">
        <v>380</v>
      </c>
      <c r="E9" s="23" t="s">
        <v>78</v>
      </c>
      <c r="F9" s="23" t="s">
        <v>122</v>
      </c>
      <c r="G9" s="21"/>
      <c r="H9" s="106" t="str">
        <f t="shared" si="4"/>
        <v>Vraag vervallen</v>
      </c>
      <c r="I9" s="28" t="s">
        <v>123</v>
      </c>
      <c r="J9" s="24" t="s">
        <v>381</v>
      </c>
      <c r="K9" s="97"/>
      <c r="L9" s="47" t="s">
        <v>80</v>
      </c>
      <c r="M9" s="65" t="s">
        <v>382</v>
      </c>
      <c r="N9" s="65" t="s">
        <v>136</v>
      </c>
      <c r="O9" s="52"/>
      <c r="X9" s="49" t="str">
        <f t="shared" si="0"/>
        <v>Vervallen</v>
      </c>
      <c r="Y9" s="76">
        <f t="shared" si="5"/>
        <v>1</v>
      </c>
      <c r="Z9" s="81"/>
      <c r="AA9" s="48">
        <v>1</v>
      </c>
      <c r="AB9" s="48">
        <v>1</v>
      </c>
      <c r="AC9" s="48"/>
      <c r="AD9" s="48">
        <v>1</v>
      </c>
      <c r="AE9" s="48"/>
      <c r="AF9" s="48"/>
      <c r="AG9" s="48">
        <v>1</v>
      </c>
      <c r="AH9" s="48"/>
      <c r="AI9" s="107"/>
      <c r="AJ9" s="101"/>
      <c r="AK9" s="101">
        <v>3</v>
      </c>
      <c r="AL9" s="102" t="str">
        <f t="shared" si="2"/>
        <v>ok</v>
      </c>
      <c r="AM9" s="102" t="str">
        <f t="shared" si="3"/>
        <v>nok</v>
      </c>
      <c r="AN9" s="45"/>
    </row>
    <row r="10" spans="1:40" customFormat="1" ht="72" x14ac:dyDescent="0.25">
      <c r="A10" s="68" t="s">
        <v>383</v>
      </c>
      <c r="B10" s="22" t="s">
        <v>119</v>
      </c>
      <c r="C10" s="26" t="s">
        <v>133</v>
      </c>
      <c r="D10" s="25" t="s">
        <v>384</v>
      </c>
      <c r="E10" s="23" t="s">
        <v>78</v>
      </c>
      <c r="F10" s="67" t="s">
        <v>385</v>
      </c>
      <c r="G10" s="21"/>
      <c r="H10" s="106" t="str">
        <f t="shared" si="4"/>
        <v>Vraag vervallen</v>
      </c>
      <c r="I10" s="28" t="s">
        <v>123</v>
      </c>
      <c r="J10" s="24" t="s">
        <v>386</v>
      </c>
      <c r="K10" s="97"/>
      <c r="L10" s="47" t="s">
        <v>80</v>
      </c>
      <c r="M10" s="65"/>
      <c r="N10" s="65" t="s">
        <v>80</v>
      </c>
      <c r="O10" s="52"/>
      <c r="X10" s="49" t="str">
        <f t="shared" si="0"/>
        <v>Vervallen</v>
      </c>
      <c r="Y10" s="76">
        <f t="shared" si="5"/>
        <v>1</v>
      </c>
      <c r="Z10" s="81"/>
      <c r="AA10" s="48">
        <v>1</v>
      </c>
      <c r="AB10" s="48">
        <v>1</v>
      </c>
      <c r="AC10" s="48"/>
      <c r="AD10" s="48">
        <v>1</v>
      </c>
      <c r="AE10" s="48"/>
      <c r="AF10" s="48"/>
      <c r="AG10" s="48">
        <v>1</v>
      </c>
      <c r="AH10" s="48"/>
      <c r="AI10" s="107"/>
      <c r="AJ10" s="101"/>
      <c r="AK10" s="101">
        <v>1</v>
      </c>
      <c r="AL10" s="102" t="str">
        <f t="shared" si="2"/>
        <v>ok</v>
      </c>
      <c r="AM10" s="102" t="str">
        <f t="shared" si="3"/>
        <v>nok</v>
      </c>
      <c r="AN10" s="45"/>
    </row>
    <row r="11" spans="1:40" customFormat="1" ht="72" x14ac:dyDescent="0.25">
      <c r="A11" s="68" t="s">
        <v>387</v>
      </c>
      <c r="B11" s="22" t="s">
        <v>119</v>
      </c>
      <c r="C11" s="26" t="s">
        <v>133</v>
      </c>
      <c r="D11" s="120" t="s">
        <v>388</v>
      </c>
      <c r="E11" s="23" t="s">
        <v>369</v>
      </c>
      <c r="F11" s="23" t="s">
        <v>122</v>
      </c>
      <c r="G11" s="21"/>
      <c r="H11" s="106" t="str">
        <f t="shared" si="4"/>
        <v>Vraag vervallen</v>
      </c>
      <c r="I11" s="28" t="s">
        <v>123</v>
      </c>
      <c r="J11" s="24" t="s">
        <v>389</v>
      </c>
      <c r="K11" s="97"/>
      <c r="L11" s="47" t="s">
        <v>130</v>
      </c>
      <c r="M11" s="65"/>
      <c r="N11" s="65" t="s">
        <v>80</v>
      </c>
      <c r="O11" s="52"/>
      <c r="X11" s="49" t="str">
        <f t="shared" si="0"/>
        <v>Vervallen</v>
      </c>
      <c r="Y11" s="76">
        <f t="shared" si="5"/>
        <v>1</v>
      </c>
      <c r="Z11" s="81"/>
      <c r="AA11" s="48">
        <v>1</v>
      </c>
      <c r="AB11" s="48">
        <v>1</v>
      </c>
      <c r="AC11" s="48"/>
      <c r="AD11" s="48">
        <v>1</v>
      </c>
      <c r="AE11" s="48"/>
      <c r="AF11" s="48"/>
      <c r="AG11" s="48">
        <v>1</v>
      </c>
      <c r="AH11" s="48"/>
      <c r="AI11" s="107"/>
      <c r="AJ11" s="101"/>
      <c r="AK11" s="101">
        <v>3</v>
      </c>
      <c r="AL11" s="102" t="str">
        <f t="shared" si="2"/>
        <v>ok</v>
      </c>
      <c r="AM11" s="102" t="str">
        <f t="shared" si="3"/>
        <v>nok</v>
      </c>
      <c r="AN11" s="45"/>
    </row>
    <row r="12" spans="1:40" customFormat="1" ht="96" x14ac:dyDescent="0.25">
      <c r="A12" s="68" t="s">
        <v>390</v>
      </c>
      <c r="B12" s="22" t="s">
        <v>119</v>
      </c>
      <c r="C12" s="26" t="s">
        <v>133</v>
      </c>
      <c r="D12" s="25" t="s">
        <v>391</v>
      </c>
      <c r="E12" s="23" t="s">
        <v>78</v>
      </c>
      <c r="F12" s="67" t="s">
        <v>392</v>
      </c>
      <c r="G12" s="21"/>
      <c r="H12" s="106" t="str">
        <f t="shared" si="4"/>
        <v>Vraag vervallen</v>
      </c>
      <c r="I12" s="28" t="s">
        <v>123</v>
      </c>
      <c r="J12" s="24" t="s">
        <v>393</v>
      </c>
      <c r="K12" s="97"/>
      <c r="L12" s="47" t="s">
        <v>80</v>
      </c>
      <c r="M12" s="65"/>
      <c r="N12" s="65" t="s">
        <v>80</v>
      </c>
      <c r="O12" s="52"/>
      <c r="X12" s="49" t="str">
        <f t="shared" si="0"/>
        <v>Vervallen</v>
      </c>
      <c r="Y12" s="76">
        <f t="shared" si="5"/>
        <v>1</v>
      </c>
      <c r="Z12" s="81"/>
      <c r="AA12" s="48"/>
      <c r="AB12" s="48"/>
      <c r="AC12" s="48"/>
      <c r="AD12" s="48"/>
      <c r="AE12" s="48"/>
      <c r="AF12" s="48"/>
      <c r="AG12" s="48">
        <v>1</v>
      </c>
      <c r="AH12" s="48"/>
      <c r="AI12" s="107"/>
      <c r="AJ12" s="101"/>
      <c r="AK12" s="101"/>
      <c r="AL12" s="102" t="str">
        <f t="shared" si="2"/>
        <v>ok</v>
      </c>
      <c r="AM12" s="102" t="str">
        <f t="shared" si="3"/>
        <v>ok</v>
      </c>
      <c r="AN12" s="45"/>
    </row>
    <row r="13" spans="1:40" customFormat="1" ht="24" x14ac:dyDescent="0.25">
      <c r="A13" s="68" t="s">
        <v>137</v>
      </c>
      <c r="B13" s="22" t="s">
        <v>119</v>
      </c>
      <c r="C13" s="84" t="s">
        <v>138</v>
      </c>
      <c r="D13" s="23" t="s">
        <v>139</v>
      </c>
      <c r="E13" s="23" t="s">
        <v>78</v>
      </c>
      <c r="F13" s="23" t="s">
        <v>122</v>
      </c>
      <c r="G13" s="21"/>
      <c r="H13" s="106" t="str">
        <f t="shared" si="4"/>
        <v>Nog te beantwoorden</v>
      </c>
      <c r="I13" s="28" t="s">
        <v>123</v>
      </c>
      <c r="J13" s="27"/>
      <c r="K13" s="97"/>
      <c r="L13" s="47" t="s">
        <v>80</v>
      </c>
      <c r="M13" s="65"/>
      <c r="N13" s="65" t="s">
        <v>80</v>
      </c>
      <c r="O13" s="52"/>
      <c r="X13" s="49" t="str">
        <f t="shared" si="0"/>
        <v>Uitvragen</v>
      </c>
      <c r="Y13" s="76">
        <f t="shared" si="5"/>
        <v>1</v>
      </c>
      <c r="Z13" s="81"/>
      <c r="AA13" s="48">
        <v>1</v>
      </c>
      <c r="AB13" s="48">
        <v>1</v>
      </c>
      <c r="AC13" s="48"/>
      <c r="AD13" s="48">
        <v>1</v>
      </c>
      <c r="AE13" s="48"/>
      <c r="AF13" s="48"/>
      <c r="AG13" s="48">
        <v>1</v>
      </c>
      <c r="AH13" s="48"/>
      <c r="AI13" s="107"/>
      <c r="AJ13" s="101"/>
      <c r="AK13" s="101"/>
      <c r="AL13" s="102" t="str">
        <f t="shared" si="2"/>
        <v>ok</v>
      </c>
      <c r="AM13" s="102" t="str">
        <f t="shared" si="3"/>
        <v>ok</v>
      </c>
      <c r="AN13" s="45"/>
    </row>
    <row r="14" spans="1:40" customFormat="1" ht="48" x14ac:dyDescent="0.25">
      <c r="A14" s="68" t="s">
        <v>140</v>
      </c>
      <c r="B14" s="22" t="s">
        <v>119</v>
      </c>
      <c r="C14" s="84" t="s">
        <v>138</v>
      </c>
      <c r="D14" s="23" t="s">
        <v>141</v>
      </c>
      <c r="E14" s="23" t="s">
        <v>369</v>
      </c>
      <c r="F14" s="23" t="s">
        <v>122</v>
      </c>
      <c r="G14" s="21"/>
      <c r="H14" s="106" t="str">
        <f t="shared" si="4"/>
        <v>Nog te beantwoorden</v>
      </c>
      <c r="I14" s="28" t="s">
        <v>123</v>
      </c>
      <c r="J14" s="24" t="s">
        <v>394</v>
      </c>
      <c r="K14" s="97" t="s">
        <v>142</v>
      </c>
      <c r="L14" s="47" t="s">
        <v>130</v>
      </c>
      <c r="M14" s="65"/>
      <c r="N14" s="65" t="s">
        <v>136</v>
      </c>
      <c r="O14" s="52"/>
      <c r="X14" s="49" t="str">
        <f t="shared" si="0"/>
        <v>Uitvragen</v>
      </c>
      <c r="Y14" s="76">
        <f t="shared" si="5"/>
        <v>1</v>
      </c>
      <c r="Z14" s="81"/>
      <c r="AA14" s="48">
        <v>1</v>
      </c>
      <c r="AB14" s="48">
        <v>1</v>
      </c>
      <c r="AC14" s="48"/>
      <c r="AD14" s="48">
        <v>1</v>
      </c>
      <c r="AE14" s="48"/>
      <c r="AF14" s="48"/>
      <c r="AG14" s="48"/>
      <c r="AH14" s="48"/>
      <c r="AI14" s="107"/>
      <c r="AJ14" s="101"/>
      <c r="AK14" s="101"/>
      <c r="AL14" s="102" t="str">
        <f t="shared" si="2"/>
        <v>ok</v>
      </c>
      <c r="AM14" s="102" t="str">
        <f t="shared" si="3"/>
        <v>ok</v>
      </c>
      <c r="AN14" s="45"/>
    </row>
    <row r="15" spans="1:40" customFormat="1" ht="84" x14ac:dyDescent="0.25">
      <c r="A15" s="68" t="s">
        <v>395</v>
      </c>
      <c r="B15" s="22" t="s">
        <v>144</v>
      </c>
      <c r="C15" s="84" t="s">
        <v>145</v>
      </c>
      <c r="D15" s="26" t="s">
        <v>396</v>
      </c>
      <c r="E15" s="23" t="s">
        <v>78</v>
      </c>
      <c r="F15" s="23" t="s">
        <v>122</v>
      </c>
      <c r="G15" s="22"/>
      <c r="H15" s="106" t="str">
        <f t="shared" si="4"/>
        <v>Vraag vervallen</v>
      </c>
      <c r="I15" s="28" t="s">
        <v>123</v>
      </c>
      <c r="J15" s="24" t="s">
        <v>397</v>
      </c>
      <c r="K15" s="97"/>
      <c r="L15" s="49" t="s">
        <v>80</v>
      </c>
      <c r="M15" s="45" t="s">
        <v>398</v>
      </c>
      <c r="N15" s="65" t="s">
        <v>80</v>
      </c>
      <c r="O15" s="52"/>
      <c r="X15" s="49" t="str">
        <f t="shared" si="0"/>
        <v>Vervallen</v>
      </c>
      <c r="Y15" s="76">
        <f t="shared" si="5"/>
        <v>1</v>
      </c>
      <c r="Z15" s="81"/>
      <c r="AA15" s="48">
        <v>1</v>
      </c>
      <c r="AB15" s="48">
        <v>1</v>
      </c>
      <c r="AC15" s="48"/>
      <c r="AD15" s="48">
        <v>1</v>
      </c>
      <c r="AE15" s="48">
        <v>1</v>
      </c>
      <c r="AF15" s="48"/>
      <c r="AG15" s="48">
        <v>1</v>
      </c>
      <c r="AH15" s="48"/>
      <c r="AI15" s="107"/>
      <c r="AJ15" s="101"/>
      <c r="AK15" s="101">
        <v>3</v>
      </c>
      <c r="AL15" s="102" t="str">
        <f t="shared" si="2"/>
        <v>ok</v>
      </c>
      <c r="AM15" s="102" t="str">
        <f t="shared" si="3"/>
        <v>nok</v>
      </c>
      <c r="AN15" s="45"/>
    </row>
    <row r="16" spans="1:40" customFormat="1" ht="120" x14ac:dyDescent="0.25">
      <c r="A16" s="68" t="s">
        <v>143</v>
      </c>
      <c r="B16" s="22" t="s">
        <v>144</v>
      </c>
      <c r="C16" s="84" t="s">
        <v>145</v>
      </c>
      <c r="D16" s="23" t="s">
        <v>146</v>
      </c>
      <c r="E16" s="23" t="s">
        <v>369</v>
      </c>
      <c r="F16" s="23" t="s">
        <v>122</v>
      </c>
      <c r="G16" s="21"/>
      <c r="H16" s="106" t="str">
        <f t="shared" si="4"/>
        <v>Nog te beantwoorden</v>
      </c>
      <c r="I16" s="28" t="s">
        <v>123</v>
      </c>
      <c r="J16" s="24" t="s">
        <v>399</v>
      </c>
      <c r="K16" s="97"/>
      <c r="L16" s="49" t="s">
        <v>130</v>
      </c>
      <c r="M16" s="65"/>
      <c r="N16" s="65" t="s">
        <v>80</v>
      </c>
      <c r="O16" s="52"/>
      <c r="X16" s="49" t="str">
        <f t="shared" si="0"/>
        <v>Uitvragen</v>
      </c>
      <c r="Y16" s="76">
        <f t="shared" si="5"/>
        <v>1</v>
      </c>
      <c r="Z16" s="81"/>
      <c r="AA16" s="48">
        <v>1</v>
      </c>
      <c r="AB16" s="48">
        <v>1</v>
      </c>
      <c r="AC16" s="48"/>
      <c r="AD16" s="48"/>
      <c r="AE16" s="48"/>
      <c r="AF16" s="48"/>
      <c r="AG16" s="48">
        <v>1</v>
      </c>
      <c r="AH16" s="48"/>
      <c r="AI16" s="107"/>
      <c r="AJ16" s="101"/>
      <c r="AK16" s="101"/>
      <c r="AL16" s="102" t="str">
        <f t="shared" si="2"/>
        <v>ok</v>
      </c>
      <c r="AM16" s="102" t="str">
        <f t="shared" si="3"/>
        <v>ok</v>
      </c>
      <c r="AN16" s="45"/>
    </row>
    <row r="17" spans="1:50" customFormat="1" ht="60" x14ac:dyDescent="0.25">
      <c r="A17" s="68" t="s">
        <v>400</v>
      </c>
      <c r="B17" s="22" t="s">
        <v>144</v>
      </c>
      <c r="C17" s="84" t="s">
        <v>145</v>
      </c>
      <c r="D17" s="25" t="s">
        <v>401</v>
      </c>
      <c r="E17" s="22" t="s">
        <v>369</v>
      </c>
      <c r="F17" s="23" t="s">
        <v>122</v>
      </c>
      <c r="G17" s="21"/>
      <c r="H17" s="106" t="str">
        <f t="shared" si="4"/>
        <v>Vraag vervallen</v>
      </c>
      <c r="I17" s="28" t="s">
        <v>123</v>
      </c>
      <c r="J17" s="24" t="s">
        <v>402</v>
      </c>
      <c r="K17" s="97"/>
      <c r="L17" s="49" t="s">
        <v>130</v>
      </c>
      <c r="M17" s="65"/>
      <c r="N17" s="65" t="s">
        <v>80</v>
      </c>
      <c r="O17" s="52"/>
      <c r="X17" s="49" t="str">
        <f t="shared" si="0"/>
        <v>Vervallen</v>
      </c>
      <c r="Y17" s="76">
        <f t="shared" si="5"/>
        <v>1</v>
      </c>
      <c r="Z17" s="81"/>
      <c r="AA17" s="48"/>
      <c r="AB17" s="48"/>
      <c r="AC17" s="48"/>
      <c r="AD17" s="48">
        <v>1</v>
      </c>
      <c r="AE17" s="48"/>
      <c r="AF17" s="48"/>
      <c r="AG17" s="48"/>
      <c r="AH17" s="48"/>
      <c r="AI17" s="107"/>
      <c r="AJ17" s="101"/>
      <c r="AK17" s="101"/>
      <c r="AL17" s="102" t="str">
        <f t="shared" si="2"/>
        <v>ok</v>
      </c>
      <c r="AM17" s="102" t="str">
        <f t="shared" si="3"/>
        <v>ok</v>
      </c>
      <c r="AN17" s="45"/>
    </row>
    <row r="18" spans="1:50" customFormat="1" ht="108" x14ac:dyDescent="0.25">
      <c r="A18" s="68" t="s">
        <v>148</v>
      </c>
      <c r="B18" s="22" t="s">
        <v>144</v>
      </c>
      <c r="C18" s="84" t="s">
        <v>145</v>
      </c>
      <c r="D18" s="23" t="s">
        <v>149</v>
      </c>
      <c r="E18" s="22" t="s">
        <v>369</v>
      </c>
      <c r="F18" s="23" t="s">
        <v>122</v>
      </c>
      <c r="G18" s="21"/>
      <c r="H18" s="106" t="str">
        <f t="shared" si="4"/>
        <v>Nog te beantwoorden</v>
      </c>
      <c r="I18" s="28" t="s">
        <v>123</v>
      </c>
      <c r="J18" s="24" t="s">
        <v>403</v>
      </c>
      <c r="K18" s="97"/>
      <c r="L18" s="49" t="s">
        <v>130</v>
      </c>
      <c r="M18" s="45"/>
      <c r="N18" s="65" t="s">
        <v>80</v>
      </c>
      <c r="O18" s="52"/>
      <c r="X18" s="49" t="str">
        <f t="shared" si="0"/>
        <v>Uitvragen</v>
      </c>
      <c r="Y18" s="76">
        <f t="shared" si="5"/>
        <v>1</v>
      </c>
      <c r="Z18" s="81"/>
      <c r="AA18" s="48">
        <v>1</v>
      </c>
      <c r="AB18" s="48">
        <v>1</v>
      </c>
      <c r="AC18" s="48"/>
      <c r="AD18" s="48"/>
      <c r="AE18" s="48"/>
      <c r="AF18" s="48"/>
      <c r="AG18" s="48"/>
      <c r="AH18" s="48"/>
      <c r="AI18" s="107"/>
      <c r="AJ18" s="101"/>
      <c r="AK18" s="101"/>
      <c r="AL18" s="102" t="str">
        <f t="shared" si="2"/>
        <v>ok</v>
      </c>
      <c r="AM18" s="102" t="str">
        <f t="shared" si="3"/>
        <v>ok</v>
      </c>
      <c r="AN18" s="45"/>
    </row>
    <row r="19" spans="1:50" customFormat="1" ht="108" x14ac:dyDescent="0.25">
      <c r="A19" s="68" t="s">
        <v>150</v>
      </c>
      <c r="B19" s="22" t="s">
        <v>144</v>
      </c>
      <c r="C19" s="84" t="s">
        <v>145</v>
      </c>
      <c r="D19" s="23" t="s">
        <v>151</v>
      </c>
      <c r="E19" s="22" t="s">
        <v>369</v>
      </c>
      <c r="F19" s="23" t="s">
        <v>122</v>
      </c>
      <c r="G19" s="21"/>
      <c r="H19" s="106" t="str">
        <f t="shared" si="4"/>
        <v>Nog te beantwoorden</v>
      </c>
      <c r="I19" s="28" t="s">
        <v>123</v>
      </c>
      <c r="J19" s="24" t="s">
        <v>404</v>
      </c>
      <c r="K19" s="97"/>
      <c r="L19" s="49" t="s">
        <v>130</v>
      </c>
      <c r="M19" s="45"/>
      <c r="N19" s="65" t="s">
        <v>80</v>
      </c>
      <c r="O19" s="52"/>
      <c r="X19" s="49" t="str">
        <f t="shared" si="0"/>
        <v>Uitvragen</v>
      </c>
      <c r="Y19" s="76">
        <f t="shared" si="5"/>
        <v>1</v>
      </c>
      <c r="Z19" s="81"/>
      <c r="AA19" s="48">
        <v>1</v>
      </c>
      <c r="AB19" s="48">
        <v>1</v>
      </c>
      <c r="AC19" s="48"/>
      <c r="AD19" s="48"/>
      <c r="AE19" s="48"/>
      <c r="AF19" s="48"/>
      <c r="AG19" s="48">
        <v>1</v>
      </c>
      <c r="AH19" s="48"/>
      <c r="AI19" s="107"/>
      <c r="AJ19" s="101"/>
      <c r="AK19" s="101"/>
      <c r="AL19" s="102" t="str">
        <f t="shared" si="2"/>
        <v>ok</v>
      </c>
      <c r="AM19" s="102" t="str">
        <f t="shared" si="3"/>
        <v>ok</v>
      </c>
      <c r="AN19" s="45"/>
    </row>
    <row r="20" spans="1:50" customFormat="1" ht="36" x14ac:dyDescent="0.25">
      <c r="A20" s="68" t="s">
        <v>152</v>
      </c>
      <c r="B20" s="22" t="s">
        <v>144</v>
      </c>
      <c r="C20" s="84" t="s">
        <v>145</v>
      </c>
      <c r="D20" s="25" t="s">
        <v>153</v>
      </c>
      <c r="E20" s="22" t="s">
        <v>369</v>
      </c>
      <c r="F20" s="23" t="s">
        <v>122</v>
      </c>
      <c r="G20" s="21"/>
      <c r="H20" s="106" t="str">
        <f t="shared" si="4"/>
        <v>Nog te beantwoorden</v>
      </c>
      <c r="I20" s="28" t="s">
        <v>123</v>
      </c>
      <c r="J20" s="43" t="s">
        <v>405</v>
      </c>
      <c r="K20" s="97"/>
      <c r="L20" s="49" t="s">
        <v>130</v>
      </c>
      <c r="M20" s="45" t="s">
        <v>154</v>
      </c>
      <c r="N20" s="65" t="s">
        <v>80</v>
      </c>
      <c r="O20" s="52"/>
      <c r="X20" s="49" t="str">
        <f t="shared" si="0"/>
        <v>Uitvragen</v>
      </c>
      <c r="Y20" s="76">
        <f t="shared" si="5"/>
        <v>1</v>
      </c>
      <c r="Z20" s="81"/>
      <c r="AA20" s="48">
        <v>1</v>
      </c>
      <c r="AB20" s="48">
        <v>1</v>
      </c>
      <c r="AC20" s="48">
        <v>1</v>
      </c>
      <c r="AD20" s="48">
        <v>1</v>
      </c>
      <c r="AE20" s="48"/>
      <c r="AF20" s="48"/>
      <c r="AG20" s="48">
        <v>1</v>
      </c>
      <c r="AH20" s="48"/>
      <c r="AI20" s="107"/>
      <c r="AJ20" s="101"/>
      <c r="AK20" s="101"/>
      <c r="AL20" s="102" t="str">
        <f t="shared" si="2"/>
        <v>ok</v>
      </c>
      <c r="AM20" s="102" t="str">
        <f t="shared" si="3"/>
        <v>ok</v>
      </c>
      <c r="AN20" s="45"/>
    </row>
    <row r="21" spans="1:50" s="29" customFormat="1" ht="60" x14ac:dyDescent="0.2">
      <c r="A21" s="68" t="s">
        <v>155</v>
      </c>
      <c r="B21" s="22" t="s">
        <v>156</v>
      </c>
      <c r="C21" s="26" t="s">
        <v>157</v>
      </c>
      <c r="D21" s="25" t="s">
        <v>158</v>
      </c>
      <c r="E21" s="23" t="s">
        <v>78</v>
      </c>
      <c r="F21" s="23" t="s">
        <v>122</v>
      </c>
      <c r="G21" s="21" t="s">
        <v>196</v>
      </c>
      <c r="H21" s="106" t="str">
        <f t="shared" si="4"/>
        <v>Nog te beantwoorden</v>
      </c>
      <c r="I21" s="28" t="s">
        <v>123</v>
      </c>
      <c r="J21" s="24" t="s">
        <v>406</v>
      </c>
      <c r="K21" s="108"/>
      <c r="L21" s="49" t="s">
        <v>80</v>
      </c>
      <c r="M21" s="65"/>
      <c r="N21" s="65" t="s">
        <v>130</v>
      </c>
      <c r="O21" s="52"/>
      <c r="X21" s="49" t="str">
        <f t="shared" si="0"/>
        <v>Uitvragen</v>
      </c>
      <c r="Y21" s="76">
        <f t="shared" si="5"/>
        <v>1</v>
      </c>
      <c r="Z21" s="81"/>
      <c r="AA21" s="48">
        <v>1</v>
      </c>
      <c r="AB21" s="48">
        <v>1</v>
      </c>
      <c r="AC21" s="48"/>
      <c r="AD21" s="48"/>
      <c r="AE21" s="48"/>
      <c r="AF21" s="48"/>
      <c r="AG21" s="48">
        <v>1</v>
      </c>
      <c r="AH21" s="48"/>
      <c r="AI21" s="107"/>
      <c r="AJ21" s="101"/>
      <c r="AK21" s="101"/>
      <c r="AL21" s="102" t="str">
        <f t="shared" si="2"/>
        <v>ok</v>
      </c>
      <c r="AM21" s="102" t="str">
        <f t="shared" si="3"/>
        <v>ok</v>
      </c>
    </row>
    <row r="22" spans="1:50" s="29" customFormat="1" ht="60" x14ac:dyDescent="0.2">
      <c r="A22" s="68" t="s">
        <v>159</v>
      </c>
      <c r="B22" s="22" t="s">
        <v>156</v>
      </c>
      <c r="C22" s="26" t="s">
        <v>157</v>
      </c>
      <c r="D22" s="35" t="s">
        <v>160</v>
      </c>
      <c r="E22" s="23" t="s">
        <v>407</v>
      </c>
      <c r="F22" s="25" t="s">
        <v>161</v>
      </c>
      <c r="G22" s="21" t="s">
        <v>196</v>
      </c>
      <c r="H22" s="106" t="str">
        <f t="shared" si="4"/>
        <v>Nog te beantwoorden</v>
      </c>
      <c r="I22" s="28" t="s">
        <v>123</v>
      </c>
      <c r="J22" s="24" t="s">
        <v>406</v>
      </c>
      <c r="K22" s="108"/>
      <c r="L22" s="49" t="s">
        <v>130</v>
      </c>
      <c r="N22" s="65" t="s">
        <v>130</v>
      </c>
      <c r="O22" s="52"/>
      <c r="X22" s="49" t="str">
        <f t="shared" si="0"/>
        <v>Uitvragen</v>
      </c>
      <c r="Y22" s="76">
        <f t="shared" si="5"/>
        <v>1</v>
      </c>
      <c r="Z22" s="81"/>
      <c r="AA22" s="48">
        <v>1</v>
      </c>
      <c r="AB22" s="48">
        <v>1</v>
      </c>
      <c r="AC22" s="48"/>
      <c r="AD22" s="48"/>
      <c r="AE22" s="48"/>
      <c r="AF22" s="48"/>
      <c r="AG22" s="48">
        <v>1</v>
      </c>
      <c r="AH22" s="48"/>
      <c r="AI22" s="107"/>
      <c r="AJ22" s="101"/>
      <c r="AK22" s="101"/>
      <c r="AL22" s="102" t="str">
        <f t="shared" si="2"/>
        <v>ok</v>
      </c>
      <c r="AM22" s="102" t="str">
        <f t="shared" si="3"/>
        <v>ok</v>
      </c>
    </row>
    <row r="23" spans="1:50" customFormat="1" ht="60" x14ac:dyDescent="0.25">
      <c r="A23" s="68" t="s">
        <v>162</v>
      </c>
      <c r="B23" s="22" t="s">
        <v>156</v>
      </c>
      <c r="C23" s="26" t="s">
        <v>157</v>
      </c>
      <c r="D23" s="25" t="s">
        <v>163</v>
      </c>
      <c r="E23" s="22" t="s">
        <v>407</v>
      </c>
      <c r="F23" s="25" t="s">
        <v>161</v>
      </c>
      <c r="G23" s="21" t="s">
        <v>196</v>
      </c>
      <c r="H23" s="106" t="str">
        <f t="shared" si="4"/>
        <v>Nog te beantwoorden</v>
      </c>
      <c r="I23" s="28" t="s">
        <v>123</v>
      </c>
      <c r="J23" s="24" t="s">
        <v>408</v>
      </c>
      <c r="K23" s="108"/>
      <c r="L23" s="49" t="s">
        <v>130</v>
      </c>
      <c r="M23" s="45"/>
      <c r="N23" s="65" t="s">
        <v>130</v>
      </c>
      <c r="O23" s="52"/>
      <c r="P23" s="45"/>
      <c r="Q23" s="45"/>
      <c r="R23" s="45"/>
      <c r="S23" s="45"/>
      <c r="T23" s="45"/>
      <c r="U23" s="45"/>
      <c r="V23" s="45"/>
      <c r="W23" s="45"/>
      <c r="X23" s="49" t="str">
        <f t="shared" si="0"/>
        <v>Uitvragen</v>
      </c>
      <c r="Y23" s="76">
        <f t="shared" si="5"/>
        <v>1</v>
      </c>
      <c r="Z23" s="81"/>
      <c r="AA23" s="48">
        <v>1</v>
      </c>
      <c r="AB23" s="48">
        <v>1</v>
      </c>
      <c r="AC23" s="48"/>
      <c r="AD23" s="48"/>
      <c r="AE23" s="48"/>
      <c r="AF23" s="48"/>
      <c r="AG23" s="48"/>
      <c r="AH23" s="48"/>
      <c r="AI23" s="107"/>
      <c r="AJ23" s="101"/>
      <c r="AK23" s="101"/>
      <c r="AL23" s="102" t="str">
        <f t="shared" si="2"/>
        <v>ok</v>
      </c>
      <c r="AM23" s="102" t="str">
        <f t="shared" si="3"/>
        <v>ok</v>
      </c>
      <c r="AN23" s="45"/>
    </row>
    <row r="24" spans="1:50" customFormat="1" ht="48" x14ac:dyDescent="0.25">
      <c r="A24" s="68" t="s">
        <v>164</v>
      </c>
      <c r="B24" s="22" t="s">
        <v>165</v>
      </c>
      <c r="C24" s="84" t="s">
        <v>166</v>
      </c>
      <c r="D24" s="26" t="s">
        <v>167</v>
      </c>
      <c r="E24" s="23" t="s">
        <v>78</v>
      </c>
      <c r="F24" s="23" t="s">
        <v>122</v>
      </c>
      <c r="G24" s="22"/>
      <c r="H24" s="106" t="str">
        <f t="shared" si="4"/>
        <v>Nog te beantwoorden</v>
      </c>
      <c r="I24" s="28" t="s">
        <v>123</v>
      </c>
      <c r="J24" s="24" t="s">
        <v>409</v>
      </c>
      <c r="K24" s="97"/>
      <c r="L24" s="53" t="s">
        <v>80</v>
      </c>
      <c r="M24" s="65"/>
      <c r="N24" s="65" t="s">
        <v>80</v>
      </c>
      <c r="O24" s="52" t="s">
        <v>61</v>
      </c>
      <c r="P24" s="45"/>
      <c r="Q24" s="45"/>
      <c r="R24" s="45"/>
      <c r="S24" s="45"/>
      <c r="T24" s="45"/>
      <c r="U24" s="45"/>
      <c r="V24" s="45"/>
      <c r="W24" s="45"/>
      <c r="X24" s="49" t="str">
        <f t="shared" si="0"/>
        <v>Uitvragen</v>
      </c>
      <c r="Y24" s="76">
        <f t="shared" si="5"/>
        <v>1</v>
      </c>
      <c r="Z24" s="81"/>
      <c r="AA24" s="48">
        <v>1</v>
      </c>
      <c r="AB24" s="48"/>
      <c r="AC24" s="48">
        <v>1</v>
      </c>
      <c r="AD24" s="48">
        <v>1</v>
      </c>
      <c r="AE24" s="48"/>
      <c r="AF24" s="48"/>
      <c r="AG24" s="48"/>
      <c r="AH24" s="48"/>
      <c r="AI24" s="107"/>
      <c r="AJ24" s="101">
        <v>2</v>
      </c>
      <c r="AK24" s="101"/>
      <c r="AL24" s="102" t="str">
        <f t="shared" si="2"/>
        <v>ok</v>
      </c>
      <c r="AM24" s="102" t="str">
        <f t="shared" si="3"/>
        <v>ok</v>
      </c>
      <c r="AN24" s="45"/>
      <c r="AO24" s="45"/>
      <c r="AP24" s="45"/>
      <c r="AQ24" s="45"/>
      <c r="AR24" s="45"/>
      <c r="AS24" s="45"/>
      <c r="AT24" s="45"/>
      <c r="AU24" s="45"/>
      <c r="AV24" s="45"/>
      <c r="AW24" s="45"/>
      <c r="AX24" s="45"/>
    </row>
    <row r="25" spans="1:50" customFormat="1" ht="84" x14ac:dyDescent="0.25">
      <c r="A25" s="68" t="s">
        <v>410</v>
      </c>
      <c r="B25" s="22" t="s">
        <v>165</v>
      </c>
      <c r="C25" s="84" t="s">
        <v>166</v>
      </c>
      <c r="D25" s="25" t="s">
        <v>411</v>
      </c>
      <c r="E25" s="23" t="s">
        <v>369</v>
      </c>
      <c r="F25" s="23" t="s">
        <v>122</v>
      </c>
      <c r="G25" s="22"/>
      <c r="H25" s="106" t="str">
        <f t="shared" si="4"/>
        <v>Vraag vervallen</v>
      </c>
      <c r="I25" s="28" t="s">
        <v>123</v>
      </c>
      <c r="J25" s="24" t="s">
        <v>412</v>
      </c>
      <c r="K25" s="97"/>
      <c r="L25" s="53" t="s">
        <v>130</v>
      </c>
      <c r="M25" s="65"/>
      <c r="N25" s="65" t="s">
        <v>80</v>
      </c>
      <c r="O25" s="52" t="s">
        <v>61</v>
      </c>
      <c r="P25" s="45"/>
      <c r="Q25" s="45"/>
      <c r="R25" s="45"/>
      <c r="S25" s="45"/>
      <c r="T25" s="45"/>
      <c r="U25" s="45"/>
      <c r="V25" s="45"/>
      <c r="W25" s="45"/>
      <c r="X25" s="49" t="str">
        <f t="shared" si="0"/>
        <v>Vervallen</v>
      </c>
      <c r="Y25" s="76">
        <f t="shared" si="5"/>
        <v>1</v>
      </c>
      <c r="Z25" s="81"/>
      <c r="AA25" s="48">
        <v>1</v>
      </c>
      <c r="AB25" s="48"/>
      <c r="AC25" s="48">
        <v>1</v>
      </c>
      <c r="AD25" s="48">
        <v>1</v>
      </c>
      <c r="AE25" s="48"/>
      <c r="AF25" s="48"/>
      <c r="AG25" s="48"/>
      <c r="AH25" s="48"/>
      <c r="AI25" s="107"/>
      <c r="AJ25" s="101">
        <v>1</v>
      </c>
      <c r="AK25" s="101"/>
      <c r="AL25" s="102" t="str">
        <f t="shared" si="2"/>
        <v>nok</v>
      </c>
      <c r="AM25" s="102" t="str">
        <f t="shared" si="3"/>
        <v>ok</v>
      </c>
      <c r="AN25" s="45"/>
      <c r="AO25" s="45"/>
      <c r="AP25" s="45"/>
      <c r="AQ25" s="45"/>
      <c r="AR25" s="45"/>
      <c r="AS25" s="45"/>
      <c r="AT25" s="45"/>
      <c r="AU25" s="45"/>
      <c r="AV25" s="45"/>
      <c r="AW25" s="45"/>
      <c r="AX25" s="45"/>
    </row>
    <row r="26" spans="1:50" customFormat="1" ht="36" x14ac:dyDescent="0.25">
      <c r="A26" s="68" t="s">
        <v>413</v>
      </c>
      <c r="B26" s="22" t="s">
        <v>165</v>
      </c>
      <c r="C26" s="84" t="s">
        <v>166</v>
      </c>
      <c r="D26" s="121" t="s">
        <v>414</v>
      </c>
      <c r="E26" s="22" t="s">
        <v>369</v>
      </c>
      <c r="F26" s="23" t="s">
        <v>122</v>
      </c>
      <c r="G26" s="22"/>
      <c r="H26" s="106" t="str">
        <f t="shared" si="4"/>
        <v>Vraag vervallen</v>
      </c>
      <c r="I26" s="28" t="s">
        <v>123</v>
      </c>
      <c r="J26" s="24" t="s">
        <v>409</v>
      </c>
      <c r="K26" s="97" t="s">
        <v>415</v>
      </c>
      <c r="L26" s="53" t="s">
        <v>130</v>
      </c>
      <c r="M26" s="65"/>
      <c r="N26" s="65" t="s">
        <v>80</v>
      </c>
      <c r="O26" s="52" t="s">
        <v>61</v>
      </c>
      <c r="P26" s="45"/>
      <c r="Q26" s="45"/>
      <c r="R26" s="45"/>
      <c r="S26" s="45"/>
      <c r="T26" s="45"/>
      <c r="U26" s="45"/>
      <c r="V26" s="45"/>
      <c r="W26" s="45"/>
      <c r="X26" s="49" t="str">
        <f t="shared" si="0"/>
        <v>Vervallen</v>
      </c>
      <c r="Y26" s="76">
        <f t="shared" si="5"/>
        <v>1</v>
      </c>
      <c r="Z26" s="81"/>
      <c r="AA26" s="48">
        <v>1</v>
      </c>
      <c r="AB26" s="48"/>
      <c r="AC26" s="48"/>
      <c r="AD26" s="48">
        <v>1</v>
      </c>
      <c r="AE26" s="48"/>
      <c r="AF26" s="48"/>
      <c r="AG26" s="48"/>
      <c r="AH26" s="48"/>
      <c r="AI26" s="107"/>
      <c r="AJ26" s="101">
        <v>1</v>
      </c>
      <c r="AK26" s="101"/>
      <c r="AL26" s="102" t="str">
        <f t="shared" si="2"/>
        <v>nok</v>
      </c>
      <c r="AM26" s="102" t="str">
        <f t="shared" si="3"/>
        <v>ok</v>
      </c>
      <c r="AN26" s="45"/>
      <c r="AO26" s="45"/>
      <c r="AP26" s="45"/>
      <c r="AQ26" s="45"/>
      <c r="AR26" s="45"/>
      <c r="AS26" s="45"/>
      <c r="AT26" s="45"/>
      <c r="AU26" s="45"/>
      <c r="AV26" s="45"/>
      <c r="AW26" s="45"/>
      <c r="AX26" s="45"/>
    </row>
    <row r="27" spans="1:50" customFormat="1" ht="36" x14ac:dyDescent="0.25">
      <c r="A27" s="68" t="s">
        <v>416</v>
      </c>
      <c r="B27" s="22" t="s">
        <v>165</v>
      </c>
      <c r="C27" s="84" t="s">
        <v>166</v>
      </c>
      <c r="D27" s="84" t="s">
        <v>417</v>
      </c>
      <c r="E27" s="22" t="s">
        <v>78</v>
      </c>
      <c r="F27" s="23" t="s">
        <v>122</v>
      </c>
      <c r="G27" s="22"/>
      <c r="H27" s="106" t="str">
        <f t="shared" si="4"/>
        <v>Nog te beantwoorden</v>
      </c>
      <c r="I27" s="28" t="s">
        <v>123</v>
      </c>
      <c r="J27" s="24" t="s">
        <v>409</v>
      </c>
      <c r="K27" s="97"/>
      <c r="L27" s="53" t="s">
        <v>80</v>
      </c>
      <c r="M27" s="65"/>
      <c r="N27" s="65" t="s">
        <v>80</v>
      </c>
      <c r="O27" s="52" t="s">
        <v>48</v>
      </c>
      <c r="P27" s="45"/>
      <c r="Q27" s="45"/>
      <c r="R27" s="45"/>
      <c r="S27" s="45"/>
      <c r="T27" s="45"/>
      <c r="U27" s="45"/>
      <c r="V27" s="45"/>
      <c r="W27" s="45"/>
      <c r="X27" s="49" t="str">
        <f t="shared" si="0"/>
        <v>Uitvragen</v>
      </c>
      <c r="Y27" s="76">
        <f t="shared" si="5"/>
        <v>1</v>
      </c>
      <c r="Z27" s="81"/>
      <c r="AA27" s="48">
        <v>1</v>
      </c>
      <c r="AB27" s="48">
        <v>1</v>
      </c>
      <c r="AC27" s="48"/>
      <c r="AD27" s="48">
        <v>1</v>
      </c>
      <c r="AE27" s="48"/>
      <c r="AF27" s="48"/>
      <c r="AG27" s="48"/>
      <c r="AH27" s="48"/>
      <c r="AI27" s="107"/>
      <c r="AJ27" s="101">
        <v>2</v>
      </c>
      <c r="AK27" s="101"/>
      <c r="AL27" s="102" t="str">
        <f t="shared" si="2"/>
        <v>ok</v>
      </c>
      <c r="AM27" s="102" t="str">
        <f t="shared" si="3"/>
        <v>ok</v>
      </c>
      <c r="AN27" s="45"/>
      <c r="AO27" s="45"/>
      <c r="AP27" s="45"/>
      <c r="AQ27" s="45"/>
      <c r="AR27" s="45"/>
      <c r="AS27" s="45"/>
      <c r="AT27" s="45"/>
      <c r="AU27" s="45"/>
      <c r="AV27" s="45"/>
      <c r="AW27" s="45"/>
      <c r="AX27" s="45"/>
    </row>
    <row r="28" spans="1:50" customFormat="1" ht="108" x14ac:dyDescent="0.25">
      <c r="A28" s="68" t="s">
        <v>418</v>
      </c>
      <c r="B28" s="22" t="s">
        <v>165</v>
      </c>
      <c r="C28" s="84" t="s">
        <v>166</v>
      </c>
      <c r="D28" s="26" t="s">
        <v>419</v>
      </c>
      <c r="E28" s="22" t="s">
        <v>369</v>
      </c>
      <c r="F28" s="23" t="s">
        <v>122</v>
      </c>
      <c r="G28" s="21"/>
      <c r="H28" s="106" t="str">
        <f t="shared" si="4"/>
        <v>Vraag vervallen</v>
      </c>
      <c r="I28" s="28" t="s">
        <v>123</v>
      </c>
      <c r="J28" s="24" t="s">
        <v>409</v>
      </c>
      <c r="K28" s="97"/>
      <c r="L28" s="53" t="s">
        <v>130</v>
      </c>
      <c r="M28" s="65" t="s">
        <v>420</v>
      </c>
      <c r="N28" s="65" t="s">
        <v>80</v>
      </c>
      <c r="O28" s="52" t="s">
        <v>61</v>
      </c>
      <c r="P28" s="45"/>
      <c r="Q28" s="45"/>
      <c r="R28" s="45"/>
      <c r="S28" s="45"/>
      <c r="T28" s="45"/>
      <c r="U28" s="45"/>
      <c r="V28" s="45"/>
      <c r="W28" s="45"/>
      <c r="X28" s="49" t="str">
        <f t="shared" si="0"/>
        <v>Vervallen</v>
      </c>
      <c r="Y28" s="76">
        <f t="shared" si="5"/>
        <v>1</v>
      </c>
      <c r="Z28" s="81"/>
      <c r="AA28" s="48">
        <v>1</v>
      </c>
      <c r="AB28" s="48">
        <v>1</v>
      </c>
      <c r="AC28" s="48"/>
      <c r="AD28" s="48">
        <v>1</v>
      </c>
      <c r="AE28" s="48"/>
      <c r="AF28" s="48"/>
      <c r="AG28" s="48"/>
      <c r="AH28" s="48"/>
      <c r="AI28" s="107"/>
      <c r="AJ28" s="101">
        <v>1</v>
      </c>
      <c r="AK28" s="101"/>
      <c r="AL28" s="102" t="str">
        <f t="shared" si="2"/>
        <v>nok</v>
      </c>
      <c r="AM28" s="102" t="str">
        <f t="shared" si="3"/>
        <v>ok</v>
      </c>
      <c r="AN28" s="45"/>
      <c r="AO28" s="45"/>
      <c r="AP28" s="45"/>
      <c r="AQ28" s="45"/>
      <c r="AR28" s="45"/>
      <c r="AS28" s="45"/>
      <c r="AT28" s="45"/>
      <c r="AU28" s="45"/>
      <c r="AV28" s="45"/>
      <c r="AW28" s="45"/>
      <c r="AX28" s="45"/>
    </row>
    <row r="29" spans="1:50" customFormat="1" ht="24" x14ac:dyDescent="0.25">
      <c r="A29" s="68" t="s">
        <v>168</v>
      </c>
      <c r="B29" s="22" t="s">
        <v>165</v>
      </c>
      <c r="C29" s="84" t="s">
        <v>166</v>
      </c>
      <c r="D29" s="23" t="s">
        <v>169</v>
      </c>
      <c r="E29" s="22" t="s">
        <v>407</v>
      </c>
      <c r="F29" s="23" t="s">
        <v>161</v>
      </c>
      <c r="G29" s="21" t="s">
        <v>421</v>
      </c>
      <c r="H29" s="106" t="str">
        <f t="shared" si="4"/>
        <v>Nog te beantwoorden</v>
      </c>
      <c r="I29" s="28" t="s">
        <v>123</v>
      </c>
      <c r="J29" s="24" t="s">
        <v>409</v>
      </c>
      <c r="K29" s="97"/>
      <c r="L29" s="53" t="s">
        <v>130</v>
      </c>
      <c r="M29" s="65" t="s">
        <v>170</v>
      </c>
      <c r="N29" s="65" t="s">
        <v>130</v>
      </c>
      <c r="O29" s="52"/>
      <c r="P29" s="45"/>
      <c r="Q29" s="45"/>
      <c r="R29" s="45"/>
      <c r="S29" s="45"/>
      <c r="T29" s="45"/>
      <c r="U29" s="45"/>
      <c r="V29" s="45"/>
      <c r="W29" s="45"/>
      <c r="X29" s="49" t="str">
        <f t="shared" si="0"/>
        <v>Uitvragen</v>
      </c>
      <c r="Y29" s="76">
        <f t="shared" si="5"/>
        <v>1</v>
      </c>
      <c r="Z29" s="81"/>
      <c r="AA29" s="48">
        <v>1</v>
      </c>
      <c r="AB29" s="48">
        <v>1</v>
      </c>
      <c r="AC29" s="48"/>
      <c r="AD29" s="48">
        <v>1</v>
      </c>
      <c r="AE29" s="48"/>
      <c r="AF29" s="48"/>
      <c r="AG29" s="48"/>
      <c r="AH29" s="48"/>
      <c r="AI29" s="107"/>
      <c r="AJ29" s="101">
        <v>2</v>
      </c>
      <c r="AK29" s="101"/>
      <c r="AL29" s="102" t="str">
        <f t="shared" si="2"/>
        <v>ok</v>
      </c>
      <c r="AM29" s="102" t="str">
        <f t="shared" si="3"/>
        <v>ok</v>
      </c>
      <c r="AN29" s="45"/>
      <c r="AO29" s="45"/>
      <c r="AP29" s="45"/>
      <c r="AQ29" s="45"/>
      <c r="AR29" s="45"/>
      <c r="AS29" s="45"/>
      <c r="AT29" s="45"/>
      <c r="AU29" s="45"/>
      <c r="AV29" s="45"/>
      <c r="AW29" s="45"/>
      <c r="AX29" s="45"/>
    </row>
    <row r="30" spans="1:50" customFormat="1" ht="24" x14ac:dyDescent="0.25">
      <c r="A30" s="68" t="s">
        <v>171</v>
      </c>
      <c r="B30" s="22" t="s">
        <v>165</v>
      </c>
      <c r="C30" s="84" t="s">
        <v>166</v>
      </c>
      <c r="D30" s="23" t="s">
        <v>172</v>
      </c>
      <c r="E30" s="22" t="s">
        <v>369</v>
      </c>
      <c r="F30" s="23" t="s">
        <v>122</v>
      </c>
      <c r="G30" s="21"/>
      <c r="H30" s="106" t="str">
        <f t="shared" si="4"/>
        <v>Nog te beantwoorden</v>
      </c>
      <c r="I30" s="28" t="s">
        <v>123</v>
      </c>
      <c r="J30" s="24" t="s">
        <v>422</v>
      </c>
      <c r="K30" s="97"/>
      <c r="L30" s="53" t="s">
        <v>130</v>
      </c>
      <c r="M30" s="69" t="s">
        <v>173</v>
      </c>
      <c r="N30" s="65" t="s">
        <v>80</v>
      </c>
      <c r="O30" s="52"/>
      <c r="P30" s="45"/>
      <c r="Q30" s="45"/>
      <c r="R30" s="45"/>
      <c r="S30" s="45"/>
      <c r="T30" s="45"/>
      <c r="U30" s="45"/>
      <c r="V30" s="45"/>
      <c r="W30" s="45"/>
      <c r="X30" s="49" t="str">
        <f t="shared" si="0"/>
        <v>Uitvragen</v>
      </c>
      <c r="Y30" s="76">
        <f t="shared" si="5"/>
        <v>1</v>
      </c>
      <c r="Z30" s="81"/>
      <c r="AA30" s="48">
        <v>1</v>
      </c>
      <c r="AB30" s="48">
        <v>1</v>
      </c>
      <c r="AC30" s="48"/>
      <c r="AD30" s="48"/>
      <c r="AE30" s="48"/>
      <c r="AF30" s="48"/>
      <c r="AG30" s="48"/>
      <c r="AH30" s="48"/>
      <c r="AI30" s="107"/>
      <c r="AJ30" s="101">
        <v>2</v>
      </c>
      <c r="AK30" s="101"/>
      <c r="AL30" s="102" t="str">
        <f t="shared" si="2"/>
        <v>ok</v>
      </c>
      <c r="AM30" s="102" t="str">
        <f t="shared" si="3"/>
        <v>ok</v>
      </c>
      <c r="AN30" s="45"/>
      <c r="AO30" s="45"/>
      <c r="AP30" s="45"/>
      <c r="AQ30" s="45"/>
      <c r="AR30" s="45"/>
      <c r="AS30" s="45"/>
      <c r="AT30" s="45"/>
      <c r="AU30" s="45"/>
      <c r="AV30" s="45"/>
      <c r="AW30" s="45"/>
      <c r="AX30" s="45"/>
    </row>
    <row r="31" spans="1:50" customFormat="1" ht="48" x14ac:dyDescent="0.25">
      <c r="A31" s="68" t="s">
        <v>174</v>
      </c>
      <c r="B31" s="22" t="s">
        <v>165</v>
      </c>
      <c r="C31" s="84" t="s">
        <v>166</v>
      </c>
      <c r="D31" s="23" t="s">
        <v>175</v>
      </c>
      <c r="E31" s="22" t="s">
        <v>369</v>
      </c>
      <c r="F31" s="23" t="s">
        <v>122</v>
      </c>
      <c r="G31" s="21"/>
      <c r="H31" s="106" t="str">
        <f t="shared" si="4"/>
        <v>Nog te beantwoorden</v>
      </c>
      <c r="I31" s="28" t="s">
        <v>123</v>
      </c>
      <c r="J31" s="43" t="s">
        <v>423</v>
      </c>
      <c r="K31" s="97"/>
      <c r="L31" s="53" t="s">
        <v>130</v>
      </c>
      <c r="M31" s="65" t="s">
        <v>176</v>
      </c>
      <c r="N31" s="65" t="s">
        <v>80</v>
      </c>
      <c r="O31" s="52"/>
      <c r="P31" s="45"/>
      <c r="Q31" s="45"/>
      <c r="R31" s="45"/>
      <c r="S31" s="45"/>
      <c r="T31" s="45"/>
      <c r="U31" s="45"/>
      <c r="V31" s="45"/>
      <c r="W31" s="45"/>
      <c r="X31" s="49" t="str">
        <f t="shared" si="0"/>
        <v>Uitvragen</v>
      </c>
      <c r="Y31" s="76">
        <f t="shared" si="5"/>
        <v>1</v>
      </c>
      <c r="Z31" s="81"/>
      <c r="AA31" s="48">
        <v>1</v>
      </c>
      <c r="AB31" s="48">
        <v>1</v>
      </c>
      <c r="AC31" s="48"/>
      <c r="AD31" s="48">
        <v>1</v>
      </c>
      <c r="AE31" s="48"/>
      <c r="AF31" s="48"/>
      <c r="AG31" s="48"/>
      <c r="AH31" s="48"/>
      <c r="AI31" s="107"/>
      <c r="AJ31" s="101">
        <v>2</v>
      </c>
      <c r="AK31" s="101"/>
      <c r="AL31" s="102" t="str">
        <f t="shared" si="2"/>
        <v>ok</v>
      </c>
      <c r="AM31" s="102" t="str">
        <f t="shared" si="3"/>
        <v>ok</v>
      </c>
      <c r="AN31" s="45"/>
      <c r="AO31" s="45"/>
      <c r="AP31" s="45"/>
      <c r="AQ31" s="45"/>
      <c r="AR31" s="45"/>
      <c r="AS31" s="45"/>
      <c r="AT31" s="45"/>
      <c r="AU31" s="45"/>
      <c r="AV31" s="45"/>
      <c r="AW31" s="45"/>
      <c r="AX31" s="45"/>
    </row>
    <row r="32" spans="1:50" customFormat="1" ht="240" x14ac:dyDescent="0.25">
      <c r="A32" s="68" t="s">
        <v>424</v>
      </c>
      <c r="B32" s="22" t="s">
        <v>165</v>
      </c>
      <c r="C32" s="84" t="s">
        <v>425</v>
      </c>
      <c r="D32" s="23" t="s">
        <v>426</v>
      </c>
      <c r="E32" s="22" t="s">
        <v>369</v>
      </c>
      <c r="F32" s="23" t="s">
        <v>122</v>
      </c>
      <c r="G32" s="22"/>
      <c r="H32" s="106" t="str">
        <f t="shared" si="4"/>
        <v>Vraag vervallen</v>
      </c>
      <c r="I32" s="28" t="s">
        <v>123</v>
      </c>
      <c r="J32" s="43" t="s">
        <v>427</v>
      </c>
      <c r="K32" s="97"/>
      <c r="L32" s="53" t="s">
        <v>130</v>
      </c>
      <c r="M32" s="65" t="s">
        <v>428</v>
      </c>
      <c r="N32" s="65" t="s">
        <v>80</v>
      </c>
      <c r="O32" s="52" t="s">
        <v>61</v>
      </c>
      <c r="P32" s="45"/>
      <c r="Q32" s="45"/>
      <c r="R32" s="45"/>
      <c r="S32" s="45"/>
      <c r="T32" s="45"/>
      <c r="U32" s="45"/>
      <c r="V32" s="45"/>
      <c r="W32" s="45"/>
      <c r="X32" s="49" t="str">
        <f t="shared" si="0"/>
        <v>Vervallen</v>
      </c>
      <c r="Y32" s="76">
        <f t="shared" si="5"/>
        <v>1</v>
      </c>
      <c r="Z32" s="81"/>
      <c r="AA32" s="48">
        <v>1</v>
      </c>
      <c r="AB32" s="48">
        <v>1</v>
      </c>
      <c r="AC32" s="48"/>
      <c r="AD32" s="48">
        <v>1</v>
      </c>
      <c r="AE32" s="48">
        <v>1</v>
      </c>
      <c r="AF32" s="48"/>
      <c r="AG32" s="48"/>
      <c r="AH32" s="48"/>
      <c r="AI32" s="107"/>
      <c r="AJ32" s="101"/>
      <c r="AK32" s="101">
        <v>1</v>
      </c>
      <c r="AL32" s="102" t="str">
        <f t="shared" si="2"/>
        <v>ok</v>
      </c>
      <c r="AM32" s="102" t="str">
        <f t="shared" si="3"/>
        <v>nok</v>
      </c>
      <c r="AN32" s="45"/>
      <c r="AO32" s="45"/>
      <c r="AP32" s="45"/>
      <c r="AQ32" s="45"/>
      <c r="AR32" s="45"/>
      <c r="AS32" s="45"/>
      <c r="AT32" s="45"/>
      <c r="AU32" s="45"/>
      <c r="AV32" s="45"/>
      <c r="AW32" s="45"/>
      <c r="AX32" s="45"/>
    </row>
    <row r="33" spans="1:50" customFormat="1" ht="48" x14ac:dyDescent="0.25">
      <c r="A33" s="68" t="s">
        <v>429</v>
      </c>
      <c r="B33" s="22" t="s">
        <v>165</v>
      </c>
      <c r="C33" s="84" t="s">
        <v>430</v>
      </c>
      <c r="D33" s="26" t="s">
        <v>431</v>
      </c>
      <c r="E33" s="22" t="s">
        <v>78</v>
      </c>
      <c r="F33" s="23" t="s">
        <v>122</v>
      </c>
      <c r="G33" s="22"/>
      <c r="H33" s="106" t="str">
        <f t="shared" si="4"/>
        <v>Vraag vervallen</v>
      </c>
      <c r="I33" s="28" t="s">
        <v>123</v>
      </c>
      <c r="J33" s="24" t="s">
        <v>409</v>
      </c>
      <c r="K33" s="97"/>
      <c r="L33" s="53" t="s">
        <v>80</v>
      </c>
      <c r="M33" s="65"/>
      <c r="N33" s="65" t="s">
        <v>80</v>
      </c>
      <c r="O33" s="52" t="s">
        <v>48</v>
      </c>
      <c r="P33" s="45"/>
      <c r="Q33" s="45"/>
      <c r="R33" s="45"/>
      <c r="S33" s="45"/>
      <c r="T33" s="45"/>
      <c r="U33" s="45"/>
      <c r="V33" s="45"/>
      <c r="W33" s="45"/>
      <c r="X33" s="49" t="str">
        <f t="shared" si="0"/>
        <v>Vervallen</v>
      </c>
      <c r="Y33" s="76">
        <f t="shared" si="5"/>
        <v>1</v>
      </c>
      <c r="Z33" s="81"/>
      <c r="AA33" s="48">
        <v>1</v>
      </c>
      <c r="AB33" s="48"/>
      <c r="AC33" s="48"/>
      <c r="AD33" s="48">
        <v>1</v>
      </c>
      <c r="AE33" s="48"/>
      <c r="AF33" s="48"/>
      <c r="AG33" s="48"/>
      <c r="AH33" s="48"/>
      <c r="AI33" s="107"/>
      <c r="AJ33" s="101"/>
      <c r="AK33" s="101">
        <v>2</v>
      </c>
      <c r="AL33" s="102" t="str">
        <f t="shared" si="2"/>
        <v>ok</v>
      </c>
      <c r="AM33" s="102" t="str">
        <f t="shared" si="3"/>
        <v>nok</v>
      </c>
      <c r="AN33" s="45"/>
      <c r="AO33" s="45"/>
      <c r="AP33" s="45"/>
      <c r="AQ33" s="45"/>
      <c r="AR33" s="45"/>
      <c r="AS33" s="45"/>
      <c r="AT33" s="45"/>
      <c r="AU33" s="45"/>
      <c r="AV33" s="45"/>
      <c r="AW33" s="45"/>
      <c r="AX33" s="45"/>
    </row>
    <row r="34" spans="1:50" customFormat="1" ht="132" x14ac:dyDescent="0.25">
      <c r="A34" s="68" t="s">
        <v>432</v>
      </c>
      <c r="B34" s="22" t="s">
        <v>165</v>
      </c>
      <c r="C34" s="84" t="s">
        <v>433</v>
      </c>
      <c r="D34" s="23" t="s">
        <v>434</v>
      </c>
      <c r="E34" s="22" t="s">
        <v>78</v>
      </c>
      <c r="F34" s="23" t="s">
        <v>122</v>
      </c>
      <c r="G34" s="22"/>
      <c r="H34" s="106" t="str">
        <f t="shared" si="4"/>
        <v>Vraag vervallen</v>
      </c>
      <c r="I34" s="28" t="s">
        <v>123</v>
      </c>
      <c r="J34" s="24" t="s">
        <v>435</v>
      </c>
      <c r="K34" s="97"/>
      <c r="L34" s="53" t="s">
        <v>80</v>
      </c>
      <c r="M34" s="65"/>
      <c r="N34" s="65" t="s">
        <v>80</v>
      </c>
      <c r="O34" s="52" t="s">
        <v>48</v>
      </c>
      <c r="P34" s="45"/>
      <c r="Q34" s="45"/>
      <c r="R34" s="45"/>
      <c r="S34" s="45"/>
      <c r="T34" s="45"/>
      <c r="U34" s="45"/>
      <c r="V34" s="45"/>
      <c r="W34" s="45"/>
      <c r="X34" s="49" t="str">
        <f t="shared" si="0"/>
        <v>Vervallen</v>
      </c>
      <c r="Y34" s="76">
        <f t="shared" si="5"/>
        <v>1</v>
      </c>
      <c r="Z34" s="81"/>
      <c r="AA34" s="48">
        <v>1</v>
      </c>
      <c r="AB34" s="48">
        <v>1</v>
      </c>
      <c r="AC34" s="48"/>
      <c r="AD34" s="48">
        <v>1</v>
      </c>
      <c r="AE34" s="48">
        <v>1</v>
      </c>
      <c r="AF34" s="48"/>
      <c r="AG34" s="48"/>
      <c r="AH34" s="48"/>
      <c r="AI34" s="107"/>
      <c r="AJ34" s="101"/>
      <c r="AK34" s="101">
        <v>3</v>
      </c>
      <c r="AL34" s="102" t="str">
        <f t="shared" si="2"/>
        <v>ok</v>
      </c>
      <c r="AM34" s="102" t="str">
        <f t="shared" si="3"/>
        <v>nok</v>
      </c>
      <c r="AN34" s="45"/>
      <c r="AO34" s="45"/>
      <c r="AP34" s="45"/>
      <c r="AQ34" s="45"/>
      <c r="AR34" s="45"/>
      <c r="AS34" s="45"/>
      <c r="AT34" s="45"/>
      <c r="AU34" s="45"/>
      <c r="AV34" s="45"/>
      <c r="AW34" s="45"/>
      <c r="AX34" s="45"/>
    </row>
    <row r="35" spans="1:50" customFormat="1" ht="48" x14ac:dyDescent="0.25">
      <c r="A35" s="68" t="s">
        <v>436</v>
      </c>
      <c r="B35" s="22" t="s">
        <v>165</v>
      </c>
      <c r="C35" s="84" t="s">
        <v>433</v>
      </c>
      <c r="D35" s="23" t="s">
        <v>437</v>
      </c>
      <c r="E35" s="22" t="s">
        <v>369</v>
      </c>
      <c r="F35" s="23" t="s">
        <v>122</v>
      </c>
      <c r="G35" s="21"/>
      <c r="H35" s="106" t="str">
        <f t="shared" si="4"/>
        <v>Vraag vervallen</v>
      </c>
      <c r="I35" s="28" t="s">
        <v>123</v>
      </c>
      <c r="J35" s="24" t="s">
        <v>438</v>
      </c>
      <c r="K35" s="97"/>
      <c r="L35" s="53" t="s">
        <v>130</v>
      </c>
      <c r="M35" s="65" t="s">
        <v>439</v>
      </c>
      <c r="N35" s="65" t="s">
        <v>80</v>
      </c>
      <c r="O35" s="52" t="s">
        <v>61</v>
      </c>
      <c r="P35" s="45"/>
      <c r="Q35" s="45"/>
      <c r="R35" s="45"/>
      <c r="S35" s="45"/>
      <c r="T35" s="45"/>
      <c r="U35" s="45"/>
      <c r="V35" s="45"/>
      <c r="W35" s="45"/>
      <c r="X35" s="49" t="str">
        <f t="shared" si="0"/>
        <v>Vervallen</v>
      </c>
      <c r="Y35" s="76">
        <f t="shared" si="5"/>
        <v>1</v>
      </c>
      <c r="Z35" s="81"/>
      <c r="AA35" s="48">
        <v>1</v>
      </c>
      <c r="AB35" s="48">
        <v>1</v>
      </c>
      <c r="AC35" s="48"/>
      <c r="AD35" s="48">
        <v>1</v>
      </c>
      <c r="AE35" s="48">
        <v>1</v>
      </c>
      <c r="AF35" s="48"/>
      <c r="AG35" s="48"/>
      <c r="AH35" s="48"/>
      <c r="AI35" s="107"/>
      <c r="AJ35" s="101"/>
      <c r="AK35" s="101">
        <v>3</v>
      </c>
      <c r="AL35" s="102" t="str">
        <f t="shared" si="2"/>
        <v>ok</v>
      </c>
      <c r="AM35" s="102" t="str">
        <f t="shared" si="3"/>
        <v>nok</v>
      </c>
      <c r="AN35" s="45"/>
      <c r="AO35" s="45"/>
      <c r="AP35" s="45"/>
      <c r="AQ35" s="45"/>
      <c r="AR35" s="45"/>
      <c r="AS35" s="45"/>
      <c r="AT35" s="45"/>
      <c r="AU35" s="45"/>
      <c r="AV35" s="45"/>
      <c r="AW35" s="45"/>
      <c r="AX35" s="45"/>
    </row>
    <row r="36" spans="1:50" customFormat="1" ht="60" x14ac:dyDescent="0.25">
      <c r="A36" s="68" t="s">
        <v>440</v>
      </c>
      <c r="B36" s="22" t="s">
        <v>165</v>
      </c>
      <c r="C36" s="84" t="s">
        <v>433</v>
      </c>
      <c r="D36" s="23" t="s">
        <v>441</v>
      </c>
      <c r="E36" s="22" t="s">
        <v>407</v>
      </c>
      <c r="F36" s="23" t="s">
        <v>122</v>
      </c>
      <c r="G36" s="21"/>
      <c r="H36" s="106" t="str">
        <f t="shared" si="4"/>
        <v>Vraag vervallen</v>
      </c>
      <c r="I36" s="28" t="s">
        <v>123</v>
      </c>
      <c r="J36" s="24" t="s">
        <v>438</v>
      </c>
      <c r="K36" s="97"/>
      <c r="L36" s="53" t="s">
        <v>130</v>
      </c>
      <c r="M36" s="65" t="s">
        <v>439</v>
      </c>
      <c r="N36" s="65" t="s">
        <v>80</v>
      </c>
      <c r="O36" s="52" t="s">
        <v>61</v>
      </c>
      <c r="P36" s="45"/>
      <c r="Q36" s="45"/>
      <c r="R36" s="45"/>
      <c r="S36" s="45"/>
      <c r="T36" s="45"/>
      <c r="U36" s="45"/>
      <c r="V36" s="45"/>
      <c r="W36" s="45"/>
      <c r="X36" s="49" t="str">
        <f t="shared" si="0"/>
        <v>Vervallen</v>
      </c>
      <c r="Y36" s="76">
        <f t="shared" si="5"/>
        <v>1</v>
      </c>
      <c r="Z36" s="81"/>
      <c r="AA36" s="48">
        <v>1</v>
      </c>
      <c r="AB36" s="48">
        <v>1</v>
      </c>
      <c r="AC36" s="48"/>
      <c r="AD36" s="48">
        <v>1</v>
      </c>
      <c r="AE36" s="48">
        <v>1</v>
      </c>
      <c r="AF36" s="48"/>
      <c r="AG36" s="48"/>
      <c r="AH36" s="48"/>
      <c r="AI36" s="107"/>
      <c r="AJ36" s="101"/>
      <c r="AK36" s="101">
        <v>3</v>
      </c>
      <c r="AL36" s="102" t="str">
        <f t="shared" si="2"/>
        <v>ok</v>
      </c>
      <c r="AM36" s="102" t="str">
        <f t="shared" si="3"/>
        <v>nok</v>
      </c>
      <c r="AN36" s="45"/>
      <c r="AO36" s="45"/>
      <c r="AP36" s="45"/>
      <c r="AQ36" s="45"/>
      <c r="AR36" s="45"/>
      <c r="AS36" s="45"/>
      <c r="AT36" s="45"/>
      <c r="AU36" s="45"/>
      <c r="AV36" s="45"/>
      <c r="AW36" s="45"/>
      <c r="AX36" s="45"/>
    </row>
    <row r="37" spans="1:50" customFormat="1" ht="84" x14ac:dyDescent="0.25">
      <c r="A37" s="68" t="s">
        <v>442</v>
      </c>
      <c r="B37" s="22" t="s">
        <v>165</v>
      </c>
      <c r="C37" s="84" t="s">
        <v>433</v>
      </c>
      <c r="D37" s="26" t="s">
        <v>443</v>
      </c>
      <c r="E37" s="22" t="s">
        <v>78</v>
      </c>
      <c r="F37" s="23" t="s">
        <v>122</v>
      </c>
      <c r="G37" s="22"/>
      <c r="H37" s="106" t="str">
        <f t="shared" si="4"/>
        <v>Vraag vervallen</v>
      </c>
      <c r="I37" s="28" t="s">
        <v>123</v>
      </c>
      <c r="J37" s="24" t="s">
        <v>444</v>
      </c>
      <c r="K37" s="97"/>
      <c r="L37" s="53" t="s">
        <v>80</v>
      </c>
      <c r="M37" s="65" t="s">
        <v>170</v>
      </c>
      <c r="N37" s="65" t="s">
        <v>80</v>
      </c>
      <c r="O37" s="52" t="s">
        <v>445</v>
      </c>
      <c r="P37" s="45"/>
      <c r="Q37" s="45"/>
      <c r="R37" s="45"/>
      <c r="S37" s="45"/>
      <c r="T37" s="45"/>
      <c r="U37" s="45"/>
      <c r="V37" s="45"/>
      <c r="W37" s="45"/>
      <c r="X37" s="49" t="str">
        <f t="shared" si="0"/>
        <v>Vervallen</v>
      </c>
      <c r="Y37" s="76">
        <f t="shared" si="5"/>
        <v>1</v>
      </c>
      <c r="Z37" s="81"/>
      <c r="AA37" s="48">
        <v>1</v>
      </c>
      <c r="AB37" s="48"/>
      <c r="AC37" s="48"/>
      <c r="AD37" s="48">
        <v>1</v>
      </c>
      <c r="AE37" s="48">
        <v>1</v>
      </c>
      <c r="AF37" s="48"/>
      <c r="AG37" s="48"/>
      <c r="AH37" s="48"/>
      <c r="AI37" s="107"/>
      <c r="AJ37" s="101"/>
      <c r="AK37" s="101">
        <v>3</v>
      </c>
      <c r="AL37" s="102" t="str">
        <f t="shared" si="2"/>
        <v>ok</v>
      </c>
      <c r="AM37" s="102" t="str">
        <f t="shared" si="3"/>
        <v>nok</v>
      </c>
      <c r="AN37" s="45"/>
      <c r="AO37" s="45"/>
      <c r="AP37" s="45"/>
      <c r="AQ37" s="45"/>
      <c r="AR37" s="45"/>
      <c r="AS37" s="45"/>
      <c r="AT37" s="45"/>
      <c r="AU37" s="45"/>
      <c r="AV37" s="45"/>
      <c r="AW37" s="45"/>
      <c r="AX37" s="45"/>
    </row>
    <row r="38" spans="1:50" customFormat="1" ht="96" x14ac:dyDescent="0.25">
      <c r="A38" s="110" t="s">
        <v>446</v>
      </c>
      <c r="B38" s="22" t="s">
        <v>165</v>
      </c>
      <c r="C38" s="84" t="s">
        <v>433</v>
      </c>
      <c r="D38" s="23" t="s">
        <v>447</v>
      </c>
      <c r="E38" s="22" t="s">
        <v>369</v>
      </c>
      <c r="F38" s="23" t="s">
        <v>122</v>
      </c>
      <c r="G38" s="21"/>
      <c r="H38" s="106" t="str">
        <f t="shared" si="4"/>
        <v>Vraag vervallen</v>
      </c>
      <c r="I38" s="28" t="s">
        <v>123</v>
      </c>
      <c r="J38" s="24" t="s">
        <v>444</v>
      </c>
      <c r="K38" s="97"/>
      <c r="L38" s="53" t="s">
        <v>80</v>
      </c>
      <c r="M38" s="65" t="s">
        <v>170</v>
      </c>
      <c r="N38" s="65" t="s">
        <v>80</v>
      </c>
      <c r="O38" s="52" t="s">
        <v>61</v>
      </c>
      <c r="P38" s="45"/>
      <c r="Q38" s="45"/>
      <c r="R38" s="45"/>
      <c r="S38" s="45"/>
      <c r="T38" s="45"/>
      <c r="U38" s="45"/>
      <c r="V38" s="45"/>
      <c r="W38" s="45"/>
      <c r="X38" s="49" t="str">
        <f t="shared" si="0"/>
        <v>Vervallen</v>
      </c>
      <c r="Y38" s="76">
        <f t="shared" si="5"/>
        <v>1</v>
      </c>
      <c r="Z38" s="81"/>
      <c r="AA38" s="48"/>
      <c r="AB38" s="48"/>
      <c r="AC38" s="48"/>
      <c r="AD38" s="48">
        <v>1</v>
      </c>
      <c r="AE38" s="48">
        <v>1</v>
      </c>
      <c r="AF38" s="48"/>
      <c r="AG38" s="48"/>
      <c r="AH38" s="48"/>
      <c r="AI38" s="107"/>
      <c r="AJ38" s="101"/>
      <c r="AK38" s="101">
        <v>2</v>
      </c>
      <c r="AL38" s="102" t="str">
        <f t="shared" si="2"/>
        <v>ok</v>
      </c>
      <c r="AM38" s="102" t="str">
        <f t="shared" si="3"/>
        <v>nok</v>
      </c>
      <c r="AN38" s="45"/>
      <c r="AO38" s="45"/>
      <c r="AP38" s="45"/>
      <c r="AQ38" s="45"/>
      <c r="AR38" s="45"/>
      <c r="AS38" s="45"/>
      <c r="AT38" s="45"/>
      <c r="AU38" s="45"/>
      <c r="AV38" s="45"/>
      <c r="AW38" s="45"/>
      <c r="AX38" s="45"/>
    </row>
    <row r="39" spans="1:50" customFormat="1" ht="72" x14ac:dyDescent="0.25">
      <c r="A39" s="68" t="s">
        <v>448</v>
      </c>
      <c r="B39" s="22" t="s">
        <v>165</v>
      </c>
      <c r="C39" s="84" t="s">
        <v>433</v>
      </c>
      <c r="D39" s="26" t="s">
        <v>449</v>
      </c>
      <c r="E39" s="22" t="s">
        <v>369</v>
      </c>
      <c r="F39" s="23" t="s">
        <v>122</v>
      </c>
      <c r="G39" s="22"/>
      <c r="H39" s="106" t="str">
        <f t="shared" si="4"/>
        <v>Vraag vervallen</v>
      </c>
      <c r="I39" s="28" t="s">
        <v>123</v>
      </c>
      <c r="J39" s="24" t="s">
        <v>450</v>
      </c>
      <c r="K39" s="97"/>
      <c r="L39" s="53" t="s">
        <v>130</v>
      </c>
      <c r="M39" s="65" t="s">
        <v>451</v>
      </c>
      <c r="N39" s="65" t="s">
        <v>80</v>
      </c>
      <c r="O39" s="52"/>
      <c r="P39" s="45"/>
      <c r="Q39" s="45"/>
      <c r="R39" s="45"/>
      <c r="S39" s="45"/>
      <c r="T39" s="45"/>
      <c r="U39" s="45"/>
      <c r="V39" s="45"/>
      <c r="W39" s="45"/>
      <c r="X39" s="49" t="str">
        <f t="shared" si="0"/>
        <v>Vervallen</v>
      </c>
      <c r="Y39" s="76">
        <f t="shared" si="5"/>
        <v>1</v>
      </c>
      <c r="Z39" s="81"/>
      <c r="AA39" s="48"/>
      <c r="AB39" s="48">
        <v>1</v>
      </c>
      <c r="AC39" s="48"/>
      <c r="AD39" s="48">
        <v>1</v>
      </c>
      <c r="AE39" s="48">
        <v>1</v>
      </c>
      <c r="AF39" s="48"/>
      <c r="AG39" s="48"/>
      <c r="AH39" s="48"/>
      <c r="AI39" s="107"/>
      <c r="AJ39" s="101"/>
      <c r="AK39" s="101">
        <v>2</v>
      </c>
      <c r="AL39" s="102" t="str">
        <f t="shared" si="2"/>
        <v>ok</v>
      </c>
      <c r="AM39" s="102" t="str">
        <f t="shared" si="3"/>
        <v>nok</v>
      </c>
      <c r="AN39" s="45"/>
      <c r="AO39" s="45"/>
      <c r="AP39" s="45"/>
      <c r="AQ39" s="45"/>
      <c r="AR39" s="45"/>
      <c r="AS39" s="45"/>
      <c r="AT39" s="45"/>
      <c r="AU39" s="45"/>
      <c r="AV39" s="45"/>
      <c r="AW39" s="45"/>
      <c r="AX39" s="45"/>
    </row>
    <row r="40" spans="1:50" customFormat="1" ht="96" x14ac:dyDescent="0.25">
      <c r="A40" s="68" t="s">
        <v>452</v>
      </c>
      <c r="B40" s="22" t="s">
        <v>165</v>
      </c>
      <c r="C40" s="84" t="s">
        <v>433</v>
      </c>
      <c r="D40" s="26" t="s">
        <v>453</v>
      </c>
      <c r="E40" s="22" t="s">
        <v>407</v>
      </c>
      <c r="F40" s="23" t="s">
        <v>122</v>
      </c>
      <c r="G40" s="22"/>
      <c r="H40" s="106" t="str">
        <f t="shared" si="4"/>
        <v>Vraag vervallen</v>
      </c>
      <c r="I40" s="28" t="s">
        <v>123</v>
      </c>
      <c r="J40" s="24" t="s">
        <v>454</v>
      </c>
      <c r="K40" s="97"/>
      <c r="L40" s="53" t="s">
        <v>130</v>
      </c>
      <c r="M40" s="65" t="s">
        <v>340</v>
      </c>
      <c r="N40" s="65" t="s">
        <v>80</v>
      </c>
      <c r="O40" s="52"/>
      <c r="P40" s="45"/>
      <c r="Q40" s="45"/>
      <c r="R40" s="45"/>
      <c r="S40" s="45"/>
      <c r="T40" s="45"/>
      <c r="U40" s="45"/>
      <c r="V40" s="45"/>
      <c r="W40" s="45"/>
      <c r="X40" s="49" t="str">
        <f t="shared" si="0"/>
        <v>Vervallen</v>
      </c>
      <c r="Y40" s="76">
        <f t="shared" si="5"/>
        <v>1</v>
      </c>
      <c r="Z40" s="81"/>
      <c r="AA40" s="48"/>
      <c r="AB40" s="48"/>
      <c r="AC40" s="48"/>
      <c r="AD40" s="48">
        <v>1</v>
      </c>
      <c r="AE40" s="48">
        <v>1</v>
      </c>
      <c r="AF40" s="48"/>
      <c r="AG40" s="48"/>
      <c r="AH40" s="48"/>
      <c r="AI40" s="107"/>
      <c r="AJ40" s="101"/>
      <c r="AK40" s="101">
        <v>3</v>
      </c>
      <c r="AL40" s="102" t="str">
        <f t="shared" si="2"/>
        <v>ok</v>
      </c>
      <c r="AM40" s="102" t="str">
        <f t="shared" si="3"/>
        <v>nok</v>
      </c>
      <c r="AN40" s="45"/>
      <c r="AO40" s="45"/>
      <c r="AP40" s="45"/>
      <c r="AQ40" s="45"/>
      <c r="AR40" s="45"/>
      <c r="AS40" s="45"/>
      <c r="AT40" s="45"/>
      <c r="AU40" s="45"/>
      <c r="AV40" s="45"/>
      <c r="AW40" s="45"/>
      <c r="AX40" s="45"/>
    </row>
    <row r="41" spans="1:50" customFormat="1" ht="96" x14ac:dyDescent="0.25">
      <c r="A41" s="68" t="s">
        <v>455</v>
      </c>
      <c r="B41" s="22" t="s">
        <v>165</v>
      </c>
      <c r="C41" s="84" t="s">
        <v>433</v>
      </c>
      <c r="D41" s="26" t="s">
        <v>456</v>
      </c>
      <c r="E41" s="22" t="s">
        <v>78</v>
      </c>
      <c r="F41" s="23" t="s">
        <v>122</v>
      </c>
      <c r="G41" s="22"/>
      <c r="H41" s="106" t="str">
        <f t="shared" si="4"/>
        <v>Vraag vervallen</v>
      </c>
      <c r="I41" s="28" t="s">
        <v>123</v>
      </c>
      <c r="J41" s="24" t="s">
        <v>457</v>
      </c>
      <c r="K41" s="97"/>
      <c r="L41" s="53" t="s">
        <v>80</v>
      </c>
      <c r="M41" s="65"/>
      <c r="N41" s="65" t="s">
        <v>80</v>
      </c>
      <c r="O41" s="52"/>
      <c r="P41" s="45"/>
      <c r="Q41" s="45"/>
      <c r="R41" s="45"/>
      <c r="S41" s="45"/>
      <c r="T41" s="45"/>
      <c r="U41" s="45"/>
      <c r="V41" s="45"/>
      <c r="W41" s="45"/>
      <c r="X41" s="49" t="str">
        <f t="shared" si="0"/>
        <v>Vervallen</v>
      </c>
      <c r="Y41" s="76">
        <f t="shared" si="5"/>
        <v>1</v>
      </c>
      <c r="Z41" s="81"/>
      <c r="AA41" s="48"/>
      <c r="AB41" s="48"/>
      <c r="AC41" s="48"/>
      <c r="AD41" s="48">
        <v>1</v>
      </c>
      <c r="AE41" s="48">
        <v>1</v>
      </c>
      <c r="AF41" s="48"/>
      <c r="AG41" s="48"/>
      <c r="AH41" s="48"/>
      <c r="AI41" s="107"/>
      <c r="AJ41" s="101"/>
      <c r="AK41" s="101">
        <v>3</v>
      </c>
      <c r="AL41" s="102" t="str">
        <f t="shared" si="2"/>
        <v>ok</v>
      </c>
      <c r="AM41" s="102" t="str">
        <f t="shared" si="3"/>
        <v>nok</v>
      </c>
      <c r="AN41" s="45"/>
      <c r="AO41" s="45"/>
      <c r="AP41" s="45"/>
      <c r="AQ41" s="45"/>
      <c r="AR41" s="45"/>
      <c r="AS41" s="45"/>
      <c r="AT41" s="45"/>
      <c r="AU41" s="45"/>
      <c r="AV41" s="45"/>
      <c r="AW41" s="45"/>
      <c r="AX41" s="45"/>
    </row>
    <row r="42" spans="1:50" customFormat="1" ht="96" x14ac:dyDescent="0.25">
      <c r="A42" s="68" t="s">
        <v>458</v>
      </c>
      <c r="B42" s="22" t="s">
        <v>165</v>
      </c>
      <c r="C42" s="84" t="s">
        <v>433</v>
      </c>
      <c r="D42" s="25" t="s">
        <v>459</v>
      </c>
      <c r="E42" s="22" t="s">
        <v>407</v>
      </c>
      <c r="F42" s="25" t="s">
        <v>161</v>
      </c>
      <c r="G42" s="21" t="s">
        <v>460</v>
      </c>
      <c r="H42" s="106" t="str">
        <f t="shared" si="4"/>
        <v>Vraag vervallen</v>
      </c>
      <c r="I42" s="28" t="s">
        <v>123</v>
      </c>
      <c r="J42" s="24" t="s">
        <v>457</v>
      </c>
      <c r="K42" s="97"/>
      <c r="L42" s="53" t="s">
        <v>130</v>
      </c>
      <c r="M42" s="65"/>
      <c r="N42" s="65" t="s">
        <v>130</v>
      </c>
      <c r="O42" s="52"/>
      <c r="P42" s="45"/>
      <c r="Q42" s="45"/>
      <c r="R42" s="45"/>
      <c r="S42" s="45"/>
      <c r="T42" s="45"/>
      <c r="U42" s="45"/>
      <c r="V42" s="45"/>
      <c r="W42" s="45"/>
      <c r="X42" s="49" t="str">
        <f t="shared" si="0"/>
        <v>Vervallen</v>
      </c>
      <c r="Y42" s="76">
        <f t="shared" si="5"/>
        <v>1</v>
      </c>
      <c r="Z42" s="81"/>
      <c r="AA42" s="48"/>
      <c r="AB42" s="48"/>
      <c r="AC42" s="48"/>
      <c r="AD42" s="48">
        <v>1</v>
      </c>
      <c r="AE42" s="48">
        <v>1</v>
      </c>
      <c r="AF42" s="48"/>
      <c r="AG42" s="48"/>
      <c r="AH42" s="48"/>
      <c r="AI42" s="107"/>
      <c r="AJ42" s="101"/>
      <c r="AK42" s="101">
        <v>3</v>
      </c>
      <c r="AL42" s="102" t="str">
        <f t="shared" si="2"/>
        <v>ok</v>
      </c>
      <c r="AM42" s="102" t="str">
        <f t="shared" si="3"/>
        <v>nok</v>
      </c>
      <c r="AN42" s="45"/>
      <c r="AO42" s="45"/>
      <c r="AP42" s="45"/>
      <c r="AQ42" s="45"/>
      <c r="AR42" s="45"/>
      <c r="AS42" s="45"/>
      <c r="AT42" s="45"/>
      <c r="AU42" s="45"/>
      <c r="AV42" s="45"/>
      <c r="AW42" s="45"/>
      <c r="AX42" s="45"/>
    </row>
    <row r="43" spans="1:50" customFormat="1" ht="60" x14ac:dyDescent="0.25">
      <c r="A43" s="68" t="s">
        <v>461</v>
      </c>
      <c r="B43" s="22" t="s">
        <v>165</v>
      </c>
      <c r="C43" s="84" t="s">
        <v>433</v>
      </c>
      <c r="D43" s="26" t="s">
        <v>462</v>
      </c>
      <c r="E43" s="22" t="s">
        <v>369</v>
      </c>
      <c r="F43" s="23" t="s">
        <v>122</v>
      </c>
      <c r="G43" s="22"/>
      <c r="H43" s="106" t="str">
        <f t="shared" si="4"/>
        <v>Vraag vervallen</v>
      </c>
      <c r="I43" s="28" t="s">
        <v>123</v>
      </c>
      <c r="J43" s="24" t="s">
        <v>463</v>
      </c>
      <c r="K43" s="97"/>
      <c r="L43" s="53" t="s">
        <v>130</v>
      </c>
      <c r="M43" s="65"/>
      <c r="N43" s="65" t="s">
        <v>80</v>
      </c>
      <c r="O43" s="52" t="s">
        <v>61</v>
      </c>
      <c r="P43" s="45"/>
      <c r="Q43" s="45"/>
      <c r="R43" s="45"/>
      <c r="S43" s="45"/>
      <c r="T43" s="45"/>
      <c r="U43" s="45"/>
      <c r="V43" s="45"/>
      <c r="W43" s="45"/>
      <c r="X43" s="49" t="str">
        <f t="shared" si="0"/>
        <v>Vervallen</v>
      </c>
      <c r="Y43" s="76">
        <f t="shared" si="5"/>
        <v>1</v>
      </c>
      <c r="Z43" s="81"/>
      <c r="AA43" s="48">
        <v>1</v>
      </c>
      <c r="AB43" s="48">
        <v>1</v>
      </c>
      <c r="AC43" s="48"/>
      <c r="AD43" s="48">
        <v>1</v>
      </c>
      <c r="AE43" s="48">
        <v>1</v>
      </c>
      <c r="AF43" s="48"/>
      <c r="AG43" s="48"/>
      <c r="AH43" s="48"/>
      <c r="AI43" s="107"/>
      <c r="AJ43" s="101"/>
      <c r="AK43" s="101">
        <v>3</v>
      </c>
      <c r="AL43" s="102" t="str">
        <f t="shared" si="2"/>
        <v>ok</v>
      </c>
      <c r="AM43" s="102" t="str">
        <f t="shared" si="3"/>
        <v>nok</v>
      </c>
      <c r="AN43" s="45"/>
      <c r="AO43" s="45"/>
      <c r="AP43" s="45"/>
      <c r="AQ43" s="45"/>
      <c r="AR43" s="45"/>
      <c r="AS43" s="45"/>
      <c r="AT43" s="45"/>
      <c r="AU43" s="45"/>
      <c r="AV43" s="45"/>
      <c r="AW43" s="45"/>
      <c r="AX43" s="45"/>
    </row>
    <row r="44" spans="1:50" customFormat="1" ht="48" x14ac:dyDescent="0.25">
      <c r="A44" s="68" t="s">
        <v>464</v>
      </c>
      <c r="B44" s="22" t="s">
        <v>165</v>
      </c>
      <c r="C44" s="84" t="s">
        <v>433</v>
      </c>
      <c r="D44" s="23" t="s">
        <v>465</v>
      </c>
      <c r="E44" s="22" t="s">
        <v>407</v>
      </c>
      <c r="F44" s="25" t="s">
        <v>161</v>
      </c>
      <c r="G44" s="21" t="s">
        <v>421</v>
      </c>
      <c r="H44" s="106" t="str">
        <f t="shared" si="4"/>
        <v>Vraag vervallen</v>
      </c>
      <c r="I44" s="28" t="s">
        <v>123</v>
      </c>
      <c r="J44" s="24" t="s">
        <v>466</v>
      </c>
      <c r="K44" s="97"/>
      <c r="L44" s="53" t="s">
        <v>130</v>
      </c>
      <c r="M44" s="65"/>
      <c r="N44" s="65" t="s">
        <v>80</v>
      </c>
      <c r="O44" s="52" t="s">
        <v>61</v>
      </c>
      <c r="P44" s="45"/>
      <c r="Q44" s="45"/>
      <c r="R44" s="45"/>
      <c r="S44" s="45"/>
      <c r="T44" s="45"/>
      <c r="U44" s="45"/>
      <c r="V44" s="45"/>
      <c r="W44" s="45"/>
      <c r="X44" s="49" t="str">
        <f t="shared" si="0"/>
        <v>Vervallen</v>
      </c>
      <c r="Y44" s="76">
        <f t="shared" si="5"/>
        <v>1</v>
      </c>
      <c r="Z44" s="81"/>
      <c r="AA44" s="48">
        <v>1</v>
      </c>
      <c r="AB44" s="48">
        <v>1</v>
      </c>
      <c r="AC44" s="48"/>
      <c r="AD44" s="48"/>
      <c r="AE44" s="48"/>
      <c r="AF44" s="48"/>
      <c r="AG44" s="48"/>
      <c r="AH44" s="48"/>
      <c r="AI44" s="107"/>
      <c r="AJ44" s="101"/>
      <c r="AK44" s="101">
        <v>3</v>
      </c>
      <c r="AL44" s="102" t="str">
        <f t="shared" si="2"/>
        <v>ok</v>
      </c>
      <c r="AM44" s="102" t="str">
        <f t="shared" si="3"/>
        <v>nok</v>
      </c>
      <c r="AN44" s="45"/>
      <c r="AO44" s="45"/>
      <c r="AP44" s="45"/>
      <c r="AQ44" s="45"/>
      <c r="AR44" s="45"/>
      <c r="AS44" s="45"/>
      <c r="AT44" s="45"/>
      <c r="AU44" s="45"/>
      <c r="AV44" s="45"/>
      <c r="AW44" s="45"/>
      <c r="AX44" s="45"/>
    </row>
    <row r="45" spans="1:50" customFormat="1" ht="84" x14ac:dyDescent="0.25">
      <c r="A45" s="68" t="s">
        <v>467</v>
      </c>
      <c r="B45" s="22" t="s">
        <v>165</v>
      </c>
      <c r="C45" s="84" t="s">
        <v>433</v>
      </c>
      <c r="D45" s="23" t="s">
        <v>468</v>
      </c>
      <c r="E45" s="22" t="s">
        <v>369</v>
      </c>
      <c r="F45" s="23" t="s">
        <v>122</v>
      </c>
      <c r="G45" s="21"/>
      <c r="H45" s="106" t="str">
        <f t="shared" si="4"/>
        <v>Vraag vervallen</v>
      </c>
      <c r="I45" s="28" t="s">
        <v>123</v>
      </c>
      <c r="J45" s="24" t="s">
        <v>466</v>
      </c>
      <c r="K45" s="97"/>
      <c r="L45" s="53" t="s">
        <v>130</v>
      </c>
      <c r="M45" s="65"/>
      <c r="N45" s="65" t="s">
        <v>80</v>
      </c>
      <c r="O45" s="52" t="s">
        <v>61</v>
      </c>
      <c r="P45" s="45"/>
      <c r="Q45" s="45"/>
      <c r="R45" s="45"/>
      <c r="S45" s="45"/>
      <c r="T45" s="45"/>
      <c r="U45" s="45"/>
      <c r="V45" s="45"/>
      <c r="W45" s="45"/>
      <c r="X45" s="49" t="str">
        <f t="shared" si="0"/>
        <v>Vervallen</v>
      </c>
      <c r="Y45" s="76">
        <f t="shared" si="5"/>
        <v>1</v>
      </c>
      <c r="Z45" s="81"/>
      <c r="AA45" s="48">
        <v>1</v>
      </c>
      <c r="AB45" s="48">
        <v>1</v>
      </c>
      <c r="AC45" s="48"/>
      <c r="AD45" s="48">
        <v>1</v>
      </c>
      <c r="AE45" s="48"/>
      <c r="AF45" s="48"/>
      <c r="AG45" s="48"/>
      <c r="AH45" s="48"/>
      <c r="AI45" s="107"/>
      <c r="AJ45" s="101"/>
      <c r="AK45" s="101">
        <v>3</v>
      </c>
      <c r="AL45" s="102" t="str">
        <f t="shared" si="2"/>
        <v>ok</v>
      </c>
      <c r="AM45" s="102" t="str">
        <f t="shared" si="3"/>
        <v>nok</v>
      </c>
      <c r="AN45" s="45"/>
      <c r="AO45" s="45"/>
      <c r="AP45" s="45"/>
      <c r="AQ45" s="45"/>
      <c r="AR45" s="45"/>
      <c r="AS45" s="45"/>
      <c r="AT45" s="45"/>
      <c r="AU45" s="45"/>
      <c r="AV45" s="45"/>
      <c r="AW45" s="45"/>
      <c r="AX45" s="45"/>
    </row>
    <row r="46" spans="1:50" customFormat="1" ht="252" x14ac:dyDescent="0.25">
      <c r="A46" s="68" t="s">
        <v>177</v>
      </c>
      <c r="B46" s="22" t="s">
        <v>165</v>
      </c>
      <c r="C46" s="84" t="s">
        <v>178</v>
      </c>
      <c r="D46" s="26" t="s">
        <v>179</v>
      </c>
      <c r="E46" s="22" t="s">
        <v>369</v>
      </c>
      <c r="F46" s="23" t="s">
        <v>122</v>
      </c>
      <c r="G46" s="22"/>
      <c r="H46" s="106" t="str">
        <f t="shared" si="4"/>
        <v>Nog te beantwoorden</v>
      </c>
      <c r="I46" s="28" t="s">
        <v>123</v>
      </c>
      <c r="J46" s="24" t="s">
        <v>469</v>
      </c>
      <c r="K46" s="97"/>
      <c r="L46" s="53" t="s">
        <v>130</v>
      </c>
      <c r="M46" s="65" t="s">
        <v>180</v>
      </c>
      <c r="N46" s="65" t="s">
        <v>80</v>
      </c>
      <c r="O46" s="52"/>
      <c r="P46" s="45"/>
      <c r="Q46" s="45"/>
      <c r="R46" s="45"/>
      <c r="S46" s="45"/>
      <c r="T46" s="45"/>
      <c r="U46" s="45"/>
      <c r="V46" s="45"/>
      <c r="W46" s="45"/>
      <c r="X46" s="49" t="str">
        <f t="shared" si="0"/>
        <v>Uitvragen</v>
      </c>
      <c r="Y46" s="76">
        <f t="shared" si="5"/>
        <v>1</v>
      </c>
      <c r="Z46" s="81"/>
      <c r="AA46" s="48">
        <v>1</v>
      </c>
      <c r="AB46" s="48">
        <v>1</v>
      </c>
      <c r="AC46" s="48"/>
      <c r="AD46" s="48">
        <v>1</v>
      </c>
      <c r="AE46" s="48"/>
      <c r="AF46" s="48"/>
      <c r="AG46" s="48">
        <v>1</v>
      </c>
      <c r="AH46" s="48"/>
      <c r="AI46" s="107"/>
      <c r="AJ46" s="101"/>
      <c r="AK46" s="101"/>
      <c r="AL46" s="102" t="str">
        <f t="shared" si="2"/>
        <v>ok</v>
      </c>
      <c r="AM46" s="102" t="str">
        <f t="shared" si="3"/>
        <v>ok</v>
      </c>
      <c r="AN46" s="45"/>
      <c r="AO46" s="45"/>
      <c r="AP46" s="45"/>
      <c r="AQ46" s="45"/>
      <c r="AR46" s="45"/>
      <c r="AS46" s="45"/>
      <c r="AT46" s="45"/>
      <c r="AU46" s="45"/>
      <c r="AV46" s="45"/>
      <c r="AW46" s="45"/>
      <c r="AX46" s="45"/>
    </row>
    <row r="47" spans="1:50" customFormat="1" ht="36" x14ac:dyDescent="0.25">
      <c r="A47" s="68" t="s">
        <v>470</v>
      </c>
      <c r="B47" s="22" t="s">
        <v>165</v>
      </c>
      <c r="C47" s="84" t="s">
        <v>178</v>
      </c>
      <c r="D47" s="26" t="s">
        <v>471</v>
      </c>
      <c r="E47" s="22" t="s">
        <v>78</v>
      </c>
      <c r="F47" s="23" t="s">
        <v>122</v>
      </c>
      <c r="G47" s="22"/>
      <c r="H47" s="106" t="str">
        <f t="shared" si="4"/>
        <v>Vraag vervallen</v>
      </c>
      <c r="I47" s="28" t="s">
        <v>123</v>
      </c>
      <c r="J47" s="24"/>
      <c r="K47" s="97"/>
      <c r="L47" s="53" t="s">
        <v>80</v>
      </c>
      <c r="M47" s="65"/>
      <c r="N47" s="65" t="s">
        <v>80</v>
      </c>
      <c r="O47" s="52"/>
      <c r="P47" s="45"/>
      <c r="Q47" s="45"/>
      <c r="R47" s="45"/>
      <c r="S47" s="45"/>
      <c r="T47" s="45"/>
      <c r="U47" s="45"/>
      <c r="V47" s="45"/>
      <c r="W47" s="45"/>
      <c r="X47" s="49" t="str">
        <f t="shared" si="0"/>
        <v>Vervallen</v>
      </c>
      <c r="Y47" s="76">
        <f t="shared" si="5"/>
        <v>1</v>
      </c>
      <c r="Z47" s="81"/>
      <c r="AA47" s="48"/>
      <c r="AB47" s="48"/>
      <c r="AC47" s="48">
        <v>1</v>
      </c>
      <c r="AD47" s="48">
        <v>1</v>
      </c>
      <c r="AE47" s="48"/>
      <c r="AF47" s="48"/>
      <c r="AG47" s="48"/>
      <c r="AH47" s="48"/>
      <c r="AI47" s="107"/>
      <c r="AJ47" s="101"/>
      <c r="AK47" s="101">
        <v>3</v>
      </c>
      <c r="AL47" s="102" t="str">
        <f t="shared" si="2"/>
        <v>ok</v>
      </c>
      <c r="AM47" s="102" t="str">
        <f t="shared" si="3"/>
        <v>nok</v>
      </c>
      <c r="AN47" s="45"/>
      <c r="AO47" s="45"/>
      <c r="AP47" s="45"/>
      <c r="AQ47" s="45"/>
      <c r="AR47" s="45"/>
      <c r="AS47" s="45"/>
      <c r="AT47" s="45"/>
      <c r="AU47" s="45"/>
      <c r="AV47" s="45"/>
      <c r="AW47" s="45"/>
      <c r="AX47" s="45"/>
    </row>
    <row r="48" spans="1:50" customFormat="1" ht="60" x14ac:dyDescent="0.25">
      <c r="A48" s="68" t="s">
        <v>472</v>
      </c>
      <c r="B48" s="22" t="s">
        <v>165</v>
      </c>
      <c r="C48" s="84" t="s">
        <v>178</v>
      </c>
      <c r="D48" s="26" t="s">
        <v>473</v>
      </c>
      <c r="E48" s="22" t="s">
        <v>369</v>
      </c>
      <c r="F48" s="23" t="s">
        <v>122</v>
      </c>
      <c r="G48" s="22"/>
      <c r="H48" s="106" t="str">
        <f t="shared" si="4"/>
        <v>Vraag vervallen</v>
      </c>
      <c r="I48" s="28" t="s">
        <v>123</v>
      </c>
      <c r="J48" s="24" t="s">
        <v>474</v>
      </c>
      <c r="K48" s="97"/>
      <c r="L48" s="53" t="s">
        <v>130</v>
      </c>
      <c r="M48" s="65"/>
      <c r="N48" s="65" t="s">
        <v>80</v>
      </c>
      <c r="O48" s="52"/>
      <c r="P48" s="45"/>
      <c r="Q48" s="45"/>
      <c r="R48" s="45"/>
      <c r="S48" s="45"/>
      <c r="T48" s="45"/>
      <c r="U48" s="45"/>
      <c r="V48" s="45"/>
      <c r="W48" s="45"/>
      <c r="X48" s="49" t="str">
        <f t="shared" si="0"/>
        <v>Vervallen</v>
      </c>
      <c r="Y48" s="76">
        <f t="shared" si="5"/>
        <v>1</v>
      </c>
      <c r="Z48" s="81"/>
      <c r="AA48" s="48"/>
      <c r="AB48" s="48"/>
      <c r="AC48" s="48">
        <v>1</v>
      </c>
      <c r="AD48" s="48">
        <v>1</v>
      </c>
      <c r="AE48" s="48"/>
      <c r="AF48" s="48"/>
      <c r="AG48" s="48"/>
      <c r="AH48" s="48"/>
      <c r="AI48" s="107"/>
      <c r="AJ48" s="101"/>
      <c r="AK48" s="101">
        <v>2</v>
      </c>
      <c r="AL48" s="102" t="str">
        <f t="shared" si="2"/>
        <v>ok</v>
      </c>
      <c r="AM48" s="102" t="str">
        <f t="shared" si="3"/>
        <v>nok</v>
      </c>
      <c r="AN48" s="45"/>
      <c r="AO48" s="45"/>
      <c r="AP48" s="45"/>
      <c r="AQ48" s="45"/>
      <c r="AR48" s="45"/>
      <c r="AS48" s="45"/>
      <c r="AT48" s="45"/>
      <c r="AU48" s="45"/>
      <c r="AV48" s="45"/>
      <c r="AW48" s="45"/>
      <c r="AX48" s="45"/>
    </row>
    <row r="49" spans="1:50" customFormat="1" ht="132" x14ac:dyDescent="0.25">
      <c r="A49" s="68" t="s">
        <v>181</v>
      </c>
      <c r="B49" s="22" t="s">
        <v>165</v>
      </c>
      <c r="C49" s="84" t="s">
        <v>178</v>
      </c>
      <c r="D49" s="26" t="s">
        <v>182</v>
      </c>
      <c r="E49" s="22" t="s">
        <v>369</v>
      </c>
      <c r="F49" s="23" t="s">
        <v>122</v>
      </c>
      <c r="G49" s="22"/>
      <c r="H49" s="106" t="str">
        <f t="shared" si="4"/>
        <v>Nog te beantwoorden</v>
      </c>
      <c r="I49" s="28" t="s">
        <v>123</v>
      </c>
      <c r="J49" s="24" t="s">
        <v>475</v>
      </c>
      <c r="K49" s="97"/>
      <c r="L49" s="53" t="s">
        <v>130</v>
      </c>
      <c r="M49" s="65"/>
      <c r="N49" s="65" t="s">
        <v>80</v>
      </c>
      <c r="O49" s="52"/>
      <c r="P49" s="45"/>
      <c r="Q49" s="45"/>
      <c r="R49" s="45"/>
      <c r="S49" s="45"/>
      <c r="T49" s="45"/>
      <c r="U49" s="45"/>
      <c r="V49" s="45"/>
      <c r="W49" s="45"/>
      <c r="X49" s="49" t="str">
        <f t="shared" si="0"/>
        <v>Uitvragen</v>
      </c>
      <c r="Y49" s="76">
        <f t="shared" si="5"/>
        <v>1</v>
      </c>
      <c r="Z49" s="81"/>
      <c r="AA49" s="48">
        <v>1</v>
      </c>
      <c r="AB49" s="48">
        <v>1</v>
      </c>
      <c r="AC49" s="48"/>
      <c r="AD49" s="48">
        <v>1</v>
      </c>
      <c r="AE49" s="48"/>
      <c r="AF49" s="48"/>
      <c r="AG49" s="48">
        <v>1</v>
      </c>
      <c r="AH49" s="48"/>
      <c r="AI49" s="107"/>
      <c r="AJ49" s="101"/>
      <c r="AK49" s="101"/>
      <c r="AL49" s="102" t="str">
        <f t="shared" si="2"/>
        <v>ok</v>
      </c>
      <c r="AM49" s="102" t="str">
        <f t="shared" si="3"/>
        <v>ok</v>
      </c>
      <c r="AN49" s="45"/>
      <c r="AO49" s="45"/>
      <c r="AP49" s="45"/>
      <c r="AQ49" s="45"/>
      <c r="AR49" s="45"/>
      <c r="AS49" s="45"/>
      <c r="AT49" s="45"/>
      <c r="AU49" s="45"/>
      <c r="AV49" s="45"/>
      <c r="AW49" s="45"/>
      <c r="AX49" s="45"/>
    </row>
    <row r="50" spans="1:50" customFormat="1" ht="96" x14ac:dyDescent="0.25">
      <c r="A50" s="68" t="s">
        <v>476</v>
      </c>
      <c r="B50" s="22" t="s">
        <v>165</v>
      </c>
      <c r="C50" s="84" t="s">
        <v>185</v>
      </c>
      <c r="D50" s="26" t="s">
        <v>477</v>
      </c>
      <c r="E50" s="22" t="s">
        <v>369</v>
      </c>
      <c r="F50" s="23" t="s">
        <v>122</v>
      </c>
      <c r="G50" s="22"/>
      <c r="H50" s="106" t="str">
        <f t="shared" si="4"/>
        <v>Vraag vervallen</v>
      </c>
      <c r="I50" s="28" t="s">
        <v>123</v>
      </c>
      <c r="J50" s="24"/>
      <c r="K50" s="97"/>
      <c r="L50" s="53" t="s">
        <v>80</v>
      </c>
      <c r="M50" s="65" t="s">
        <v>478</v>
      </c>
      <c r="N50" s="65" t="s">
        <v>80</v>
      </c>
      <c r="O50" s="52"/>
      <c r="P50" s="45"/>
      <c r="Q50" s="45"/>
      <c r="R50" s="45"/>
      <c r="S50" s="45"/>
      <c r="T50" s="45"/>
      <c r="U50" s="45"/>
      <c r="V50" s="45"/>
      <c r="W50" s="45"/>
      <c r="X50" s="49" t="str">
        <f t="shared" si="0"/>
        <v>Vervallen</v>
      </c>
      <c r="Y50" s="76">
        <f t="shared" si="5"/>
        <v>1</v>
      </c>
      <c r="Z50" s="81"/>
      <c r="AA50" s="48">
        <v>1</v>
      </c>
      <c r="AB50" s="48">
        <v>1</v>
      </c>
      <c r="AC50" s="48"/>
      <c r="AD50" s="48">
        <v>1</v>
      </c>
      <c r="AE50" s="48"/>
      <c r="AF50" s="48"/>
      <c r="AG50" s="48">
        <v>1</v>
      </c>
      <c r="AH50" s="48"/>
      <c r="AI50" s="107"/>
      <c r="AJ50" s="101"/>
      <c r="AK50" s="101">
        <v>3</v>
      </c>
      <c r="AL50" s="102" t="str">
        <f t="shared" si="2"/>
        <v>ok</v>
      </c>
      <c r="AM50" s="102" t="str">
        <f t="shared" si="3"/>
        <v>nok</v>
      </c>
      <c r="AN50" s="45"/>
      <c r="AO50" s="45"/>
      <c r="AP50" s="45"/>
      <c r="AQ50" s="45"/>
      <c r="AR50" s="45"/>
      <c r="AS50" s="45"/>
      <c r="AT50" s="45"/>
      <c r="AU50" s="45"/>
      <c r="AV50" s="45"/>
      <c r="AW50" s="45"/>
      <c r="AX50" s="45"/>
    </row>
    <row r="51" spans="1:50" customFormat="1" ht="72" x14ac:dyDescent="0.25">
      <c r="A51" s="93" t="s">
        <v>479</v>
      </c>
      <c r="B51" s="22" t="s">
        <v>165</v>
      </c>
      <c r="C51" s="84" t="s">
        <v>185</v>
      </c>
      <c r="D51" s="62" t="s">
        <v>480</v>
      </c>
      <c r="E51" s="22" t="s">
        <v>78</v>
      </c>
      <c r="F51" s="23" t="s">
        <v>122</v>
      </c>
      <c r="G51" s="22"/>
      <c r="H51" s="106" t="str">
        <f t="shared" si="4"/>
        <v>Vraag vervallen</v>
      </c>
      <c r="I51" s="28" t="s">
        <v>123</v>
      </c>
      <c r="J51" s="43" t="s">
        <v>481</v>
      </c>
      <c r="K51" s="97"/>
      <c r="L51" s="53" t="s">
        <v>80</v>
      </c>
      <c r="M51" s="65" t="s">
        <v>482</v>
      </c>
      <c r="N51" s="65" t="s">
        <v>80</v>
      </c>
      <c r="O51" s="52"/>
      <c r="P51" s="45"/>
      <c r="Q51" s="45"/>
      <c r="R51" s="45"/>
      <c r="S51" s="45"/>
      <c r="T51" s="45"/>
      <c r="U51" s="45"/>
      <c r="V51" s="45"/>
      <c r="W51" s="45"/>
      <c r="X51" s="49" t="str">
        <f t="shared" si="0"/>
        <v>Vervallen</v>
      </c>
      <c r="Y51" s="76">
        <f t="shared" si="5"/>
        <v>1</v>
      </c>
      <c r="Z51" s="81"/>
      <c r="AA51" s="48">
        <v>1</v>
      </c>
      <c r="AB51" s="48">
        <v>1</v>
      </c>
      <c r="AC51" s="48">
        <v>1</v>
      </c>
      <c r="AD51" s="48"/>
      <c r="AE51" s="48"/>
      <c r="AF51" s="48"/>
      <c r="AG51" s="48"/>
      <c r="AH51" s="48"/>
      <c r="AI51" s="107"/>
      <c r="AJ51" s="101"/>
      <c r="AK51" s="101">
        <v>3</v>
      </c>
      <c r="AL51" s="102" t="str">
        <f t="shared" si="2"/>
        <v>ok</v>
      </c>
      <c r="AM51" s="102" t="str">
        <f t="shared" si="3"/>
        <v>nok</v>
      </c>
      <c r="AN51" s="45"/>
      <c r="AO51" s="45"/>
      <c r="AP51" s="45"/>
      <c r="AQ51" s="45"/>
      <c r="AR51" s="45"/>
      <c r="AS51" s="45"/>
      <c r="AT51" s="45"/>
      <c r="AU51" s="45"/>
      <c r="AV51" s="45"/>
      <c r="AW51" s="45"/>
      <c r="AX51" s="45"/>
    </row>
    <row r="52" spans="1:50" customFormat="1" ht="120" x14ac:dyDescent="0.25">
      <c r="A52" s="93" t="s">
        <v>479</v>
      </c>
      <c r="B52" s="22" t="s">
        <v>165</v>
      </c>
      <c r="C52" s="84" t="s">
        <v>185</v>
      </c>
      <c r="D52" s="26" t="s">
        <v>483</v>
      </c>
      <c r="E52" s="22" t="s">
        <v>369</v>
      </c>
      <c r="F52" s="23" t="s">
        <v>122</v>
      </c>
      <c r="G52" s="22"/>
      <c r="H52" s="106" t="str">
        <f t="shared" si="4"/>
        <v>Vraag vervallen</v>
      </c>
      <c r="I52" s="28" t="s">
        <v>123</v>
      </c>
      <c r="J52" s="24"/>
      <c r="K52" s="97"/>
      <c r="L52" s="53" t="s">
        <v>80</v>
      </c>
      <c r="M52" s="65" t="s">
        <v>482</v>
      </c>
      <c r="N52" s="65" t="s">
        <v>80</v>
      </c>
      <c r="O52" s="52"/>
      <c r="P52" s="45"/>
      <c r="Q52" s="45"/>
      <c r="R52" s="45"/>
      <c r="S52" s="45"/>
      <c r="T52" s="45"/>
      <c r="U52" s="45"/>
      <c r="V52" s="45"/>
      <c r="W52" s="45"/>
      <c r="X52" s="49" t="str">
        <f t="shared" si="0"/>
        <v>Vervallen</v>
      </c>
      <c r="Y52" s="76">
        <f t="shared" si="5"/>
        <v>1</v>
      </c>
      <c r="Z52" s="81"/>
      <c r="AA52" s="48">
        <v>1</v>
      </c>
      <c r="AB52" s="48">
        <v>1</v>
      </c>
      <c r="AC52" s="48">
        <v>1</v>
      </c>
      <c r="AD52" s="48">
        <v>1</v>
      </c>
      <c r="AE52" s="48">
        <v>1</v>
      </c>
      <c r="AF52" s="48"/>
      <c r="AG52" s="48">
        <v>1</v>
      </c>
      <c r="AH52" s="48"/>
      <c r="AI52" s="107"/>
      <c r="AJ52" s="101"/>
      <c r="AK52" s="101">
        <v>3</v>
      </c>
      <c r="AL52" s="102" t="str">
        <f t="shared" si="2"/>
        <v>ok</v>
      </c>
      <c r="AM52" s="102" t="str">
        <f t="shared" si="3"/>
        <v>nok</v>
      </c>
      <c r="AN52" s="45"/>
      <c r="AO52" s="45"/>
      <c r="AP52" s="45"/>
      <c r="AQ52" s="45"/>
      <c r="AR52" s="45"/>
      <c r="AS52" s="45"/>
      <c r="AT52" s="45"/>
      <c r="AU52" s="45"/>
      <c r="AV52" s="45"/>
      <c r="AW52" s="45"/>
      <c r="AX52" s="45"/>
    </row>
    <row r="53" spans="1:50" customFormat="1" ht="60" x14ac:dyDescent="0.25">
      <c r="A53" s="68" t="s">
        <v>484</v>
      </c>
      <c r="B53" s="22" t="s">
        <v>165</v>
      </c>
      <c r="C53" s="84" t="s">
        <v>185</v>
      </c>
      <c r="D53" s="62" t="s">
        <v>485</v>
      </c>
      <c r="E53" s="22" t="s">
        <v>78</v>
      </c>
      <c r="F53" s="23" t="s">
        <v>122</v>
      </c>
      <c r="G53" s="22"/>
      <c r="H53" s="106" t="str">
        <f t="shared" si="4"/>
        <v>Nog te beantwoorden</v>
      </c>
      <c r="I53" s="28" t="s">
        <v>123</v>
      </c>
      <c r="J53" s="24" t="s">
        <v>486</v>
      </c>
      <c r="K53" s="97"/>
      <c r="L53" s="53" t="s">
        <v>130</v>
      </c>
      <c r="M53" s="65" t="s">
        <v>487</v>
      </c>
      <c r="N53" s="65" t="s">
        <v>80</v>
      </c>
      <c r="O53" s="52"/>
      <c r="P53" s="45"/>
      <c r="Q53" s="45"/>
      <c r="R53" s="45"/>
      <c r="S53" s="45"/>
      <c r="T53" s="45"/>
      <c r="U53" s="45"/>
      <c r="V53" s="45"/>
      <c r="W53" s="45"/>
      <c r="X53" s="49" t="str">
        <f t="shared" si="0"/>
        <v>Uitvragen</v>
      </c>
      <c r="Y53" s="76">
        <f t="shared" si="5"/>
        <v>1</v>
      </c>
      <c r="Z53" s="81"/>
      <c r="AA53" s="48"/>
      <c r="AB53" s="48"/>
      <c r="AC53" s="48">
        <v>1</v>
      </c>
      <c r="AD53" s="48">
        <v>1</v>
      </c>
      <c r="AE53" s="48">
        <v>1</v>
      </c>
      <c r="AF53" s="48"/>
      <c r="AG53" s="48"/>
      <c r="AH53" s="48"/>
      <c r="AI53" s="107"/>
      <c r="AJ53" s="101"/>
      <c r="AK53" s="101"/>
      <c r="AL53" s="102" t="str">
        <f t="shared" si="2"/>
        <v>ok</v>
      </c>
      <c r="AM53" s="102" t="str">
        <f t="shared" si="3"/>
        <v>ok</v>
      </c>
      <c r="AN53" s="45"/>
      <c r="AO53" s="45"/>
      <c r="AP53" s="45"/>
      <c r="AQ53" s="45"/>
      <c r="AR53" s="45"/>
      <c r="AS53" s="45"/>
      <c r="AT53" s="45"/>
      <c r="AU53" s="45"/>
      <c r="AV53" s="45"/>
      <c r="AW53" s="45"/>
      <c r="AX53" s="45"/>
    </row>
    <row r="54" spans="1:50" customFormat="1" ht="96" x14ac:dyDescent="0.25">
      <c r="A54" s="68" t="s">
        <v>184</v>
      </c>
      <c r="B54" s="22" t="s">
        <v>165</v>
      </c>
      <c r="C54" s="84" t="s">
        <v>185</v>
      </c>
      <c r="D54" s="26" t="s">
        <v>186</v>
      </c>
      <c r="E54" s="22" t="s">
        <v>407</v>
      </c>
      <c r="F54" s="23" t="s">
        <v>122</v>
      </c>
      <c r="G54" s="22"/>
      <c r="H54" s="106" t="str">
        <f t="shared" si="4"/>
        <v>Nog te beantwoorden</v>
      </c>
      <c r="I54" s="28" t="s">
        <v>123</v>
      </c>
      <c r="J54" s="24"/>
      <c r="K54" s="97"/>
      <c r="L54" s="53" t="s">
        <v>130</v>
      </c>
      <c r="M54" s="65" t="s">
        <v>187</v>
      </c>
      <c r="N54" s="65" t="s">
        <v>80</v>
      </c>
      <c r="O54" s="52"/>
      <c r="P54" s="45"/>
      <c r="Q54" s="45"/>
      <c r="R54" s="45"/>
      <c r="S54" s="45"/>
      <c r="T54" s="45"/>
      <c r="U54" s="45"/>
      <c r="V54" s="45"/>
      <c r="W54" s="45"/>
      <c r="X54" s="49" t="str">
        <f t="shared" si="0"/>
        <v>Uitvragen</v>
      </c>
      <c r="Y54" s="76">
        <f t="shared" si="5"/>
        <v>1</v>
      </c>
      <c r="Z54" s="81"/>
      <c r="AA54" s="48">
        <v>1</v>
      </c>
      <c r="AB54" s="48">
        <v>1</v>
      </c>
      <c r="AC54" s="48"/>
      <c r="AD54" s="48"/>
      <c r="AE54" s="48"/>
      <c r="AF54" s="48"/>
      <c r="AG54" s="48">
        <v>1</v>
      </c>
      <c r="AH54" s="48"/>
      <c r="AI54" s="107"/>
      <c r="AJ54" s="101"/>
      <c r="AK54" s="101"/>
      <c r="AL54" s="102" t="str">
        <f t="shared" si="2"/>
        <v>ok</v>
      </c>
      <c r="AM54" s="102" t="str">
        <f t="shared" si="3"/>
        <v>ok</v>
      </c>
      <c r="AN54" s="45"/>
      <c r="AO54" s="45"/>
      <c r="AP54" s="45"/>
      <c r="AQ54" s="45"/>
      <c r="AR54" s="45"/>
      <c r="AS54" s="45"/>
      <c r="AT54" s="45"/>
      <c r="AU54" s="45"/>
      <c r="AV54" s="45"/>
      <c r="AW54" s="45"/>
      <c r="AX54" s="45"/>
    </row>
    <row r="55" spans="1:50" customFormat="1" ht="72" x14ac:dyDescent="0.25">
      <c r="A55" s="68" t="s">
        <v>488</v>
      </c>
      <c r="B55" s="22" t="s">
        <v>165</v>
      </c>
      <c r="C55" s="84" t="s">
        <v>185</v>
      </c>
      <c r="D55" s="26" t="s">
        <v>489</v>
      </c>
      <c r="E55" s="22" t="s">
        <v>369</v>
      </c>
      <c r="F55" s="23" t="s">
        <v>122</v>
      </c>
      <c r="G55" s="22"/>
      <c r="H55" s="106" t="str">
        <f t="shared" si="4"/>
        <v>Nog te beantwoorden</v>
      </c>
      <c r="I55" s="28" t="s">
        <v>123</v>
      </c>
      <c r="J55" s="24" t="s">
        <v>490</v>
      </c>
      <c r="K55" s="97"/>
      <c r="L55" s="53" t="s">
        <v>130</v>
      </c>
      <c r="M55" s="65"/>
      <c r="N55" s="65" t="s">
        <v>80</v>
      </c>
      <c r="O55" s="52"/>
      <c r="P55" s="45"/>
      <c r="Q55" s="45"/>
      <c r="R55" s="45"/>
      <c r="S55" s="45"/>
      <c r="T55" s="45"/>
      <c r="U55" s="45"/>
      <c r="V55" s="45"/>
      <c r="W55" s="45"/>
      <c r="X55" s="49" t="str">
        <f t="shared" si="0"/>
        <v>Uitvragen</v>
      </c>
      <c r="Y55" s="76">
        <f t="shared" si="5"/>
        <v>1</v>
      </c>
      <c r="Z55" s="81"/>
      <c r="AA55" s="48">
        <v>1</v>
      </c>
      <c r="AB55" s="48">
        <v>1</v>
      </c>
      <c r="AC55" s="48"/>
      <c r="AD55" s="48">
        <v>1</v>
      </c>
      <c r="AE55" s="48"/>
      <c r="AF55" s="48"/>
      <c r="AG55" s="48">
        <v>1</v>
      </c>
      <c r="AH55" s="48"/>
      <c r="AI55" s="107"/>
      <c r="AJ55" s="101"/>
      <c r="AK55" s="101"/>
      <c r="AL55" s="102" t="str">
        <f t="shared" si="2"/>
        <v>ok</v>
      </c>
      <c r="AM55" s="102" t="str">
        <f t="shared" si="3"/>
        <v>ok</v>
      </c>
      <c r="AN55" s="45"/>
      <c r="AO55" s="45"/>
      <c r="AP55" s="45"/>
      <c r="AQ55" s="45"/>
      <c r="AR55" s="45"/>
      <c r="AS55" s="45"/>
      <c r="AT55" s="45"/>
      <c r="AU55" s="45"/>
      <c r="AV55" s="45"/>
      <c r="AW55" s="45"/>
      <c r="AX55" s="45"/>
    </row>
    <row r="56" spans="1:50" customFormat="1" ht="60" x14ac:dyDescent="0.25">
      <c r="A56" s="68" t="s">
        <v>491</v>
      </c>
      <c r="B56" s="22" t="s">
        <v>165</v>
      </c>
      <c r="C56" s="84" t="s">
        <v>185</v>
      </c>
      <c r="D56" s="26" t="s">
        <v>492</v>
      </c>
      <c r="E56" s="22" t="s">
        <v>78</v>
      </c>
      <c r="F56" s="23" t="s">
        <v>122</v>
      </c>
      <c r="G56" s="22"/>
      <c r="H56" s="106" t="str">
        <f t="shared" si="4"/>
        <v>Vraag vervallen</v>
      </c>
      <c r="I56" s="28" t="s">
        <v>123</v>
      </c>
      <c r="J56" s="24" t="s">
        <v>409</v>
      </c>
      <c r="K56" s="97"/>
      <c r="L56" s="53" t="s">
        <v>80</v>
      </c>
      <c r="M56" s="65"/>
      <c r="N56" s="65" t="s">
        <v>80</v>
      </c>
      <c r="O56" s="52"/>
      <c r="P56" s="45"/>
      <c r="Q56" s="45"/>
      <c r="R56" s="45"/>
      <c r="S56" s="45"/>
      <c r="T56" s="45"/>
      <c r="U56" s="45"/>
      <c r="V56" s="45"/>
      <c r="W56" s="45"/>
      <c r="X56" s="49" t="str">
        <f t="shared" si="0"/>
        <v>Vervallen</v>
      </c>
      <c r="Y56" s="76">
        <f t="shared" si="5"/>
        <v>1</v>
      </c>
      <c r="Z56" s="81"/>
      <c r="AA56" s="48">
        <v>1</v>
      </c>
      <c r="AB56" s="48">
        <v>1</v>
      </c>
      <c r="AC56" s="48">
        <v>1</v>
      </c>
      <c r="AD56" s="48">
        <v>1</v>
      </c>
      <c r="AE56" s="48"/>
      <c r="AF56" s="48"/>
      <c r="AG56" s="48"/>
      <c r="AH56" s="48"/>
      <c r="AI56" s="107"/>
      <c r="AJ56" s="101"/>
      <c r="AK56" s="101">
        <v>3</v>
      </c>
      <c r="AL56" s="102" t="str">
        <f t="shared" si="2"/>
        <v>ok</v>
      </c>
      <c r="AM56" s="102" t="str">
        <f t="shared" si="3"/>
        <v>nok</v>
      </c>
      <c r="AN56" s="45"/>
      <c r="AO56" s="45"/>
      <c r="AP56" s="45"/>
      <c r="AQ56" s="45"/>
      <c r="AR56" s="45"/>
      <c r="AS56" s="45"/>
      <c r="AT56" s="45"/>
      <c r="AU56" s="45"/>
      <c r="AV56" s="45"/>
      <c r="AW56" s="45"/>
      <c r="AX56" s="45"/>
    </row>
    <row r="57" spans="1:50" customFormat="1" ht="84" x14ac:dyDescent="0.25">
      <c r="A57" s="68" t="s">
        <v>493</v>
      </c>
      <c r="B57" s="22" t="s">
        <v>165</v>
      </c>
      <c r="C57" s="84" t="s">
        <v>494</v>
      </c>
      <c r="D57" s="23" t="s">
        <v>495</v>
      </c>
      <c r="E57" s="22" t="s">
        <v>78</v>
      </c>
      <c r="F57" s="23" t="s">
        <v>122</v>
      </c>
      <c r="G57" s="22"/>
      <c r="H57" s="106" t="str">
        <f t="shared" si="4"/>
        <v>Nog te beantwoorden</v>
      </c>
      <c r="I57" s="28" t="s">
        <v>123</v>
      </c>
      <c r="J57" s="24" t="s">
        <v>496</v>
      </c>
      <c r="K57" s="97"/>
      <c r="L57" s="53" t="s">
        <v>80</v>
      </c>
      <c r="M57" s="65" t="s">
        <v>497</v>
      </c>
      <c r="N57" s="65" t="s">
        <v>80</v>
      </c>
      <c r="O57" s="52"/>
      <c r="P57" s="45"/>
      <c r="Q57" s="45"/>
      <c r="R57" s="45"/>
      <c r="S57" s="45"/>
      <c r="T57" s="45"/>
      <c r="U57" s="45"/>
      <c r="V57" s="45"/>
      <c r="W57" s="45"/>
      <c r="X57" s="49" t="str">
        <f t="shared" si="0"/>
        <v>Uitvragen</v>
      </c>
      <c r="Y57" s="76">
        <f t="shared" si="5"/>
        <v>1</v>
      </c>
      <c r="Z57" s="81"/>
      <c r="AA57" s="48">
        <v>1</v>
      </c>
      <c r="AB57" s="48">
        <v>1</v>
      </c>
      <c r="AC57" s="48">
        <v>1</v>
      </c>
      <c r="AD57" s="48">
        <v>1</v>
      </c>
      <c r="AE57" s="48"/>
      <c r="AF57" s="48"/>
      <c r="AG57" s="48"/>
      <c r="AH57" s="48"/>
      <c r="AI57" s="107"/>
      <c r="AJ57" s="101"/>
      <c r="AK57" s="101"/>
      <c r="AL57" s="102" t="str">
        <f t="shared" si="2"/>
        <v>ok</v>
      </c>
      <c r="AM57" s="102" t="str">
        <f t="shared" si="3"/>
        <v>ok</v>
      </c>
      <c r="AN57" s="45"/>
      <c r="AO57" s="45"/>
      <c r="AP57" s="45"/>
      <c r="AQ57" s="45"/>
      <c r="AR57" s="45"/>
      <c r="AS57" s="45"/>
      <c r="AT57" s="45"/>
      <c r="AU57" s="45"/>
      <c r="AV57" s="45"/>
      <c r="AW57" s="45"/>
      <c r="AX57" s="45"/>
    </row>
    <row r="58" spans="1:50" customFormat="1" ht="60" x14ac:dyDescent="0.25">
      <c r="A58" s="68" t="s">
        <v>498</v>
      </c>
      <c r="B58" s="22" t="s">
        <v>165</v>
      </c>
      <c r="C58" s="84" t="s">
        <v>494</v>
      </c>
      <c r="D58" s="23" t="s">
        <v>499</v>
      </c>
      <c r="E58" s="22" t="s">
        <v>78</v>
      </c>
      <c r="F58" s="23" t="s">
        <v>122</v>
      </c>
      <c r="G58" s="22"/>
      <c r="H58" s="106" t="str">
        <f t="shared" si="4"/>
        <v>Nog te beantwoorden</v>
      </c>
      <c r="I58" s="28" t="s">
        <v>123</v>
      </c>
      <c r="J58" s="24" t="s">
        <v>500</v>
      </c>
      <c r="K58" s="97"/>
      <c r="L58" s="53" t="s">
        <v>80</v>
      </c>
      <c r="M58" s="65"/>
      <c r="N58" s="65" t="s">
        <v>80</v>
      </c>
      <c r="O58" s="52"/>
      <c r="P58" s="45"/>
      <c r="Q58" s="45"/>
      <c r="R58" s="45"/>
      <c r="S58" s="45"/>
      <c r="T58" s="45"/>
      <c r="U58" s="45"/>
      <c r="V58" s="45"/>
      <c r="W58" s="45"/>
      <c r="X58" s="49" t="str">
        <f t="shared" si="0"/>
        <v>Uitvragen</v>
      </c>
      <c r="Y58" s="76">
        <f t="shared" si="5"/>
        <v>1</v>
      </c>
      <c r="Z58" s="81"/>
      <c r="AA58" s="48">
        <v>1</v>
      </c>
      <c r="AB58" s="48">
        <v>1</v>
      </c>
      <c r="AC58" s="48">
        <v>1</v>
      </c>
      <c r="AD58" s="48">
        <v>1</v>
      </c>
      <c r="AE58" s="48"/>
      <c r="AF58" s="48"/>
      <c r="AG58" s="48"/>
      <c r="AH58" s="48"/>
      <c r="AI58" s="107"/>
      <c r="AJ58" s="101"/>
      <c r="AK58" s="101"/>
      <c r="AL58" s="102" t="str">
        <f t="shared" si="2"/>
        <v>ok</v>
      </c>
      <c r="AM58" s="102" t="str">
        <f t="shared" si="3"/>
        <v>ok</v>
      </c>
      <c r="AN58" s="45"/>
      <c r="AO58" s="45"/>
      <c r="AP58" s="45"/>
      <c r="AQ58" s="45"/>
      <c r="AR58" s="45"/>
      <c r="AS58" s="45"/>
      <c r="AT58" s="45"/>
      <c r="AU58" s="45"/>
      <c r="AV58" s="45"/>
      <c r="AW58" s="45"/>
      <c r="AX58" s="45"/>
    </row>
    <row r="59" spans="1:50" customFormat="1" ht="60" x14ac:dyDescent="0.25">
      <c r="A59" s="68" t="s">
        <v>501</v>
      </c>
      <c r="B59" s="22" t="s">
        <v>165</v>
      </c>
      <c r="C59" s="84" t="s">
        <v>494</v>
      </c>
      <c r="D59" s="23" t="s">
        <v>502</v>
      </c>
      <c r="E59" s="22" t="s">
        <v>78</v>
      </c>
      <c r="F59" s="23" t="s">
        <v>122</v>
      </c>
      <c r="G59" s="22"/>
      <c r="H59" s="106" t="str">
        <f t="shared" si="4"/>
        <v>Vraag vervallen</v>
      </c>
      <c r="I59" s="28" t="s">
        <v>123</v>
      </c>
      <c r="J59" s="24"/>
      <c r="K59" s="97"/>
      <c r="L59" s="53" t="s">
        <v>80</v>
      </c>
      <c r="M59" s="65"/>
      <c r="N59" s="65" t="s">
        <v>80</v>
      </c>
      <c r="O59" s="52"/>
      <c r="P59" s="45"/>
      <c r="Q59" s="45"/>
      <c r="R59" s="45"/>
      <c r="S59" s="45"/>
      <c r="T59" s="45"/>
      <c r="U59" s="45"/>
      <c r="V59" s="45"/>
      <c r="W59" s="45"/>
      <c r="X59" s="49" t="str">
        <f t="shared" si="0"/>
        <v>Vervallen</v>
      </c>
      <c r="Y59" s="76">
        <f t="shared" si="5"/>
        <v>1</v>
      </c>
      <c r="Z59" s="81"/>
      <c r="AA59" s="48"/>
      <c r="AB59" s="48"/>
      <c r="AC59" s="48"/>
      <c r="AD59" s="48">
        <v>1</v>
      </c>
      <c r="AE59" s="48"/>
      <c r="AF59" s="48"/>
      <c r="AG59" s="48"/>
      <c r="AH59" s="48"/>
      <c r="AI59" s="107"/>
      <c r="AJ59" s="101"/>
      <c r="AK59" s="101"/>
      <c r="AL59" s="102" t="str">
        <f t="shared" si="2"/>
        <v>ok</v>
      </c>
      <c r="AM59" s="102" t="str">
        <f t="shared" si="3"/>
        <v>ok</v>
      </c>
      <c r="AN59" s="45"/>
      <c r="AO59" s="45"/>
      <c r="AP59" s="45"/>
      <c r="AQ59" s="45"/>
      <c r="AR59" s="45"/>
      <c r="AS59" s="45"/>
      <c r="AT59" s="45"/>
      <c r="AU59" s="45"/>
      <c r="AV59" s="45"/>
      <c r="AW59" s="45"/>
      <c r="AX59" s="45"/>
    </row>
    <row r="60" spans="1:50" customFormat="1" ht="60" x14ac:dyDescent="0.25">
      <c r="A60" s="68" t="s">
        <v>503</v>
      </c>
      <c r="B60" s="22" t="s">
        <v>165</v>
      </c>
      <c r="C60" s="84" t="s">
        <v>189</v>
      </c>
      <c r="D60" s="26" t="s">
        <v>504</v>
      </c>
      <c r="E60" s="22" t="s">
        <v>369</v>
      </c>
      <c r="F60" s="23" t="s">
        <v>122</v>
      </c>
      <c r="G60" s="22"/>
      <c r="H60" s="106" t="str">
        <f t="shared" si="4"/>
        <v>Vraag vervallen</v>
      </c>
      <c r="I60" s="28" t="s">
        <v>123</v>
      </c>
      <c r="J60" s="24"/>
      <c r="K60" s="97" t="s">
        <v>142</v>
      </c>
      <c r="L60" s="53" t="s">
        <v>130</v>
      </c>
      <c r="M60" s="65"/>
      <c r="N60" s="65" t="s">
        <v>80</v>
      </c>
      <c r="O60" s="52" t="s">
        <v>48</v>
      </c>
      <c r="P60" s="45"/>
      <c r="Q60" s="45"/>
      <c r="R60" s="45"/>
      <c r="S60" s="45"/>
      <c r="T60" s="45"/>
      <c r="U60" s="45"/>
      <c r="V60" s="45"/>
      <c r="W60" s="45"/>
      <c r="X60" s="49" t="str">
        <f t="shared" si="0"/>
        <v>Vervallen</v>
      </c>
      <c r="Y60" s="76">
        <f t="shared" si="5"/>
        <v>1</v>
      </c>
      <c r="Z60" s="81"/>
      <c r="AA60" s="48">
        <v>1</v>
      </c>
      <c r="AB60" s="48">
        <v>1</v>
      </c>
      <c r="AC60" s="48"/>
      <c r="AD60" s="48">
        <v>1</v>
      </c>
      <c r="AE60" s="48">
        <v>1</v>
      </c>
      <c r="AF60" s="48"/>
      <c r="AG60" s="48">
        <v>1</v>
      </c>
      <c r="AH60" s="48"/>
      <c r="AI60" s="107"/>
      <c r="AJ60" s="101"/>
      <c r="AK60" s="101">
        <v>3</v>
      </c>
      <c r="AL60" s="102" t="str">
        <f t="shared" si="2"/>
        <v>ok</v>
      </c>
      <c r="AM60" s="102" t="str">
        <f t="shared" si="3"/>
        <v>nok</v>
      </c>
      <c r="AN60" s="45"/>
      <c r="AO60" s="45"/>
      <c r="AP60" s="45"/>
      <c r="AQ60" s="45"/>
      <c r="AR60" s="45"/>
      <c r="AS60" s="45"/>
      <c r="AT60" s="45"/>
      <c r="AU60" s="45"/>
      <c r="AV60" s="45"/>
      <c r="AW60" s="45"/>
      <c r="AX60" s="45"/>
    </row>
    <row r="61" spans="1:50" customFormat="1" ht="60" x14ac:dyDescent="0.25">
      <c r="A61" s="68" t="s">
        <v>505</v>
      </c>
      <c r="B61" s="22" t="s">
        <v>165</v>
      </c>
      <c r="C61" s="84" t="s">
        <v>189</v>
      </c>
      <c r="D61" s="26" t="s">
        <v>506</v>
      </c>
      <c r="E61" s="22" t="s">
        <v>78</v>
      </c>
      <c r="F61" s="23" t="s">
        <v>122</v>
      </c>
      <c r="G61" s="22"/>
      <c r="H61" s="106" t="str">
        <f t="shared" si="4"/>
        <v>Vraag vervallen</v>
      </c>
      <c r="I61" s="28" t="s">
        <v>123</v>
      </c>
      <c r="J61" s="24" t="s">
        <v>507</v>
      </c>
      <c r="K61" s="97"/>
      <c r="L61" s="53" t="s">
        <v>80</v>
      </c>
      <c r="M61" s="65"/>
      <c r="N61" s="65" t="s">
        <v>80</v>
      </c>
      <c r="O61" s="52" t="s">
        <v>61</v>
      </c>
      <c r="P61" s="45"/>
      <c r="Q61" s="45"/>
      <c r="R61" s="45"/>
      <c r="S61" s="45"/>
      <c r="T61" s="45"/>
      <c r="U61" s="45"/>
      <c r="V61" s="45"/>
      <c r="W61" s="45"/>
      <c r="X61" s="49" t="str">
        <f t="shared" si="0"/>
        <v>Vervallen</v>
      </c>
      <c r="Y61" s="76">
        <f t="shared" si="5"/>
        <v>1</v>
      </c>
      <c r="Z61" s="81"/>
      <c r="AA61" s="48"/>
      <c r="AB61" s="48"/>
      <c r="AC61" s="48"/>
      <c r="AD61" s="48">
        <v>1</v>
      </c>
      <c r="AE61" s="48">
        <v>1</v>
      </c>
      <c r="AF61" s="48"/>
      <c r="AG61" s="48"/>
      <c r="AH61" s="48"/>
      <c r="AI61" s="107"/>
      <c r="AJ61" s="101"/>
      <c r="AK61" s="101">
        <v>3</v>
      </c>
      <c r="AL61" s="102" t="str">
        <f t="shared" si="2"/>
        <v>ok</v>
      </c>
      <c r="AM61" s="102" t="str">
        <f t="shared" si="3"/>
        <v>nok</v>
      </c>
      <c r="AN61" s="45"/>
      <c r="AO61" s="45"/>
      <c r="AP61" s="45"/>
      <c r="AQ61" s="45"/>
      <c r="AR61" s="45"/>
      <c r="AS61" s="45"/>
      <c r="AT61" s="45"/>
      <c r="AU61" s="45"/>
      <c r="AV61" s="45"/>
      <c r="AW61" s="45"/>
      <c r="AX61" s="45"/>
    </row>
    <row r="62" spans="1:50" customFormat="1" ht="72" x14ac:dyDescent="0.25">
      <c r="A62" s="68" t="s">
        <v>508</v>
      </c>
      <c r="B62" s="22" t="s">
        <v>165</v>
      </c>
      <c r="C62" s="84" t="s">
        <v>189</v>
      </c>
      <c r="D62" s="26" t="s">
        <v>509</v>
      </c>
      <c r="E62" s="22" t="s">
        <v>369</v>
      </c>
      <c r="F62" s="23" t="s">
        <v>122</v>
      </c>
      <c r="G62" s="22"/>
      <c r="H62" s="106" t="str">
        <f t="shared" si="4"/>
        <v>Vraag vervallen</v>
      </c>
      <c r="I62" s="28" t="s">
        <v>123</v>
      </c>
      <c r="J62" s="24" t="s">
        <v>510</v>
      </c>
      <c r="K62" s="97"/>
      <c r="L62" s="53" t="s">
        <v>130</v>
      </c>
      <c r="M62" s="65"/>
      <c r="N62" s="65" t="s">
        <v>80</v>
      </c>
      <c r="O62" s="52"/>
      <c r="P62" s="45"/>
      <c r="Q62" s="45"/>
      <c r="R62" s="45"/>
      <c r="S62" s="45"/>
      <c r="T62" s="45"/>
      <c r="U62" s="45"/>
      <c r="V62" s="45"/>
      <c r="W62" s="45"/>
      <c r="X62" s="49" t="str">
        <f t="shared" si="0"/>
        <v>Vervallen</v>
      </c>
      <c r="Y62" s="76">
        <f t="shared" si="5"/>
        <v>1</v>
      </c>
      <c r="Z62" s="81"/>
      <c r="AA62" s="48"/>
      <c r="AB62" s="48"/>
      <c r="AC62" s="48"/>
      <c r="AD62" s="48">
        <v>1</v>
      </c>
      <c r="AE62" s="48">
        <v>1</v>
      </c>
      <c r="AF62" s="48"/>
      <c r="AG62" s="48"/>
      <c r="AH62" s="48"/>
      <c r="AI62" s="107"/>
      <c r="AJ62" s="101"/>
      <c r="AK62" s="101">
        <v>3</v>
      </c>
      <c r="AL62" s="102" t="str">
        <f t="shared" si="2"/>
        <v>ok</v>
      </c>
      <c r="AM62" s="102" t="str">
        <f t="shared" si="3"/>
        <v>nok</v>
      </c>
      <c r="AN62" s="45"/>
      <c r="AO62" s="45"/>
      <c r="AP62" s="45"/>
      <c r="AQ62" s="45"/>
      <c r="AR62" s="45"/>
      <c r="AS62" s="45"/>
      <c r="AT62" s="45"/>
      <c r="AU62" s="45"/>
      <c r="AV62" s="45"/>
      <c r="AW62" s="45"/>
      <c r="AX62" s="45"/>
    </row>
    <row r="63" spans="1:50" customFormat="1" ht="60" x14ac:dyDescent="0.25">
      <c r="A63" s="68" t="s">
        <v>511</v>
      </c>
      <c r="B63" s="22" t="s">
        <v>165</v>
      </c>
      <c r="C63" s="84" t="s">
        <v>189</v>
      </c>
      <c r="D63" s="26" t="s">
        <v>512</v>
      </c>
      <c r="E63" s="22" t="s">
        <v>78</v>
      </c>
      <c r="F63" s="23" t="s">
        <v>122</v>
      </c>
      <c r="G63" s="22"/>
      <c r="H63" s="106" t="str">
        <f t="shared" si="4"/>
        <v>Vraag vervallen</v>
      </c>
      <c r="I63" s="28" t="s">
        <v>123</v>
      </c>
      <c r="J63" s="24"/>
      <c r="K63" s="97"/>
      <c r="L63" s="53" t="s">
        <v>80</v>
      </c>
      <c r="M63" s="65"/>
      <c r="N63" s="65" t="s">
        <v>80</v>
      </c>
      <c r="O63" s="52"/>
      <c r="P63" s="45"/>
      <c r="Q63" s="45"/>
      <c r="R63" s="45"/>
      <c r="S63" s="45"/>
      <c r="T63" s="45"/>
      <c r="U63" s="45"/>
      <c r="V63" s="45"/>
      <c r="W63" s="45"/>
      <c r="X63" s="49" t="str">
        <f t="shared" si="0"/>
        <v>Vervallen</v>
      </c>
      <c r="Y63" s="76">
        <f t="shared" si="5"/>
        <v>1</v>
      </c>
      <c r="Z63" s="81"/>
      <c r="AA63" s="48"/>
      <c r="AB63" s="48"/>
      <c r="AC63" s="48"/>
      <c r="AD63" s="48">
        <v>1</v>
      </c>
      <c r="AE63" s="48"/>
      <c r="AF63" s="48"/>
      <c r="AG63" s="48"/>
      <c r="AH63" s="48"/>
      <c r="AI63" s="107"/>
      <c r="AJ63" s="101"/>
      <c r="AK63" s="101"/>
      <c r="AL63" s="102" t="str">
        <f t="shared" si="2"/>
        <v>ok</v>
      </c>
      <c r="AM63" s="102" t="str">
        <f t="shared" si="3"/>
        <v>ok</v>
      </c>
      <c r="AN63" s="45"/>
      <c r="AO63" s="45"/>
      <c r="AP63" s="45"/>
      <c r="AQ63" s="45"/>
      <c r="AR63" s="45"/>
      <c r="AS63" s="45"/>
      <c r="AT63" s="45"/>
      <c r="AU63" s="45"/>
      <c r="AV63" s="45"/>
      <c r="AW63" s="45"/>
      <c r="AX63" s="45"/>
    </row>
    <row r="64" spans="1:50" customFormat="1" ht="144" x14ac:dyDescent="0.25">
      <c r="A64" s="68" t="s">
        <v>513</v>
      </c>
      <c r="B64" s="22" t="s">
        <v>165</v>
      </c>
      <c r="C64" s="84" t="s">
        <v>189</v>
      </c>
      <c r="D64" s="26" t="s">
        <v>514</v>
      </c>
      <c r="E64" s="22" t="s">
        <v>369</v>
      </c>
      <c r="F64" s="23" t="s">
        <v>122</v>
      </c>
      <c r="G64" s="22"/>
      <c r="H64" s="106" t="str">
        <f t="shared" si="4"/>
        <v>Vraag vervallen</v>
      </c>
      <c r="I64" s="28" t="s">
        <v>123</v>
      </c>
      <c r="J64" s="24" t="s">
        <v>515</v>
      </c>
      <c r="K64" s="97"/>
      <c r="L64" s="53" t="s">
        <v>130</v>
      </c>
      <c r="M64" s="65" t="s">
        <v>516</v>
      </c>
      <c r="N64" s="65" t="s">
        <v>80</v>
      </c>
      <c r="O64" s="52"/>
      <c r="P64" s="45"/>
      <c r="Q64" s="45"/>
      <c r="R64" s="45"/>
      <c r="S64" s="45"/>
      <c r="T64" s="45"/>
      <c r="U64" s="45"/>
      <c r="V64" s="45"/>
      <c r="W64" s="45"/>
      <c r="X64" s="49" t="str">
        <f t="shared" si="0"/>
        <v>Vervallen</v>
      </c>
      <c r="Y64" s="76">
        <f t="shared" si="5"/>
        <v>1</v>
      </c>
      <c r="Z64" s="81"/>
      <c r="AA64" s="48"/>
      <c r="AB64" s="48"/>
      <c r="AC64" s="48"/>
      <c r="AD64" s="48">
        <v>1</v>
      </c>
      <c r="AE64" s="48"/>
      <c r="AF64" s="48"/>
      <c r="AG64" s="48"/>
      <c r="AH64" s="48"/>
      <c r="AI64" s="107"/>
      <c r="AJ64" s="101"/>
      <c r="AK64" s="101">
        <v>3</v>
      </c>
      <c r="AL64" s="102" t="str">
        <f t="shared" si="2"/>
        <v>ok</v>
      </c>
      <c r="AM64" s="102" t="str">
        <f t="shared" si="3"/>
        <v>nok</v>
      </c>
      <c r="AN64" s="45"/>
      <c r="AO64" s="45"/>
      <c r="AP64" s="45"/>
      <c r="AQ64" s="45"/>
      <c r="AR64" s="45"/>
      <c r="AS64" s="45"/>
      <c r="AT64" s="45"/>
      <c r="AU64" s="45"/>
      <c r="AV64" s="45"/>
      <c r="AW64" s="45"/>
      <c r="AX64" s="45"/>
    </row>
    <row r="65" spans="1:50" customFormat="1" ht="156" x14ac:dyDescent="0.25">
      <c r="A65" s="68" t="s">
        <v>517</v>
      </c>
      <c r="B65" s="22" t="s">
        <v>165</v>
      </c>
      <c r="C65" s="84" t="s">
        <v>189</v>
      </c>
      <c r="D65" s="26" t="s">
        <v>518</v>
      </c>
      <c r="E65" s="22" t="s">
        <v>369</v>
      </c>
      <c r="F65" s="23" t="s">
        <v>122</v>
      </c>
      <c r="G65" s="22"/>
      <c r="H65" s="106" t="str">
        <f t="shared" si="4"/>
        <v>Vraag vervallen</v>
      </c>
      <c r="I65" s="28" t="s">
        <v>123</v>
      </c>
      <c r="J65" s="24" t="s">
        <v>519</v>
      </c>
      <c r="K65" s="97"/>
      <c r="L65" s="53" t="s">
        <v>130</v>
      </c>
      <c r="M65" s="65"/>
      <c r="N65" s="65" t="s">
        <v>80</v>
      </c>
      <c r="O65" s="52"/>
      <c r="P65" s="45"/>
      <c r="Q65" s="45"/>
      <c r="R65" s="45"/>
      <c r="S65" s="45"/>
      <c r="T65" s="45"/>
      <c r="U65" s="45"/>
      <c r="V65" s="45"/>
      <c r="W65" s="45"/>
      <c r="X65" s="49" t="str">
        <f t="shared" si="0"/>
        <v>Vervallen</v>
      </c>
      <c r="Y65" s="76">
        <f t="shared" si="5"/>
        <v>1</v>
      </c>
      <c r="Z65" s="81"/>
      <c r="AA65" s="48">
        <v>1</v>
      </c>
      <c r="AB65" s="48">
        <v>1</v>
      </c>
      <c r="AC65" s="48"/>
      <c r="AD65" s="48">
        <v>1</v>
      </c>
      <c r="AE65" s="48"/>
      <c r="AF65" s="48"/>
      <c r="AG65" s="48"/>
      <c r="AH65" s="48"/>
      <c r="AI65" s="107"/>
      <c r="AJ65" s="101"/>
      <c r="AK65" s="101">
        <v>3</v>
      </c>
      <c r="AL65" s="102" t="str">
        <f t="shared" si="2"/>
        <v>ok</v>
      </c>
      <c r="AM65" s="102" t="str">
        <f t="shared" si="3"/>
        <v>nok</v>
      </c>
      <c r="AN65" s="45"/>
      <c r="AO65" s="45"/>
      <c r="AP65" s="45"/>
      <c r="AQ65" s="45"/>
      <c r="AR65" s="45"/>
      <c r="AS65" s="45"/>
      <c r="AT65" s="45"/>
      <c r="AU65" s="45"/>
      <c r="AV65" s="45"/>
      <c r="AW65" s="45"/>
      <c r="AX65" s="45"/>
    </row>
    <row r="66" spans="1:50" customFormat="1" ht="60" x14ac:dyDescent="0.25">
      <c r="A66" s="68" t="s">
        <v>188</v>
      </c>
      <c r="B66" s="22" t="s">
        <v>165</v>
      </c>
      <c r="C66" s="84" t="s">
        <v>189</v>
      </c>
      <c r="D66" s="25" t="s">
        <v>190</v>
      </c>
      <c r="E66" s="22" t="s">
        <v>369</v>
      </c>
      <c r="F66" s="23" t="s">
        <v>122</v>
      </c>
      <c r="G66" s="21"/>
      <c r="H66" s="106" t="str">
        <f t="shared" si="4"/>
        <v>Nog te beantwoorden</v>
      </c>
      <c r="I66" s="28" t="s">
        <v>123</v>
      </c>
      <c r="J66" s="24" t="s">
        <v>520</v>
      </c>
      <c r="K66" s="97" t="s">
        <v>142</v>
      </c>
      <c r="L66" s="53" t="s">
        <v>130</v>
      </c>
      <c r="M66" s="65"/>
      <c r="N66" s="65" t="s">
        <v>80</v>
      </c>
      <c r="O66" s="52"/>
      <c r="P66" s="45"/>
      <c r="Q66" s="45"/>
      <c r="R66" s="45"/>
      <c r="S66" s="45"/>
      <c r="T66" s="45"/>
      <c r="U66" s="45"/>
      <c r="V66" s="45"/>
      <c r="W66" s="45"/>
      <c r="X66" s="49" t="str">
        <f t="shared" si="0"/>
        <v>Uitvragen</v>
      </c>
      <c r="Y66" s="76">
        <f t="shared" si="5"/>
        <v>1</v>
      </c>
      <c r="Z66" s="81"/>
      <c r="AA66" s="48">
        <v>1</v>
      </c>
      <c r="AB66" s="48">
        <v>1</v>
      </c>
      <c r="AC66" s="48"/>
      <c r="AD66" s="48">
        <v>1</v>
      </c>
      <c r="AE66" s="48"/>
      <c r="AF66" s="48"/>
      <c r="AG66" s="48"/>
      <c r="AH66" s="48"/>
      <c r="AI66" s="107"/>
      <c r="AJ66" s="101"/>
      <c r="AK66" s="101"/>
      <c r="AL66" s="102" t="str">
        <f t="shared" si="2"/>
        <v>ok</v>
      </c>
      <c r="AM66" s="102" t="str">
        <f t="shared" si="3"/>
        <v>ok</v>
      </c>
      <c r="AN66" s="45"/>
      <c r="AO66" s="45"/>
      <c r="AP66" s="45"/>
      <c r="AQ66" s="45"/>
      <c r="AR66" s="45"/>
      <c r="AS66" s="45"/>
      <c r="AT66" s="45"/>
      <c r="AU66" s="45"/>
      <c r="AV66" s="45"/>
      <c r="AW66" s="45"/>
      <c r="AX66" s="45"/>
    </row>
    <row r="67" spans="1:50" customFormat="1" ht="60" x14ac:dyDescent="0.25">
      <c r="A67" s="68" t="s">
        <v>521</v>
      </c>
      <c r="B67" s="22" t="s">
        <v>165</v>
      </c>
      <c r="C67" s="84" t="s">
        <v>189</v>
      </c>
      <c r="D67" s="25" t="s">
        <v>522</v>
      </c>
      <c r="E67" s="21" t="s">
        <v>369</v>
      </c>
      <c r="F67" s="25" t="s">
        <v>122</v>
      </c>
      <c r="G67" s="21"/>
      <c r="H67" s="106" t="str">
        <f t="shared" si="4"/>
        <v>Vraag vervallen</v>
      </c>
      <c r="I67" s="28" t="s">
        <v>123</v>
      </c>
      <c r="J67" s="43"/>
      <c r="K67" s="97"/>
      <c r="L67" s="53" t="s">
        <v>130</v>
      </c>
      <c r="M67" s="65"/>
      <c r="N67" s="65" t="s">
        <v>80</v>
      </c>
      <c r="O67" s="52"/>
      <c r="P67" s="45"/>
      <c r="Q67" s="45"/>
      <c r="R67" s="45"/>
      <c r="S67" s="45"/>
      <c r="T67" s="45"/>
      <c r="U67" s="45"/>
      <c r="V67" s="45"/>
      <c r="W67" s="45"/>
      <c r="X67" s="49" t="str">
        <f t="shared" ref="X67:X130" si="6">IF(AND(OR(_OnPrem*AA67=1,_ICT_UMC*AB67=1,_KOPPELING*AC67=1,_SaaS*AD67=1,_Support*AE67=1,_SLA_EDU*AF67=1,_Medisch*AG67=1,_Data*AH67=1),Y67=1,AL67="ok",AM67="ok"),"Uitvragen","Vervallen")</f>
        <v>Vervallen</v>
      </c>
      <c r="Y67" s="76">
        <f t="shared" si="5"/>
        <v>1</v>
      </c>
      <c r="Z67" s="81"/>
      <c r="AA67" s="48">
        <v>1</v>
      </c>
      <c r="AB67" s="48">
        <v>1</v>
      </c>
      <c r="AC67" s="48"/>
      <c r="AD67" s="48"/>
      <c r="AE67" s="48"/>
      <c r="AF67" s="48"/>
      <c r="AG67" s="48"/>
      <c r="AH67" s="48"/>
      <c r="AI67" s="107"/>
      <c r="AJ67" s="101"/>
      <c r="AK67" s="101">
        <v>3</v>
      </c>
      <c r="AL67" s="102" t="str">
        <f t="shared" ref="AL67:AL130" si="7">IF(OR(AJ67=0,_Beschik&lt;=AJ67),"ok","nok")</f>
        <v>ok</v>
      </c>
      <c r="AM67" s="102" t="str">
        <f t="shared" ref="AM67:AM130" si="8">IF(OR(AK67=0,_Vertrouw&lt;=AK67),"ok","nok")</f>
        <v>nok</v>
      </c>
      <c r="AN67" s="45"/>
      <c r="AO67" s="45"/>
      <c r="AP67" s="45"/>
      <c r="AQ67" s="45"/>
      <c r="AR67" s="45"/>
      <c r="AS67" s="45"/>
      <c r="AT67" s="45"/>
      <c r="AU67" s="45"/>
      <c r="AV67" s="45"/>
      <c r="AW67" s="45"/>
      <c r="AX67" s="45"/>
    </row>
    <row r="68" spans="1:50" customFormat="1" ht="24" x14ac:dyDescent="0.25">
      <c r="A68" s="73" t="s">
        <v>523</v>
      </c>
      <c r="B68" s="22" t="s">
        <v>165</v>
      </c>
      <c r="C68" s="84" t="s">
        <v>201</v>
      </c>
      <c r="D68" s="23" t="s">
        <v>524</v>
      </c>
      <c r="E68" s="22" t="s">
        <v>369</v>
      </c>
      <c r="F68" s="23" t="s">
        <v>122</v>
      </c>
      <c r="G68" s="21"/>
      <c r="H68" s="106" t="str">
        <f t="shared" ref="H68:H131" si="9">IF(OR(Y68=-1,X68="vervallen",I68="Toegevoegd"),"Vraag vervallen","Nog te beantwoorden")</f>
        <v>Vraag vervallen</v>
      </c>
      <c r="I68" s="28" t="s">
        <v>123</v>
      </c>
      <c r="J68" s="24" t="s">
        <v>520</v>
      </c>
      <c r="K68" s="97"/>
      <c r="L68" s="53" t="s">
        <v>130</v>
      </c>
      <c r="M68" s="65"/>
      <c r="N68" s="65" t="s">
        <v>80</v>
      </c>
      <c r="O68" s="52"/>
      <c r="P68" s="45"/>
      <c r="Q68" s="45"/>
      <c r="R68" s="45"/>
      <c r="S68" s="45"/>
      <c r="T68" s="45"/>
      <c r="U68" s="45"/>
      <c r="V68" s="45"/>
      <c r="W68" s="45"/>
      <c r="X68" s="49" t="str">
        <f t="shared" si="6"/>
        <v>Vervallen</v>
      </c>
      <c r="Y68" s="76">
        <f t="shared" ref="Y68:Y131" si="10">IF(OR(AND(_KnockOut="Ja",E68="Knockout Eis"),AND(_Verificatie="Ja",OR(E68="Verificatie Eis",E68="Gewenst"))),1,-1)</f>
        <v>1</v>
      </c>
      <c r="Z68" s="81"/>
      <c r="AA68" s="48">
        <v>1</v>
      </c>
      <c r="AB68" s="48">
        <v>1</v>
      </c>
      <c r="AC68" s="48"/>
      <c r="AD68" s="48">
        <v>1</v>
      </c>
      <c r="AE68" s="48"/>
      <c r="AF68" s="48"/>
      <c r="AG68" s="48"/>
      <c r="AH68" s="48"/>
      <c r="AI68" s="107"/>
      <c r="AJ68" s="101"/>
      <c r="AK68" s="101">
        <v>3</v>
      </c>
      <c r="AL68" s="102" t="str">
        <f t="shared" si="7"/>
        <v>ok</v>
      </c>
      <c r="AM68" s="102" t="str">
        <f t="shared" si="8"/>
        <v>nok</v>
      </c>
      <c r="AN68" s="45"/>
      <c r="AO68" s="45"/>
      <c r="AP68" s="45"/>
      <c r="AQ68" s="45"/>
      <c r="AR68" s="45"/>
      <c r="AS68" s="45"/>
      <c r="AT68" s="45"/>
      <c r="AU68" s="45"/>
      <c r="AV68" s="45"/>
      <c r="AW68" s="45"/>
      <c r="AX68" s="45"/>
    </row>
    <row r="69" spans="1:50" customFormat="1" ht="228" x14ac:dyDescent="0.25">
      <c r="A69" s="68" t="s">
        <v>191</v>
      </c>
      <c r="B69" s="22" t="s">
        <v>165</v>
      </c>
      <c r="C69" s="84" t="s">
        <v>192</v>
      </c>
      <c r="D69" s="23" t="s">
        <v>193</v>
      </c>
      <c r="E69" s="22" t="s">
        <v>78</v>
      </c>
      <c r="F69" s="23" t="s">
        <v>122</v>
      </c>
      <c r="G69" s="21"/>
      <c r="H69" s="106" t="str">
        <f t="shared" si="9"/>
        <v>Nog te beantwoorden</v>
      </c>
      <c r="I69" s="28" t="s">
        <v>123</v>
      </c>
      <c r="J69" s="24" t="s">
        <v>525</v>
      </c>
      <c r="K69" s="97"/>
      <c r="L69" s="53" t="s">
        <v>80</v>
      </c>
      <c r="M69" s="65"/>
      <c r="N69" s="65" t="s">
        <v>80</v>
      </c>
      <c r="O69" s="52"/>
      <c r="P69" s="45"/>
      <c r="Q69" s="45"/>
      <c r="R69" s="45"/>
      <c r="S69" s="45"/>
      <c r="T69" s="45"/>
      <c r="U69" s="45"/>
      <c r="V69" s="45"/>
      <c r="W69" s="45"/>
      <c r="X69" s="49" t="str">
        <f t="shared" si="6"/>
        <v>Uitvragen</v>
      </c>
      <c r="Y69" s="76">
        <f t="shared" si="10"/>
        <v>1</v>
      </c>
      <c r="Z69" s="81"/>
      <c r="AA69" s="48">
        <v>1</v>
      </c>
      <c r="AB69" s="48">
        <v>1</v>
      </c>
      <c r="AC69" s="48">
        <v>1</v>
      </c>
      <c r="AD69" s="48">
        <v>1</v>
      </c>
      <c r="AE69" s="48"/>
      <c r="AF69" s="48"/>
      <c r="AG69" s="48">
        <v>1</v>
      </c>
      <c r="AH69" s="48"/>
      <c r="AI69" s="107"/>
      <c r="AJ69" s="101"/>
      <c r="AK69" s="101"/>
      <c r="AL69" s="102" t="str">
        <f t="shared" si="7"/>
        <v>ok</v>
      </c>
      <c r="AM69" s="102" t="str">
        <f t="shared" si="8"/>
        <v>ok</v>
      </c>
      <c r="AN69" s="45"/>
      <c r="AO69" s="45"/>
      <c r="AP69" s="45"/>
      <c r="AQ69" s="45"/>
      <c r="AR69" s="45"/>
      <c r="AS69" s="45"/>
      <c r="AT69" s="45"/>
      <c r="AU69" s="45"/>
      <c r="AV69" s="45"/>
      <c r="AW69" s="45"/>
      <c r="AX69" s="45"/>
    </row>
    <row r="70" spans="1:50" customFormat="1" ht="252" x14ac:dyDescent="0.25">
      <c r="A70" s="68" t="s">
        <v>194</v>
      </c>
      <c r="B70" s="22" t="s">
        <v>165</v>
      </c>
      <c r="C70" s="84" t="s">
        <v>192</v>
      </c>
      <c r="D70" s="23" t="s">
        <v>195</v>
      </c>
      <c r="E70" s="22" t="s">
        <v>369</v>
      </c>
      <c r="F70" s="25" t="s">
        <v>161</v>
      </c>
      <c r="G70" s="21" t="s">
        <v>421</v>
      </c>
      <c r="H70" s="106" t="str">
        <f t="shared" si="9"/>
        <v>Nog te beantwoorden</v>
      </c>
      <c r="I70" s="28" t="s">
        <v>123</v>
      </c>
      <c r="J70" s="24" t="s">
        <v>526</v>
      </c>
      <c r="K70" s="97"/>
      <c r="L70" s="53" t="s">
        <v>130</v>
      </c>
      <c r="M70" s="65"/>
      <c r="N70" s="65" t="s">
        <v>130</v>
      </c>
      <c r="O70" s="52"/>
      <c r="P70" s="45"/>
      <c r="Q70" s="45"/>
      <c r="R70" s="45"/>
      <c r="S70" s="45"/>
      <c r="T70" s="45"/>
      <c r="U70" s="45"/>
      <c r="V70" s="45"/>
      <c r="W70" s="45"/>
      <c r="X70" s="49" t="str">
        <f t="shared" si="6"/>
        <v>Uitvragen</v>
      </c>
      <c r="Y70" s="76">
        <f t="shared" si="10"/>
        <v>1</v>
      </c>
      <c r="Z70" s="81"/>
      <c r="AA70" s="48">
        <v>1</v>
      </c>
      <c r="AB70" s="48">
        <v>1</v>
      </c>
      <c r="AC70" s="48">
        <v>1</v>
      </c>
      <c r="AD70" s="48">
        <v>1</v>
      </c>
      <c r="AE70" s="48"/>
      <c r="AF70" s="48"/>
      <c r="AG70" s="48">
        <v>1</v>
      </c>
      <c r="AH70" s="48"/>
      <c r="AI70" s="107"/>
      <c r="AJ70" s="101"/>
      <c r="AK70" s="101"/>
      <c r="AL70" s="102" t="str">
        <f t="shared" si="7"/>
        <v>ok</v>
      </c>
      <c r="AM70" s="102" t="str">
        <f t="shared" si="8"/>
        <v>ok</v>
      </c>
      <c r="AN70" s="45"/>
      <c r="AO70" s="45"/>
      <c r="AP70" s="45"/>
      <c r="AQ70" s="45"/>
      <c r="AR70" s="45"/>
      <c r="AS70" s="45"/>
      <c r="AT70" s="45"/>
      <c r="AU70" s="45"/>
      <c r="AV70" s="45"/>
      <c r="AW70" s="45"/>
      <c r="AX70" s="45"/>
    </row>
    <row r="71" spans="1:50" customFormat="1" ht="60" x14ac:dyDescent="0.25">
      <c r="A71" s="68" t="s">
        <v>197</v>
      </c>
      <c r="B71" s="22" t="s">
        <v>165</v>
      </c>
      <c r="C71" s="84" t="s">
        <v>198</v>
      </c>
      <c r="D71" s="23" t="s">
        <v>199</v>
      </c>
      <c r="E71" s="22" t="s">
        <v>369</v>
      </c>
      <c r="F71" s="23" t="s">
        <v>122</v>
      </c>
      <c r="G71" s="42"/>
      <c r="H71" s="106" t="str">
        <f t="shared" si="9"/>
        <v>Nog te beantwoorden</v>
      </c>
      <c r="I71" s="28" t="s">
        <v>123</v>
      </c>
      <c r="J71" s="24"/>
      <c r="K71" s="97" t="s">
        <v>142</v>
      </c>
      <c r="L71" s="53" t="s">
        <v>130</v>
      </c>
      <c r="M71" s="65"/>
      <c r="N71" s="65" t="s">
        <v>80</v>
      </c>
      <c r="O71" s="52"/>
      <c r="P71" s="45"/>
      <c r="Q71" s="45"/>
      <c r="R71" s="45"/>
      <c r="S71" s="45"/>
      <c r="T71" s="45"/>
      <c r="U71" s="45"/>
      <c r="V71" s="45"/>
      <c r="W71" s="45"/>
      <c r="X71" s="49" t="str">
        <f t="shared" si="6"/>
        <v>Uitvragen</v>
      </c>
      <c r="Y71" s="76">
        <f t="shared" si="10"/>
        <v>1</v>
      </c>
      <c r="Z71" s="81"/>
      <c r="AA71" s="48">
        <v>1</v>
      </c>
      <c r="AB71" s="48">
        <v>1</v>
      </c>
      <c r="AC71" s="48">
        <v>1</v>
      </c>
      <c r="AD71" s="48">
        <v>1</v>
      </c>
      <c r="AE71" s="48"/>
      <c r="AF71" s="48"/>
      <c r="AG71" s="48">
        <v>1</v>
      </c>
      <c r="AH71" s="48"/>
      <c r="AI71" s="107"/>
      <c r="AJ71" s="101"/>
      <c r="AK71" s="101"/>
      <c r="AL71" s="102" t="str">
        <f t="shared" si="7"/>
        <v>ok</v>
      </c>
      <c r="AM71" s="102" t="str">
        <f t="shared" si="8"/>
        <v>ok</v>
      </c>
      <c r="AN71" s="45"/>
      <c r="AO71" s="45"/>
      <c r="AP71" s="45"/>
      <c r="AQ71" s="45"/>
      <c r="AR71" s="45"/>
      <c r="AS71" s="45"/>
      <c r="AT71" s="45"/>
      <c r="AU71" s="45"/>
      <c r="AV71" s="45"/>
      <c r="AW71" s="45"/>
      <c r="AX71" s="45"/>
    </row>
    <row r="72" spans="1:50" customFormat="1" ht="36" x14ac:dyDescent="0.25">
      <c r="A72" s="68" t="s">
        <v>527</v>
      </c>
      <c r="B72" s="22" t="s">
        <v>165</v>
      </c>
      <c r="C72" s="84" t="s">
        <v>198</v>
      </c>
      <c r="D72" s="23" t="s">
        <v>528</v>
      </c>
      <c r="E72" s="22" t="s">
        <v>407</v>
      </c>
      <c r="F72" s="25" t="s">
        <v>161</v>
      </c>
      <c r="G72" s="21" t="s">
        <v>421</v>
      </c>
      <c r="H72" s="106" t="str">
        <f t="shared" si="9"/>
        <v>Nog te beantwoorden</v>
      </c>
      <c r="I72" s="28" t="s">
        <v>123</v>
      </c>
      <c r="J72" s="24" t="s">
        <v>529</v>
      </c>
      <c r="K72" s="97"/>
      <c r="L72" s="53" t="s">
        <v>130</v>
      </c>
      <c r="M72" s="65"/>
      <c r="N72" s="65" t="s">
        <v>130</v>
      </c>
      <c r="O72" s="52"/>
      <c r="P72" s="45"/>
      <c r="Q72" s="45"/>
      <c r="R72" s="45"/>
      <c r="S72" s="45"/>
      <c r="T72" s="45"/>
      <c r="U72" s="45"/>
      <c r="V72" s="45"/>
      <c r="W72" s="45"/>
      <c r="X72" s="49" t="str">
        <f t="shared" si="6"/>
        <v>Uitvragen</v>
      </c>
      <c r="Y72" s="76">
        <f t="shared" si="10"/>
        <v>1</v>
      </c>
      <c r="Z72" s="81"/>
      <c r="AA72" s="48">
        <v>1</v>
      </c>
      <c r="AB72" s="48">
        <v>1</v>
      </c>
      <c r="AC72" s="48">
        <v>1</v>
      </c>
      <c r="AD72" s="48">
        <v>1</v>
      </c>
      <c r="AE72" s="48"/>
      <c r="AF72" s="48"/>
      <c r="AG72" s="48">
        <v>1</v>
      </c>
      <c r="AH72" s="48"/>
      <c r="AI72" s="107"/>
      <c r="AJ72" s="101"/>
      <c r="AK72" s="101"/>
      <c r="AL72" s="102" t="str">
        <f t="shared" si="7"/>
        <v>ok</v>
      </c>
      <c r="AM72" s="102" t="str">
        <f t="shared" si="8"/>
        <v>ok</v>
      </c>
      <c r="AN72" s="45"/>
      <c r="AO72" s="45"/>
      <c r="AP72" s="45"/>
      <c r="AQ72" s="45"/>
      <c r="AR72" s="45"/>
      <c r="AS72" s="45"/>
      <c r="AT72" s="45"/>
      <c r="AU72" s="45"/>
      <c r="AV72" s="45"/>
      <c r="AW72" s="45"/>
      <c r="AX72" s="45"/>
    </row>
    <row r="73" spans="1:50" customFormat="1" ht="15" x14ac:dyDescent="0.25">
      <c r="A73" s="68" t="s">
        <v>200</v>
      </c>
      <c r="B73" s="22" t="s">
        <v>120</v>
      </c>
      <c r="C73" s="84" t="s">
        <v>201</v>
      </c>
      <c r="D73" s="23" t="s">
        <v>530</v>
      </c>
      <c r="E73" s="22" t="s">
        <v>369</v>
      </c>
      <c r="F73" s="23" t="s">
        <v>122</v>
      </c>
      <c r="G73" s="21"/>
      <c r="H73" s="106" t="str">
        <f t="shared" si="9"/>
        <v>Nog te beantwoorden</v>
      </c>
      <c r="I73" s="28" t="s">
        <v>123</v>
      </c>
      <c r="J73" s="24" t="s">
        <v>520</v>
      </c>
      <c r="K73" s="97"/>
      <c r="L73" s="53" t="s">
        <v>130</v>
      </c>
      <c r="M73" s="65"/>
      <c r="N73" s="65" t="s">
        <v>80</v>
      </c>
      <c r="O73" s="52"/>
      <c r="P73" s="45"/>
      <c r="Q73" s="45"/>
      <c r="R73" s="45"/>
      <c r="S73" s="45"/>
      <c r="T73" s="45"/>
      <c r="U73" s="45"/>
      <c r="V73" s="45"/>
      <c r="W73" s="45"/>
      <c r="X73" s="49" t="str">
        <f t="shared" si="6"/>
        <v>Uitvragen</v>
      </c>
      <c r="Y73" s="76">
        <f t="shared" si="10"/>
        <v>1</v>
      </c>
      <c r="Z73" s="81"/>
      <c r="AA73" s="48">
        <v>1</v>
      </c>
      <c r="AB73" s="48">
        <v>1</v>
      </c>
      <c r="AC73" s="48">
        <v>1</v>
      </c>
      <c r="AD73" s="48">
        <v>1</v>
      </c>
      <c r="AE73" s="48"/>
      <c r="AF73" s="48"/>
      <c r="AG73" s="48">
        <v>1</v>
      </c>
      <c r="AH73" s="48"/>
      <c r="AI73" s="107"/>
      <c r="AJ73" s="101">
        <v>2</v>
      </c>
      <c r="AK73" s="101"/>
      <c r="AL73" s="102" t="str">
        <f t="shared" si="7"/>
        <v>ok</v>
      </c>
      <c r="AM73" s="102" t="str">
        <f t="shared" si="8"/>
        <v>ok</v>
      </c>
      <c r="AN73" s="45"/>
      <c r="AO73" s="45"/>
      <c r="AP73" s="45"/>
      <c r="AQ73" s="45"/>
      <c r="AR73" s="45"/>
      <c r="AS73" s="45"/>
      <c r="AT73" s="45"/>
      <c r="AU73" s="45"/>
      <c r="AV73" s="45"/>
      <c r="AW73" s="45"/>
      <c r="AX73" s="45"/>
    </row>
    <row r="74" spans="1:50" customFormat="1" ht="24" x14ac:dyDescent="0.25">
      <c r="A74" s="68" t="s">
        <v>203</v>
      </c>
      <c r="B74" s="22" t="s">
        <v>120</v>
      </c>
      <c r="C74" s="84" t="s">
        <v>201</v>
      </c>
      <c r="D74" s="25" t="s">
        <v>204</v>
      </c>
      <c r="E74" s="22" t="s">
        <v>369</v>
      </c>
      <c r="F74" s="23" t="s">
        <v>122</v>
      </c>
      <c r="G74" s="21"/>
      <c r="H74" s="106" t="str">
        <f t="shared" si="9"/>
        <v>Nog te beantwoorden</v>
      </c>
      <c r="I74" s="28" t="s">
        <v>123</v>
      </c>
      <c r="J74" s="24" t="s">
        <v>520</v>
      </c>
      <c r="K74" s="97"/>
      <c r="L74" s="53" t="s">
        <v>130</v>
      </c>
      <c r="M74" s="65"/>
      <c r="N74" s="65" t="s">
        <v>80</v>
      </c>
      <c r="O74" s="52"/>
      <c r="P74" s="45"/>
      <c r="Q74" s="45"/>
      <c r="R74" s="45"/>
      <c r="S74" s="45"/>
      <c r="T74" s="45"/>
      <c r="U74" s="45"/>
      <c r="V74" s="45"/>
      <c r="W74" s="45"/>
      <c r="X74" s="49" t="str">
        <f t="shared" si="6"/>
        <v>Uitvragen</v>
      </c>
      <c r="Y74" s="76">
        <f t="shared" si="10"/>
        <v>1</v>
      </c>
      <c r="Z74" s="81"/>
      <c r="AA74" s="48">
        <v>1</v>
      </c>
      <c r="AB74" s="48">
        <v>1</v>
      </c>
      <c r="AC74" s="48">
        <v>1</v>
      </c>
      <c r="AD74" s="48">
        <v>1</v>
      </c>
      <c r="AE74" s="48"/>
      <c r="AF74" s="48"/>
      <c r="AG74" s="48">
        <v>1</v>
      </c>
      <c r="AH74" s="48"/>
      <c r="AI74" s="107"/>
      <c r="AJ74" s="101">
        <v>2</v>
      </c>
      <c r="AK74" s="101"/>
      <c r="AL74" s="102" t="str">
        <f t="shared" si="7"/>
        <v>ok</v>
      </c>
      <c r="AM74" s="102" t="str">
        <f t="shared" si="8"/>
        <v>ok</v>
      </c>
      <c r="AN74" s="45"/>
      <c r="AO74" s="45"/>
      <c r="AP74" s="45"/>
      <c r="AQ74" s="45"/>
      <c r="AR74" s="45"/>
      <c r="AS74" s="45"/>
      <c r="AT74" s="45"/>
      <c r="AU74" s="45"/>
      <c r="AV74" s="45"/>
      <c r="AW74" s="45"/>
      <c r="AX74" s="45"/>
    </row>
    <row r="75" spans="1:50" customFormat="1" ht="24" x14ac:dyDescent="0.25">
      <c r="A75" s="68" t="s">
        <v>205</v>
      </c>
      <c r="B75" s="22" t="s">
        <v>120</v>
      </c>
      <c r="C75" s="84" t="s">
        <v>201</v>
      </c>
      <c r="D75" s="23" t="s">
        <v>206</v>
      </c>
      <c r="E75" s="22" t="s">
        <v>369</v>
      </c>
      <c r="F75" s="23" t="s">
        <v>122</v>
      </c>
      <c r="G75" s="21"/>
      <c r="H75" s="106" t="str">
        <f t="shared" si="9"/>
        <v>Nog te beantwoorden</v>
      </c>
      <c r="I75" s="28" t="s">
        <v>123</v>
      </c>
      <c r="J75" s="24" t="s">
        <v>520</v>
      </c>
      <c r="K75" s="97"/>
      <c r="L75" s="53" t="s">
        <v>130</v>
      </c>
      <c r="M75" s="65"/>
      <c r="N75" s="65" t="s">
        <v>80</v>
      </c>
      <c r="O75" s="52"/>
      <c r="P75" s="45"/>
      <c r="Q75" s="45"/>
      <c r="R75" s="45"/>
      <c r="S75" s="45"/>
      <c r="T75" s="45"/>
      <c r="U75" s="45"/>
      <c r="V75" s="45"/>
      <c r="W75" s="45"/>
      <c r="X75" s="49" t="str">
        <f t="shared" si="6"/>
        <v>Uitvragen</v>
      </c>
      <c r="Y75" s="76">
        <f t="shared" si="10"/>
        <v>1</v>
      </c>
      <c r="Z75" s="81"/>
      <c r="AA75" s="48">
        <v>1</v>
      </c>
      <c r="AB75" s="48">
        <v>1</v>
      </c>
      <c r="AC75" s="48">
        <v>1</v>
      </c>
      <c r="AD75" s="48">
        <v>1</v>
      </c>
      <c r="AE75" s="48"/>
      <c r="AF75" s="48"/>
      <c r="AG75" s="48">
        <v>1</v>
      </c>
      <c r="AH75" s="48"/>
      <c r="AI75" s="107"/>
      <c r="AJ75" s="101">
        <v>2</v>
      </c>
      <c r="AK75" s="101"/>
      <c r="AL75" s="102" t="str">
        <f t="shared" si="7"/>
        <v>ok</v>
      </c>
      <c r="AM75" s="102" t="str">
        <f t="shared" si="8"/>
        <v>ok</v>
      </c>
      <c r="AN75" s="45"/>
      <c r="AO75" s="45"/>
      <c r="AP75" s="45"/>
      <c r="AQ75" s="45"/>
      <c r="AR75" s="45"/>
      <c r="AS75" s="45"/>
      <c r="AT75" s="45"/>
      <c r="AU75" s="45"/>
      <c r="AV75" s="45"/>
      <c r="AW75" s="45"/>
      <c r="AX75" s="45"/>
    </row>
    <row r="76" spans="1:50" customFormat="1" ht="24" x14ac:dyDescent="0.25">
      <c r="A76" s="68" t="s">
        <v>207</v>
      </c>
      <c r="B76" s="22" t="s">
        <v>120</v>
      </c>
      <c r="C76" s="84" t="s">
        <v>201</v>
      </c>
      <c r="D76" s="23" t="s">
        <v>208</v>
      </c>
      <c r="E76" s="22" t="s">
        <v>78</v>
      </c>
      <c r="F76" s="23" t="s">
        <v>122</v>
      </c>
      <c r="G76" s="21"/>
      <c r="H76" s="106" t="str">
        <f t="shared" si="9"/>
        <v>Nog te beantwoorden</v>
      </c>
      <c r="I76" s="28" t="s">
        <v>123</v>
      </c>
      <c r="J76" s="24" t="s">
        <v>520</v>
      </c>
      <c r="K76" s="97"/>
      <c r="L76" s="53" t="s">
        <v>80</v>
      </c>
      <c r="M76" s="65"/>
      <c r="N76" s="65" t="s">
        <v>80</v>
      </c>
      <c r="O76" s="52"/>
      <c r="P76" s="45"/>
      <c r="Q76" s="45"/>
      <c r="R76" s="45"/>
      <c r="S76" s="45"/>
      <c r="T76" s="45"/>
      <c r="U76" s="45"/>
      <c r="V76" s="45"/>
      <c r="W76" s="45"/>
      <c r="X76" s="49" t="str">
        <f t="shared" si="6"/>
        <v>Uitvragen</v>
      </c>
      <c r="Y76" s="76">
        <f t="shared" si="10"/>
        <v>1</v>
      </c>
      <c r="Z76" s="81"/>
      <c r="AA76" s="48">
        <v>1</v>
      </c>
      <c r="AB76" s="48">
        <v>1</v>
      </c>
      <c r="AC76" s="48">
        <v>1</v>
      </c>
      <c r="AD76" s="48">
        <v>1</v>
      </c>
      <c r="AE76" s="48"/>
      <c r="AF76" s="48"/>
      <c r="AG76" s="48">
        <v>1</v>
      </c>
      <c r="AH76" s="48"/>
      <c r="AI76" s="107"/>
      <c r="AJ76" s="101"/>
      <c r="AK76" s="101"/>
      <c r="AL76" s="102" t="str">
        <f t="shared" si="7"/>
        <v>ok</v>
      </c>
      <c r="AM76" s="102" t="str">
        <f t="shared" si="8"/>
        <v>ok</v>
      </c>
      <c r="AN76" s="45"/>
      <c r="AO76" s="45"/>
      <c r="AP76" s="45"/>
      <c r="AQ76" s="45"/>
      <c r="AR76" s="45"/>
      <c r="AS76" s="45"/>
      <c r="AT76" s="45"/>
      <c r="AU76" s="45"/>
      <c r="AV76" s="45"/>
      <c r="AW76" s="45"/>
      <c r="AX76" s="45"/>
    </row>
    <row r="77" spans="1:50" customFormat="1" ht="24" x14ac:dyDescent="0.25">
      <c r="A77" s="68" t="s">
        <v>209</v>
      </c>
      <c r="B77" s="22" t="s">
        <v>165</v>
      </c>
      <c r="C77" s="84" t="s">
        <v>201</v>
      </c>
      <c r="D77" s="23" t="s">
        <v>531</v>
      </c>
      <c r="E77" s="22" t="s">
        <v>369</v>
      </c>
      <c r="F77" s="23" t="s">
        <v>122</v>
      </c>
      <c r="G77" s="21"/>
      <c r="H77" s="106" t="str">
        <f t="shared" si="9"/>
        <v>Nog te beantwoorden</v>
      </c>
      <c r="I77" s="28" t="s">
        <v>123</v>
      </c>
      <c r="J77" s="24" t="s">
        <v>520</v>
      </c>
      <c r="K77" s="97"/>
      <c r="L77" s="53" t="s">
        <v>130</v>
      </c>
      <c r="M77" s="65"/>
      <c r="N77" s="65" t="s">
        <v>80</v>
      </c>
      <c r="O77" s="52"/>
      <c r="P77" s="45"/>
      <c r="Q77" s="45"/>
      <c r="R77" s="45"/>
      <c r="S77" s="45"/>
      <c r="T77" s="45"/>
      <c r="U77" s="45"/>
      <c r="V77" s="45"/>
      <c r="W77" s="45"/>
      <c r="X77" s="49" t="str">
        <f t="shared" si="6"/>
        <v>Uitvragen</v>
      </c>
      <c r="Y77" s="76">
        <f t="shared" si="10"/>
        <v>1</v>
      </c>
      <c r="Z77" s="81"/>
      <c r="AA77" s="48">
        <v>1</v>
      </c>
      <c r="AB77" s="48">
        <v>1</v>
      </c>
      <c r="AC77" s="48">
        <v>1</v>
      </c>
      <c r="AD77" s="48">
        <v>1</v>
      </c>
      <c r="AE77" s="48"/>
      <c r="AF77" s="48"/>
      <c r="AG77" s="48">
        <v>1</v>
      </c>
      <c r="AH77" s="48"/>
      <c r="AI77" s="107"/>
      <c r="AJ77" s="101">
        <v>2</v>
      </c>
      <c r="AK77" s="101"/>
      <c r="AL77" s="102" t="str">
        <f t="shared" si="7"/>
        <v>ok</v>
      </c>
      <c r="AM77" s="102" t="str">
        <f t="shared" si="8"/>
        <v>ok</v>
      </c>
      <c r="AN77" s="45"/>
      <c r="AO77" s="45"/>
      <c r="AP77" s="45"/>
      <c r="AQ77" s="45"/>
      <c r="AR77" s="45"/>
      <c r="AS77" s="45"/>
      <c r="AT77" s="45"/>
      <c r="AU77" s="45"/>
      <c r="AV77" s="45"/>
      <c r="AW77" s="45"/>
      <c r="AX77" s="45"/>
    </row>
    <row r="78" spans="1:50" customFormat="1" ht="15" x14ac:dyDescent="0.25">
      <c r="A78" s="68" t="s">
        <v>211</v>
      </c>
      <c r="B78" s="22" t="s">
        <v>165</v>
      </c>
      <c r="C78" s="84" t="s">
        <v>201</v>
      </c>
      <c r="D78" s="23" t="s">
        <v>212</v>
      </c>
      <c r="E78" s="22" t="s">
        <v>78</v>
      </c>
      <c r="F78" s="23" t="s">
        <v>122</v>
      </c>
      <c r="G78" s="21"/>
      <c r="H78" s="106" t="str">
        <f t="shared" si="9"/>
        <v>Nog te beantwoorden</v>
      </c>
      <c r="I78" s="28" t="s">
        <v>123</v>
      </c>
      <c r="J78" s="24" t="s">
        <v>520</v>
      </c>
      <c r="K78" s="97"/>
      <c r="L78" s="53" t="s">
        <v>80</v>
      </c>
      <c r="M78" s="65" t="s">
        <v>213</v>
      </c>
      <c r="N78" s="65" t="s">
        <v>80</v>
      </c>
      <c r="O78" s="52"/>
      <c r="P78" s="45"/>
      <c r="Q78" s="45"/>
      <c r="R78" s="45"/>
      <c r="S78" s="45"/>
      <c r="T78" s="45"/>
      <c r="U78" s="45"/>
      <c r="V78" s="45"/>
      <c r="W78" s="45"/>
      <c r="X78" s="49" t="str">
        <f t="shared" si="6"/>
        <v>Uitvragen</v>
      </c>
      <c r="Y78" s="76">
        <f t="shared" si="10"/>
        <v>1</v>
      </c>
      <c r="Z78" s="81"/>
      <c r="AA78" s="48">
        <v>1</v>
      </c>
      <c r="AB78" s="48">
        <v>1</v>
      </c>
      <c r="AC78" s="48">
        <v>1</v>
      </c>
      <c r="AD78" s="48">
        <v>1</v>
      </c>
      <c r="AE78" s="48"/>
      <c r="AF78" s="48"/>
      <c r="AG78" s="48">
        <v>1</v>
      </c>
      <c r="AH78" s="48"/>
      <c r="AI78" s="107"/>
      <c r="AJ78" s="101"/>
      <c r="AK78" s="101"/>
      <c r="AL78" s="102" t="str">
        <f t="shared" si="7"/>
        <v>ok</v>
      </c>
      <c r="AM78" s="102" t="str">
        <f t="shared" si="8"/>
        <v>ok</v>
      </c>
      <c r="AN78" s="45"/>
      <c r="AO78" s="45"/>
      <c r="AP78" s="45"/>
      <c r="AQ78" s="45"/>
      <c r="AR78" s="45"/>
      <c r="AS78" s="45"/>
      <c r="AT78" s="45"/>
      <c r="AU78" s="45"/>
      <c r="AV78" s="45"/>
      <c r="AW78" s="45"/>
      <c r="AX78" s="45"/>
    </row>
    <row r="79" spans="1:50" customFormat="1" ht="84" x14ac:dyDescent="0.25">
      <c r="A79" s="68" t="s">
        <v>532</v>
      </c>
      <c r="B79" s="22" t="s">
        <v>165</v>
      </c>
      <c r="C79" s="84" t="s">
        <v>215</v>
      </c>
      <c r="D79" s="23" t="s">
        <v>533</v>
      </c>
      <c r="E79" s="22" t="s">
        <v>369</v>
      </c>
      <c r="F79" s="23" t="s">
        <v>122</v>
      </c>
      <c r="G79" s="21"/>
      <c r="H79" s="106" t="str">
        <f t="shared" si="9"/>
        <v>Nog te beantwoorden</v>
      </c>
      <c r="I79" s="28" t="s">
        <v>123</v>
      </c>
      <c r="J79" s="24" t="s">
        <v>534</v>
      </c>
      <c r="K79" s="97"/>
      <c r="L79" s="53" t="s">
        <v>130</v>
      </c>
      <c r="M79" s="65" t="s">
        <v>535</v>
      </c>
      <c r="N79" s="65" t="s">
        <v>80</v>
      </c>
      <c r="O79" s="52"/>
      <c r="P79" s="45"/>
      <c r="Q79" s="45"/>
      <c r="R79" s="45"/>
      <c r="S79" s="45"/>
      <c r="T79" s="45"/>
      <c r="U79" s="45"/>
      <c r="V79" s="45"/>
      <c r="W79" s="45"/>
      <c r="X79" s="49" t="str">
        <f t="shared" si="6"/>
        <v>Uitvragen</v>
      </c>
      <c r="Y79" s="76">
        <f t="shared" si="10"/>
        <v>1</v>
      </c>
      <c r="Z79" s="81"/>
      <c r="AA79" s="48">
        <v>1</v>
      </c>
      <c r="AB79" s="48">
        <v>1</v>
      </c>
      <c r="AC79" s="48">
        <v>1</v>
      </c>
      <c r="AD79" s="48">
        <v>1</v>
      </c>
      <c r="AE79" s="48"/>
      <c r="AF79" s="48"/>
      <c r="AG79" s="48">
        <v>1</v>
      </c>
      <c r="AH79" s="48"/>
      <c r="AI79" s="107"/>
      <c r="AJ79" s="101"/>
      <c r="AK79" s="101"/>
      <c r="AL79" s="102" t="str">
        <f t="shared" si="7"/>
        <v>ok</v>
      </c>
      <c r="AM79" s="102" t="str">
        <f t="shared" si="8"/>
        <v>ok</v>
      </c>
      <c r="AN79" s="45"/>
      <c r="AO79" s="45"/>
      <c r="AP79" s="45"/>
      <c r="AQ79" s="45"/>
      <c r="AR79" s="45"/>
      <c r="AS79" s="45"/>
      <c r="AT79" s="45"/>
      <c r="AU79" s="45"/>
      <c r="AV79" s="45"/>
      <c r="AW79" s="45"/>
      <c r="AX79" s="45"/>
    </row>
    <row r="80" spans="1:50" customFormat="1" ht="84" x14ac:dyDescent="0.25">
      <c r="A80" s="68" t="s">
        <v>536</v>
      </c>
      <c r="B80" s="22" t="s">
        <v>165</v>
      </c>
      <c r="C80" s="84" t="s">
        <v>215</v>
      </c>
      <c r="D80" s="95" t="s">
        <v>537</v>
      </c>
      <c r="E80" s="22" t="s">
        <v>407</v>
      </c>
      <c r="F80" s="23" t="s">
        <v>122</v>
      </c>
      <c r="G80" s="21"/>
      <c r="H80" s="106" t="str">
        <f t="shared" si="9"/>
        <v>Nog te beantwoorden</v>
      </c>
      <c r="I80" s="28" t="s">
        <v>123</v>
      </c>
      <c r="J80" s="24"/>
      <c r="K80" s="97"/>
      <c r="L80" s="53" t="s">
        <v>130</v>
      </c>
      <c r="M80" s="65"/>
      <c r="N80" s="65" t="s">
        <v>80</v>
      </c>
      <c r="O80" s="52"/>
      <c r="P80" s="45"/>
      <c r="Q80" s="45"/>
      <c r="R80" s="45"/>
      <c r="S80" s="45"/>
      <c r="T80" s="45"/>
      <c r="U80" s="45"/>
      <c r="V80" s="45"/>
      <c r="W80" s="45"/>
      <c r="X80" s="49" t="str">
        <f t="shared" si="6"/>
        <v>Uitvragen</v>
      </c>
      <c r="Y80" s="76">
        <f t="shared" si="10"/>
        <v>1</v>
      </c>
      <c r="Z80" s="81"/>
      <c r="AA80" s="48">
        <v>1</v>
      </c>
      <c r="AB80" s="48">
        <v>1</v>
      </c>
      <c r="AC80" s="48">
        <v>1</v>
      </c>
      <c r="AD80" s="48">
        <v>1</v>
      </c>
      <c r="AE80" s="48"/>
      <c r="AF80" s="48"/>
      <c r="AG80" s="48">
        <v>1</v>
      </c>
      <c r="AH80" s="48"/>
      <c r="AI80" s="107"/>
      <c r="AJ80" s="101"/>
      <c r="AK80" s="101"/>
      <c r="AL80" s="102" t="str">
        <f t="shared" si="7"/>
        <v>ok</v>
      </c>
      <c r="AM80" s="102" t="str">
        <f t="shared" si="8"/>
        <v>ok</v>
      </c>
      <c r="AN80" s="45"/>
      <c r="AO80" s="45"/>
      <c r="AP80" s="45"/>
      <c r="AQ80" s="45"/>
      <c r="AR80" s="45"/>
      <c r="AS80" s="45"/>
      <c r="AT80" s="45"/>
      <c r="AU80" s="45"/>
      <c r="AV80" s="45"/>
      <c r="AW80" s="45"/>
      <c r="AX80" s="45"/>
    </row>
    <row r="81" spans="1:50" customFormat="1" ht="84" x14ac:dyDescent="0.25">
      <c r="A81" s="68" t="s">
        <v>214</v>
      </c>
      <c r="B81" s="22" t="s">
        <v>165</v>
      </c>
      <c r="C81" s="84" t="s">
        <v>215</v>
      </c>
      <c r="D81" s="23" t="s">
        <v>216</v>
      </c>
      <c r="E81" s="22" t="s">
        <v>369</v>
      </c>
      <c r="F81" s="23" t="s">
        <v>122</v>
      </c>
      <c r="G81" s="21"/>
      <c r="H81" s="106" t="str">
        <f t="shared" si="9"/>
        <v>Nog te beantwoorden</v>
      </c>
      <c r="I81" s="28" t="s">
        <v>123</v>
      </c>
      <c r="J81" s="24"/>
      <c r="K81" s="97"/>
      <c r="L81" s="53" t="s">
        <v>130</v>
      </c>
      <c r="M81" s="65"/>
      <c r="N81" s="65" t="s">
        <v>80</v>
      </c>
      <c r="O81" s="52"/>
      <c r="P81" s="45"/>
      <c r="Q81" s="45"/>
      <c r="R81" s="45"/>
      <c r="S81" s="45"/>
      <c r="T81" s="45"/>
      <c r="U81" s="45"/>
      <c r="V81" s="45"/>
      <c r="W81" s="45"/>
      <c r="X81" s="49" t="str">
        <f t="shared" si="6"/>
        <v>Uitvragen</v>
      </c>
      <c r="Y81" s="76">
        <f t="shared" si="10"/>
        <v>1</v>
      </c>
      <c r="Z81" s="81"/>
      <c r="AA81" s="48">
        <v>1</v>
      </c>
      <c r="AB81" s="48">
        <v>1</v>
      </c>
      <c r="AC81" s="48">
        <v>1</v>
      </c>
      <c r="AD81" s="48">
        <v>1</v>
      </c>
      <c r="AE81" s="48"/>
      <c r="AF81" s="48"/>
      <c r="AG81" s="48">
        <v>1</v>
      </c>
      <c r="AH81" s="48"/>
      <c r="AI81" s="107"/>
      <c r="AJ81" s="101"/>
      <c r="AK81" s="101"/>
      <c r="AL81" s="102" t="str">
        <f t="shared" si="7"/>
        <v>ok</v>
      </c>
      <c r="AM81" s="102" t="str">
        <f t="shared" si="8"/>
        <v>ok</v>
      </c>
      <c r="AN81" s="45"/>
      <c r="AO81" s="45"/>
      <c r="AP81" s="45"/>
      <c r="AQ81" s="45"/>
      <c r="AR81" s="45"/>
      <c r="AS81" s="45"/>
      <c r="AT81" s="45"/>
      <c r="AU81" s="45"/>
      <c r="AV81" s="45"/>
      <c r="AW81" s="45"/>
      <c r="AX81" s="45"/>
    </row>
    <row r="82" spans="1:50" customFormat="1" ht="72" x14ac:dyDescent="0.25">
      <c r="A82" s="68" t="s">
        <v>217</v>
      </c>
      <c r="B82" s="22" t="s">
        <v>165</v>
      </c>
      <c r="C82" s="84" t="s">
        <v>218</v>
      </c>
      <c r="D82" s="95" t="s">
        <v>219</v>
      </c>
      <c r="E82" s="22" t="s">
        <v>407</v>
      </c>
      <c r="F82" s="23" t="s">
        <v>122</v>
      </c>
      <c r="G82" s="21"/>
      <c r="H82" s="106" t="str">
        <f t="shared" si="9"/>
        <v>Nog te beantwoorden</v>
      </c>
      <c r="I82" s="28" t="s">
        <v>123</v>
      </c>
      <c r="J82" s="24"/>
      <c r="K82" s="97"/>
      <c r="L82" s="53" t="s">
        <v>130</v>
      </c>
      <c r="M82" s="65"/>
      <c r="N82" s="65" t="s">
        <v>80</v>
      </c>
      <c r="O82" s="52"/>
      <c r="P82" s="45"/>
      <c r="Q82" s="45"/>
      <c r="R82" s="45"/>
      <c r="S82" s="45"/>
      <c r="T82" s="45"/>
      <c r="U82" s="45"/>
      <c r="V82" s="45"/>
      <c r="W82" s="45"/>
      <c r="X82" s="49" t="str">
        <f t="shared" si="6"/>
        <v>Uitvragen</v>
      </c>
      <c r="Y82" s="76">
        <f t="shared" si="10"/>
        <v>1</v>
      </c>
      <c r="Z82" s="81"/>
      <c r="AA82" s="48">
        <v>1</v>
      </c>
      <c r="AB82" s="48">
        <v>1</v>
      </c>
      <c r="AC82" s="48">
        <v>1</v>
      </c>
      <c r="AD82" s="48">
        <v>1</v>
      </c>
      <c r="AE82" s="48"/>
      <c r="AF82" s="48"/>
      <c r="AG82" s="48">
        <v>1</v>
      </c>
      <c r="AH82" s="48"/>
      <c r="AI82" s="107"/>
      <c r="AJ82" s="101"/>
      <c r="AK82" s="101"/>
      <c r="AL82" s="102" t="str">
        <f t="shared" si="7"/>
        <v>ok</v>
      </c>
      <c r="AM82" s="102" t="str">
        <f t="shared" si="8"/>
        <v>ok</v>
      </c>
      <c r="AN82" s="45"/>
      <c r="AO82" s="45"/>
      <c r="AP82" s="45"/>
      <c r="AQ82" s="45"/>
      <c r="AR82" s="45"/>
      <c r="AS82" s="45"/>
      <c r="AT82" s="45"/>
      <c r="AU82" s="45"/>
      <c r="AV82" s="45"/>
      <c r="AW82" s="45"/>
      <c r="AX82" s="45"/>
    </row>
    <row r="83" spans="1:50" customFormat="1" ht="48" x14ac:dyDescent="0.25">
      <c r="A83" s="68" t="s">
        <v>220</v>
      </c>
      <c r="B83" s="22" t="s">
        <v>165</v>
      </c>
      <c r="C83" s="84" t="s">
        <v>218</v>
      </c>
      <c r="D83" s="95" t="s">
        <v>221</v>
      </c>
      <c r="E83" s="22" t="s">
        <v>407</v>
      </c>
      <c r="F83" s="25" t="s">
        <v>161</v>
      </c>
      <c r="G83" s="21" t="s">
        <v>460</v>
      </c>
      <c r="H83" s="106" t="str">
        <f t="shared" si="9"/>
        <v>Nog te beantwoorden</v>
      </c>
      <c r="I83" s="28" t="s">
        <v>123</v>
      </c>
      <c r="J83" s="24"/>
      <c r="K83" s="97"/>
      <c r="L83" s="58" t="s">
        <v>130</v>
      </c>
      <c r="M83" s="65"/>
      <c r="N83" s="65" t="s">
        <v>130</v>
      </c>
      <c r="O83" s="52"/>
      <c r="P83" s="45"/>
      <c r="Q83" s="45"/>
      <c r="R83" s="45"/>
      <c r="S83" s="45"/>
      <c r="T83" s="45"/>
      <c r="U83" s="45"/>
      <c r="V83" s="45"/>
      <c r="W83" s="45"/>
      <c r="X83" s="49" t="str">
        <f t="shared" si="6"/>
        <v>Uitvragen</v>
      </c>
      <c r="Y83" s="76">
        <f t="shared" si="10"/>
        <v>1</v>
      </c>
      <c r="Z83" s="81"/>
      <c r="AA83" s="48">
        <v>1</v>
      </c>
      <c r="AB83" s="48">
        <v>1</v>
      </c>
      <c r="AC83" s="48">
        <v>1</v>
      </c>
      <c r="AD83" s="48">
        <v>1</v>
      </c>
      <c r="AE83" s="48"/>
      <c r="AF83" s="48"/>
      <c r="AG83" s="48">
        <v>1</v>
      </c>
      <c r="AH83" s="48"/>
      <c r="AI83" s="107"/>
      <c r="AJ83" s="101"/>
      <c r="AK83" s="101"/>
      <c r="AL83" s="102" t="str">
        <f t="shared" si="7"/>
        <v>ok</v>
      </c>
      <c r="AM83" s="102" t="str">
        <f t="shared" si="8"/>
        <v>ok</v>
      </c>
      <c r="AN83" s="45"/>
      <c r="AO83" s="45"/>
      <c r="AP83" s="45"/>
      <c r="AQ83" s="45"/>
      <c r="AR83" s="45"/>
      <c r="AS83" s="45"/>
      <c r="AT83" s="45"/>
      <c r="AU83" s="45"/>
      <c r="AV83" s="45"/>
      <c r="AW83" s="45"/>
      <c r="AX83" s="45"/>
    </row>
    <row r="84" spans="1:50" customFormat="1" ht="72" x14ac:dyDescent="0.25">
      <c r="A84" s="68" t="s">
        <v>538</v>
      </c>
      <c r="B84" s="22" t="s">
        <v>165</v>
      </c>
      <c r="C84" s="84" t="s">
        <v>539</v>
      </c>
      <c r="D84" s="23" t="s">
        <v>540</v>
      </c>
      <c r="E84" s="22" t="s">
        <v>407</v>
      </c>
      <c r="F84" s="25" t="s">
        <v>161</v>
      </c>
      <c r="G84" s="59" t="s">
        <v>460</v>
      </c>
      <c r="H84" s="106" t="str">
        <f t="shared" si="9"/>
        <v>Nog te beantwoorden</v>
      </c>
      <c r="I84" s="28" t="s">
        <v>123</v>
      </c>
      <c r="J84" s="24"/>
      <c r="K84" s="97"/>
      <c r="L84" s="58" t="s">
        <v>130</v>
      </c>
      <c r="M84" s="65"/>
      <c r="N84" s="65" t="s">
        <v>130</v>
      </c>
      <c r="O84" s="52"/>
      <c r="P84" s="45"/>
      <c r="Q84" s="45"/>
      <c r="R84" s="45"/>
      <c r="S84" s="45"/>
      <c r="T84" s="45"/>
      <c r="U84" s="45"/>
      <c r="V84" s="45"/>
      <c r="W84" s="45"/>
      <c r="X84" s="49" t="str">
        <f t="shared" si="6"/>
        <v>Uitvragen</v>
      </c>
      <c r="Y84" s="76">
        <f t="shared" si="10"/>
        <v>1</v>
      </c>
      <c r="Z84" s="81"/>
      <c r="AA84" s="48">
        <v>1</v>
      </c>
      <c r="AB84" s="48">
        <v>1</v>
      </c>
      <c r="AC84" s="48">
        <v>1</v>
      </c>
      <c r="AD84" s="48">
        <v>1</v>
      </c>
      <c r="AE84" s="48"/>
      <c r="AF84" s="48"/>
      <c r="AG84" s="48">
        <v>1</v>
      </c>
      <c r="AH84" s="48"/>
      <c r="AI84" s="107"/>
      <c r="AJ84" s="101"/>
      <c r="AK84" s="101"/>
      <c r="AL84" s="102" t="str">
        <f t="shared" si="7"/>
        <v>ok</v>
      </c>
      <c r="AM84" s="102" t="str">
        <f t="shared" si="8"/>
        <v>ok</v>
      </c>
      <c r="AN84" s="45"/>
      <c r="AO84" s="45"/>
      <c r="AP84" s="45"/>
      <c r="AQ84" s="45"/>
      <c r="AR84" s="45"/>
      <c r="AS84" s="45"/>
      <c r="AT84" s="45"/>
      <c r="AU84" s="45"/>
      <c r="AV84" s="45"/>
      <c r="AW84" s="45"/>
      <c r="AX84" s="45"/>
    </row>
    <row r="85" spans="1:50" customFormat="1" ht="72" x14ac:dyDescent="0.25">
      <c r="A85" s="68" t="s">
        <v>222</v>
      </c>
      <c r="B85" s="22" t="s">
        <v>120</v>
      </c>
      <c r="C85" s="84" t="s">
        <v>223</v>
      </c>
      <c r="D85" s="23" t="s">
        <v>224</v>
      </c>
      <c r="E85" s="22" t="s">
        <v>369</v>
      </c>
      <c r="F85" s="23" t="s">
        <v>122</v>
      </c>
      <c r="G85" s="22"/>
      <c r="H85" s="106" t="str">
        <f t="shared" si="9"/>
        <v>Nog te beantwoorden</v>
      </c>
      <c r="I85" s="28" t="s">
        <v>123</v>
      </c>
      <c r="J85" s="24" t="s">
        <v>409</v>
      </c>
      <c r="K85" s="97"/>
      <c r="L85" s="53" t="s">
        <v>130</v>
      </c>
      <c r="M85" s="65" t="s">
        <v>225</v>
      </c>
      <c r="N85" s="65" t="s">
        <v>80</v>
      </c>
      <c r="O85" s="52"/>
      <c r="P85" s="45"/>
      <c r="Q85" s="45"/>
      <c r="R85" s="45"/>
      <c r="S85" s="45"/>
      <c r="T85" s="45"/>
      <c r="U85" s="45"/>
      <c r="V85" s="45"/>
      <c r="W85" s="45"/>
      <c r="X85" s="49" t="str">
        <f t="shared" si="6"/>
        <v>Uitvragen</v>
      </c>
      <c r="Y85" s="76">
        <f t="shared" si="10"/>
        <v>1</v>
      </c>
      <c r="Z85" s="81"/>
      <c r="AA85" s="48">
        <v>1</v>
      </c>
      <c r="AB85" s="48">
        <v>1</v>
      </c>
      <c r="AC85" s="48">
        <v>1</v>
      </c>
      <c r="AD85" s="48">
        <v>1</v>
      </c>
      <c r="AE85" s="48"/>
      <c r="AF85" s="48"/>
      <c r="AG85" s="48">
        <v>1</v>
      </c>
      <c r="AH85" s="48"/>
      <c r="AI85" s="107"/>
      <c r="AJ85" s="101"/>
      <c r="AK85" s="101"/>
      <c r="AL85" s="102" t="str">
        <f t="shared" si="7"/>
        <v>ok</v>
      </c>
      <c r="AM85" s="102" t="str">
        <f t="shared" si="8"/>
        <v>ok</v>
      </c>
      <c r="AN85" s="45"/>
      <c r="AO85" s="45"/>
      <c r="AP85" s="45"/>
      <c r="AQ85" s="45"/>
      <c r="AR85" s="45"/>
      <c r="AS85" s="45"/>
      <c r="AT85" s="45"/>
      <c r="AU85" s="45"/>
      <c r="AV85" s="45"/>
      <c r="AW85" s="45"/>
      <c r="AX85" s="45"/>
    </row>
    <row r="86" spans="1:50" customFormat="1" ht="24" x14ac:dyDescent="0.25">
      <c r="A86" s="68" t="s">
        <v>226</v>
      </c>
      <c r="B86" s="22" t="s">
        <v>120</v>
      </c>
      <c r="C86" s="84" t="s">
        <v>223</v>
      </c>
      <c r="D86" s="23" t="s">
        <v>227</v>
      </c>
      <c r="E86" s="22" t="s">
        <v>407</v>
      </c>
      <c r="F86" s="23" t="s">
        <v>122</v>
      </c>
      <c r="G86" s="22"/>
      <c r="H86" s="106" t="str">
        <f t="shared" si="9"/>
        <v>Nog te beantwoorden</v>
      </c>
      <c r="I86" s="28" t="s">
        <v>123</v>
      </c>
      <c r="J86" s="24" t="s">
        <v>409</v>
      </c>
      <c r="K86" s="97"/>
      <c r="L86" s="53" t="s">
        <v>80</v>
      </c>
      <c r="M86" s="65"/>
      <c r="N86" s="65" t="s">
        <v>80</v>
      </c>
      <c r="O86" s="52"/>
      <c r="P86" s="45"/>
      <c r="Q86" s="45"/>
      <c r="R86" s="45"/>
      <c r="S86" s="45"/>
      <c r="T86" s="45"/>
      <c r="U86" s="45"/>
      <c r="V86" s="45"/>
      <c r="W86" s="45"/>
      <c r="X86" s="49" t="str">
        <f t="shared" si="6"/>
        <v>Uitvragen</v>
      </c>
      <c r="Y86" s="76">
        <f t="shared" si="10"/>
        <v>1</v>
      </c>
      <c r="Z86" s="81"/>
      <c r="AA86" s="48">
        <v>1</v>
      </c>
      <c r="AB86" s="48">
        <v>1</v>
      </c>
      <c r="AC86" s="48">
        <v>1</v>
      </c>
      <c r="AD86" s="48">
        <v>1</v>
      </c>
      <c r="AE86" s="48"/>
      <c r="AF86" s="48"/>
      <c r="AG86" s="48">
        <v>1</v>
      </c>
      <c r="AH86" s="48"/>
      <c r="AI86" s="107"/>
      <c r="AJ86" s="101"/>
      <c r="AK86" s="101"/>
      <c r="AL86" s="102" t="str">
        <f t="shared" si="7"/>
        <v>ok</v>
      </c>
      <c r="AM86" s="102" t="str">
        <f t="shared" si="8"/>
        <v>ok</v>
      </c>
      <c r="AN86" s="45"/>
      <c r="AO86" s="45"/>
      <c r="AP86" s="45"/>
      <c r="AQ86" s="45"/>
      <c r="AR86" s="45"/>
      <c r="AS86" s="45"/>
      <c r="AT86" s="45"/>
      <c r="AU86" s="45"/>
      <c r="AV86" s="45"/>
      <c r="AW86" s="45"/>
      <c r="AX86" s="45"/>
    </row>
    <row r="87" spans="1:50" customFormat="1" ht="24" x14ac:dyDescent="0.25">
      <c r="A87" s="68" t="s">
        <v>541</v>
      </c>
      <c r="B87" s="22" t="s">
        <v>120</v>
      </c>
      <c r="C87" s="84" t="s">
        <v>223</v>
      </c>
      <c r="D87" s="23" t="s">
        <v>542</v>
      </c>
      <c r="E87" s="22" t="s">
        <v>407</v>
      </c>
      <c r="F87" s="23" t="s">
        <v>122</v>
      </c>
      <c r="G87" s="22"/>
      <c r="H87" s="106" t="str">
        <f t="shared" si="9"/>
        <v>Vraag vervallen</v>
      </c>
      <c r="I87" s="28" t="s">
        <v>123</v>
      </c>
      <c r="J87" s="24" t="s">
        <v>409</v>
      </c>
      <c r="K87" s="97" t="s">
        <v>142</v>
      </c>
      <c r="L87" s="53" t="s">
        <v>80</v>
      </c>
      <c r="M87" s="65"/>
      <c r="N87" s="65" t="s">
        <v>80</v>
      </c>
      <c r="O87" s="52"/>
      <c r="P87" s="45"/>
      <c r="Q87" s="45"/>
      <c r="R87" s="45"/>
      <c r="S87" s="45"/>
      <c r="T87" s="45"/>
      <c r="U87" s="45"/>
      <c r="V87" s="45"/>
      <c r="W87" s="45"/>
      <c r="X87" s="49" t="str">
        <f t="shared" si="6"/>
        <v>Vervallen</v>
      </c>
      <c r="Y87" s="76">
        <f t="shared" si="10"/>
        <v>1</v>
      </c>
      <c r="Z87" s="81"/>
      <c r="AA87" s="48"/>
      <c r="AB87" s="48">
        <v>1</v>
      </c>
      <c r="AC87" s="48"/>
      <c r="AD87" s="48">
        <v>1</v>
      </c>
      <c r="AE87" s="48"/>
      <c r="AF87" s="48"/>
      <c r="AG87" s="48">
        <v>1</v>
      </c>
      <c r="AH87" s="48"/>
      <c r="AI87" s="107"/>
      <c r="AJ87" s="101"/>
      <c r="AK87" s="101"/>
      <c r="AL87" s="102" t="str">
        <f t="shared" si="7"/>
        <v>ok</v>
      </c>
      <c r="AM87" s="102" t="str">
        <f t="shared" si="8"/>
        <v>ok</v>
      </c>
      <c r="AN87" s="45"/>
      <c r="AO87" s="45"/>
      <c r="AP87" s="45"/>
      <c r="AQ87" s="45"/>
      <c r="AR87" s="45"/>
      <c r="AS87" s="45"/>
      <c r="AT87" s="45"/>
      <c r="AU87" s="45"/>
      <c r="AV87" s="45"/>
      <c r="AW87" s="45"/>
      <c r="AX87" s="45"/>
    </row>
    <row r="88" spans="1:50" customFormat="1" ht="72" x14ac:dyDescent="0.25">
      <c r="A88" s="68" t="s">
        <v>543</v>
      </c>
      <c r="B88" s="22" t="s">
        <v>165</v>
      </c>
      <c r="C88" s="84" t="s">
        <v>192</v>
      </c>
      <c r="D88" s="23" t="s">
        <v>544</v>
      </c>
      <c r="E88" s="22" t="s">
        <v>369</v>
      </c>
      <c r="F88" s="23" t="s">
        <v>122</v>
      </c>
      <c r="G88" s="22"/>
      <c r="H88" s="106" t="str">
        <f t="shared" si="9"/>
        <v>Nog te beantwoorden</v>
      </c>
      <c r="I88" s="28" t="s">
        <v>123</v>
      </c>
      <c r="J88" s="24" t="s">
        <v>409</v>
      </c>
      <c r="K88" s="97" t="s">
        <v>545</v>
      </c>
      <c r="L88" s="53" t="s">
        <v>130</v>
      </c>
      <c r="M88" s="65"/>
      <c r="N88" s="65" t="s">
        <v>80</v>
      </c>
      <c r="O88" s="52"/>
      <c r="P88" s="45"/>
      <c r="Q88" s="45"/>
      <c r="R88" s="45"/>
      <c r="S88" s="45"/>
      <c r="T88" s="45"/>
      <c r="U88" s="45"/>
      <c r="V88" s="45"/>
      <c r="W88" s="45"/>
      <c r="X88" s="49" t="str">
        <f t="shared" si="6"/>
        <v>Uitvragen</v>
      </c>
      <c r="Y88" s="76">
        <f t="shared" si="10"/>
        <v>1</v>
      </c>
      <c r="Z88" s="81"/>
      <c r="AA88" s="48">
        <v>1</v>
      </c>
      <c r="AB88" s="48">
        <v>1</v>
      </c>
      <c r="AC88" s="48">
        <v>1</v>
      </c>
      <c r="AD88" s="48">
        <v>1</v>
      </c>
      <c r="AE88" s="48"/>
      <c r="AF88" s="48"/>
      <c r="AG88" s="48">
        <v>1</v>
      </c>
      <c r="AH88" s="48"/>
      <c r="AI88" s="107"/>
      <c r="AJ88" s="101"/>
      <c r="AK88" s="101"/>
      <c r="AL88" s="102" t="str">
        <f t="shared" si="7"/>
        <v>ok</v>
      </c>
      <c r="AM88" s="102" t="str">
        <f t="shared" si="8"/>
        <v>ok</v>
      </c>
      <c r="AN88" s="45"/>
      <c r="AO88" s="45"/>
      <c r="AP88" s="45"/>
      <c r="AQ88" s="45"/>
      <c r="AR88" s="45"/>
      <c r="AS88" s="45"/>
      <c r="AT88" s="45"/>
      <c r="AU88" s="45"/>
      <c r="AV88" s="45"/>
      <c r="AW88" s="45"/>
      <c r="AX88" s="45"/>
    </row>
    <row r="89" spans="1:50" customFormat="1" ht="48" x14ac:dyDescent="0.25">
      <c r="A89" s="68" t="s">
        <v>546</v>
      </c>
      <c r="B89" s="22" t="s">
        <v>165</v>
      </c>
      <c r="C89" s="84" t="s">
        <v>352</v>
      </c>
      <c r="D89" s="84" t="s">
        <v>547</v>
      </c>
      <c r="E89" s="22" t="s">
        <v>369</v>
      </c>
      <c r="F89" s="23" t="s">
        <v>122</v>
      </c>
      <c r="G89" s="22"/>
      <c r="H89" s="106" t="str">
        <f t="shared" si="9"/>
        <v>Vraag vervallen</v>
      </c>
      <c r="I89" s="28" t="s">
        <v>123</v>
      </c>
      <c r="J89" s="24" t="s">
        <v>507</v>
      </c>
      <c r="K89" s="97" t="s">
        <v>548</v>
      </c>
      <c r="L89" s="53" t="s">
        <v>130</v>
      </c>
      <c r="M89" s="65"/>
      <c r="N89" s="65" t="s">
        <v>80</v>
      </c>
      <c r="O89" s="52"/>
      <c r="P89" s="45"/>
      <c r="Q89" s="45"/>
      <c r="R89" s="45"/>
      <c r="S89" s="45"/>
      <c r="T89" s="45"/>
      <c r="U89" s="45"/>
      <c r="V89" s="45"/>
      <c r="W89" s="45"/>
      <c r="X89" s="49" t="str">
        <f t="shared" si="6"/>
        <v>Vervallen</v>
      </c>
      <c r="Y89" s="76">
        <f t="shared" si="10"/>
        <v>1</v>
      </c>
      <c r="Z89" s="81"/>
      <c r="AA89" s="48">
        <v>1</v>
      </c>
      <c r="AB89" s="48">
        <v>1</v>
      </c>
      <c r="AC89" s="48">
        <v>1</v>
      </c>
      <c r="AD89" s="48">
        <v>1</v>
      </c>
      <c r="AE89" s="48"/>
      <c r="AF89" s="48"/>
      <c r="AG89" s="48">
        <v>1</v>
      </c>
      <c r="AH89" s="48"/>
      <c r="AI89" s="107"/>
      <c r="AJ89" s="101">
        <v>1</v>
      </c>
      <c r="AK89" s="101"/>
      <c r="AL89" s="102" t="str">
        <f t="shared" si="7"/>
        <v>nok</v>
      </c>
      <c r="AM89" s="102" t="str">
        <f t="shared" si="8"/>
        <v>ok</v>
      </c>
      <c r="AN89" s="45"/>
      <c r="AO89" s="45"/>
      <c r="AP89" s="45"/>
      <c r="AQ89" s="45"/>
      <c r="AR89" s="45"/>
      <c r="AS89" s="45"/>
      <c r="AT89" s="45"/>
      <c r="AU89" s="45"/>
      <c r="AV89" s="45"/>
      <c r="AW89" s="45"/>
      <c r="AX89" s="45"/>
    </row>
    <row r="90" spans="1:50" customFormat="1" ht="84" x14ac:dyDescent="0.25">
      <c r="A90" s="68" t="s">
        <v>549</v>
      </c>
      <c r="B90" s="22" t="s">
        <v>229</v>
      </c>
      <c r="C90" s="84" t="s">
        <v>550</v>
      </c>
      <c r="D90" s="23" t="s">
        <v>551</v>
      </c>
      <c r="E90" s="22" t="s">
        <v>78</v>
      </c>
      <c r="F90" s="23" t="s">
        <v>122</v>
      </c>
      <c r="G90" s="21"/>
      <c r="H90" s="106" t="str">
        <f t="shared" si="9"/>
        <v>Nog te beantwoorden</v>
      </c>
      <c r="I90" s="28" t="s">
        <v>123</v>
      </c>
      <c r="J90" s="43" t="s">
        <v>552</v>
      </c>
      <c r="K90" s="97"/>
      <c r="L90" s="53" t="s">
        <v>80</v>
      </c>
      <c r="M90" s="44"/>
      <c r="N90" s="65" t="s">
        <v>80</v>
      </c>
      <c r="O90" s="52"/>
      <c r="P90" s="45"/>
      <c r="Q90" s="45"/>
      <c r="R90" s="45"/>
      <c r="S90" s="45"/>
      <c r="T90" s="45"/>
      <c r="U90" s="45"/>
      <c r="V90" s="45"/>
      <c r="W90" s="45"/>
      <c r="X90" s="49" t="str">
        <f t="shared" si="6"/>
        <v>Uitvragen</v>
      </c>
      <c r="Y90" s="76">
        <f t="shared" si="10"/>
        <v>1</v>
      </c>
      <c r="Z90" s="81"/>
      <c r="AA90" s="48">
        <v>1</v>
      </c>
      <c r="AB90" s="48">
        <v>1</v>
      </c>
      <c r="AC90" s="48">
        <v>1</v>
      </c>
      <c r="AD90" s="48">
        <v>1</v>
      </c>
      <c r="AE90" s="48"/>
      <c r="AF90" s="48"/>
      <c r="AG90" s="48">
        <v>1</v>
      </c>
      <c r="AH90" s="48"/>
      <c r="AI90" s="107"/>
      <c r="AJ90" s="101"/>
      <c r="AK90" s="101"/>
      <c r="AL90" s="102" t="str">
        <f t="shared" si="7"/>
        <v>ok</v>
      </c>
      <c r="AM90" s="102" t="str">
        <f t="shared" si="8"/>
        <v>ok</v>
      </c>
      <c r="AN90" s="45"/>
    </row>
    <row r="91" spans="1:50" customFormat="1" ht="96" x14ac:dyDescent="0.25">
      <c r="A91" s="68" t="s">
        <v>553</v>
      </c>
      <c r="B91" s="22" t="s">
        <v>229</v>
      </c>
      <c r="C91" s="26" t="s">
        <v>550</v>
      </c>
      <c r="D91" s="25" t="s">
        <v>554</v>
      </c>
      <c r="E91" s="22" t="s">
        <v>369</v>
      </c>
      <c r="F91" s="25" t="s">
        <v>161</v>
      </c>
      <c r="G91" s="21" t="s">
        <v>555</v>
      </c>
      <c r="H91" s="106" t="str">
        <f t="shared" si="9"/>
        <v>Nog te beantwoorden</v>
      </c>
      <c r="I91" s="28" t="s">
        <v>123</v>
      </c>
      <c r="J91" s="43" t="s">
        <v>556</v>
      </c>
      <c r="K91" s="97" t="s">
        <v>142</v>
      </c>
      <c r="L91" s="53" t="s">
        <v>130</v>
      </c>
      <c r="M91" s="44"/>
      <c r="N91" s="65" t="s">
        <v>80</v>
      </c>
      <c r="O91" s="52"/>
      <c r="P91" s="45"/>
      <c r="Q91" s="45"/>
      <c r="R91" s="45"/>
      <c r="S91" s="45"/>
      <c r="T91" s="45"/>
      <c r="U91" s="45"/>
      <c r="V91" s="45"/>
      <c r="W91" s="45"/>
      <c r="X91" s="49" t="str">
        <f t="shared" si="6"/>
        <v>Uitvragen</v>
      </c>
      <c r="Y91" s="76">
        <f t="shared" si="10"/>
        <v>1</v>
      </c>
      <c r="Z91" s="81"/>
      <c r="AA91" s="48">
        <v>1</v>
      </c>
      <c r="AB91" s="48">
        <v>1</v>
      </c>
      <c r="AC91" s="48">
        <v>1</v>
      </c>
      <c r="AD91" s="48">
        <v>1</v>
      </c>
      <c r="AE91" s="48"/>
      <c r="AF91" s="48"/>
      <c r="AG91" s="48">
        <v>1</v>
      </c>
      <c r="AH91" s="48"/>
      <c r="AI91" s="107"/>
      <c r="AJ91" s="101"/>
      <c r="AK91" s="101"/>
      <c r="AL91" s="102" t="str">
        <f t="shared" si="7"/>
        <v>ok</v>
      </c>
      <c r="AM91" s="102" t="str">
        <f t="shared" si="8"/>
        <v>ok</v>
      </c>
      <c r="AN91" s="45"/>
    </row>
    <row r="92" spans="1:50" customFormat="1" ht="72" x14ac:dyDescent="0.25">
      <c r="A92" s="68" t="s">
        <v>557</v>
      </c>
      <c r="B92" s="22" t="s">
        <v>229</v>
      </c>
      <c r="C92" s="26" t="s">
        <v>230</v>
      </c>
      <c r="D92" s="25" t="s">
        <v>558</v>
      </c>
      <c r="E92" s="22" t="s">
        <v>369</v>
      </c>
      <c r="F92" s="23" t="s">
        <v>122</v>
      </c>
      <c r="G92" s="21"/>
      <c r="H92" s="106" t="str">
        <f t="shared" si="9"/>
        <v>Vraag vervallen</v>
      </c>
      <c r="I92" s="28" t="s">
        <v>370</v>
      </c>
      <c r="J92" s="43" t="s">
        <v>559</v>
      </c>
      <c r="K92" s="97"/>
      <c r="L92" s="53" t="s">
        <v>130</v>
      </c>
      <c r="M92" s="44"/>
      <c r="N92" s="65" t="s">
        <v>80</v>
      </c>
      <c r="O92" s="52"/>
      <c r="P92" s="45"/>
      <c r="Q92" s="45"/>
      <c r="R92" s="45"/>
      <c r="S92" s="45"/>
      <c r="T92" s="45"/>
      <c r="U92" s="45"/>
      <c r="V92" s="45"/>
      <c r="W92" s="45"/>
      <c r="X92" s="49" t="str">
        <f t="shared" si="6"/>
        <v>Vervallen</v>
      </c>
      <c r="Y92" s="76">
        <f t="shared" si="10"/>
        <v>1</v>
      </c>
      <c r="Z92" s="81"/>
      <c r="AA92" s="48">
        <v>1</v>
      </c>
      <c r="AB92" s="48">
        <v>1</v>
      </c>
      <c r="AC92" s="48">
        <v>1</v>
      </c>
      <c r="AD92" s="48">
        <v>1</v>
      </c>
      <c r="AE92" s="48"/>
      <c r="AF92" s="48"/>
      <c r="AG92" s="48">
        <v>1</v>
      </c>
      <c r="AH92" s="48"/>
      <c r="AI92" s="107"/>
      <c r="AJ92" s="101">
        <v>1</v>
      </c>
      <c r="AK92" s="101"/>
      <c r="AL92" s="102" t="str">
        <f t="shared" si="7"/>
        <v>nok</v>
      </c>
      <c r="AM92" s="102" t="str">
        <f t="shared" si="8"/>
        <v>ok</v>
      </c>
      <c r="AN92" s="45"/>
    </row>
    <row r="93" spans="1:50" customFormat="1" ht="36" x14ac:dyDescent="0.25">
      <c r="A93" s="68" t="s">
        <v>560</v>
      </c>
      <c r="B93" s="22" t="s">
        <v>229</v>
      </c>
      <c r="C93" s="26" t="s">
        <v>230</v>
      </c>
      <c r="D93" s="25" t="s">
        <v>561</v>
      </c>
      <c r="E93" s="22" t="s">
        <v>369</v>
      </c>
      <c r="F93" s="23" t="s">
        <v>122</v>
      </c>
      <c r="G93" s="21"/>
      <c r="H93" s="106" t="str">
        <f t="shared" si="9"/>
        <v>Vraag vervallen</v>
      </c>
      <c r="I93" s="28" t="s">
        <v>123</v>
      </c>
      <c r="J93" s="24" t="s">
        <v>520</v>
      </c>
      <c r="K93" s="97"/>
      <c r="L93" s="53" t="s">
        <v>130</v>
      </c>
      <c r="M93" s="44"/>
      <c r="N93" s="65" t="s">
        <v>80</v>
      </c>
      <c r="O93" s="52"/>
      <c r="P93" s="45"/>
      <c r="Q93" s="45"/>
      <c r="R93" s="45"/>
      <c r="S93" s="45"/>
      <c r="T93" s="45"/>
      <c r="U93" s="45"/>
      <c r="V93" s="45"/>
      <c r="W93" s="45"/>
      <c r="X93" s="49" t="str">
        <f t="shared" si="6"/>
        <v>Vervallen</v>
      </c>
      <c r="Y93" s="76">
        <f t="shared" si="10"/>
        <v>1</v>
      </c>
      <c r="Z93" s="81"/>
      <c r="AA93" s="48">
        <v>1</v>
      </c>
      <c r="AB93" s="48">
        <v>1</v>
      </c>
      <c r="AC93" s="48">
        <v>1</v>
      </c>
      <c r="AD93" s="48">
        <v>1</v>
      </c>
      <c r="AE93" s="48"/>
      <c r="AF93" s="48"/>
      <c r="AG93" s="48">
        <v>1</v>
      </c>
      <c r="AH93" s="48"/>
      <c r="AI93" s="107"/>
      <c r="AJ93" s="101">
        <v>1</v>
      </c>
      <c r="AK93" s="101"/>
      <c r="AL93" s="102" t="str">
        <f t="shared" si="7"/>
        <v>nok</v>
      </c>
      <c r="AM93" s="102" t="str">
        <f t="shared" si="8"/>
        <v>ok</v>
      </c>
      <c r="AN93" s="45"/>
    </row>
    <row r="94" spans="1:50" customFormat="1" ht="36" x14ac:dyDescent="0.25">
      <c r="A94" s="68" t="s">
        <v>228</v>
      </c>
      <c r="B94" s="22" t="s">
        <v>229</v>
      </c>
      <c r="C94" s="26" t="s">
        <v>230</v>
      </c>
      <c r="D94" s="23" t="s">
        <v>231</v>
      </c>
      <c r="E94" s="22" t="s">
        <v>78</v>
      </c>
      <c r="F94" s="23" t="s">
        <v>122</v>
      </c>
      <c r="G94" s="21"/>
      <c r="H94" s="106" t="str">
        <f t="shared" si="9"/>
        <v>Nog te beantwoorden</v>
      </c>
      <c r="I94" s="28" t="s">
        <v>123</v>
      </c>
      <c r="J94" s="24" t="s">
        <v>562</v>
      </c>
      <c r="K94" s="97"/>
      <c r="L94" s="53" t="s">
        <v>80</v>
      </c>
      <c r="M94" s="44" t="s">
        <v>213</v>
      </c>
      <c r="N94" s="65" t="s">
        <v>80</v>
      </c>
      <c r="O94" s="52"/>
      <c r="P94" s="45"/>
      <c r="Q94" s="45"/>
      <c r="R94" s="45"/>
      <c r="S94" s="45"/>
      <c r="T94" s="45"/>
      <c r="U94" s="45"/>
      <c r="V94" s="45"/>
      <c r="W94" s="45"/>
      <c r="X94" s="49" t="str">
        <f t="shared" si="6"/>
        <v>Uitvragen</v>
      </c>
      <c r="Y94" s="76">
        <f t="shared" si="10"/>
        <v>1</v>
      </c>
      <c r="Z94" s="81"/>
      <c r="AA94" s="48">
        <v>1</v>
      </c>
      <c r="AB94" s="48">
        <v>1</v>
      </c>
      <c r="AC94" s="48">
        <v>1</v>
      </c>
      <c r="AD94" s="48">
        <v>1</v>
      </c>
      <c r="AE94" s="48"/>
      <c r="AF94" s="48"/>
      <c r="AG94" s="48">
        <v>1</v>
      </c>
      <c r="AH94" s="48"/>
      <c r="AI94" s="107"/>
      <c r="AJ94" s="101"/>
      <c r="AK94" s="101"/>
      <c r="AL94" s="102" t="str">
        <f t="shared" si="7"/>
        <v>ok</v>
      </c>
      <c r="AM94" s="102" t="str">
        <f t="shared" si="8"/>
        <v>ok</v>
      </c>
      <c r="AN94" s="45"/>
    </row>
    <row r="95" spans="1:50" customFormat="1" ht="48" x14ac:dyDescent="0.25">
      <c r="A95" s="68" t="s">
        <v>232</v>
      </c>
      <c r="B95" s="22" t="s">
        <v>229</v>
      </c>
      <c r="C95" s="26" t="s">
        <v>230</v>
      </c>
      <c r="D95" s="25" t="s">
        <v>233</v>
      </c>
      <c r="E95" s="22" t="s">
        <v>369</v>
      </c>
      <c r="F95" s="23" t="s">
        <v>122</v>
      </c>
      <c r="G95" s="21"/>
      <c r="H95" s="106" t="str">
        <f t="shared" si="9"/>
        <v>Nog te beantwoorden</v>
      </c>
      <c r="I95" s="28" t="s">
        <v>123</v>
      </c>
      <c r="J95" s="24" t="s">
        <v>562</v>
      </c>
      <c r="K95" s="97"/>
      <c r="L95" s="53" t="s">
        <v>130</v>
      </c>
      <c r="M95" s="44"/>
      <c r="N95" s="65" t="s">
        <v>80</v>
      </c>
      <c r="O95" s="52"/>
      <c r="P95" s="45"/>
      <c r="Q95" s="45"/>
      <c r="R95" s="45"/>
      <c r="S95" s="45"/>
      <c r="T95" s="45"/>
      <c r="U95" s="45"/>
      <c r="V95" s="45"/>
      <c r="W95" s="45"/>
      <c r="X95" s="49" t="str">
        <f t="shared" si="6"/>
        <v>Uitvragen</v>
      </c>
      <c r="Y95" s="76">
        <f t="shared" si="10"/>
        <v>1</v>
      </c>
      <c r="Z95" s="81"/>
      <c r="AA95" s="48">
        <v>1</v>
      </c>
      <c r="AB95" s="48">
        <v>1</v>
      </c>
      <c r="AC95" s="48">
        <v>1</v>
      </c>
      <c r="AD95" s="48">
        <v>1</v>
      </c>
      <c r="AE95" s="48"/>
      <c r="AF95" s="48"/>
      <c r="AG95" s="48">
        <v>1</v>
      </c>
      <c r="AH95" s="48"/>
      <c r="AI95" s="107"/>
      <c r="AJ95" s="101"/>
      <c r="AK95" s="101"/>
      <c r="AL95" s="102" t="str">
        <f t="shared" si="7"/>
        <v>ok</v>
      </c>
      <c r="AM95" s="102" t="str">
        <f t="shared" si="8"/>
        <v>ok</v>
      </c>
      <c r="AN95" s="45"/>
    </row>
    <row r="96" spans="1:50" customFormat="1" ht="156" x14ac:dyDescent="0.25">
      <c r="A96" s="68" t="s">
        <v>234</v>
      </c>
      <c r="B96" s="22" t="s">
        <v>235</v>
      </c>
      <c r="C96" s="84" t="s">
        <v>236</v>
      </c>
      <c r="D96" s="25" t="s">
        <v>563</v>
      </c>
      <c r="E96" s="22" t="s">
        <v>78</v>
      </c>
      <c r="F96" s="23" t="s">
        <v>122</v>
      </c>
      <c r="G96" s="21"/>
      <c r="H96" s="106" t="str">
        <f t="shared" si="9"/>
        <v>Nog te beantwoorden</v>
      </c>
      <c r="I96" s="28" t="s">
        <v>123</v>
      </c>
      <c r="J96" s="24" t="s">
        <v>564</v>
      </c>
      <c r="K96" s="97"/>
      <c r="L96" s="53" t="s">
        <v>130</v>
      </c>
      <c r="M96" s="71"/>
      <c r="N96" s="65" t="s">
        <v>80</v>
      </c>
      <c r="O96" s="52"/>
      <c r="U96" s="45"/>
      <c r="V96" s="45"/>
      <c r="W96" s="45"/>
      <c r="X96" s="49" t="str">
        <f t="shared" si="6"/>
        <v>Uitvragen</v>
      </c>
      <c r="Y96" s="76">
        <f t="shared" si="10"/>
        <v>1</v>
      </c>
      <c r="Z96" s="81"/>
      <c r="AA96" s="48">
        <v>1</v>
      </c>
      <c r="AB96" s="48">
        <v>1</v>
      </c>
      <c r="AC96" s="48">
        <v>1</v>
      </c>
      <c r="AD96" s="48">
        <v>1</v>
      </c>
      <c r="AE96" s="48"/>
      <c r="AF96" s="48"/>
      <c r="AG96" s="48">
        <v>1</v>
      </c>
      <c r="AH96" s="48"/>
      <c r="AI96" s="107"/>
      <c r="AJ96" s="101"/>
      <c r="AK96" s="101"/>
      <c r="AL96" s="102" t="str">
        <f t="shared" si="7"/>
        <v>ok</v>
      </c>
      <c r="AM96" s="102" t="str">
        <f t="shared" si="8"/>
        <v>ok</v>
      </c>
      <c r="AN96" s="45"/>
    </row>
    <row r="97" spans="1:40" customFormat="1" ht="120" x14ac:dyDescent="0.25">
      <c r="A97" s="68" t="s">
        <v>238</v>
      </c>
      <c r="B97" s="22" t="s">
        <v>235</v>
      </c>
      <c r="C97" s="84" t="s">
        <v>236</v>
      </c>
      <c r="D97" s="25" t="s">
        <v>565</v>
      </c>
      <c r="E97" s="22" t="s">
        <v>78</v>
      </c>
      <c r="F97" s="23" t="s">
        <v>122</v>
      </c>
      <c r="G97" s="21"/>
      <c r="H97" s="106" t="str">
        <f t="shared" si="9"/>
        <v>Nog te beantwoorden</v>
      </c>
      <c r="I97" s="28" t="s">
        <v>123</v>
      </c>
      <c r="J97" s="24" t="s">
        <v>566</v>
      </c>
      <c r="K97" s="97" t="s">
        <v>142</v>
      </c>
      <c r="L97" s="53" t="s">
        <v>80</v>
      </c>
      <c r="M97" s="65" t="s">
        <v>240</v>
      </c>
      <c r="N97" s="65" t="s">
        <v>80</v>
      </c>
      <c r="O97" s="52"/>
      <c r="X97" s="49" t="str">
        <f t="shared" si="6"/>
        <v>Uitvragen</v>
      </c>
      <c r="Y97" s="76">
        <f t="shared" si="10"/>
        <v>1</v>
      </c>
      <c r="Z97" s="81"/>
      <c r="AA97" s="48">
        <v>1</v>
      </c>
      <c r="AB97" s="48">
        <v>1</v>
      </c>
      <c r="AC97" s="48">
        <v>1</v>
      </c>
      <c r="AD97" s="48">
        <v>1</v>
      </c>
      <c r="AE97" s="48"/>
      <c r="AF97" s="48"/>
      <c r="AG97" s="48">
        <v>1</v>
      </c>
      <c r="AH97" s="48"/>
      <c r="AI97" s="107"/>
      <c r="AJ97" s="101"/>
      <c r="AK97" s="101"/>
      <c r="AL97" s="102" t="str">
        <f t="shared" si="7"/>
        <v>ok</v>
      </c>
      <c r="AM97" s="102" t="str">
        <f t="shared" si="8"/>
        <v>ok</v>
      </c>
      <c r="AN97" s="45"/>
    </row>
    <row r="98" spans="1:40" customFormat="1" ht="168" x14ac:dyDescent="0.25">
      <c r="A98" s="68" t="s">
        <v>241</v>
      </c>
      <c r="B98" s="22" t="s">
        <v>235</v>
      </c>
      <c r="C98" s="84" t="s">
        <v>236</v>
      </c>
      <c r="D98" s="25" t="s">
        <v>242</v>
      </c>
      <c r="E98" s="22" t="s">
        <v>369</v>
      </c>
      <c r="F98" s="23" t="s">
        <v>147</v>
      </c>
      <c r="G98" s="21" t="s">
        <v>460</v>
      </c>
      <c r="H98" s="106" t="str">
        <f t="shared" si="9"/>
        <v>Nog te beantwoorden</v>
      </c>
      <c r="I98" s="28" t="s">
        <v>123</v>
      </c>
      <c r="J98" s="24" t="s">
        <v>567</v>
      </c>
      <c r="K98" s="97"/>
      <c r="L98" s="53" t="s">
        <v>80</v>
      </c>
      <c r="M98" s="65"/>
      <c r="N98" s="65" t="s">
        <v>80</v>
      </c>
      <c r="O98" s="52"/>
      <c r="U98" s="45"/>
      <c r="V98" s="45"/>
      <c r="W98" s="45"/>
      <c r="X98" s="49" t="str">
        <f t="shared" si="6"/>
        <v>Uitvragen</v>
      </c>
      <c r="Y98" s="76">
        <f t="shared" si="10"/>
        <v>1</v>
      </c>
      <c r="Z98" s="81"/>
      <c r="AA98" s="48">
        <v>1</v>
      </c>
      <c r="AB98" s="48">
        <v>1</v>
      </c>
      <c r="AC98" s="48">
        <v>1</v>
      </c>
      <c r="AD98" s="48">
        <v>1</v>
      </c>
      <c r="AE98" s="48"/>
      <c r="AF98" s="48"/>
      <c r="AG98" s="48">
        <v>1</v>
      </c>
      <c r="AH98" s="48"/>
      <c r="AI98" s="107"/>
      <c r="AJ98" s="101"/>
      <c r="AK98" s="101"/>
      <c r="AL98" s="102" t="str">
        <f t="shared" si="7"/>
        <v>ok</v>
      </c>
      <c r="AM98" s="102" t="str">
        <f t="shared" si="8"/>
        <v>ok</v>
      </c>
      <c r="AN98" s="45"/>
    </row>
    <row r="99" spans="1:40" customFormat="1" ht="36" x14ac:dyDescent="0.25">
      <c r="A99" s="68" t="s">
        <v>568</v>
      </c>
      <c r="B99" s="22" t="s">
        <v>235</v>
      </c>
      <c r="C99" s="84" t="s">
        <v>236</v>
      </c>
      <c r="D99" s="23" t="s">
        <v>569</v>
      </c>
      <c r="E99" s="22" t="s">
        <v>369</v>
      </c>
      <c r="F99" s="23" t="s">
        <v>122</v>
      </c>
      <c r="G99" s="21"/>
      <c r="H99" s="106" t="str">
        <f t="shared" si="9"/>
        <v>Vraag vervallen</v>
      </c>
      <c r="I99" s="28" t="s">
        <v>123</v>
      </c>
      <c r="J99" s="24" t="s">
        <v>570</v>
      </c>
      <c r="K99" s="97"/>
      <c r="L99" s="53" t="s">
        <v>130</v>
      </c>
      <c r="M99" s="65"/>
      <c r="N99" s="65" t="s">
        <v>80</v>
      </c>
      <c r="O99" s="52"/>
      <c r="U99" s="45"/>
      <c r="V99" s="45"/>
      <c r="W99" s="45"/>
      <c r="X99" s="49" t="str">
        <f t="shared" si="6"/>
        <v>Vervallen</v>
      </c>
      <c r="Y99" s="76">
        <f t="shared" si="10"/>
        <v>1</v>
      </c>
      <c r="Z99" s="81"/>
      <c r="AA99" s="48">
        <v>1</v>
      </c>
      <c r="AB99" s="48">
        <v>1</v>
      </c>
      <c r="AC99" s="48">
        <v>1</v>
      </c>
      <c r="AD99" s="48">
        <v>1</v>
      </c>
      <c r="AE99" s="48"/>
      <c r="AF99" s="48"/>
      <c r="AG99" s="48">
        <v>1</v>
      </c>
      <c r="AH99" s="48"/>
      <c r="AI99" s="107"/>
      <c r="AJ99" s="101">
        <v>1</v>
      </c>
      <c r="AK99" s="101"/>
      <c r="AL99" s="102" t="str">
        <f t="shared" si="7"/>
        <v>nok</v>
      </c>
      <c r="AM99" s="102" t="str">
        <f t="shared" si="8"/>
        <v>ok</v>
      </c>
      <c r="AN99" s="45"/>
    </row>
    <row r="100" spans="1:40" customFormat="1" ht="36" x14ac:dyDescent="0.25">
      <c r="A100" s="68" t="s">
        <v>571</v>
      </c>
      <c r="B100" s="22" t="s">
        <v>235</v>
      </c>
      <c r="C100" s="84" t="s">
        <v>236</v>
      </c>
      <c r="D100" s="23" t="s">
        <v>572</v>
      </c>
      <c r="E100" s="22" t="s">
        <v>407</v>
      </c>
      <c r="F100" s="23" t="s">
        <v>161</v>
      </c>
      <c r="G100" s="21" t="s">
        <v>460</v>
      </c>
      <c r="H100" s="106" t="str">
        <f t="shared" si="9"/>
        <v>Vraag vervallen</v>
      </c>
      <c r="I100" s="28" t="s">
        <v>123</v>
      </c>
      <c r="J100" s="24" t="s">
        <v>570</v>
      </c>
      <c r="K100" s="97"/>
      <c r="L100" s="53" t="s">
        <v>130</v>
      </c>
      <c r="M100" s="65"/>
      <c r="N100" s="65" t="s">
        <v>130</v>
      </c>
      <c r="O100" s="52"/>
      <c r="U100" s="45"/>
      <c r="V100" s="45"/>
      <c r="W100" s="45"/>
      <c r="X100" s="49" t="str">
        <f t="shared" si="6"/>
        <v>Vervallen</v>
      </c>
      <c r="Y100" s="76">
        <f t="shared" si="10"/>
        <v>1</v>
      </c>
      <c r="Z100" s="81"/>
      <c r="AA100" s="48">
        <v>1</v>
      </c>
      <c r="AB100" s="48">
        <v>1</v>
      </c>
      <c r="AC100" s="48">
        <v>1</v>
      </c>
      <c r="AD100" s="48">
        <v>1</v>
      </c>
      <c r="AE100" s="48"/>
      <c r="AF100" s="48"/>
      <c r="AG100" s="48">
        <v>1</v>
      </c>
      <c r="AH100" s="48"/>
      <c r="AI100" s="107"/>
      <c r="AJ100" s="101">
        <v>1</v>
      </c>
      <c r="AK100" s="101"/>
      <c r="AL100" s="102" t="str">
        <f t="shared" si="7"/>
        <v>nok</v>
      </c>
      <c r="AM100" s="102" t="str">
        <f t="shared" si="8"/>
        <v>ok</v>
      </c>
      <c r="AN100" s="45"/>
    </row>
    <row r="101" spans="1:40" customFormat="1" ht="36" x14ac:dyDescent="0.25">
      <c r="A101" s="68" t="s">
        <v>573</v>
      </c>
      <c r="B101" s="22" t="s">
        <v>235</v>
      </c>
      <c r="C101" s="84" t="s">
        <v>236</v>
      </c>
      <c r="D101" s="25" t="s">
        <v>574</v>
      </c>
      <c r="E101" s="22" t="s">
        <v>78</v>
      </c>
      <c r="F101" s="23" t="s">
        <v>122</v>
      </c>
      <c r="G101" s="21"/>
      <c r="H101" s="106" t="str">
        <f t="shared" si="9"/>
        <v>Nog te beantwoorden</v>
      </c>
      <c r="I101" s="28" t="s">
        <v>123</v>
      </c>
      <c r="J101" s="24" t="s">
        <v>570</v>
      </c>
      <c r="K101" s="97"/>
      <c r="L101" s="53" t="s">
        <v>80</v>
      </c>
      <c r="M101" s="65"/>
      <c r="N101" s="65" t="s">
        <v>80</v>
      </c>
      <c r="O101" s="52"/>
      <c r="U101" s="45"/>
      <c r="V101" s="45"/>
      <c r="W101" s="45"/>
      <c r="X101" s="49" t="str">
        <f t="shared" si="6"/>
        <v>Uitvragen</v>
      </c>
      <c r="Y101" s="76">
        <f t="shared" si="10"/>
        <v>1</v>
      </c>
      <c r="Z101" s="81"/>
      <c r="AA101" s="48">
        <v>1</v>
      </c>
      <c r="AB101" s="48">
        <v>1</v>
      </c>
      <c r="AC101" s="48">
        <v>1</v>
      </c>
      <c r="AD101" s="48">
        <v>1</v>
      </c>
      <c r="AE101" s="48"/>
      <c r="AF101" s="48"/>
      <c r="AG101" s="48">
        <v>1</v>
      </c>
      <c r="AH101" s="48"/>
      <c r="AI101" s="107"/>
      <c r="AJ101" s="101"/>
      <c r="AK101" s="101"/>
      <c r="AL101" s="102" t="str">
        <f t="shared" si="7"/>
        <v>ok</v>
      </c>
      <c r="AM101" s="102" t="str">
        <f t="shared" si="8"/>
        <v>ok</v>
      </c>
      <c r="AN101" s="45"/>
    </row>
    <row r="102" spans="1:40" customFormat="1" ht="36" x14ac:dyDescent="0.25">
      <c r="A102" s="68" t="s">
        <v>575</v>
      </c>
      <c r="B102" s="22" t="s">
        <v>235</v>
      </c>
      <c r="C102" s="84" t="s">
        <v>236</v>
      </c>
      <c r="D102" s="25" t="s">
        <v>576</v>
      </c>
      <c r="E102" s="22" t="s">
        <v>369</v>
      </c>
      <c r="F102" s="23" t="s">
        <v>122</v>
      </c>
      <c r="G102" s="21"/>
      <c r="H102" s="106" t="str">
        <f t="shared" si="9"/>
        <v>Nog te beantwoorden</v>
      </c>
      <c r="I102" s="28" t="s">
        <v>123</v>
      </c>
      <c r="J102" s="24" t="s">
        <v>570</v>
      </c>
      <c r="K102" s="97" t="s">
        <v>142</v>
      </c>
      <c r="L102" s="53" t="s">
        <v>130</v>
      </c>
      <c r="M102" s="65"/>
      <c r="N102" s="65" t="s">
        <v>80</v>
      </c>
      <c r="O102" s="52"/>
      <c r="U102" s="45"/>
      <c r="V102" s="45"/>
      <c r="W102" s="45"/>
      <c r="X102" s="49" t="str">
        <f t="shared" si="6"/>
        <v>Uitvragen</v>
      </c>
      <c r="Y102" s="76">
        <f t="shared" si="10"/>
        <v>1</v>
      </c>
      <c r="Z102" s="81"/>
      <c r="AA102" s="48">
        <v>1</v>
      </c>
      <c r="AB102" s="48">
        <v>1</v>
      </c>
      <c r="AC102" s="48">
        <v>1</v>
      </c>
      <c r="AD102" s="48">
        <v>1</v>
      </c>
      <c r="AE102" s="48"/>
      <c r="AF102" s="48"/>
      <c r="AG102" s="48">
        <v>1</v>
      </c>
      <c r="AH102" s="48"/>
      <c r="AI102" s="107"/>
      <c r="AJ102" s="101"/>
      <c r="AK102" s="101"/>
      <c r="AL102" s="102" t="str">
        <f t="shared" si="7"/>
        <v>ok</v>
      </c>
      <c r="AM102" s="102" t="str">
        <f t="shared" si="8"/>
        <v>ok</v>
      </c>
      <c r="AN102" s="45"/>
    </row>
    <row r="103" spans="1:40" customFormat="1" ht="36" x14ac:dyDescent="0.25">
      <c r="A103" s="68" t="s">
        <v>577</v>
      </c>
      <c r="B103" s="22" t="s">
        <v>235</v>
      </c>
      <c r="C103" s="84" t="s">
        <v>236</v>
      </c>
      <c r="D103" s="25" t="s">
        <v>578</v>
      </c>
      <c r="E103" s="22" t="s">
        <v>369</v>
      </c>
      <c r="F103" s="23" t="s">
        <v>122</v>
      </c>
      <c r="G103" s="21"/>
      <c r="H103" s="106" t="str">
        <f t="shared" si="9"/>
        <v>Nog te beantwoorden</v>
      </c>
      <c r="I103" s="28" t="s">
        <v>123</v>
      </c>
      <c r="J103" s="24" t="s">
        <v>570</v>
      </c>
      <c r="K103" s="97" t="s">
        <v>142</v>
      </c>
      <c r="L103" s="55" t="s">
        <v>130</v>
      </c>
      <c r="M103" s="65"/>
      <c r="N103" s="65" t="s">
        <v>80</v>
      </c>
      <c r="O103" s="52"/>
      <c r="U103" s="45"/>
      <c r="V103" s="45"/>
      <c r="W103" s="45"/>
      <c r="X103" s="49" t="str">
        <f t="shared" si="6"/>
        <v>Uitvragen</v>
      </c>
      <c r="Y103" s="76">
        <f t="shared" si="10"/>
        <v>1</v>
      </c>
      <c r="Z103" s="81"/>
      <c r="AA103" s="48">
        <v>1</v>
      </c>
      <c r="AB103" s="48">
        <v>1</v>
      </c>
      <c r="AC103" s="48">
        <v>1</v>
      </c>
      <c r="AD103" s="48">
        <v>1</v>
      </c>
      <c r="AE103" s="48"/>
      <c r="AF103" s="48"/>
      <c r="AG103" s="48">
        <v>1</v>
      </c>
      <c r="AH103" s="48"/>
      <c r="AI103" s="107"/>
      <c r="AJ103" s="101"/>
      <c r="AK103" s="101"/>
      <c r="AL103" s="102" t="str">
        <f t="shared" si="7"/>
        <v>ok</v>
      </c>
      <c r="AM103" s="102" t="str">
        <f t="shared" si="8"/>
        <v>ok</v>
      </c>
      <c r="AN103" s="45"/>
    </row>
    <row r="104" spans="1:40" customFormat="1" ht="36" x14ac:dyDescent="0.25">
      <c r="A104" s="68" t="s">
        <v>579</v>
      </c>
      <c r="B104" s="22" t="s">
        <v>235</v>
      </c>
      <c r="C104" s="84" t="s">
        <v>236</v>
      </c>
      <c r="D104" s="23" t="s">
        <v>580</v>
      </c>
      <c r="E104" s="22" t="s">
        <v>369</v>
      </c>
      <c r="F104" s="23" t="s">
        <v>122</v>
      </c>
      <c r="G104" s="21"/>
      <c r="H104" s="106" t="str">
        <f t="shared" si="9"/>
        <v>Nog te beantwoorden</v>
      </c>
      <c r="I104" s="28" t="s">
        <v>123</v>
      </c>
      <c r="J104" s="24" t="s">
        <v>570</v>
      </c>
      <c r="K104" s="97"/>
      <c r="L104" s="55" t="s">
        <v>80</v>
      </c>
      <c r="M104" s="65" t="s">
        <v>340</v>
      </c>
      <c r="N104" s="65" t="s">
        <v>80</v>
      </c>
      <c r="O104" s="52"/>
      <c r="U104" s="45"/>
      <c r="V104" s="45"/>
      <c r="W104" s="45"/>
      <c r="X104" s="49" t="str">
        <f t="shared" si="6"/>
        <v>Uitvragen</v>
      </c>
      <c r="Y104" s="76">
        <f t="shared" si="10"/>
        <v>1</v>
      </c>
      <c r="Z104" s="81"/>
      <c r="AA104" s="48">
        <v>1</v>
      </c>
      <c r="AB104" s="48">
        <v>1</v>
      </c>
      <c r="AC104" s="48">
        <v>1</v>
      </c>
      <c r="AD104" s="48">
        <v>1</v>
      </c>
      <c r="AE104" s="48"/>
      <c r="AF104" s="48"/>
      <c r="AG104" s="48">
        <v>1</v>
      </c>
      <c r="AH104" s="48"/>
      <c r="AI104" s="107"/>
      <c r="AJ104" s="101"/>
      <c r="AK104" s="101"/>
      <c r="AL104" s="102" t="str">
        <f t="shared" si="7"/>
        <v>ok</v>
      </c>
      <c r="AM104" s="102" t="str">
        <f t="shared" si="8"/>
        <v>ok</v>
      </c>
      <c r="AN104" s="45"/>
    </row>
    <row r="105" spans="1:40" customFormat="1" ht="84" x14ac:dyDescent="0.25">
      <c r="A105" s="68" t="s">
        <v>581</v>
      </c>
      <c r="B105" s="22" t="s">
        <v>235</v>
      </c>
      <c r="C105" s="84" t="s">
        <v>236</v>
      </c>
      <c r="D105" s="25" t="s">
        <v>582</v>
      </c>
      <c r="E105" s="22" t="s">
        <v>369</v>
      </c>
      <c r="F105" s="23" t="s">
        <v>122</v>
      </c>
      <c r="G105" s="21"/>
      <c r="H105" s="106" t="str">
        <f t="shared" si="9"/>
        <v>Nog te beantwoorden</v>
      </c>
      <c r="I105" s="28" t="s">
        <v>123</v>
      </c>
      <c r="J105" s="24"/>
      <c r="K105" s="97" t="s">
        <v>142</v>
      </c>
      <c r="L105" s="55" t="s">
        <v>130</v>
      </c>
      <c r="M105" s="65" t="s">
        <v>583</v>
      </c>
      <c r="N105" s="65" t="s">
        <v>80</v>
      </c>
      <c r="O105" s="52"/>
      <c r="U105" s="45"/>
      <c r="V105" s="45"/>
      <c r="W105" s="45"/>
      <c r="X105" s="49" t="str">
        <f t="shared" si="6"/>
        <v>Uitvragen</v>
      </c>
      <c r="Y105" s="76">
        <f t="shared" si="10"/>
        <v>1</v>
      </c>
      <c r="Z105" s="81"/>
      <c r="AA105" s="48">
        <v>1</v>
      </c>
      <c r="AB105" s="48">
        <v>1</v>
      </c>
      <c r="AC105" s="48">
        <v>1</v>
      </c>
      <c r="AD105" s="48">
        <v>1</v>
      </c>
      <c r="AE105" s="48"/>
      <c r="AF105" s="48"/>
      <c r="AG105" s="48">
        <v>1</v>
      </c>
      <c r="AH105" s="48"/>
      <c r="AI105" s="107"/>
      <c r="AJ105" s="101"/>
      <c r="AK105" s="101"/>
      <c r="AL105" s="102" t="str">
        <f t="shared" si="7"/>
        <v>ok</v>
      </c>
      <c r="AM105" s="102" t="str">
        <f t="shared" si="8"/>
        <v>ok</v>
      </c>
      <c r="AN105" s="45"/>
    </row>
    <row r="106" spans="1:40" customFormat="1" ht="96" x14ac:dyDescent="0.25">
      <c r="A106" s="68" t="s">
        <v>584</v>
      </c>
      <c r="B106" s="22" t="s">
        <v>235</v>
      </c>
      <c r="C106" s="84" t="s">
        <v>236</v>
      </c>
      <c r="D106" s="94" t="s">
        <v>585</v>
      </c>
      <c r="E106" s="22" t="s">
        <v>369</v>
      </c>
      <c r="F106" s="23" t="s">
        <v>122</v>
      </c>
      <c r="G106" s="21"/>
      <c r="H106" s="106" t="str">
        <f t="shared" si="9"/>
        <v>Nog te beantwoorden</v>
      </c>
      <c r="I106" s="28" t="s">
        <v>123</v>
      </c>
      <c r="J106" s="96" t="s">
        <v>586</v>
      </c>
      <c r="K106" s="97" t="s">
        <v>142</v>
      </c>
      <c r="L106" s="55" t="s">
        <v>130</v>
      </c>
      <c r="M106" s="65" t="s">
        <v>587</v>
      </c>
      <c r="N106" s="65" t="s">
        <v>80</v>
      </c>
      <c r="O106" s="52"/>
      <c r="U106" s="45"/>
      <c r="V106" s="45"/>
      <c r="W106" s="45"/>
      <c r="X106" s="49" t="str">
        <f t="shared" si="6"/>
        <v>Uitvragen</v>
      </c>
      <c r="Y106" s="76">
        <f t="shared" si="10"/>
        <v>1</v>
      </c>
      <c r="Z106" s="81"/>
      <c r="AA106" s="48">
        <v>1</v>
      </c>
      <c r="AB106" s="48">
        <v>1</v>
      </c>
      <c r="AC106" s="48">
        <v>1</v>
      </c>
      <c r="AD106" s="48">
        <v>1</v>
      </c>
      <c r="AE106" s="48"/>
      <c r="AF106" s="48"/>
      <c r="AG106" s="48">
        <v>1</v>
      </c>
      <c r="AH106" s="48"/>
      <c r="AI106" s="107"/>
      <c r="AJ106" s="101">
        <v>2</v>
      </c>
      <c r="AK106" s="101"/>
      <c r="AL106" s="102" t="str">
        <f t="shared" si="7"/>
        <v>ok</v>
      </c>
      <c r="AM106" s="102" t="str">
        <f t="shared" si="8"/>
        <v>ok</v>
      </c>
      <c r="AN106" s="45"/>
    </row>
    <row r="107" spans="1:40" customFormat="1" ht="60" x14ac:dyDescent="0.25">
      <c r="A107" s="68" t="s">
        <v>588</v>
      </c>
      <c r="B107" s="22" t="s">
        <v>235</v>
      </c>
      <c r="C107" s="84" t="s">
        <v>236</v>
      </c>
      <c r="D107" s="25" t="s">
        <v>589</v>
      </c>
      <c r="E107" s="22" t="s">
        <v>407</v>
      </c>
      <c r="F107" s="23" t="s">
        <v>161</v>
      </c>
      <c r="G107" s="21" t="s">
        <v>421</v>
      </c>
      <c r="H107" s="106" t="str">
        <f t="shared" si="9"/>
        <v>Vraag vervallen</v>
      </c>
      <c r="I107" s="28" t="s">
        <v>123</v>
      </c>
      <c r="J107" s="24" t="s">
        <v>590</v>
      </c>
      <c r="K107" s="97"/>
      <c r="L107" s="55" t="s">
        <v>130</v>
      </c>
      <c r="M107" s="65"/>
      <c r="N107" s="65" t="s">
        <v>130</v>
      </c>
      <c r="O107" s="52"/>
      <c r="U107" s="45"/>
      <c r="V107" s="45"/>
      <c r="W107" s="45"/>
      <c r="X107" s="49" t="str">
        <f t="shared" si="6"/>
        <v>Vervallen</v>
      </c>
      <c r="Y107" s="76">
        <f t="shared" si="10"/>
        <v>1</v>
      </c>
      <c r="Z107" s="81"/>
      <c r="AA107" s="48">
        <v>1</v>
      </c>
      <c r="AB107" s="48">
        <v>1</v>
      </c>
      <c r="AC107" s="48">
        <v>1</v>
      </c>
      <c r="AD107" s="48">
        <v>1</v>
      </c>
      <c r="AE107" s="48"/>
      <c r="AF107" s="48"/>
      <c r="AG107" s="48">
        <v>1</v>
      </c>
      <c r="AH107" s="48"/>
      <c r="AI107" s="107"/>
      <c r="AJ107" s="101">
        <v>1</v>
      </c>
      <c r="AK107" s="101"/>
      <c r="AL107" s="102" t="str">
        <f t="shared" si="7"/>
        <v>nok</v>
      </c>
      <c r="AM107" s="102" t="str">
        <f t="shared" si="8"/>
        <v>ok</v>
      </c>
      <c r="AN107" s="45"/>
    </row>
    <row r="108" spans="1:40" customFormat="1" ht="60" x14ac:dyDescent="0.25">
      <c r="A108" s="68" t="s">
        <v>591</v>
      </c>
      <c r="B108" s="22" t="s">
        <v>235</v>
      </c>
      <c r="C108" s="84" t="s">
        <v>236</v>
      </c>
      <c r="D108" s="23" t="s">
        <v>592</v>
      </c>
      <c r="E108" s="22" t="s">
        <v>369</v>
      </c>
      <c r="F108" s="23" t="s">
        <v>122</v>
      </c>
      <c r="G108" s="21"/>
      <c r="H108" s="106" t="str">
        <f t="shared" si="9"/>
        <v>Nog te beantwoorden</v>
      </c>
      <c r="I108" s="28" t="s">
        <v>123</v>
      </c>
      <c r="J108" s="24" t="s">
        <v>593</v>
      </c>
      <c r="K108" s="97"/>
      <c r="L108" s="55" t="s">
        <v>130</v>
      </c>
      <c r="M108" s="65" t="s">
        <v>594</v>
      </c>
      <c r="N108" s="65" t="s">
        <v>80</v>
      </c>
      <c r="O108" s="52"/>
      <c r="U108" s="45"/>
      <c r="V108" s="45"/>
      <c r="W108" s="45"/>
      <c r="X108" s="49" t="str">
        <f t="shared" si="6"/>
        <v>Uitvragen</v>
      </c>
      <c r="Y108" s="76">
        <f t="shared" si="10"/>
        <v>1</v>
      </c>
      <c r="Z108" s="81"/>
      <c r="AA108" s="48">
        <v>1</v>
      </c>
      <c r="AB108" s="48">
        <v>1</v>
      </c>
      <c r="AC108" s="48">
        <v>1</v>
      </c>
      <c r="AD108" s="48">
        <v>1</v>
      </c>
      <c r="AE108" s="48"/>
      <c r="AF108" s="48"/>
      <c r="AG108" s="48">
        <v>1</v>
      </c>
      <c r="AH108" s="48"/>
      <c r="AI108" s="107"/>
      <c r="AJ108" s="101"/>
      <c r="AK108" s="101"/>
      <c r="AL108" s="102" t="str">
        <f t="shared" si="7"/>
        <v>ok</v>
      </c>
      <c r="AM108" s="102" t="str">
        <f t="shared" si="8"/>
        <v>ok</v>
      </c>
      <c r="AN108" s="45"/>
    </row>
    <row r="109" spans="1:40" customFormat="1" ht="36" x14ac:dyDescent="0.25">
      <c r="A109" s="68" t="s">
        <v>595</v>
      </c>
      <c r="B109" s="22" t="s">
        <v>235</v>
      </c>
      <c r="C109" s="84" t="s">
        <v>236</v>
      </c>
      <c r="D109" s="25" t="s">
        <v>596</v>
      </c>
      <c r="E109" s="22" t="s">
        <v>369</v>
      </c>
      <c r="F109" s="23" t="s">
        <v>122</v>
      </c>
      <c r="G109" s="21"/>
      <c r="H109" s="106" t="str">
        <f t="shared" si="9"/>
        <v>Nog te beantwoorden</v>
      </c>
      <c r="I109" s="28" t="s">
        <v>123</v>
      </c>
      <c r="J109" s="24" t="s">
        <v>570</v>
      </c>
      <c r="K109" s="97"/>
      <c r="L109" s="55" t="s">
        <v>130</v>
      </c>
      <c r="M109" s="65"/>
      <c r="N109" s="65" t="s">
        <v>80</v>
      </c>
      <c r="O109" s="52"/>
      <c r="U109" s="45"/>
      <c r="V109" s="45"/>
      <c r="W109" s="45"/>
      <c r="X109" s="49" t="str">
        <f t="shared" si="6"/>
        <v>Uitvragen</v>
      </c>
      <c r="Y109" s="76">
        <f t="shared" si="10"/>
        <v>1</v>
      </c>
      <c r="Z109" s="81"/>
      <c r="AA109" s="48">
        <v>1</v>
      </c>
      <c r="AB109" s="48">
        <v>1</v>
      </c>
      <c r="AC109" s="48">
        <v>1</v>
      </c>
      <c r="AD109" s="48">
        <v>1</v>
      </c>
      <c r="AE109" s="48"/>
      <c r="AF109" s="48"/>
      <c r="AG109" s="48">
        <v>1</v>
      </c>
      <c r="AH109" s="48"/>
      <c r="AI109" s="107"/>
      <c r="AJ109" s="101"/>
      <c r="AK109" s="101"/>
      <c r="AL109" s="102" t="str">
        <f t="shared" si="7"/>
        <v>ok</v>
      </c>
      <c r="AM109" s="102" t="str">
        <f t="shared" si="8"/>
        <v>ok</v>
      </c>
      <c r="AN109" s="45"/>
    </row>
    <row r="110" spans="1:40" customFormat="1" ht="36" x14ac:dyDescent="0.25">
      <c r="A110" s="68" t="s">
        <v>597</v>
      </c>
      <c r="B110" s="22" t="s">
        <v>235</v>
      </c>
      <c r="C110" s="84" t="s">
        <v>236</v>
      </c>
      <c r="D110" s="25" t="s">
        <v>598</v>
      </c>
      <c r="E110" s="22" t="s">
        <v>369</v>
      </c>
      <c r="F110" s="23" t="s">
        <v>122</v>
      </c>
      <c r="G110" s="21"/>
      <c r="H110" s="106" t="str">
        <f t="shared" si="9"/>
        <v>Nog te beantwoorden</v>
      </c>
      <c r="I110" s="28" t="s">
        <v>123</v>
      </c>
      <c r="J110" s="24" t="s">
        <v>599</v>
      </c>
      <c r="K110" s="97" t="s">
        <v>142</v>
      </c>
      <c r="L110" s="55" t="s">
        <v>130</v>
      </c>
      <c r="M110" s="65" t="s">
        <v>600</v>
      </c>
      <c r="N110" s="65" t="s">
        <v>80</v>
      </c>
      <c r="O110" s="52"/>
      <c r="U110" s="45"/>
      <c r="V110" s="45"/>
      <c r="W110" s="45"/>
      <c r="X110" s="49" t="str">
        <f t="shared" si="6"/>
        <v>Uitvragen</v>
      </c>
      <c r="Y110" s="76">
        <f t="shared" si="10"/>
        <v>1</v>
      </c>
      <c r="Z110" s="81"/>
      <c r="AA110" s="48">
        <v>1</v>
      </c>
      <c r="AB110" s="48">
        <v>1</v>
      </c>
      <c r="AC110" s="48">
        <v>1</v>
      </c>
      <c r="AD110" s="48">
        <v>1</v>
      </c>
      <c r="AE110" s="48"/>
      <c r="AF110" s="48"/>
      <c r="AG110" s="48">
        <v>1</v>
      </c>
      <c r="AH110" s="48"/>
      <c r="AI110" s="107"/>
      <c r="AJ110" s="101"/>
      <c r="AK110" s="101"/>
      <c r="AL110" s="102" t="str">
        <f t="shared" si="7"/>
        <v>ok</v>
      </c>
      <c r="AM110" s="102" t="str">
        <f t="shared" si="8"/>
        <v>ok</v>
      </c>
      <c r="AN110" s="45"/>
    </row>
    <row r="111" spans="1:40" customFormat="1" ht="36" x14ac:dyDescent="0.25">
      <c r="A111" s="68" t="s">
        <v>575</v>
      </c>
      <c r="B111" s="22" t="s">
        <v>235</v>
      </c>
      <c r="C111" s="84" t="s">
        <v>236</v>
      </c>
      <c r="D111" s="23" t="s">
        <v>601</v>
      </c>
      <c r="E111" s="22" t="s">
        <v>407</v>
      </c>
      <c r="F111" s="23" t="s">
        <v>161</v>
      </c>
      <c r="G111" s="21" t="s">
        <v>460</v>
      </c>
      <c r="H111" s="106" t="str">
        <f t="shared" si="9"/>
        <v>Nog te beantwoorden</v>
      </c>
      <c r="I111" s="28" t="s">
        <v>123</v>
      </c>
      <c r="J111" s="24"/>
      <c r="K111" s="97"/>
      <c r="L111" s="55" t="s">
        <v>130</v>
      </c>
      <c r="M111" s="65"/>
      <c r="N111" s="65" t="s">
        <v>130</v>
      </c>
      <c r="O111" s="52"/>
      <c r="X111" s="49" t="str">
        <f t="shared" si="6"/>
        <v>Uitvragen</v>
      </c>
      <c r="Y111" s="76">
        <f t="shared" si="10"/>
        <v>1</v>
      </c>
      <c r="Z111" s="81"/>
      <c r="AA111" s="48">
        <v>1</v>
      </c>
      <c r="AB111" s="48">
        <v>1</v>
      </c>
      <c r="AC111" s="48">
        <v>1</v>
      </c>
      <c r="AD111" s="48">
        <v>1</v>
      </c>
      <c r="AE111" s="48"/>
      <c r="AF111" s="48"/>
      <c r="AG111" s="48">
        <v>1</v>
      </c>
      <c r="AH111" s="48"/>
      <c r="AI111" s="107"/>
      <c r="AJ111" s="101"/>
      <c r="AK111" s="101"/>
      <c r="AL111" s="102" t="str">
        <f t="shared" si="7"/>
        <v>ok</v>
      </c>
      <c r="AM111" s="102" t="str">
        <f t="shared" si="8"/>
        <v>ok</v>
      </c>
      <c r="AN111" s="45"/>
    </row>
    <row r="112" spans="1:40" customFormat="1" ht="60" x14ac:dyDescent="0.25">
      <c r="A112" s="68" t="s">
        <v>243</v>
      </c>
      <c r="B112" s="22" t="s">
        <v>244</v>
      </c>
      <c r="C112" s="84" t="s">
        <v>245</v>
      </c>
      <c r="D112" s="25" t="s">
        <v>602</v>
      </c>
      <c r="E112" s="22" t="s">
        <v>78</v>
      </c>
      <c r="F112" s="23" t="s">
        <v>122</v>
      </c>
      <c r="G112" s="21"/>
      <c r="H112" s="106" t="str">
        <f t="shared" si="9"/>
        <v>Nog te beantwoorden</v>
      </c>
      <c r="I112" s="28" t="s">
        <v>123</v>
      </c>
      <c r="J112" s="24" t="s">
        <v>603</v>
      </c>
      <c r="K112" s="97"/>
      <c r="L112" s="53" t="s">
        <v>80</v>
      </c>
      <c r="M112" s="71" t="s">
        <v>247</v>
      </c>
      <c r="N112" s="65" t="s">
        <v>80</v>
      </c>
      <c r="O112" s="52"/>
      <c r="P112" s="45"/>
      <c r="Q112" s="45"/>
      <c r="R112" s="45"/>
      <c r="S112" s="45"/>
      <c r="T112" s="45"/>
      <c r="U112" s="45"/>
      <c r="V112" s="45"/>
      <c r="W112" s="45"/>
      <c r="X112" s="49" t="str">
        <f t="shared" si="6"/>
        <v>Uitvragen</v>
      </c>
      <c r="Y112" s="76">
        <f t="shared" si="10"/>
        <v>1</v>
      </c>
      <c r="Z112" s="81"/>
      <c r="AA112" s="48">
        <v>1</v>
      </c>
      <c r="AB112" s="48">
        <v>1</v>
      </c>
      <c r="AC112" s="48">
        <v>1</v>
      </c>
      <c r="AD112" s="48">
        <v>1</v>
      </c>
      <c r="AE112" s="48"/>
      <c r="AF112" s="48"/>
      <c r="AG112" s="48">
        <v>1</v>
      </c>
      <c r="AH112" s="48"/>
      <c r="AI112" s="107"/>
      <c r="AJ112" s="101"/>
      <c r="AK112" s="101"/>
      <c r="AL112" s="102" t="str">
        <f t="shared" si="7"/>
        <v>ok</v>
      </c>
      <c r="AM112" s="102" t="str">
        <f t="shared" si="8"/>
        <v>ok</v>
      </c>
      <c r="AN112" s="45"/>
    </row>
    <row r="113" spans="1:40" customFormat="1" ht="60" x14ac:dyDescent="0.25">
      <c r="A113" s="68" t="s">
        <v>243</v>
      </c>
      <c r="B113" s="22" t="s">
        <v>244</v>
      </c>
      <c r="C113" s="84" t="s">
        <v>245</v>
      </c>
      <c r="D113" s="25" t="s">
        <v>248</v>
      </c>
      <c r="E113" s="22" t="s">
        <v>369</v>
      </c>
      <c r="F113" s="23" t="s">
        <v>122</v>
      </c>
      <c r="G113" s="21"/>
      <c r="H113" s="106" t="str">
        <f t="shared" si="9"/>
        <v>Nog te beantwoorden</v>
      </c>
      <c r="I113" s="28" t="s">
        <v>123</v>
      </c>
      <c r="J113" s="24" t="s">
        <v>603</v>
      </c>
      <c r="K113" s="97"/>
      <c r="L113" s="53" t="s">
        <v>130</v>
      </c>
      <c r="M113" s="71"/>
      <c r="N113" s="65" t="s">
        <v>80</v>
      </c>
      <c r="O113" s="52"/>
      <c r="P113" s="45"/>
      <c r="Q113" s="45"/>
      <c r="R113" s="45"/>
      <c r="S113" s="45"/>
      <c r="T113" s="45"/>
      <c r="U113" s="45"/>
      <c r="V113" s="45"/>
      <c r="W113" s="45"/>
      <c r="X113" s="49" t="str">
        <f t="shared" si="6"/>
        <v>Uitvragen</v>
      </c>
      <c r="Y113" s="76">
        <f t="shared" si="10"/>
        <v>1</v>
      </c>
      <c r="Z113" s="81"/>
      <c r="AA113" s="48">
        <v>1</v>
      </c>
      <c r="AB113" s="48">
        <v>1</v>
      </c>
      <c r="AC113" s="48">
        <v>1</v>
      </c>
      <c r="AD113" s="48">
        <v>1</v>
      </c>
      <c r="AE113" s="48"/>
      <c r="AF113" s="48"/>
      <c r="AG113" s="48">
        <v>1</v>
      </c>
      <c r="AH113" s="48"/>
      <c r="AI113" s="107"/>
      <c r="AJ113" s="101"/>
      <c r="AK113" s="101"/>
      <c r="AL113" s="102" t="str">
        <f t="shared" si="7"/>
        <v>ok</v>
      </c>
      <c r="AM113" s="102" t="str">
        <f t="shared" si="8"/>
        <v>ok</v>
      </c>
      <c r="AN113" s="45"/>
    </row>
    <row r="114" spans="1:40" customFormat="1" ht="48" x14ac:dyDescent="0.25">
      <c r="A114" s="68" t="s">
        <v>249</v>
      </c>
      <c r="B114" s="22" t="s">
        <v>244</v>
      </c>
      <c r="C114" s="84" t="s">
        <v>245</v>
      </c>
      <c r="D114" s="35" t="s">
        <v>604</v>
      </c>
      <c r="E114" s="22" t="s">
        <v>369</v>
      </c>
      <c r="F114" s="23" t="s">
        <v>122</v>
      </c>
      <c r="G114" s="21"/>
      <c r="H114" s="106" t="str">
        <f t="shared" si="9"/>
        <v>Nog te beantwoorden</v>
      </c>
      <c r="I114" s="28" t="s">
        <v>123</v>
      </c>
      <c r="J114" s="24" t="s">
        <v>605</v>
      </c>
      <c r="K114" s="97"/>
      <c r="L114" s="53" t="s">
        <v>130</v>
      </c>
      <c r="N114" s="65" t="s">
        <v>80</v>
      </c>
      <c r="O114" s="52"/>
      <c r="P114" s="45"/>
      <c r="Q114" s="45"/>
      <c r="R114" s="45"/>
      <c r="S114" s="45"/>
      <c r="T114" s="45"/>
      <c r="U114" s="45"/>
      <c r="V114" s="45"/>
      <c r="W114" s="45"/>
      <c r="X114" s="49" t="str">
        <f t="shared" si="6"/>
        <v>Uitvragen</v>
      </c>
      <c r="Y114" s="76">
        <f t="shared" si="10"/>
        <v>1</v>
      </c>
      <c r="Z114" s="81"/>
      <c r="AA114" s="48">
        <v>1</v>
      </c>
      <c r="AB114" s="48">
        <v>1</v>
      </c>
      <c r="AC114" s="48">
        <v>1</v>
      </c>
      <c r="AD114" s="48">
        <v>1</v>
      </c>
      <c r="AE114" s="48"/>
      <c r="AF114" s="48"/>
      <c r="AG114" s="48">
        <v>1</v>
      </c>
      <c r="AH114" s="48"/>
      <c r="AI114" s="107"/>
      <c r="AJ114" s="101"/>
      <c r="AK114" s="101"/>
      <c r="AL114" s="102" t="str">
        <f t="shared" si="7"/>
        <v>ok</v>
      </c>
      <c r="AM114" s="102" t="str">
        <f t="shared" si="8"/>
        <v>ok</v>
      </c>
      <c r="AN114" s="45"/>
    </row>
    <row r="115" spans="1:40" customFormat="1" ht="72" x14ac:dyDescent="0.25">
      <c r="A115" s="68" t="s">
        <v>606</v>
      </c>
      <c r="B115" s="22" t="s">
        <v>244</v>
      </c>
      <c r="C115" s="84" t="s">
        <v>245</v>
      </c>
      <c r="D115" s="35" t="s">
        <v>607</v>
      </c>
      <c r="E115" s="22" t="s">
        <v>369</v>
      </c>
      <c r="F115" s="23" t="s">
        <v>122</v>
      </c>
      <c r="G115" s="21"/>
      <c r="H115" s="106" t="str">
        <f t="shared" si="9"/>
        <v>Nog te beantwoorden</v>
      </c>
      <c r="I115" s="28" t="s">
        <v>123</v>
      </c>
      <c r="J115" s="24" t="s">
        <v>608</v>
      </c>
      <c r="K115" s="97"/>
      <c r="L115" s="53" t="s">
        <v>130</v>
      </c>
      <c r="M115" t="s">
        <v>609</v>
      </c>
      <c r="N115" s="65" t="s">
        <v>80</v>
      </c>
      <c r="O115" s="52"/>
      <c r="P115" s="45"/>
      <c r="Q115" s="45"/>
      <c r="R115" s="45"/>
      <c r="S115" s="45"/>
      <c r="T115" s="45"/>
      <c r="U115" s="45"/>
      <c r="V115" s="45"/>
      <c r="W115" s="45"/>
      <c r="X115" s="49" t="str">
        <f t="shared" si="6"/>
        <v>Uitvragen</v>
      </c>
      <c r="Y115" s="76">
        <f t="shared" si="10"/>
        <v>1</v>
      </c>
      <c r="Z115" s="81"/>
      <c r="AA115" s="48">
        <v>1</v>
      </c>
      <c r="AB115" s="48">
        <v>1</v>
      </c>
      <c r="AC115" s="48">
        <v>1</v>
      </c>
      <c r="AD115" s="48">
        <v>1</v>
      </c>
      <c r="AE115" s="48"/>
      <c r="AF115" s="48"/>
      <c r="AG115" s="48">
        <v>1</v>
      </c>
      <c r="AH115" s="48"/>
      <c r="AI115" s="107"/>
      <c r="AJ115" s="101"/>
      <c r="AK115" s="101"/>
      <c r="AL115" s="102" t="str">
        <f t="shared" si="7"/>
        <v>ok</v>
      </c>
      <c r="AM115" s="102" t="str">
        <f t="shared" si="8"/>
        <v>ok</v>
      </c>
      <c r="AN115" s="45"/>
    </row>
    <row r="116" spans="1:40" customFormat="1" ht="84" x14ac:dyDescent="0.25">
      <c r="A116" s="68" t="s">
        <v>251</v>
      </c>
      <c r="B116" s="22" t="s">
        <v>244</v>
      </c>
      <c r="C116" s="84" t="s">
        <v>245</v>
      </c>
      <c r="D116" s="23" t="s">
        <v>252</v>
      </c>
      <c r="E116" s="22" t="s">
        <v>369</v>
      </c>
      <c r="F116" s="23" t="s">
        <v>122</v>
      </c>
      <c r="G116" s="21"/>
      <c r="H116" s="106" t="str">
        <f t="shared" si="9"/>
        <v>Nog te beantwoorden</v>
      </c>
      <c r="I116" s="28" t="s">
        <v>123</v>
      </c>
      <c r="J116" s="24" t="s">
        <v>610</v>
      </c>
      <c r="K116" s="97"/>
      <c r="L116" s="53" t="s">
        <v>130</v>
      </c>
      <c r="N116" s="65" t="s">
        <v>80</v>
      </c>
      <c r="O116" s="52"/>
      <c r="P116" s="45"/>
      <c r="Q116" s="45"/>
      <c r="R116" s="45"/>
      <c r="S116" s="45"/>
      <c r="T116" s="45"/>
      <c r="U116" s="45"/>
      <c r="V116" s="45"/>
      <c r="W116" s="45"/>
      <c r="X116" s="49" t="str">
        <f t="shared" si="6"/>
        <v>Uitvragen</v>
      </c>
      <c r="Y116" s="76">
        <f t="shared" si="10"/>
        <v>1</v>
      </c>
      <c r="Z116" s="81"/>
      <c r="AA116" s="48">
        <v>1</v>
      </c>
      <c r="AB116" s="48">
        <v>1</v>
      </c>
      <c r="AC116" s="48">
        <v>1</v>
      </c>
      <c r="AD116" s="48">
        <v>1</v>
      </c>
      <c r="AE116" s="48"/>
      <c r="AF116" s="48"/>
      <c r="AG116" s="48">
        <v>1</v>
      </c>
      <c r="AH116" s="48"/>
      <c r="AI116" s="107"/>
      <c r="AJ116" s="101"/>
      <c r="AK116" s="101"/>
      <c r="AL116" s="102" t="str">
        <f t="shared" si="7"/>
        <v>ok</v>
      </c>
      <c r="AM116" s="102" t="str">
        <f t="shared" si="8"/>
        <v>ok</v>
      </c>
      <c r="AN116" s="45"/>
    </row>
    <row r="117" spans="1:40" customFormat="1" ht="48" x14ac:dyDescent="0.25">
      <c r="A117" s="68" t="s">
        <v>253</v>
      </c>
      <c r="B117" s="22" t="s">
        <v>254</v>
      </c>
      <c r="C117" s="26" t="s">
        <v>255</v>
      </c>
      <c r="D117" s="25" t="s">
        <v>256</v>
      </c>
      <c r="E117" s="22" t="s">
        <v>407</v>
      </c>
      <c r="F117" s="25" t="s">
        <v>161</v>
      </c>
      <c r="G117" s="21" t="s">
        <v>460</v>
      </c>
      <c r="H117" s="106" t="str">
        <f t="shared" si="9"/>
        <v>Nog te beantwoorden</v>
      </c>
      <c r="I117" s="28" t="s">
        <v>370</v>
      </c>
      <c r="J117" s="24" t="s">
        <v>611</v>
      </c>
      <c r="K117" s="97"/>
      <c r="L117" s="53" t="s">
        <v>130</v>
      </c>
      <c r="M117" s="45"/>
      <c r="N117" s="65" t="s">
        <v>130</v>
      </c>
      <c r="O117" s="52"/>
      <c r="P117" s="45"/>
      <c r="Q117" s="45"/>
      <c r="R117" s="45"/>
      <c r="S117" s="45"/>
      <c r="T117" s="45"/>
      <c r="U117" s="45"/>
      <c r="V117" s="45"/>
      <c r="W117" s="45"/>
      <c r="X117" s="49" t="str">
        <f t="shared" si="6"/>
        <v>Uitvragen</v>
      </c>
      <c r="Y117" s="76">
        <f t="shared" si="10"/>
        <v>1</v>
      </c>
      <c r="Z117" s="81"/>
      <c r="AA117" s="48">
        <v>1</v>
      </c>
      <c r="AB117" s="48">
        <v>1</v>
      </c>
      <c r="AC117" s="48">
        <v>1</v>
      </c>
      <c r="AD117" s="48">
        <v>1</v>
      </c>
      <c r="AE117" s="48"/>
      <c r="AF117" s="48"/>
      <c r="AG117" s="48">
        <v>1</v>
      </c>
      <c r="AH117" s="48"/>
      <c r="AI117" s="107"/>
      <c r="AJ117" s="101"/>
      <c r="AK117" s="101"/>
      <c r="AL117" s="102" t="str">
        <f t="shared" si="7"/>
        <v>ok</v>
      </c>
      <c r="AM117" s="102" t="str">
        <f t="shared" si="8"/>
        <v>ok</v>
      </c>
      <c r="AN117" s="45"/>
    </row>
    <row r="118" spans="1:40" customFormat="1" ht="24" x14ac:dyDescent="0.25">
      <c r="A118" s="68" t="s">
        <v>257</v>
      </c>
      <c r="B118" s="22" t="s">
        <v>254</v>
      </c>
      <c r="C118" s="26" t="s">
        <v>255</v>
      </c>
      <c r="D118" s="25" t="s">
        <v>258</v>
      </c>
      <c r="E118" s="22" t="s">
        <v>369</v>
      </c>
      <c r="F118" s="23" t="s">
        <v>122</v>
      </c>
      <c r="G118" s="21"/>
      <c r="H118" s="106" t="str">
        <f t="shared" si="9"/>
        <v>Nog te beantwoorden</v>
      </c>
      <c r="I118" s="28" t="s">
        <v>123</v>
      </c>
      <c r="J118" s="24" t="s">
        <v>520</v>
      </c>
      <c r="K118" s="97"/>
      <c r="L118" s="53" t="s">
        <v>130</v>
      </c>
      <c r="M118" s="45"/>
      <c r="N118" s="65" t="s">
        <v>80</v>
      </c>
      <c r="O118" s="52"/>
      <c r="P118" s="45"/>
      <c r="Q118" s="45"/>
      <c r="R118" s="45"/>
      <c r="S118" s="45"/>
      <c r="T118" s="45"/>
      <c r="U118" s="45"/>
      <c r="V118" s="45"/>
      <c r="W118" s="45"/>
      <c r="X118" s="49" t="str">
        <f t="shared" si="6"/>
        <v>Uitvragen</v>
      </c>
      <c r="Y118" s="76">
        <f t="shared" si="10"/>
        <v>1</v>
      </c>
      <c r="Z118" s="81"/>
      <c r="AA118" s="48">
        <v>1</v>
      </c>
      <c r="AB118" s="48">
        <v>1</v>
      </c>
      <c r="AC118" s="48">
        <v>1</v>
      </c>
      <c r="AD118" s="48">
        <v>1</v>
      </c>
      <c r="AE118" s="48"/>
      <c r="AF118" s="48"/>
      <c r="AG118" s="48">
        <v>1</v>
      </c>
      <c r="AH118" s="48"/>
      <c r="AI118" s="107"/>
      <c r="AJ118" s="101"/>
      <c r="AK118" s="101"/>
      <c r="AL118" s="102" t="str">
        <f t="shared" si="7"/>
        <v>ok</v>
      </c>
      <c r="AM118" s="102" t="str">
        <f t="shared" si="8"/>
        <v>ok</v>
      </c>
      <c r="AN118" s="45"/>
    </row>
    <row r="119" spans="1:40" customFormat="1" ht="24" x14ac:dyDescent="0.25">
      <c r="A119" s="68" t="s">
        <v>259</v>
      </c>
      <c r="B119" s="22" t="s">
        <v>254</v>
      </c>
      <c r="C119" s="26" t="s">
        <v>255</v>
      </c>
      <c r="D119" s="25" t="s">
        <v>260</v>
      </c>
      <c r="E119" s="22" t="s">
        <v>369</v>
      </c>
      <c r="F119" s="23" t="s">
        <v>161</v>
      </c>
      <c r="G119" s="21" t="s">
        <v>460</v>
      </c>
      <c r="H119" s="106" t="str">
        <f t="shared" si="9"/>
        <v>Nog te beantwoorden</v>
      </c>
      <c r="I119" s="28" t="s">
        <v>123</v>
      </c>
      <c r="J119" s="24"/>
      <c r="K119" s="97"/>
      <c r="L119" s="53" t="s">
        <v>130</v>
      </c>
      <c r="M119" s="45"/>
      <c r="N119" s="65" t="s">
        <v>130</v>
      </c>
      <c r="O119" s="52"/>
      <c r="P119" s="45"/>
      <c r="Q119" s="45"/>
      <c r="R119" s="45"/>
      <c r="S119" s="45"/>
      <c r="T119" s="45"/>
      <c r="U119" s="45"/>
      <c r="V119" s="45"/>
      <c r="W119" s="45"/>
      <c r="X119" s="49" t="str">
        <f t="shared" si="6"/>
        <v>Uitvragen</v>
      </c>
      <c r="Y119" s="76">
        <f t="shared" si="10"/>
        <v>1</v>
      </c>
      <c r="Z119" s="81"/>
      <c r="AA119" s="48">
        <v>1</v>
      </c>
      <c r="AB119" s="48">
        <v>1</v>
      </c>
      <c r="AC119" s="48">
        <v>1</v>
      </c>
      <c r="AD119" s="48">
        <v>1</v>
      </c>
      <c r="AE119" s="48"/>
      <c r="AF119" s="48"/>
      <c r="AG119" s="48">
        <v>1</v>
      </c>
      <c r="AH119" s="48"/>
      <c r="AI119" s="107"/>
      <c r="AJ119" s="101"/>
      <c r="AK119" s="101"/>
      <c r="AL119" s="102" t="str">
        <f t="shared" si="7"/>
        <v>ok</v>
      </c>
      <c r="AM119" s="102" t="str">
        <f t="shared" si="8"/>
        <v>ok</v>
      </c>
      <c r="AN119" s="45"/>
    </row>
    <row r="120" spans="1:40" customFormat="1" ht="60" x14ac:dyDescent="0.25">
      <c r="A120" s="68" t="s">
        <v>261</v>
      </c>
      <c r="B120" s="22" t="s">
        <v>254</v>
      </c>
      <c r="C120" s="26" t="s">
        <v>255</v>
      </c>
      <c r="D120" s="25" t="s">
        <v>262</v>
      </c>
      <c r="E120" s="22" t="s">
        <v>369</v>
      </c>
      <c r="F120" s="23" t="s">
        <v>122</v>
      </c>
      <c r="G120" s="21"/>
      <c r="H120" s="106" t="str">
        <f t="shared" si="9"/>
        <v>Nog te beantwoorden</v>
      </c>
      <c r="I120" s="28" t="s">
        <v>123</v>
      </c>
      <c r="J120" s="24" t="s">
        <v>612</v>
      </c>
      <c r="K120" s="97"/>
      <c r="L120" s="53" t="s">
        <v>130</v>
      </c>
      <c r="M120" s="45"/>
      <c r="N120" s="65" t="s">
        <v>80</v>
      </c>
      <c r="O120" s="52"/>
      <c r="P120" s="45"/>
      <c r="Q120" s="45"/>
      <c r="R120" s="45"/>
      <c r="S120" s="45"/>
      <c r="T120" s="45"/>
      <c r="U120" s="45"/>
      <c r="V120" s="45"/>
      <c r="W120" s="45"/>
      <c r="X120" s="49" t="str">
        <f t="shared" si="6"/>
        <v>Uitvragen</v>
      </c>
      <c r="Y120" s="76">
        <f t="shared" si="10"/>
        <v>1</v>
      </c>
      <c r="Z120" s="81"/>
      <c r="AA120" s="48">
        <v>1</v>
      </c>
      <c r="AB120" s="48">
        <v>1</v>
      </c>
      <c r="AC120" s="48">
        <v>1</v>
      </c>
      <c r="AD120" s="48">
        <v>1</v>
      </c>
      <c r="AE120" s="48"/>
      <c r="AF120" s="48"/>
      <c r="AG120" s="48">
        <v>1</v>
      </c>
      <c r="AH120" s="48"/>
      <c r="AI120" s="107"/>
      <c r="AJ120" s="101"/>
      <c r="AK120" s="101"/>
      <c r="AL120" s="102" t="str">
        <f t="shared" si="7"/>
        <v>ok</v>
      </c>
      <c r="AM120" s="102" t="str">
        <f t="shared" si="8"/>
        <v>ok</v>
      </c>
      <c r="AN120" s="45"/>
    </row>
    <row r="121" spans="1:40" customFormat="1" ht="48" x14ac:dyDescent="0.25">
      <c r="A121" s="68" t="s">
        <v>613</v>
      </c>
      <c r="B121" s="22" t="s">
        <v>254</v>
      </c>
      <c r="C121" s="26" t="s">
        <v>255</v>
      </c>
      <c r="D121" s="25" t="s">
        <v>614</v>
      </c>
      <c r="E121" s="22" t="s">
        <v>369</v>
      </c>
      <c r="F121" s="23" t="s">
        <v>122</v>
      </c>
      <c r="G121" s="21"/>
      <c r="H121" s="106" t="str">
        <f t="shared" si="9"/>
        <v>Nog te beantwoorden</v>
      </c>
      <c r="I121" s="28" t="s">
        <v>123</v>
      </c>
      <c r="J121" s="24" t="s">
        <v>615</v>
      </c>
      <c r="K121" s="97"/>
      <c r="L121" s="53" t="s">
        <v>130</v>
      </c>
      <c r="M121" s="45"/>
      <c r="N121" s="65" t="s">
        <v>80</v>
      </c>
      <c r="O121" s="52"/>
      <c r="P121" s="45"/>
      <c r="Q121" s="45"/>
      <c r="R121" s="45"/>
      <c r="S121" s="45"/>
      <c r="T121" s="45"/>
      <c r="U121" s="45"/>
      <c r="V121" s="45"/>
      <c r="W121" s="45"/>
      <c r="X121" s="49" t="str">
        <f t="shared" si="6"/>
        <v>Uitvragen</v>
      </c>
      <c r="Y121" s="76">
        <f t="shared" si="10"/>
        <v>1</v>
      </c>
      <c r="Z121" s="81"/>
      <c r="AA121" s="48">
        <v>1</v>
      </c>
      <c r="AB121" s="48">
        <v>1</v>
      </c>
      <c r="AC121" s="48">
        <v>1</v>
      </c>
      <c r="AD121" s="48">
        <v>1</v>
      </c>
      <c r="AE121" s="48"/>
      <c r="AF121" s="48"/>
      <c r="AG121" s="48">
        <v>1</v>
      </c>
      <c r="AH121" s="48"/>
      <c r="AI121" s="107"/>
      <c r="AJ121" s="101"/>
      <c r="AK121" s="101"/>
      <c r="AL121" s="102" t="str">
        <f t="shared" si="7"/>
        <v>ok</v>
      </c>
      <c r="AM121" s="102" t="str">
        <f t="shared" si="8"/>
        <v>ok</v>
      </c>
      <c r="AN121" s="45"/>
    </row>
    <row r="122" spans="1:40" customFormat="1" ht="24" x14ac:dyDescent="0.25">
      <c r="A122" s="68" t="s">
        <v>263</v>
      </c>
      <c r="B122" s="22" t="s">
        <v>254</v>
      </c>
      <c r="C122" s="84" t="s">
        <v>255</v>
      </c>
      <c r="D122" s="25" t="s">
        <v>264</v>
      </c>
      <c r="E122" s="22" t="s">
        <v>78</v>
      </c>
      <c r="F122" s="25" t="s">
        <v>122</v>
      </c>
      <c r="G122" s="21"/>
      <c r="H122" s="106" t="str">
        <f t="shared" si="9"/>
        <v>Nog te beantwoorden</v>
      </c>
      <c r="I122" s="28" t="s">
        <v>123</v>
      </c>
      <c r="J122" s="43"/>
      <c r="K122" s="97"/>
      <c r="L122" s="53" t="s">
        <v>80</v>
      </c>
      <c r="M122" s="45"/>
      <c r="N122" s="65" t="s">
        <v>80</v>
      </c>
      <c r="O122" s="52"/>
      <c r="P122" s="45"/>
      <c r="Q122" s="45"/>
      <c r="R122" s="45"/>
      <c r="S122" s="45"/>
      <c r="T122" s="45"/>
      <c r="U122" s="45"/>
      <c r="V122" s="45"/>
      <c r="W122" s="45"/>
      <c r="X122" s="49" t="str">
        <f t="shared" si="6"/>
        <v>Uitvragen</v>
      </c>
      <c r="Y122" s="76">
        <f t="shared" si="10"/>
        <v>1</v>
      </c>
      <c r="Z122" s="81"/>
      <c r="AA122" s="48">
        <v>1</v>
      </c>
      <c r="AB122" s="48">
        <v>1</v>
      </c>
      <c r="AC122" s="48">
        <v>1</v>
      </c>
      <c r="AD122" s="48">
        <v>1</v>
      </c>
      <c r="AE122" s="48"/>
      <c r="AF122" s="48"/>
      <c r="AG122" s="48">
        <v>1</v>
      </c>
      <c r="AH122" s="48"/>
      <c r="AI122" s="107"/>
      <c r="AJ122" s="101"/>
      <c r="AK122" s="101"/>
      <c r="AL122" s="102" t="str">
        <f t="shared" si="7"/>
        <v>ok</v>
      </c>
      <c r="AM122" s="102" t="str">
        <f t="shared" si="8"/>
        <v>ok</v>
      </c>
      <c r="AN122" s="45"/>
    </row>
    <row r="123" spans="1:40" customFormat="1" ht="24" x14ac:dyDescent="0.25">
      <c r="A123" s="68" t="s">
        <v>616</v>
      </c>
      <c r="B123" s="22" t="s">
        <v>254</v>
      </c>
      <c r="C123" s="26" t="s">
        <v>266</v>
      </c>
      <c r="D123" s="25" t="s">
        <v>617</v>
      </c>
      <c r="E123" s="22" t="s">
        <v>78</v>
      </c>
      <c r="F123" s="23" t="s">
        <v>122</v>
      </c>
      <c r="G123" s="21"/>
      <c r="H123" s="106" t="str">
        <f t="shared" si="9"/>
        <v>Nog te beantwoorden</v>
      </c>
      <c r="I123" s="28" t="s">
        <v>123</v>
      </c>
      <c r="J123" s="43"/>
      <c r="K123" s="97"/>
      <c r="L123" s="53" t="s">
        <v>80</v>
      </c>
      <c r="M123" s="45" t="s">
        <v>618</v>
      </c>
      <c r="N123" s="65" t="s">
        <v>80</v>
      </c>
      <c r="O123" s="52"/>
      <c r="P123" s="45"/>
      <c r="Q123" s="45"/>
      <c r="R123" s="45"/>
      <c r="S123" s="45"/>
      <c r="T123" s="45"/>
      <c r="U123" s="45"/>
      <c r="V123" s="45"/>
      <c r="W123" s="45"/>
      <c r="X123" s="49" t="str">
        <f t="shared" si="6"/>
        <v>Uitvragen</v>
      </c>
      <c r="Y123" s="76">
        <f t="shared" si="10"/>
        <v>1</v>
      </c>
      <c r="Z123" s="81"/>
      <c r="AA123" s="48">
        <v>1</v>
      </c>
      <c r="AB123" s="48">
        <v>1</v>
      </c>
      <c r="AC123" s="48">
        <v>1</v>
      </c>
      <c r="AD123" s="48">
        <v>1</v>
      </c>
      <c r="AE123" s="48"/>
      <c r="AF123" s="48"/>
      <c r="AG123" s="48">
        <v>1</v>
      </c>
      <c r="AH123" s="48"/>
      <c r="AI123" s="107"/>
      <c r="AJ123" s="101"/>
      <c r="AK123" s="101"/>
      <c r="AL123" s="102" t="str">
        <f t="shared" si="7"/>
        <v>ok</v>
      </c>
      <c r="AM123" s="102" t="str">
        <f t="shared" si="8"/>
        <v>ok</v>
      </c>
      <c r="AN123" s="45"/>
    </row>
    <row r="124" spans="1:40" customFormat="1" ht="36" x14ac:dyDescent="0.25">
      <c r="A124" s="68" t="s">
        <v>265</v>
      </c>
      <c r="B124" s="22" t="s">
        <v>254</v>
      </c>
      <c r="C124" s="84" t="s">
        <v>266</v>
      </c>
      <c r="D124" s="25" t="s">
        <v>267</v>
      </c>
      <c r="E124" s="21" t="s">
        <v>407</v>
      </c>
      <c r="F124" s="25" t="s">
        <v>161</v>
      </c>
      <c r="G124" s="21"/>
      <c r="H124" s="106" t="str">
        <f t="shared" si="9"/>
        <v>Nog te beantwoorden</v>
      </c>
      <c r="I124" s="28" t="s">
        <v>123</v>
      </c>
      <c r="J124" s="43"/>
      <c r="K124" s="98"/>
      <c r="L124" s="53" t="s">
        <v>130</v>
      </c>
      <c r="M124" s="45"/>
      <c r="N124" s="65" t="s">
        <v>130</v>
      </c>
      <c r="O124" s="52"/>
      <c r="P124" s="45"/>
      <c r="Q124" s="45"/>
      <c r="R124" s="45"/>
      <c r="S124" s="45"/>
      <c r="T124" s="45"/>
      <c r="U124" s="45"/>
      <c r="V124" s="45"/>
      <c r="W124" s="45"/>
      <c r="X124" s="49" t="str">
        <f t="shared" si="6"/>
        <v>Uitvragen</v>
      </c>
      <c r="Y124" s="76">
        <f t="shared" si="10"/>
        <v>1</v>
      </c>
      <c r="Z124" s="81"/>
      <c r="AA124" s="48">
        <v>1</v>
      </c>
      <c r="AB124" s="48">
        <v>1</v>
      </c>
      <c r="AC124" s="48">
        <v>1</v>
      </c>
      <c r="AD124" s="48">
        <v>1</v>
      </c>
      <c r="AE124" s="48"/>
      <c r="AF124" s="48"/>
      <c r="AG124" s="48">
        <v>1</v>
      </c>
      <c r="AH124" s="48"/>
      <c r="AI124" s="107"/>
      <c r="AJ124" s="101"/>
      <c r="AK124" s="101"/>
      <c r="AL124" s="102" t="str">
        <f t="shared" si="7"/>
        <v>ok</v>
      </c>
      <c r="AM124" s="102" t="str">
        <f t="shared" si="8"/>
        <v>ok</v>
      </c>
      <c r="AN124" s="45"/>
    </row>
    <row r="125" spans="1:40" customFormat="1" ht="48" x14ac:dyDescent="0.25">
      <c r="A125" s="68" t="s">
        <v>619</v>
      </c>
      <c r="B125" s="22" t="s">
        <v>254</v>
      </c>
      <c r="C125" s="84" t="s">
        <v>266</v>
      </c>
      <c r="D125" s="94" t="s">
        <v>620</v>
      </c>
      <c r="E125" s="21" t="s">
        <v>407</v>
      </c>
      <c r="F125" s="25" t="s">
        <v>161</v>
      </c>
      <c r="G125" s="21"/>
      <c r="H125" s="106" t="str">
        <f t="shared" si="9"/>
        <v>Nog te beantwoorden</v>
      </c>
      <c r="I125" s="28" t="s">
        <v>123</v>
      </c>
      <c r="J125" s="43"/>
      <c r="K125" s="98"/>
      <c r="L125" s="53" t="s">
        <v>130</v>
      </c>
      <c r="M125" s="45"/>
      <c r="N125" s="65" t="s">
        <v>130</v>
      </c>
      <c r="O125" s="52"/>
      <c r="P125" s="45"/>
      <c r="Q125" s="45"/>
      <c r="R125" s="45"/>
      <c r="S125" s="45"/>
      <c r="T125" s="45"/>
      <c r="U125" s="45"/>
      <c r="V125" s="45"/>
      <c r="W125" s="45"/>
      <c r="X125" s="49" t="str">
        <f t="shared" si="6"/>
        <v>Uitvragen</v>
      </c>
      <c r="Y125" s="76">
        <f t="shared" si="10"/>
        <v>1</v>
      </c>
      <c r="Z125" s="81"/>
      <c r="AA125" s="48">
        <v>1</v>
      </c>
      <c r="AB125" s="48">
        <v>1</v>
      </c>
      <c r="AC125" s="48">
        <v>1</v>
      </c>
      <c r="AD125" s="48">
        <v>1</v>
      </c>
      <c r="AE125" s="48"/>
      <c r="AF125" s="48"/>
      <c r="AG125" s="48">
        <v>1</v>
      </c>
      <c r="AH125" s="48"/>
      <c r="AI125" s="107"/>
      <c r="AJ125" s="101"/>
      <c r="AK125" s="101"/>
      <c r="AL125" s="102" t="str">
        <f t="shared" si="7"/>
        <v>ok</v>
      </c>
      <c r="AM125" s="102" t="str">
        <f t="shared" si="8"/>
        <v>ok</v>
      </c>
      <c r="AN125" s="45"/>
    </row>
    <row r="126" spans="1:40" customFormat="1" ht="48" x14ac:dyDescent="0.25">
      <c r="A126" s="68" t="s">
        <v>621</v>
      </c>
      <c r="B126" s="22" t="s">
        <v>254</v>
      </c>
      <c r="C126" s="26" t="s">
        <v>266</v>
      </c>
      <c r="D126" s="25" t="s">
        <v>620</v>
      </c>
      <c r="E126" s="22" t="s">
        <v>407</v>
      </c>
      <c r="F126" s="23" t="s">
        <v>147</v>
      </c>
      <c r="G126" s="21" t="s">
        <v>460</v>
      </c>
      <c r="H126" s="106" t="str">
        <f t="shared" si="9"/>
        <v>Nog te beantwoorden</v>
      </c>
      <c r="I126" s="28" t="s">
        <v>123</v>
      </c>
      <c r="J126" s="43" t="s">
        <v>622</v>
      </c>
      <c r="K126" s="97"/>
      <c r="L126" s="53" t="s">
        <v>80</v>
      </c>
      <c r="M126" s="45"/>
      <c r="N126" s="65" t="s">
        <v>80</v>
      </c>
      <c r="O126" s="52"/>
      <c r="P126" s="45"/>
      <c r="Q126" s="45"/>
      <c r="R126" s="45"/>
      <c r="S126" s="45"/>
      <c r="T126" s="45"/>
      <c r="U126" s="45"/>
      <c r="V126" s="45"/>
      <c r="W126" s="45"/>
      <c r="X126" s="49" t="str">
        <f t="shared" si="6"/>
        <v>Uitvragen</v>
      </c>
      <c r="Y126" s="76">
        <f t="shared" si="10"/>
        <v>1</v>
      </c>
      <c r="Z126" s="81"/>
      <c r="AA126" s="48">
        <v>1</v>
      </c>
      <c r="AB126" s="48">
        <v>1</v>
      </c>
      <c r="AC126" s="48">
        <v>1</v>
      </c>
      <c r="AD126" s="48">
        <v>1</v>
      </c>
      <c r="AE126" s="48"/>
      <c r="AF126" s="48"/>
      <c r="AG126" s="48">
        <v>1</v>
      </c>
      <c r="AH126" s="48"/>
      <c r="AI126" s="107"/>
      <c r="AJ126" s="101"/>
      <c r="AK126" s="101"/>
      <c r="AL126" s="102" t="str">
        <f t="shared" si="7"/>
        <v>ok</v>
      </c>
      <c r="AM126" s="102" t="str">
        <f t="shared" si="8"/>
        <v>ok</v>
      </c>
      <c r="AN126" s="45"/>
    </row>
    <row r="127" spans="1:40" customFormat="1" ht="72" x14ac:dyDescent="0.25">
      <c r="A127" s="68" t="s">
        <v>623</v>
      </c>
      <c r="B127" s="22" t="s">
        <v>254</v>
      </c>
      <c r="C127" s="84" t="s">
        <v>266</v>
      </c>
      <c r="D127" s="23" t="s">
        <v>624</v>
      </c>
      <c r="E127" s="22" t="s">
        <v>407</v>
      </c>
      <c r="F127" s="25" t="s">
        <v>161</v>
      </c>
      <c r="G127" s="21" t="s">
        <v>460</v>
      </c>
      <c r="H127" s="106" t="str">
        <f t="shared" si="9"/>
        <v>Nog te beantwoorden</v>
      </c>
      <c r="I127" s="28" t="s">
        <v>123</v>
      </c>
      <c r="J127" s="24" t="s">
        <v>625</v>
      </c>
      <c r="K127" s="97"/>
      <c r="L127" s="53" t="s">
        <v>130</v>
      </c>
      <c r="M127" s="45"/>
      <c r="N127" s="65" t="s">
        <v>130</v>
      </c>
      <c r="O127" s="52"/>
      <c r="P127" s="45"/>
      <c r="Q127" s="45"/>
      <c r="R127" s="45"/>
      <c r="S127" s="45"/>
      <c r="T127" s="45"/>
      <c r="U127" s="45"/>
      <c r="V127" s="45"/>
      <c r="W127" s="45"/>
      <c r="X127" s="49" t="str">
        <f t="shared" si="6"/>
        <v>Uitvragen</v>
      </c>
      <c r="Y127" s="76">
        <f t="shared" si="10"/>
        <v>1</v>
      </c>
      <c r="Z127" s="81"/>
      <c r="AA127" s="48">
        <v>1</v>
      </c>
      <c r="AB127" s="48">
        <v>1</v>
      </c>
      <c r="AC127" s="48">
        <v>1</v>
      </c>
      <c r="AD127" s="48">
        <v>1</v>
      </c>
      <c r="AE127" s="48"/>
      <c r="AF127" s="48"/>
      <c r="AG127" s="48">
        <v>1</v>
      </c>
      <c r="AH127" s="48"/>
      <c r="AI127" s="107"/>
      <c r="AJ127" s="101"/>
      <c r="AK127" s="101"/>
      <c r="AL127" s="102" t="str">
        <f t="shared" si="7"/>
        <v>ok</v>
      </c>
      <c r="AM127" s="102" t="str">
        <f t="shared" si="8"/>
        <v>ok</v>
      </c>
      <c r="AN127" s="45"/>
    </row>
    <row r="128" spans="1:40" customFormat="1" ht="24" x14ac:dyDescent="0.25">
      <c r="A128" s="68" t="s">
        <v>268</v>
      </c>
      <c r="B128" s="22" t="s">
        <v>254</v>
      </c>
      <c r="C128" s="26" t="s">
        <v>266</v>
      </c>
      <c r="D128" s="25" t="s">
        <v>269</v>
      </c>
      <c r="E128" s="22" t="s">
        <v>369</v>
      </c>
      <c r="F128" s="25" t="s">
        <v>161</v>
      </c>
      <c r="G128" s="21" t="s">
        <v>460</v>
      </c>
      <c r="H128" s="106" t="str">
        <f t="shared" si="9"/>
        <v>Nog te beantwoorden</v>
      </c>
      <c r="I128" s="28" t="s">
        <v>123</v>
      </c>
      <c r="J128" s="24"/>
      <c r="K128" s="97"/>
      <c r="L128" s="53" t="s">
        <v>130</v>
      </c>
      <c r="M128" s="45"/>
      <c r="N128" s="65" t="s">
        <v>130</v>
      </c>
      <c r="O128" s="52"/>
      <c r="P128" s="45"/>
      <c r="Q128" s="45"/>
      <c r="R128" s="45"/>
      <c r="S128" s="45"/>
      <c r="T128" s="45"/>
      <c r="U128" s="45"/>
      <c r="V128" s="45"/>
      <c r="W128" s="45"/>
      <c r="X128" s="49" t="str">
        <f t="shared" si="6"/>
        <v>Uitvragen</v>
      </c>
      <c r="Y128" s="76">
        <f t="shared" si="10"/>
        <v>1</v>
      </c>
      <c r="Z128" s="81"/>
      <c r="AA128" s="48">
        <v>1</v>
      </c>
      <c r="AB128" s="48">
        <v>1</v>
      </c>
      <c r="AC128" s="48">
        <v>1</v>
      </c>
      <c r="AD128" s="48">
        <v>1</v>
      </c>
      <c r="AE128" s="48"/>
      <c r="AF128" s="48"/>
      <c r="AG128" s="48">
        <v>1</v>
      </c>
      <c r="AH128" s="48"/>
      <c r="AI128" s="107"/>
      <c r="AJ128" s="101"/>
      <c r="AK128" s="101"/>
      <c r="AL128" s="102" t="str">
        <f t="shared" si="7"/>
        <v>ok</v>
      </c>
      <c r="AM128" s="102" t="str">
        <f t="shared" si="8"/>
        <v>ok</v>
      </c>
      <c r="AN128" s="45"/>
    </row>
    <row r="129" spans="1:40" customFormat="1" ht="96" x14ac:dyDescent="0.25">
      <c r="A129" s="68" t="s">
        <v>626</v>
      </c>
      <c r="B129" s="22" t="s">
        <v>254</v>
      </c>
      <c r="C129" s="84" t="s">
        <v>266</v>
      </c>
      <c r="D129" s="25" t="s">
        <v>627</v>
      </c>
      <c r="E129" s="22" t="s">
        <v>369</v>
      </c>
      <c r="F129" s="23" t="s">
        <v>122</v>
      </c>
      <c r="G129" s="21"/>
      <c r="H129" s="106" t="str">
        <f t="shared" si="9"/>
        <v>Nog te beantwoorden</v>
      </c>
      <c r="I129" s="28" t="s">
        <v>123</v>
      </c>
      <c r="J129" s="24" t="s">
        <v>628</v>
      </c>
      <c r="K129" s="97"/>
      <c r="L129" s="53" t="s">
        <v>80</v>
      </c>
      <c r="M129" s="45"/>
      <c r="N129" s="65" t="s">
        <v>80</v>
      </c>
      <c r="O129" s="52"/>
      <c r="P129" s="45"/>
      <c r="Q129" s="45"/>
      <c r="R129" s="45"/>
      <c r="S129" s="45"/>
      <c r="T129" s="45"/>
      <c r="U129" s="45"/>
      <c r="V129" s="45"/>
      <c r="W129" s="45"/>
      <c r="X129" s="49" t="str">
        <f t="shared" si="6"/>
        <v>Uitvragen</v>
      </c>
      <c r="Y129" s="76">
        <f t="shared" si="10"/>
        <v>1</v>
      </c>
      <c r="Z129" s="81"/>
      <c r="AA129" s="48">
        <v>1</v>
      </c>
      <c r="AB129" s="48">
        <v>1</v>
      </c>
      <c r="AC129" s="48">
        <v>1</v>
      </c>
      <c r="AD129" s="48">
        <v>1</v>
      </c>
      <c r="AE129" s="48"/>
      <c r="AF129" s="48"/>
      <c r="AG129" s="48">
        <v>1</v>
      </c>
      <c r="AH129" s="48"/>
      <c r="AI129" s="107"/>
      <c r="AJ129" s="101"/>
      <c r="AK129" s="101"/>
      <c r="AL129" s="102" t="str">
        <f t="shared" si="7"/>
        <v>ok</v>
      </c>
      <c r="AM129" s="102" t="str">
        <f t="shared" si="8"/>
        <v>ok</v>
      </c>
      <c r="AN129" s="45"/>
    </row>
    <row r="130" spans="1:40" customFormat="1" ht="36" x14ac:dyDescent="0.25">
      <c r="A130" s="68" t="s">
        <v>270</v>
      </c>
      <c r="B130" s="22" t="s">
        <v>254</v>
      </c>
      <c r="C130" s="84" t="s">
        <v>266</v>
      </c>
      <c r="D130" s="23" t="s">
        <v>271</v>
      </c>
      <c r="E130" s="22" t="s">
        <v>407</v>
      </c>
      <c r="F130" s="25" t="s">
        <v>161</v>
      </c>
      <c r="G130" s="21" t="s">
        <v>460</v>
      </c>
      <c r="H130" s="106" t="str">
        <f t="shared" si="9"/>
        <v>Nog te beantwoorden</v>
      </c>
      <c r="I130" s="28" t="s">
        <v>123</v>
      </c>
      <c r="J130" s="24"/>
      <c r="K130" s="97"/>
      <c r="L130" s="53" t="s">
        <v>130</v>
      </c>
      <c r="M130" s="45"/>
      <c r="N130" s="65" t="s">
        <v>130</v>
      </c>
      <c r="O130" s="52"/>
      <c r="P130" s="45"/>
      <c r="Q130" s="45"/>
      <c r="R130" s="45"/>
      <c r="S130" s="45"/>
      <c r="T130" s="45"/>
      <c r="U130" s="45"/>
      <c r="V130" s="45"/>
      <c r="W130" s="45"/>
      <c r="X130" s="49" t="str">
        <f t="shared" si="6"/>
        <v>Uitvragen</v>
      </c>
      <c r="Y130" s="76">
        <f t="shared" si="10"/>
        <v>1</v>
      </c>
      <c r="Z130" s="81"/>
      <c r="AA130" s="48">
        <v>1</v>
      </c>
      <c r="AB130" s="48">
        <v>1</v>
      </c>
      <c r="AC130" s="48">
        <v>1</v>
      </c>
      <c r="AD130" s="48">
        <v>1</v>
      </c>
      <c r="AE130" s="48"/>
      <c r="AF130" s="48"/>
      <c r="AG130" s="48">
        <v>1</v>
      </c>
      <c r="AH130" s="48"/>
      <c r="AI130" s="107"/>
      <c r="AJ130" s="101"/>
      <c r="AK130" s="101"/>
      <c r="AL130" s="102" t="str">
        <f t="shared" si="7"/>
        <v>ok</v>
      </c>
      <c r="AM130" s="102" t="str">
        <f t="shared" si="8"/>
        <v>ok</v>
      </c>
      <c r="AN130" s="45"/>
    </row>
    <row r="131" spans="1:40" customFormat="1" ht="24" x14ac:dyDescent="0.25">
      <c r="A131" s="68" t="s">
        <v>629</v>
      </c>
      <c r="B131" s="22" t="s">
        <v>254</v>
      </c>
      <c r="C131" s="84" t="s">
        <v>266</v>
      </c>
      <c r="D131" s="23" t="s">
        <v>630</v>
      </c>
      <c r="E131" s="22" t="s">
        <v>369</v>
      </c>
      <c r="F131" s="23" t="s">
        <v>122</v>
      </c>
      <c r="G131" s="21"/>
      <c r="H131" s="106" t="str">
        <f t="shared" si="9"/>
        <v>Nog te beantwoorden</v>
      </c>
      <c r="I131" s="28" t="s">
        <v>123</v>
      </c>
      <c r="J131" s="24" t="s">
        <v>631</v>
      </c>
      <c r="K131" s="97"/>
      <c r="L131" s="53" t="s">
        <v>80</v>
      </c>
      <c r="M131" s="45"/>
      <c r="N131" s="65" t="s">
        <v>80</v>
      </c>
      <c r="O131" s="52"/>
      <c r="P131" s="45"/>
      <c r="Q131" s="45"/>
      <c r="R131" s="45"/>
      <c r="S131" s="45"/>
      <c r="T131" s="45"/>
      <c r="U131" s="45"/>
      <c r="V131" s="45"/>
      <c r="W131" s="45"/>
      <c r="X131" s="49" t="str">
        <f t="shared" ref="X131:X194" si="11">IF(AND(OR(_OnPrem*AA131=1,_ICT_UMC*AB131=1,_KOPPELING*AC131=1,_SaaS*AD131=1,_Support*AE131=1,_SLA_EDU*AF131=1,_Medisch*AG131=1,_Data*AH131=1),Y131=1,AL131="ok",AM131="ok"),"Uitvragen","Vervallen")</f>
        <v>Uitvragen</v>
      </c>
      <c r="Y131" s="76">
        <f t="shared" si="10"/>
        <v>1</v>
      </c>
      <c r="Z131" s="81"/>
      <c r="AA131" s="48">
        <v>1</v>
      </c>
      <c r="AB131" s="48">
        <v>1</v>
      </c>
      <c r="AC131" s="48">
        <v>1</v>
      </c>
      <c r="AD131" s="48">
        <v>1</v>
      </c>
      <c r="AE131" s="48"/>
      <c r="AF131" s="48"/>
      <c r="AG131" s="48">
        <v>1</v>
      </c>
      <c r="AH131" s="48"/>
      <c r="AI131" s="107"/>
      <c r="AJ131" s="101"/>
      <c r="AK131" s="101"/>
      <c r="AL131" s="102" t="str">
        <f t="shared" ref="AL131:AL194" si="12">IF(OR(AJ131=0,_Beschik&lt;=AJ131),"ok","nok")</f>
        <v>ok</v>
      </c>
      <c r="AM131" s="102" t="str">
        <f t="shared" ref="AM131:AM194" si="13">IF(OR(AK131=0,_Vertrouw&lt;=AK131),"ok","nok")</f>
        <v>ok</v>
      </c>
      <c r="AN131" s="45"/>
    </row>
    <row r="132" spans="1:40" customFormat="1" ht="24" x14ac:dyDescent="0.25">
      <c r="A132" s="68" t="s">
        <v>632</v>
      </c>
      <c r="B132" s="22" t="s">
        <v>254</v>
      </c>
      <c r="C132" s="84" t="s">
        <v>266</v>
      </c>
      <c r="D132" s="25" t="s">
        <v>633</v>
      </c>
      <c r="E132" s="21" t="s">
        <v>407</v>
      </c>
      <c r="F132" s="25" t="s">
        <v>161</v>
      </c>
      <c r="G132" s="21"/>
      <c r="H132" s="106" t="str">
        <f t="shared" ref="H132:H195" si="14">IF(OR(Y132=-1,X132="vervallen",I132="Toegevoegd"),"Vraag vervallen","Nog te beantwoorden")</f>
        <v>Nog te beantwoorden</v>
      </c>
      <c r="I132" s="28" t="s">
        <v>123</v>
      </c>
      <c r="J132" s="43"/>
      <c r="K132" s="98"/>
      <c r="L132" s="53" t="s">
        <v>130</v>
      </c>
      <c r="M132" s="45"/>
      <c r="N132" s="65" t="s">
        <v>130</v>
      </c>
      <c r="O132" s="52"/>
      <c r="P132" s="45"/>
      <c r="Q132" s="45"/>
      <c r="R132" s="45"/>
      <c r="S132" s="45"/>
      <c r="T132" s="45"/>
      <c r="U132" s="45"/>
      <c r="V132" s="45"/>
      <c r="W132" s="45"/>
      <c r="X132" s="49" t="str">
        <f t="shared" si="11"/>
        <v>Uitvragen</v>
      </c>
      <c r="Y132" s="76">
        <f t="shared" ref="Y132:Y195" si="15">IF(OR(AND(_KnockOut="Ja",E132="Knockout Eis"),AND(_Verificatie="Ja",OR(E132="Verificatie Eis",E132="Gewenst"))),1,-1)</f>
        <v>1</v>
      </c>
      <c r="Z132" s="81"/>
      <c r="AA132" s="48">
        <v>1</v>
      </c>
      <c r="AB132" s="48">
        <v>1</v>
      </c>
      <c r="AC132" s="48">
        <v>1</v>
      </c>
      <c r="AD132" s="48">
        <v>1</v>
      </c>
      <c r="AE132" s="48"/>
      <c r="AF132" s="48"/>
      <c r="AG132" s="48">
        <v>1</v>
      </c>
      <c r="AH132" s="48"/>
      <c r="AI132" s="107"/>
      <c r="AJ132" s="101"/>
      <c r="AK132" s="101"/>
      <c r="AL132" s="102" t="str">
        <f t="shared" si="12"/>
        <v>ok</v>
      </c>
      <c r="AM132" s="102" t="str">
        <f t="shared" si="13"/>
        <v>ok</v>
      </c>
      <c r="AN132" s="45"/>
    </row>
    <row r="133" spans="1:40" customFormat="1" ht="72" x14ac:dyDescent="0.25">
      <c r="A133" s="73" t="s">
        <v>272</v>
      </c>
      <c r="B133" s="22" t="s">
        <v>273</v>
      </c>
      <c r="C133" s="84" t="s">
        <v>274</v>
      </c>
      <c r="D133" s="25" t="s">
        <v>275</v>
      </c>
      <c r="E133" s="22" t="s">
        <v>369</v>
      </c>
      <c r="F133" s="23" t="s">
        <v>122</v>
      </c>
      <c r="G133" s="21"/>
      <c r="H133" s="106" t="str">
        <f t="shared" si="14"/>
        <v>Nog te beantwoorden</v>
      </c>
      <c r="I133" s="28" t="s">
        <v>123</v>
      </c>
      <c r="J133" s="24" t="s">
        <v>634</v>
      </c>
      <c r="K133" s="97" t="s">
        <v>142</v>
      </c>
      <c r="L133" s="53" t="s">
        <v>130</v>
      </c>
      <c r="M133" s="71"/>
      <c r="N133" s="65" t="s">
        <v>80</v>
      </c>
      <c r="O133" s="52"/>
      <c r="P133" s="45"/>
      <c r="Q133" s="45"/>
      <c r="R133" s="45"/>
      <c r="S133" s="45"/>
      <c r="T133" s="45"/>
      <c r="U133" s="45"/>
      <c r="V133" s="45"/>
      <c r="W133" s="45"/>
      <c r="X133" s="49" t="str">
        <f t="shared" si="11"/>
        <v>Uitvragen</v>
      </c>
      <c r="Y133" s="76">
        <f t="shared" si="15"/>
        <v>1</v>
      </c>
      <c r="Z133" s="81"/>
      <c r="AA133" s="48">
        <v>1</v>
      </c>
      <c r="AB133" s="48">
        <v>1</v>
      </c>
      <c r="AC133" s="48">
        <v>1</v>
      </c>
      <c r="AD133" s="48">
        <v>1</v>
      </c>
      <c r="AE133" s="48"/>
      <c r="AF133" s="48"/>
      <c r="AG133" s="48">
        <v>1</v>
      </c>
      <c r="AH133" s="48"/>
      <c r="AI133" s="107"/>
      <c r="AJ133" s="101"/>
      <c r="AK133" s="101"/>
      <c r="AL133" s="102" t="str">
        <f t="shared" si="12"/>
        <v>ok</v>
      </c>
      <c r="AM133" s="102" t="str">
        <f t="shared" si="13"/>
        <v>ok</v>
      </c>
      <c r="AN133" s="45"/>
    </row>
    <row r="134" spans="1:40" customFormat="1" ht="72" x14ac:dyDescent="0.25">
      <c r="A134" s="68" t="s">
        <v>276</v>
      </c>
      <c r="B134" s="22" t="s">
        <v>273</v>
      </c>
      <c r="C134" s="84" t="s">
        <v>274</v>
      </c>
      <c r="D134" s="25" t="s">
        <v>277</v>
      </c>
      <c r="E134" s="22" t="s">
        <v>407</v>
      </c>
      <c r="F134" s="23" t="s">
        <v>122</v>
      </c>
      <c r="G134" s="21"/>
      <c r="H134" s="106" t="str">
        <f t="shared" si="14"/>
        <v>Nog te beantwoorden</v>
      </c>
      <c r="I134" s="28" t="s">
        <v>123</v>
      </c>
      <c r="J134" s="24" t="s">
        <v>634</v>
      </c>
      <c r="K134" s="97" t="s">
        <v>142</v>
      </c>
      <c r="L134" s="53" t="s">
        <v>130</v>
      </c>
      <c r="M134" s="65" t="s">
        <v>278</v>
      </c>
      <c r="N134" s="65" t="s">
        <v>80</v>
      </c>
      <c r="O134" s="52"/>
      <c r="P134" s="45"/>
      <c r="Q134" s="45"/>
      <c r="R134" s="45"/>
      <c r="S134" s="45"/>
      <c r="T134" s="45"/>
      <c r="U134" s="45"/>
      <c r="V134" s="45"/>
      <c r="W134" s="45"/>
      <c r="X134" s="49" t="str">
        <f t="shared" si="11"/>
        <v>Uitvragen</v>
      </c>
      <c r="Y134" s="76">
        <f t="shared" si="15"/>
        <v>1</v>
      </c>
      <c r="Z134" s="81"/>
      <c r="AA134" s="48">
        <v>1</v>
      </c>
      <c r="AB134" s="48">
        <v>1</v>
      </c>
      <c r="AC134" s="48">
        <v>1</v>
      </c>
      <c r="AD134" s="48">
        <v>1</v>
      </c>
      <c r="AE134" s="48"/>
      <c r="AF134" s="48"/>
      <c r="AG134" s="48">
        <v>1</v>
      </c>
      <c r="AH134" s="48"/>
      <c r="AI134" s="107"/>
      <c r="AJ134" s="101"/>
      <c r="AK134" s="101"/>
      <c r="AL134" s="102" t="str">
        <f t="shared" si="12"/>
        <v>ok</v>
      </c>
      <c r="AM134" s="102" t="str">
        <f t="shared" si="13"/>
        <v>ok</v>
      </c>
      <c r="AN134" s="45"/>
    </row>
    <row r="135" spans="1:40" customFormat="1" ht="72" x14ac:dyDescent="0.25">
      <c r="A135" s="68" t="s">
        <v>279</v>
      </c>
      <c r="B135" s="22" t="s">
        <v>273</v>
      </c>
      <c r="C135" s="84" t="s">
        <v>274</v>
      </c>
      <c r="D135" s="25" t="s">
        <v>280</v>
      </c>
      <c r="E135" s="22" t="s">
        <v>407</v>
      </c>
      <c r="F135" s="23" t="s">
        <v>122</v>
      </c>
      <c r="G135" s="21"/>
      <c r="H135" s="106" t="str">
        <f t="shared" si="14"/>
        <v>Nog te beantwoorden</v>
      </c>
      <c r="I135" s="28" t="s">
        <v>123</v>
      </c>
      <c r="J135" s="43" t="s">
        <v>635</v>
      </c>
      <c r="K135" s="97"/>
      <c r="L135" s="53" t="s">
        <v>130</v>
      </c>
      <c r="M135" s="65"/>
      <c r="N135" s="65" t="s">
        <v>130</v>
      </c>
      <c r="O135" s="52"/>
      <c r="P135" s="45"/>
      <c r="Q135" s="45"/>
      <c r="R135" s="45"/>
      <c r="S135" s="45"/>
      <c r="T135" s="45"/>
      <c r="U135" s="45"/>
      <c r="V135" s="45"/>
      <c r="W135" s="45"/>
      <c r="X135" s="49" t="str">
        <f t="shared" si="11"/>
        <v>Uitvragen</v>
      </c>
      <c r="Y135" s="76">
        <f t="shared" si="15"/>
        <v>1</v>
      </c>
      <c r="Z135" s="81"/>
      <c r="AA135" s="48">
        <v>1</v>
      </c>
      <c r="AB135" s="48">
        <v>1</v>
      </c>
      <c r="AC135" s="48">
        <v>1</v>
      </c>
      <c r="AD135" s="48">
        <v>1</v>
      </c>
      <c r="AE135" s="48"/>
      <c r="AF135" s="48"/>
      <c r="AG135" s="48">
        <v>1</v>
      </c>
      <c r="AH135" s="48"/>
      <c r="AI135" s="107"/>
      <c r="AJ135" s="101"/>
      <c r="AK135" s="101"/>
      <c r="AL135" s="102" t="str">
        <f t="shared" si="12"/>
        <v>ok</v>
      </c>
      <c r="AM135" s="102" t="str">
        <f t="shared" si="13"/>
        <v>ok</v>
      </c>
      <c r="AN135" s="45"/>
    </row>
    <row r="136" spans="1:40" customFormat="1" ht="84" x14ac:dyDescent="0.25">
      <c r="A136" s="68" t="s">
        <v>281</v>
      </c>
      <c r="B136" s="22" t="s">
        <v>273</v>
      </c>
      <c r="C136" s="84" t="s">
        <v>274</v>
      </c>
      <c r="D136" s="23" t="s">
        <v>282</v>
      </c>
      <c r="E136" s="22" t="s">
        <v>78</v>
      </c>
      <c r="F136" s="23" t="s">
        <v>122</v>
      </c>
      <c r="G136" s="21"/>
      <c r="H136" s="106" t="str">
        <f t="shared" si="14"/>
        <v>Nog te beantwoorden</v>
      </c>
      <c r="I136" s="28" t="s">
        <v>123</v>
      </c>
      <c r="J136" s="24" t="s">
        <v>634</v>
      </c>
      <c r="K136" s="97"/>
      <c r="L136" s="53" t="s">
        <v>80</v>
      </c>
      <c r="M136" s="65"/>
      <c r="N136" s="65" t="s">
        <v>80</v>
      </c>
      <c r="O136" s="52"/>
      <c r="P136" s="45"/>
      <c r="Q136" s="45"/>
      <c r="R136" s="45"/>
      <c r="S136" s="45"/>
      <c r="T136" s="45"/>
      <c r="U136" s="45"/>
      <c r="V136" s="45"/>
      <c r="W136" s="45"/>
      <c r="X136" s="49" t="str">
        <f t="shared" si="11"/>
        <v>Uitvragen</v>
      </c>
      <c r="Y136" s="76">
        <f t="shared" si="15"/>
        <v>1</v>
      </c>
      <c r="Z136" s="81"/>
      <c r="AA136" s="48">
        <v>1</v>
      </c>
      <c r="AB136" s="48">
        <v>1</v>
      </c>
      <c r="AC136" s="48">
        <v>1</v>
      </c>
      <c r="AD136" s="48">
        <v>1</v>
      </c>
      <c r="AE136" s="48"/>
      <c r="AF136" s="48"/>
      <c r="AG136" s="48">
        <v>1</v>
      </c>
      <c r="AH136" s="48"/>
      <c r="AI136" s="107"/>
      <c r="AJ136" s="101"/>
      <c r="AK136" s="101"/>
      <c r="AL136" s="102" t="str">
        <f t="shared" si="12"/>
        <v>ok</v>
      </c>
      <c r="AM136" s="102" t="str">
        <f t="shared" si="13"/>
        <v>ok</v>
      </c>
      <c r="AN136" s="45"/>
    </row>
    <row r="137" spans="1:40" customFormat="1" ht="72" x14ac:dyDescent="0.25">
      <c r="A137" s="68" t="s">
        <v>283</v>
      </c>
      <c r="B137" s="22" t="s">
        <v>273</v>
      </c>
      <c r="C137" s="84" t="s">
        <v>274</v>
      </c>
      <c r="D137" s="25" t="s">
        <v>284</v>
      </c>
      <c r="E137" s="22" t="s">
        <v>78</v>
      </c>
      <c r="F137" s="23" t="s">
        <v>122</v>
      </c>
      <c r="G137" s="21"/>
      <c r="H137" s="106" t="str">
        <f t="shared" si="14"/>
        <v>Nog te beantwoorden</v>
      </c>
      <c r="I137" s="28" t="s">
        <v>123</v>
      </c>
      <c r="J137" s="43" t="s">
        <v>636</v>
      </c>
      <c r="K137" s="97"/>
      <c r="L137" s="53" t="s">
        <v>80</v>
      </c>
      <c r="M137" s="65" t="s">
        <v>285</v>
      </c>
      <c r="N137" s="65" t="s">
        <v>80</v>
      </c>
      <c r="O137" s="52"/>
      <c r="P137" s="45"/>
      <c r="Q137" s="45"/>
      <c r="R137" s="45"/>
      <c r="S137" s="45"/>
      <c r="T137" s="45"/>
      <c r="U137" s="45"/>
      <c r="V137" s="45"/>
      <c r="W137" s="45"/>
      <c r="X137" s="49" t="str">
        <f t="shared" si="11"/>
        <v>Uitvragen</v>
      </c>
      <c r="Y137" s="76">
        <f t="shared" si="15"/>
        <v>1</v>
      </c>
      <c r="Z137" s="81"/>
      <c r="AA137" s="48">
        <v>1</v>
      </c>
      <c r="AB137" s="48">
        <v>1</v>
      </c>
      <c r="AC137" s="48">
        <v>1</v>
      </c>
      <c r="AD137" s="48">
        <v>1</v>
      </c>
      <c r="AE137" s="48"/>
      <c r="AF137" s="48"/>
      <c r="AG137" s="48">
        <v>1</v>
      </c>
      <c r="AH137" s="48"/>
      <c r="AI137" s="107"/>
      <c r="AJ137" s="101"/>
      <c r="AK137" s="101"/>
      <c r="AL137" s="102" t="str">
        <f t="shared" si="12"/>
        <v>ok</v>
      </c>
      <c r="AM137" s="102" t="str">
        <f t="shared" si="13"/>
        <v>ok</v>
      </c>
      <c r="AN137" s="45"/>
    </row>
    <row r="138" spans="1:40" customFormat="1" ht="72" x14ac:dyDescent="0.25">
      <c r="A138" s="68" t="s">
        <v>286</v>
      </c>
      <c r="B138" s="22" t="s">
        <v>273</v>
      </c>
      <c r="C138" s="84" t="s">
        <v>274</v>
      </c>
      <c r="D138" s="25" t="s">
        <v>287</v>
      </c>
      <c r="E138" s="22" t="s">
        <v>407</v>
      </c>
      <c r="F138" s="23" t="s">
        <v>161</v>
      </c>
      <c r="G138" s="21" t="s">
        <v>460</v>
      </c>
      <c r="H138" s="106" t="str">
        <f t="shared" si="14"/>
        <v>Nog te beantwoorden</v>
      </c>
      <c r="I138" s="28" t="s">
        <v>123</v>
      </c>
      <c r="J138" s="24" t="s">
        <v>634</v>
      </c>
      <c r="K138" s="97"/>
      <c r="L138" s="53" t="s">
        <v>130</v>
      </c>
      <c r="M138" s="65"/>
      <c r="N138" s="65" t="s">
        <v>130</v>
      </c>
      <c r="O138" s="52"/>
      <c r="P138" s="45"/>
      <c r="Q138" s="45"/>
      <c r="R138" s="45"/>
      <c r="S138" s="45"/>
      <c r="T138" s="45"/>
      <c r="U138" s="45"/>
      <c r="V138" s="45"/>
      <c r="W138" s="45"/>
      <c r="X138" s="49" t="str">
        <f t="shared" si="11"/>
        <v>Uitvragen</v>
      </c>
      <c r="Y138" s="76">
        <f t="shared" si="15"/>
        <v>1</v>
      </c>
      <c r="Z138" s="81"/>
      <c r="AA138" s="48">
        <v>1</v>
      </c>
      <c r="AB138" s="48">
        <v>1</v>
      </c>
      <c r="AC138" s="48">
        <v>1</v>
      </c>
      <c r="AD138" s="48">
        <v>1</v>
      </c>
      <c r="AE138" s="48"/>
      <c r="AF138" s="48"/>
      <c r="AG138" s="48">
        <v>1</v>
      </c>
      <c r="AH138" s="48"/>
      <c r="AI138" s="107"/>
      <c r="AJ138" s="101"/>
      <c r="AK138" s="101"/>
      <c r="AL138" s="102" t="str">
        <f t="shared" si="12"/>
        <v>ok</v>
      </c>
      <c r="AM138" s="102" t="str">
        <f t="shared" si="13"/>
        <v>ok</v>
      </c>
      <c r="AN138" s="45"/>
    </row>
    <row r="139" spans="1:40" customFormat="1" ht="72" x14ac:dyDescent="0.25">
      <c r="A139" s="68" t="s">
        <v>288</v>
      </c>
      <c r="B139" s="22" t="s">
        <v>273</v>
      </c>
      <c r="C139" s="84" t="s">
        <v>274</v>
      </c>
      <c r="D139" s="25" t="s">
        <v>637</v>
      </c>
      <c r="E139" s="22" t="s">
        <v>78</v>
      </c>
      <c r="F139" s="23" t="s">
        <v>122</v>
      </c>
      <c r="G139" s="21"/>
      <c r="H139" s="106" t="str">
        <f t="shared" si="14"/>
        <v>Nog te beantwoorden</v>
      </c>
      <c r="I139" s="28" t="s">
        <v>123</v>
      </c>
      <c r="J139" s="24" t="s">
        <v>638</v>
      </c>
      <c r="K139" s="97"/>
      <c r="L139" s="53" t="s">
        <v>80</v>
      </c>
      <c r="M139" s="65"/>
      <c r="N139" s="65" t="s">
        <v>80</v>
      </c>
      <c r="O139" s="52"/>
      <c r="P139" s="45"/>
      <c r="Q139" s="45"/>
      <c r="R139" s="45"/>
      <c r="S139" s="45"/>
      <c r="T139" s="45"/>
      <c r="U139" s="45"/>
      <c r="V139" s="45"/>
      <c r="W139" s="45"/>
      <c r="X139" s="49" t="str">
        <f t="shared" si="11"/>
        <v>Uitvragen</v>
      </c>
      <c r="Y139" s="76">
        <f t="shared" si="15"/>
        <v>1</v>
      </c>
      <c r="Z139" s="81"/>
      <c r="AA139" s="48">
        <v>1</v>
      </c>
      <c r="AB139" s="48">
        <v>1</v>
      </c>
      <c r="AC139" s="48">
        <v>1</v>
      </c>
      <c r="AD139" s="48">
        <v>1</v>
      </c>
      <c r="AE139" s="48"/>
      <c r="AF139" s="48"/>
      <c r="AG139" s="48">
        <v>1</v>
      </c>
      <c r="AH139" s="48"/>
      <c r="AI139" s="107"/>
      <c r="AJ139" s="101"/>
      <c r="AK139" s="101"/>
      <c r="AL139" s="102" t="str">
        <f t="shared" si="12"/>
        <v>ok</v>
      </c>
      <c r="AM139" s="102" t="str">
        <f t="shared" si="13"/>
        <v>ok</v>
      </c>
      <c r="AN139" s="45"/>
    </row>
    <row r="140" spans="1:40" customFormat="1" ht="72" x14ac:dyDescent="0.25">
      <c r="A140" s="68" t="s">
        <v>639</v>
      </c>
      <c r="B140" s="22" t="s">
        <v>273</v>
      </c>
      <c r="C140" s="84" t="s">
        <v>274</v>
      </c>
      <c r="D140" s="25" t="s">
        <v>640</v>
      </c>
      <c r="E140" s="22" t="s">
        <v>78</v>
      </c>
      <c r="F140" s="23" t="s">
        <v>122</v>
      </c>
      <c r="G140" s="21"/>
      <c r="H140" s="106" t="str">
        <f t="shared" si="14"/>
        <v>Nog te beantwoorden</v>
      </c>
      <c r="I140" s="28" t="s">
        <v>123</v>
      </c>
      <c r="J140" s="24" t="s">
        <v>634</v>
      </c>
      <c r="K140" s="97"/>
      <c r="L140" s="53" t="s">
        <v>80</v>
      </c>
      <c r="M140" s="65" t="s">
        <v>213</v>
      </c>
      <c r="N140" s="65" t="s">
        <v>80</v>
      </c>
      <c r="O140" s="52"/>
      <c r="P140" s="45"/>
      <c r="Q140" s="45"/>
      <c r="R140" s="45"/>
      <c r="S140" s="45"/>
      <c r="T140" s="45"/>
      <c r="U140" s="45"/>
      <c r="V140" s="45"/>
      <c r="W140" s="45"/>
      <c r="X140" s="49" t="str">
        <f t="shared" si="11"/>
        <v>Uitvragen</v>
      </c>
      <c r="Y140" s="76">
        <f t="shared" si="15"/>
        <v>1</v>
      </c>
      <c r="Z140" s="81"/>
      <c r="AA140" s="48">
        <v>1</v>
      </c>
      <c r="AB140" s="48">
        <v>1</v>
      </c>
      <c r="AC140" s="48">
        <v>1</v>
      </c>
      <c r="AD140" s="48">
        <v>1</v>
      </c>
      <c r="AE140" s="48"/>
      <c r="AF140" s="48"/>
      <c r="AG140" s="48">
        <v>1</v>
      </c>
      <c r="AH140" s="48"/>
      <c r="AI140" s="107"/>
      <c r="AJ140" s="101"/>
      <c r="AK140" s="101"/>
      <c r="AL140" s="102" t="str">
        <f t="shared" si="12"/>
        <v>ok</v>
      </c>
      <c r="AM140" s="102" t="str">
        <f t="shared" si="13"/>
        <v>ok</v>
      </c>
      <c r="AN140" s="45"/>
    </row>
    <row r="141" spans="1:40" customFormat="1" ht="144" x14ac:dyDescent="0.25">
      <c r="A141" s="68" t="s">
        <v>290</v>
      </c>
      <c r="B141" s="22" t="s">
        <v>273</v>
      </c>
      <c r="C141" s="84" t="s">
        <v>274</v>
      </c>
      <c r="D141" s="23" t="s">
        <v>291</v>
      </c>
      <c r="E141" s="22" t="s">
        <v>78</v>
      </c>
      <c r="F141" s="23" t="s">
        <v>122</v>
      </c>
      <c r="G141" s="21"/>
      <c r="H141" s="106" t="str">
        <f t="shared" si="14"/>
        <v>Nog te beantwoorden</v>
      </c>
      <c r="I141" s="28" t="s">
        <v>123</v>
      </c>
      <c r="J141" s="24" t="s">
        <v>641</v>
      </c>
      <c r="K141" s="97"/>
      <c r="L141" s="53" t="s">
        <v>80</v>
      </c>
      <c r="M141" s="65"/>
      <c r="N141" s="65" t="s">
        <v>80</v>
      </c>
      <c r="O141" s="52"/>
      <c r="P141" s="45"/>
      <c r="Q141" s="45"/>
      <c r="R141" s="45"/>
      <c r="S141" s="45"/>
      <c r="T141" s="45"/>
      <c r="U141" s="45"/>
      <c r="V141" s="45"/>
      <c r="W141" s="45"/>
      <c r="X141" s="49" t="str">
        <f t="shared" si="11"/>
        <v>Uitvragen</v>
      </c>
      <c r="Y141" s="76">
        <f t="shared" si="15"/>
        <v>1</v>
      </c>
      <c r="Z141" s="81"/>
      <c r="AA141" s="48">
        <v>1</v>
      </c>
      <c r="AB141" s="48">
        <v>1</v>
      </c>
      <c r="AC141" s="48">
        <v>1</v>
      </c>
      <c r="AD141" s="48">
        <v>1</v>
      </c>
      <c r="AE141" s="48"/>
      <c r="AF141" s="48"/>
      <c r="AG141" s="48">
        <v>1</v>
      </c>
      <c r="AH141" s="48"/>
      <c r="AI141" s="107"/>
      <c r="AJ141" s="101"/>
      <c r="AK141" s="101"/>
      <c r="AL141" s="102" t="str">
        <f t="shared" si="12"/>
        <v>ok</v>
      </c>
      <c r="AM141" s="102" t="str">
        <f t="shared" si="13"/>
        <v>ok</v>
      </c>
      <c r="AN141" s="45"/>
    </row>
    <row r="142" spans="1:40" customFormat="1" ht="72" x14ac:dyDescent="0.25">
      <c r="A142" s="68" t="s">
        <v>292</v>
      </c>
      <c r="B142" s="22" t="s">
        <v>273</v>
      </c>
      <c r="C142" s="84" t="s">
        <v>274</v>
      </c>
      <c r="D142" s="23" t="s">
        <v>293</v>
      </c>
      <c r="E142" s="22" t="s">
        <v>369</v>
      </c>
      <c r="F142" s="23" t="s">
        <v>122</v>
      </c>
      <c r="G142" s="21"/>
      <c r="H142" s="106" t="str">
        <f t="shared" si="14"/>
        <v>Nog te beantwoorden</v>
      </c>
      <c r="I142" s="28" t="s">
        <v>123</v>
      </c>
      <c r="J142" s="24" t="s">
        <v>641</v>
      </c>
      <c r="K142" s="97" t="s">
        <v>142</v>
      </c>
      <c r="L142" s="53" t="s">
        <v>130</v>
      </c>
      <c r="M142" s="65" t="s">
        <v>213</v>
      </c>
      <c r="N142" s="65" t="s">
        <v>80</v>
      </c>
      <c r="O142" s="52"/>
      <c r="P142" s="45"/>
      <c r="Q142" s="45"/>
      <c r="R142" s="45"/>
      <c r="S142" s="45"/>
      <c r="T142" s="45"/>
      <c r="U142" s="45"/>
      <c r="V142" s="45"/>
      <c r="W142" s="45"/>
      <c r="X142" s="49" t="str">
        <f t="shared" si="11"/>
        <v>Uitvragen</v>
      </c>
      <c r="Y142" s="76">
        <f t="shared" si="15"/>
        <v>1</v>
      </c>
      <c r="Z142" s="81"/>
      <c r="AA142" s="48">
        <v>1</v>
      </c>
      <c r="AB142" s="48">
        <v>1</v>
      </c>
      <c r="AC142" s="48">
        <v>1</v>
      </c>
      <c r="AD142" s="48">
        <v>1</v>
      </c>
      <c r="AE142" s="48"/>
      <c r="AF142" s="48"/>
      <c r="AG142" s="48">
        <v>1</v>
      </c>
      <c r="AH142" s="48"/>
      <c r="AI142" s="107"/>
      <c r="AJ142" s="101"/>
      <c r="AK142" s="101"/>
      <c r="AL142" s="102" t="str">
        <f t="shared" si="12"/>
        <v>ok</v>
      </c>
      <c r="AM142" s="102" t="str">
        <f t="shared" si="13"/>
        <v>ok</v>
      </c>
      <c r="AN142" s="45"/>
    </row>
    <row r="143" spans="1:40" customFormat="1" ht="72" x14ac:dyDescent="0.25">
      <c r="A143" s="68" t="s">
        <v>642</v>
      </c>
      <c r="B143" s="22" t="s">
        <v>273</v>
      </c>
      <c r="C143" s="84" t="s">
        <v>274</v>
      </c>
      <c r="D143" s="25" t="s">
        <v>643</v>
      </c>
      <c r="E143" s="22" t="s">
        <v>369</v>
      </c>
      <c r="F143" s="23" t="s">
        <v>122</v>
      </c>
      <c r="G143" s="21"/>
      <c r="H143" s="106" t="str">
        <f t="shared" si="14"/>
        <v>Nog te beantwoorden</v>
      </c>
      <c r="I143" s="28" t="s">
        <v>123</v>
      </c>
      <c r="J143" s="43" t="s">
        <v>644</v>
      </c>
      <c r="K143" s="97" t="s">
        <v>142</v>
      </c>
      <c r="L143" s="53" t="s">
        <v>130</v>
      </c>
      <c r="M143" s="65"/>
      <c r="N143" s="65" t="s">
        <v>80</v>
      </c>
      <c r="O143" s="52"/>
      <c r="P143" s="45"/>
      <c r="Q143" s="45"/>
      <c r="R143" s="45"/>
      <c r="S143" s="45"/>
      <c r="T143" s="45"/>
      <c r="U143" s="45"/>
      <c r="V143" s="45"/>
      <c r="W143" s="45"/>
      <c r="X143" s="49" t="str">
        <f t="shared" si="11"/>
        <v>Uitvragen</v>
      </c>
      <c r="Y143" s="76">
        <f t="shared" si="15"/>
        <v>1</v>
      </c>
      <c r="Z143" s="81"/>
      <c r="AA143" s="48">
        <v>1</v>
      </c>
      <c r="AB143" s="48">
        <v>1</v>
      </c>
      <c r="AC143" s="48">
        <v>1</v>
      </c>
      <c r="AD143" s="48">
        <v>1</v>
      </c>
      <c r="AE143" s="48"/>
      <c r="AF143" s="48"/>
      <c r="AG143" s="48">
        <v>1</v>
      </c>
      <c r="AH143" s="48"/>
      <c r="AI143" s="107"/>
      <c r="AJ143" s="101"/>
      <c r="AK143" s="101"/>
      <c r="AL143" s="102" t="str">
        <f t="shared" si="12"/>
        <v>ok</v>
      </c>
      <c r="AM143" s="102" t="str">
        <f t="shared" si="13"/>
        <v>ok</v>
      </c>
      <c r="AN143" s="45"/>
    </row>
    <row r="144" spans="1:40" customFormat="1" ht="72" x14ac:dyDescent="0.25">
      <c r="A144" s="68" t="s">
        <v>294</v>
      </c>
      <c r="B144" s="22" t="s">
        <v>273</v>
      </c>
      <c r="C144" s="84" t="s">
        <v>274</v>
      </c>
      <c r="D144" s="25" t="s">
        <v>295</v>
      </c>
      <c r="E144" s="22" t="s">
        <v>369</v>
      </c>
      <c r="F144" s="23" t="s">
        <v>122</v>
      </c>
      <c r="G144" s="21"/>
      <c r="H144" s="106" t="str">
        <f t="shared" si="14"/>
        <v>Nog te beantwoorden</v>
      </c>
      <c r="I144" s="28" t="s">
        <v>123</v>
      </c>
      <c r="J144" s="24" t="s">
        <v>645</v>
      </c>
      <c r="K144" s="97"/>
      <c r="L144" s="53" t="s">
        <v>130</v>
      </c>
      <c r="M144" s="65"/>
      <c r="N144" s="65" t="s">
        <v>80</v>
      </c>
      <c r="O144" s="52"/>
      <c r="P144" s="45"/>
      <c r="Q144" s="45"/>
      <c r="R144" s="45"/>
      <c r="S144" s="45"/>
      <c r="T144" s="45"/>
      <c r="U144" s="45"/>
      <c r="V144" s="45"/>
      <c r="W144" s="45"/>
      <c r="X144" s="49" t="str">
        <f t="shared" si="11"/>
        <v>Uitvragen</v>
      </c>
      <c r="Y144" s="76">
        <f t="shared" si="15"/>
        <v>1</v>
      </c>
      <c r="Z144" s="81"/>
      <c r="AA144" s="48">
        <v>1</v>
      </c>
      <c r="AB144" s="48">
        <v>1</v>
      </c>
      <c r="AC144" s="48">
        <v>1</v>
      </c>
      <c r="AD144" s="48">
        <v>1</v>
      </c>
      <c r="AE144" s="48"/>
      <c r="AF144" s="48"/>
      <c r="AG144" s="48">
        <v>1</v>
      </c>
      <c r="AH144" s="48"/>
      <c r="AI144" s="107"/>
      <c r="AJ144" s="101"/>
      <c r="AK144" s="101"/>
      <c r="AL144" s="102" t="str">
        <f t="shared" si="12"/>
        <v>ok</v>
      </c>
      <c r="AM144" s="102" t="str">
        <f t="shared" si="13"/>
        <v>ok</v>
      </c>
      <c r="AN144" s="45"/>
    </row>
    <row r="145" spans="1:40" customFormat="1" ht="108" x14ac:dyDescent="0.25">
      <c r="A145" s="68" t="s">
        <v>646</v>
      </c>
      <c r="B145" s="22" t="s">
        <v>273</v>
      </c>
      <c r="C145" s="84" t="s">
        <v>274</v>
      </c>
      <c r="D145" s="25" t="s">
        <v>647</v>
      </c>
      <c r="E145" s="22" t="s">
        <v>407</v>
      </c>
      <c r="F145" s="23" t="s">
        <v>161</v>
      </c>
      <c r="G145" s="21"/>
      <c r="H145" s="106" t="str">
        <f t="shared" si="14"/>
        <v>Nog te beantwoorden</v>
      </c>
      <c r="I145" s="28" t="s">
        <v>123</v>
      </c>
      <c r="J145" s="24" t="s">
        <v>648</v>
      </c>
      <c r="K145" s="97"/>
      <c r="L145" s="53" t="s">
        <v>130</v>
      </c>
      <c r="M145" s="65"/>
      <c r="N145" s="65" t="s">
        <v>130</v>
      </c>
      <c r="O145" s="52"/>
      <c r="P145" s="45"/>
      <c r="Q145" s="45"/>
      <c r="R145" s="45"/>
      <c r="S145" s="45"/>
      <c r="T145" s="45"/>
      <c r="U145" s="45"/>
      <c r="V145" s="45"/>
      <c r="W145" s="45"/>
      <c r="X145" s="49" t="str">
        <f t="shared" si="11"/>
        <v>Uitvragen</v>
      </c>
      <c r="Y145" s="76">
        <f t="shared" si="15"/>
        <v>1</v>
      </c>
      <c r="Z145" s="81"/>
      <c r="AA145" s="48">
        <v>1</v>
      </c>
      <c r="AB145" s="48">
        <v>1</v>
      </c>
      <c r="AC145" s="48">
        <v>1</v>
      </c>
      <c r="AD145" s="48">
        <v>1</v>
      </c>
      <c r="AE145" s="48"/>
      <c r="AF145" s="48"/>
      <c r="AG145" s="48">
        <v>1</v>
      </c>
      <c r="AH145" s="48"/>
      <c r="AI145" s="107"/>
      <c r="AJ145" s="101"/>
      <c r="AK145" s="101"/>
      <c r="AL145" s="102" t="str">
        <f t="shared" si="12"/>
        <v>ok</v>
      </c>
      <c r="AM145" s="102" t="str">
        <f t="shared" si="13"/>
        <v>ok</v>
      </c>
      <c r="AN145" s="45"/>
    </row>
    <row r="146" spans="1:40" customFormat="1" ht="96" x14ac:dyDescent="0.25">
      <c r="A146" s="68" t="s">
        <v>649</v>
      </c>
      <c r="B146" s="22" t="s">
        <v>273</v>
      </c>
      <c r="C146" s="84" t="s">
        <v>274</v>
      </c>
      <c r="D146" s="25" t="s">
        <v>650</v>
      </c>
      <c r="E146" s="22" t="s">
        <v>407</v>
      </c>
      <c r="F146" s="23" t="s">
        <v>161</v>
      </c>
      <c r="G146" s="21"/>
      <c r="H146" s="106" t="str">
        <f t="shared" si="14"/>
        <v>Nog te beantwoorden</v>
      </c>
      <c r="I146" s="28" t="s">
        <v>123</v>
      </c>
      <c r="J146" s="24" t="s">
        <v>651</v>
      </c>
      <c r="K146" s="97"/>
      <c r="L146" s="53" t="s">
        <v>130</v>
      </c>
      <c r="M146" s="65"/>
      <c r="N146" s="65" t="s">
        <v>130</v>
      </c>
      <c r="O146" s="52"/>
      <c r="P146" s="45"/>
      <c r="Q146" s="45"/>
      <c r="R146" s="45"/>
      <c r="S146" s="45"/>
      <c r="T146" s="45"/>
      <c r="U146" s="45"/>
      <c r="V146" s="45"/>
      <c r="W146" s="45"/>
      <c r="X146" s="49" t="str">
        <f t="shared" si="11"/>
        <v>Uitvragen</v>
      </c>
      <c r="Y146" s="76">
        <f t="shared" si="15"/>
        <v>1</v>
      </c>
      <c r="Z146" s="81"/>
      <c r="AA146" s="48">
        <v>1</v>
      </c>
      <c r="AB146" s="48">
        <v>1</v>
      </c>
      <c r="AC146" s="48">
        <v>1</v>
      </c>
      <c r="AD146" s="48">
        <v>1</v>
      </c>
      <c r="AE146" s="48"/>
      <c r="AF146" s="48"/>
      <c r="AG146" s="48">
        <v>1</v>
      </c>
      <c r="AH146" s="48"/>
      <c r="AI146" s="107"/>
      <c r="AJ146" s="101"/>
      <c r="AK146" s="101"/>
      <c r="AL146" s="102" t="str">
        <f t="shared" si="12"/>
        <v>ok</v>
      </c>
      <c r="AM146" s="102" t="str">
        <f t="shared" si="13"/>
        <v>ok</v>
      </c>
      <c r="AN146" s="45"/>
    </row>
    <row r="147" spans="1:40" customFormat="1" ht="72" x14ac:dyDescent="0.25">
      <c r="A147" s="68" t="s">
        <v>296</v>
      </c>
      <c r="B147" s="22" t="s">
        <v>297</v>
      </c>
      <c r="C147" s="84" t="s">
        <v>298</v>
      </c>
      <c r="D147" s="25" t="s">
        <v>299</v>
      </c>
      <c r="E147" s="22" t="s">
        <v>78</v>
      </c>
      <c r="F147" s="23" t="s">
        <v>122</v>
      </c>
      <c r="G147" s="21"/>
      <c r="H147" s="106" t="str">
        <f t="shared" si="14"/>
        <v>Nog te beantwoorden</v>
      </c>
      <c r="I147" s="28" t="s">
        <v>370</v>
      </c>
      <c r="J147" s="43" t="s">
        <v>652</v>
      </c>
      <c r="K147" s="97" t="s">
        <v>142</v>
      </c>
      <c r="L147" s="53" t="s">
        <v>80</v>
      </c>
      <c r="N147" s="65" t="s">
        <v>80</v>
      </c>
      <c r="O147" s="52" t="s">
        <v>300</v>
      </c>
      <c r="P147" s="45"/>
      <c r="Q147" s="45"/>
      <c r="R147" s="45"/>
      <c r="S147" s="45"/>
      <c r="T147" s="45"/>
      <c r="U147" s="45"/>
      <c r="V147" s="45"/>
      <c r="W147" s="45"/>
      <c r="X147" s="49" t="str">
        <f t="shared" si="11"/>
        <v>Uitvragen</v>
      </c>
      <c r="Y147" s="76">
        <f t="shared" si="15"/>
        <v>1</v>
      </c>
      <c r="Z147" s="81"/>
      <c r="AA147" s="48">
        <v>1</v>
      </c>
      <c r="AB147" s="48">
        <v>1</v>
      </c>
      <c r="AC147" s="48">
        <v>1</v>
      </c>
      <c r="AD147" s="48">
        <v>1</v>
      </c>
      <c r="AE147" s="48"/>
      <c r="AF147" s="48"/>
      <c r="AG147" s="48">
        <v>1</v>
      </c>
      <c r="AH147" s="48"/>
      <c r="AI147" s="107"/>
      <c r="AJ147" s="101"/>
      <c r="AK147" s="101"/>
      <c r="AL147" s="102" t="str">
        <f t="shared" si="12"/>
        <v>ok</v>
      </c>
      <c r="AM147" s="102" t="str">
        <f t="shared" si="13"/>
        <v>ok</v>
      </c>
      <c r="AN147" s="45"/>
    </row>
    <row r="148" spans="1:40" customFormat="1" ht="72" x14ac:dyDescent="0.25">
      <c r="A148" s="68" t="s">
        <v>653</v>
      </c>
      <c r="B148" s="22" t="s">
        <v>297</v>
      </c>
      <c r="C148" s="84" t="s">
        <v>298</v>
      </c>
      <c r="D148" s="25" t="s">
        <v>654</v>
      </c>
      <c r="E148" s="22" t="s">
        <v>369</v>
      </c>
      <c r="F148" s="23" t="s">
        <v>147</v>
      </c>
      <c r="G148" s="21" t="s">
        <v>460</v>
      </c>
      <c r="H148" s="106" t="str">
        <f t="shared" si="14"/>
        <v>Nog te beantwoorden</v>
      </c>
      <c r="I148" s="28" t="s">
        <v>123</v>
      </c>
      <c r="J148" s="24" t="s">
        <v>655</v>
      </c>
      <c r="K148" s="97"/>
      <c r="L148" s="53" t="s">
        <v>130</v>
      </c>
      <c r="M148" t="s">
        <v>142</v>
      </c>
      <c r="N148" s="65" t="s">
        <v>130</v>
      </c>
      <c r="O148" s="52" t="s">
        <v>303</v>
      </c>
      <c r="P148" s="45"/>
      <c r="Q148" s="45"/>
      <c r="R148" s="45"/>
      <c r="S148" s="45"/>
      <c r="T148" s="45"/>
      <c r="U148" s="45"/>
      <c r="V148" s="45"/>
      <c r="W148" s="45"/>
      <c r="X148" s="49" t="str">
        <f t="shared" si="11"/>
        <v>Uitvragen</v>
      </c>
      <c r="Y148" s="76">
        <f t="shared" si="15"/>
        <v>1</v>
      </c>
      <c r="Z148" s="81"/>
      <c r="AA148" s="48">
        <v>1</v>
      </c>
      <c r="AB148" s="48">
        <v>1</v>
      </c>
      <c r="AC148" s="48">
        <v>1</v>
      </c>
      <c r="AD148" s="48">
        <v>1</v>
      </c>
      <c r="AE148" s="48"/>
      <c r="AF148" s="48"/>
      <c r="AG148" s="48">
        <v>1</v>
      </c>
      <c r="AH148" s="48"/>
      <c r="AI148" s="107"/>
      <c r="AJ148" s="101"/>
      <c r="AK148" s="101"/>
      <c r="AL148" s="102" t="str">
        <f t="shared" si="12"/>
        <v>ok</v>
      </c>
      <c r="AM148" s="102" t="str">
        <f t="shared" si="13"/>
        <v>ok</v>
      </c>
      <c r="AN148" s="45"/>
    </row>
    <row r="149" spans="1:40" customFormat="1" ht="24" x14ac:dyDescent="0.25">
      <c r="A149" s="68" t="s">
        <v>301</v>
      </c>
      <c r="B149" s="22" t="s">
        <v>297</v>
      </c>
      <c r="C149" s="84" t="s">
        <v>298</v>
      </c>
      <c r="D149" s="25" t="s">
        <v>302</v>
      </c>
      <c r="E149" s="22" t="s">
        <v>407</v>
      </c>
      <c r="F149" s="23" t="s">
        <v>161</v>
      </c>
      <c r="G149" s="21" t="s">
        <v>460</v>
      </c>
      <c r="H149" s="106" t="str">
        <f t="shared" si="14"/>
        <v>Nog te beantwoorden</v>
      </c>
      <c r="I149" s="28" t="s">
        <v>370</v>
      </c>
      <c r="J149" s="24" t="s">
        <v>656</v>
      </c>
      <c r="K149" s="97"/>
      <c r="L149" s="53" t="s">
        <v>130</v>
      </c>
      <c r="N149" s="65" t="s">
        <v>130</v>
      </c>
      <c r="O149" s="52" t="s">
        <v>303</v>
      </c>
      <c r="P149" s="45"/>
      <c r="Q149" s="45"/>
      <c r="R149" s="45"/>
      <c r="S149" s="45"/>
      <c r="T149" s="45"/>
      <c r="U149" s="45"/>
      <c r="V149" s="45"/>
      <c r="W149" s="45"/>
      <c r="X149" s="49" t="str">
        <f t="shared" si="11"/>
        <v>Uitvragen</v>
      </c>
      <c r="Y149" s="76">
        <f t="shared" si="15"/>
        <v>1</v>
      </c>
      <c r="Z149" s="81"/>
      <c r="AA149" s="48">
        <v>1</v>
      </c>
      <c r="AB149" s="48">
        <v>1</v>
      </c>
      <c r="AC149" s="48">
        <v>1</v>
      </c>
      <c r="AD149" s="48">
        <v>1</v>
      </c>
      <c r="AE149" s="48"/>
      <c r="AF149" s="48"/>
      <c r="AG149" s="48">
        <v>1</v>
      </c>
      <c r="AH149" s="48"/>
      <c r="AI149" s="107"/>
      <c r="AJ149" s="101"/>
      <c r="AK149" s="101"/>
      <c r="AL149" s="102" t="str">
        <f t="shared" si="12"/>
        <v>ok</v>
      </c>
      <c r="AM149" s="102" t="str">
        <f t="shared" si="13"/>
        <v>ok</v>
      </c>
      <c r="AN149" s="45"/>
    </row>
    <row r="150" spans="1:40" customFormat="1" ht="72" x14ac:dyDescent="0.25">
      <c r="A150" s="68" t="s">
        <v>304</v>
      </c>
      <c r="B150" s="22" t="s">
        <v>297</v>
      </c>
      <c r="C150" s="84" t="s">
        <v>298</v>
      </c>
      <c r="D150" s="23" t="s">
        <v>305</v>
      </c>
      <c r="E150" s="22" t="s">
        <v>369</v>
      </c>
      <c r="F150" s="23" t="s">
        <v>161</v>
      </c>
      <c r="G150" s="21" t="s">
        <v>460</v>
      </c>
      <c r="H150" s="106" t="str">
        <f t="shared" si="14"/>
        <v>Nog te beantwoorden</v>
      </c>
      <c r="I150" s="28" t="s">
        <v>123</v>
      </c>
      <c r="J150" s="24" t="s">
        <v>657</v>
      </c>
      <c r="K150" s="97"/>
      <c r="L150" s="53" t="s">
        <v>130</v>
      </c>
      <c r="N150" s="65" t="s">
        <v>130</v>
      </c>
      <c r="O150" s="52" t="s">
        <v>303</v>
      </c>
      <c r="P150" s="45"/>
      <c r="Q150" s="45"/>
      <c r="R150" s="45"/>
      <c r="S150" s="45"/>
      <c r="T150" s="45"/>
      <c r="U150" s="45"/>
      <c r="V150" s="45"/>
      <c r="W150" s="45"/>
      <c r="X150" s="49" t="str">
        <f t="shared" si="11"/>
        <v>Uitvragen</v>
      </c>
      <c r="Y150" s="76">
        <f t="shared" si="15"/>
        <v>1</v>
      </c>
      <c r="Z150" s="81"/>
      <c r="AA150" s="48">
        <v>1</v>
      </c>
      <c r="AB150" s="48">
        <v>1</v>
      </c>
      <c r="AC150" s="48">
        <v>1</v>
      </c>
      <c r="AD150" s="48">
        <v>1</v>
      </c>
      <c r="AE150" s="48"/>
      <c r="AF150" s="48"/>
      <c r="AG150" s="48">
        <v>1</v>
      </c>
      <c r="AH150" s="48"/>
      <c r="AI150" s="107"/>
      <c r="AJ150" s="101"/>
      <c r="AK150" s="101"/>
      <c r="AL150" s="102" t="str">
        <f t="shared" si="12"/>
        <v>ok</v>
      </c>
      <c r="AM150" s="102" t="str">
        <f t="shared" si="13"/>
        <v>ok</v>
      </c>
      <c r="AN150" s="45"/>
    </row>
    <row r="151" spans="1:40" customFormat="1" ht="48" x14ac:dyDescent="0.25">
      <c r="A151" s="68" t="s">
        <v>658</v>
      </c>
      <c r="B151" s="22" t="s">
        <v>297</v>
      </c>
      <c r="C151" s="84" t="s">
        <v>307</v>
      </c>
      <c r="D151" s="25" t="s">
        <v>659</v>
      </c>
      <c r="E151" s="22" t="s">
        <v>369</v>
      </c>
      <c r="F151" s="23" t="s">
        <v>122</v>
      </c>
      <c r="G151" s="21"/>
      <c r="H151" s="106" t="str">
        <f t="shared" si="14"/>
        <v>Nog te beantwoorden</v>
      </c>
      <c r="I151" s="28" t="s">
        <v>123</v>
      </c>
      <c r="J151" s="24" t="s">
        <v>660</v>
      </c>
      <c r="K151" s="97"/>
      <c r="L151" s="53" t="s">
        <v>130</v>
      </c>
      <c r="M151" t="s">
        <v>142</v>
      </c>
      <c r="N151" s="65" t="s">
        <v>80</v>
      </c>
      <c r="O151" s="52" t="s">
        <v>300</v>
      </c>
      <c r="P151" s="45"/>
      <c r="Q151" s="45"/>
      <c r="R151" s="45"/>
      <c r="S151" s="45"/>
      <c r="T151" s="45"/>
      <c r="U151" s="45"/>
      <c r="V151" s="45"/>
      <c r="W151" s="45"/>
      <c r="X151" s="49" t="str">
        <f t="shared" si="11"/>
        <v>Uitvragen</v>
      </c>
      <c r="Y151" s="76">
        <f t="shared" si="15"/>
        <v>1</v>
      </c>
      <c r="Z151" s="81"/>
      <c r="AA151" s="48">
        <v>1</v>
      </c>
      <c r="AB151" s="48">
        <v>1</v>
      </c>
      <c r="AC151" s="48">
        <v>1</v>
      </c>
      <c r="AD151" s="48">
        <v>1</v>
      </c>
      <c r="AE151" s="48"/>
      <c r="AF151" s="48"/>
      <c r="AG151" s="48">
        <v>1</v>
      </c>
      <c r="AH151" s="48"/>
      <c r="AI151" s="107"/>
      <c r="AJ151" s="101"/>
      <c r="AK151" s="101"/>
      <c r="AL151" s="102" t="str">
        <f t="shared" si="12"/>
        <v>ok</v>
      </c>
      <c r="AM151" s="102" t="str">
        <f t="shared" si="13"/>
        <v>ok</v>
      </c>
      <c r="AN151" s="45"/>
    </row>
    <row r="152" spans="1:40" customFormat="1" ht="36" x14ac:dyDescent="0.25">
      <c r="A152" s="68" t="s">
        <v>306</v>
      </c>
      <c r="B152" s="22" t="s">
        <v>297</v>
      </c>
      <c r="C152" s="84" t="s">
        <v>307</v>
      </c>
      <c r="D152" s="25" t="s">
        <v>661</v>
      </c>
      <c r="E152" s="22" t="s">
        <v>369</v>
      </c>
      <c r="F152" s="23" t="s">
        <v>662</v>
      </c>
      <c r="G152" s="21"/>
      <c r="H152" s="106" t="str">
        <f t="shared" si="14"/>
        <v>Nog te beantwoorden</v>
      </c>
      <c r="I152" s="28" t="s">
        <v>123</v>
      </c>
      <c r="J152" s="24"/>
      <c r="K152" s="97"/>
      <c r="L152" s="53" t="s">
        <v>130</v>
      </c>
      <c r="N152" s="65" t="s">
        <v>80</v>
      </c>
      <c r="O152" s="52" t="s">
        <v>300</v>
      </c>
      <c r="P152" s="45"/>
      <c r="Q152" s="45"/>
      <c r="R152" s="45"/>
      <c r="S152" s="45"/>
      <c r="T152" s="45"/>
      <c r="U152" s="45"/>
      <c r="V152" s="45"/>
      <c r="W152" s="45"/>
      <c r="X152" s="49" t="str">
        <f t="shared" si="11"/>
        <v>Uitvragen</v>
      </c>
      <c r="Y152" s="76">
        <f t="shared" si="15"/>
        <v>1</v>
      </c>
      <c r="Z152" s="81"/>
      <c r="AA152" s="48">
        <v>1</v>
      </c>
      <c r="AB152" s="48">
        <v>1</v>
      </c>
      <c r="AC152" s="48">
        <v>1</v>
      </c>
      <c r="AD152" s="48">
        <v>1</v>
      </c>
      <c r="AE152" s="48"/>
      <c r="AF152" s="48"/>
      <c r="AG152" s="48">
        <v>1</v>
      </c>
      <c r="AH152" s="48"/>
      <c r="AI152" s="107"/>
      <c r="AJ152" s="101"/>
      <c r="AK152" s="101"/>
      <c r="AL152" s="102" t="str">
        <f t="shared" si="12"/>
        <v>ok</v>
      </c>
      <c r="AM152" s="102" t="str">
        <f t="shared" si="13"/>
        <v>ok</v>
      </c>
      <c r="AN152" s="45"/>
    </row>
    <row r="153" spans="1:40" customFormat="1" ht="84" x14ac:dyDescent="0.25">
      <c r="A153" s="68" t="s">
        <v>309</v>
      </c>
      <c r="B153" s="22" t="s">
        <v>297</v>
      </c>
      <c r="C153" s="84" t="s">
        <v>307</v>
      </c>
      <c r="D153" s="25" t="s">
        <v>310</v>
      </c>
      <c r="E153" s="22" t="s">
        <v>369</v>
      </c>
      <c r="F153" s="23" t="s">
        <v>122</v>
      </c>
      <c r="G153" s="21"/>
      <c r="H153" s="106" t="str">
        <f t="shared" si="14"/>
        <v>Nog te beantwoorden</v>
      </c>
      <c r="I153" s="28" t="s">
        <v>123</v>
      </c>
      <c r="J153" s="24" t="s">
        <v>663</v>
      </c>
      <c r="K153" s="97" t="s">
        <v>142</v>
      </c>
      <c r="L153" s="53" t="s">
        <v>130</v>
      </c>
      <c r="M153" t="s">
        <v>142</v>
      </c>
      <c r="N153" s="65" t="s">
        <v>80</v>
      </c>
      <c r="O153" s="52" t="s">
        <v>300</v>
      </c>
      <c r="P153" s="45"/>
      <c r="Q153" s="45"/>
      <c r="R153" s="45"/>
      <c r="S153" s="45"/>
      <c r="T153" s="45"/>
      <c r="U153" s="45"/>
      <c r="V153" s="45"/>
      <c r="W153" s="45"/>
      <c r="X153" s="49" t="str">
        <f t="shared" si="11"/>
        <v>Uitvragen</v>
      </c>
      <c r="Y153" s="76">
        <f t="shared" si="15"/>
        <v>1</v>
      </c>
      <c r="Z153" s="81"/>
      <c r="AA153" s="48">
        <v>1</v>
      </c>
      <c r="AB153" s="48">
        <v>1</v>
      </c>
      <c r="AC153" s="48">
        <v>1</v>
      </c>
      <c r="AD153" s="48">
        <v>1</v>
      </c>
      <c r="AE153" s="48"/>
      <c r="AF153" s="48"/>
      <c r="AG153" s="48">
        <v>1</v>
      </c>
      <c r="AH153" s="48"/>
      <c r="AI153" s="107"/>
      <c r="AJ153" s="101"/>
      <c r="AK153" s="101"/>
      <c r="AL153" s="102" t="str">
        <f t="shared" si="12"/>
        <v>ok</v>
      </c>
      <c r="AM153" s="102" t="str">
        <f t="shared" si="13"/>
        <v>ok</v>
      </c>
      <c r="AN153" s="45"/>
    </row>
    <row r="154" spans="1:40" customFormat="1" ht="36" x14ac:dyDescent="0.25">
      <c r="A154" s="68" t="s">
        <v>311</v>
      </c>
      <c r="B154" s="22" t="s">
        <v>297</v>
      </c>
      <c r="C154" s="84" t="s">
        <v>307</v>
      </c>
      <c r="D154" s="25" t="s">
        <v>312</v>
      </c>
      <c r="E154" s="22" t="s">
        <v>407</v>
      </c>
      <c r="F154" s="23" t="s">
        <v>161</v>
      </c>
      <c r="G154" s="21" t="s">
        <v>421</v>
      </c>
      <c r="H154" s="106" t="str">
        <f t="shared" si="14"/>
        <v>Nog te beantwoorden</v>
      </c>
      <c r="I154" s="28" t="s">
        <v>123</v>
      </c>
      <c r="J154" s="24" t="s">
        <v>664</v>
      </c>
      <c r="K154" s="97"/>
      <c r="L154" s="53" t="s">
        <v>130</v>
      </c>
      <c r="N154" s="65" t="s">
        <v>130</v>
      </c>
      <c r="O154" s="52" t="s">
        <v>303</v>
      </c>
      <c r="P154" s="45"/>
      <c r="Q154" s="45"/>
      <c r="R154" s="45"/>
      <c r="S154" s="45"/>
      <c r="T154" s="45"/>
      <c r="U154" s="45"/>
      <c r="V154" s="45"/>
      <c r="W154" s="45"/>
      <c r="X154" s="49" t="str">
        <f t="shared" si="11"/>
        <v>Uitvragen</v>
      </c>
      <c r="Y154" s="76">
        <f t="shared" si="15"/>
        <v>1</v>
      </c>
      <c r="Z154" s="81"/>
      <c r="AA154" s="48">
        <v>1</v>
      </c>
      <c r="AB154" s="48">
        <v>1</v>
      </c>
      <c r="AC154" s="48">
        <v>1</v>
      </c>
      <c r="AD154" s="48">
        <v>1</v>
      </c>
      <c r="AE154" s="48"/>
      <c r="AF154" s="48"/>
      <c r="AG154" s="48">
        <v>1</v>
      </c>
      <c r="AH154" s="48"/>
      <c r="AI154" s="107"/>
      <c r="AJ154" s="101"/>
      <c r="AK154" s="101"/>
      <c r="AL154" s="102" t="str">
        <f t="shared" si="12"/>
        <v>ok</v>
      </c>
      <c r="AM154" s="102" t="str">
        <f t="shared" si="13"/>
        <v>ok</v>
      </c>
      <c r="AN154" s="45"/>
    </row>
    <row r="155" spans="1:40" customFormat="1" ht="36" x14ac:dyDescent="0.25">
      <c r="A155" s="68" t="s">
        <v>665</v>
      </c>
      <c r="B155" s="22" t="s">
        <v>297</v>
      </c>
      <c r="C155" s="84" t="s">
        <v>307</v>
      </c>
      <c r="D155" s="23" t="s">
        <v>666</v>
      </c>
      <c r="E155" s="22" t="s">
        <v>369</v>
      </c>
      <c r="F155" s="23" t="s">
        <v>161</v>
      </c>
      <c r="G155" s="21" t="s">
        <v>460</v>
      </c>
      <c r="H155" s="106" t="str">
        <f t="shared" si="14"/>
        <v>Nog te beantwoorden</v>
      </c>
      <c r="I155" s="28" t="s">
        <v>123</v>
      </c>
      <c r="J155" s="24"/>
      <c r="K155" s="97" t="s">
        <v>142</v>
      </c>
      <c r="L155" s="53" t="s">
        <v>130</v>
      </c>
      <c r="N155" s="65" t="s">
        <v>130</v>
      </c>
      <c r="O155" s="52" t="s">
        <v>303</v>
      </c>
      <c r="P155" s="45"/>
      <c r="Q155" s="45"/>
      <c r="R155" s="45"/>
      <c r="S155" s="45"/>
      <c r="T155" s="45"/>
      <c r="U155" s="45"/>
      <c r="V155" s="45"/>
      <c r="W155" s="45"/>
      <c r="X155" s="49" t="str">
        <f t="shared" si="11"/>
        <v>Uitvragen</v>
      </c>
      <c r="Y155" s="76">
        <f t="shared" si="15"/>
        <v>1</v>
      </c>
      <c r="Z155" s="81"/>
      <c r="AA155" s="48">
        <v>1</v>
      </c>
      <c r="AB155" s="48">
        <v>1</v>
      </c>
      <c r="AC155" s="48">
        <v>1</v>
      </c>
      <c r="AD155" s="48">
        <v>1</v>
      </c>
      <c r="AE155" s="48"/>
      <c r="AF155" s="48"/>
      <c r="AG155" s="48">
        <v>1</v>
      </c>
      <c r="AH155" s="48"/>
      <c r="AI155" s="107"/>
      <c r="AJ155" s="101"/>
      <c r="AK155" s="101"/>
      <c r="AL155" s="102" t="str">
        <f t="shared" si="12"/>
        <v>ok</v>
      </c>
      <c r="AM155" s="102" t="str">
        <f t="shared" si="13"/>
        <v>ok</v>
      </c>
      <c r="AN155" s="45"/>
    </row>
    <row r="156" spans="1:40" customFormat="1" ht="36" x14ac:dyDescent="0.25">
      <c r="A156" s="68" t="s">
        <v>667</v>
      </c>
      <c r="B156" s="22" t="s">
        <v>314</v>
      </c>
      <c r="C156" s="84" t="s">
        <v>668</v>
      </c>
      <c r="D156" s="25" t="s">
        <v>669</v>
      </c>
      <c r="E156" s="22" t="s">
        <v>78</v>
      </c>
      <c r="F156" s="23" t="s">
        <v>122</v>
      </c>
      <c r="G156" s="21"/>
      <c r="H156" s="106" t="str">
        <f t="shared" si="14"/>
        <v>Nog te beantwoorden</v>
      </c>
      <c r="I156" s="28" t="s">
        <v>123</v>
      </c>
      <c r="J156" s="24"/>
      <c r="K156" s="97"/>
      <c r="L156" s="53" t="s">
        <v>80</v>
      </c>
      <c r="M156" s="71"/>
      <c r="N156" s="65" t="s">
        <v>80</v>
      </c>
      <c r="O156" s="52" t="s">
        <v>300</v>
      </c>
      <c r="W156" s="45"/>
      <c r="X156" s="49" t="str">
        <f t="shared" si="11"/>
        <v>Uitvragen</v>
      </c>
      <c r="Y156" s="76">
        <f t="shared" si="15"/>
        <v>1</v>
      </c>
      <c r="Z156" s="81"/>
      <c r="AA156" s="48">
        <v>1</v>
      </c>
      <c r="AB156" s="48">
        <v>1</v>
      </c>
      <c r="AC156" s="48">
        <v>1</v>
      </c>
      <c r="AD156" s="48">
        <v>1</v>
      </c>
      <c r="AE156" s="48"/>
      <c r="AF156" s="48"/>
      <c r="AG156" s="48">
        <v>1</v>
      </c>
      <c r="AH156" s="48"/>
      <c r="AI156" s="107"/>
      <c r="AJ156" s="101"/>
      <c r="AK156" s="101"/>
      <c r="AL156" s="102" t="str">
        <f t="shared" si="12"/>
        <v>ok</v>
      </c>
      <c r="AM156" s="102" t="str">
        <f t="shared" si="13"/>
        <v>ok</v>
      </c>
      <c r="AN156" s="45"/>
    </row>
    <row r="157" spans="1:40" customFormat="1" ht="36" x14ac:dyDescent="0.25">
      <c r="A157" s="68" t="s">
        <v>670</v>
      </c>
      <c r="B157" s="22" t="s">
        <v>314</v>
      </c>
      <c r="C157" s="84" t="s">
        <v>668</v>
      </c>
      <c r="D157" s="23" t="s">
        <v>671</v>
      </c>
      <c r="E157" s="22" t="s">
        <v>369</v>
      </c>
      <c r="F157" s="23" t="s">
        <v>122</v>
      </c>
      <c r="G157" s="21"/>
      <c r="H157" s="106" t="str">
        <f t="shared" si="14"/>
        <v>Nog te beantwoorden</v>
      </c>
      <c r="I157" s="28" t="s">
        <v>123</v>
      </c>
      <c r="J157" s="24"/>
      <c r="K157" s="97"/>
      <c r="L157" s="53" t="s">
        <v>130</v>
      </c>
      <c r="M157" s="45"/>
      <c r="N157" s="65" t="s">
        <v>130</v>
      </c>
      <c r="O157" s="52" t="s">
        <v>303</v>
      </c>
      <c r="W157" s="45"/>
      <c r="X157" s="49" t="str">
        <f t="shared" si="11"/>
        <v>Uitvragen</v>
      </c>
      <c r="Y157" s="76">
        <f t="shared" si="15"/>
        <v>1</v>
      </c>
      <c r="Z157" s="81"/>
      <c r="AA157" s="48">
        <v>1</v>
      </c>
      <c r="AB157" s="48">
        <v>1</v>
      </c>
      <c r="AC157" s="48">
        <v>1</v>
      </c>
      <c r="AD157" s="48">
        <v>1</v>
      </c>
      <c r="AE157" s="48"/>
      <c r="AF157" s="48"/>
      <c r="AG157" s="48">
        <v>1</v>
      </c>
      <c r="AH157" s="48"/>
      <c r="AI157" s="107"/>
      <c r="AJ157" s="101"/>
      <c r="AK157" s="101"/>
      <c r="AL157" s="102" t="str">
        <f t="shared" si="12"/>
        <v>ok</v>
      </c>
      <c r="AM157" s="102" t="str">
        <f t="shared" si="13"/>
        <v>ok</v>
      </c>
      <c r="AN157" s="45"/>
    </row>
    <row r="158" spans="1:40" customFormat="1" ht="48" x14ac:dyDescent="0.25">
      <c r="A158" s="68" t="s">
        <v>672</v>
      </c>
      <c r="B158" s="22" t="s">
        <v>314</v>
      </c>
      <c r="C158" s="84" t="s">
        <v>668</v>
      </c>
      <c r="D158" s="23" t="s">
        <v>673</v>
      </c>
      <c r="E158" s="22" t="s">
        <v>407</v>
      </c>
      <c r="F158" s="23" t="s">
        <v>122</v>
      </c>
      <c r="G158" s="21"/>
      <c r="H158" s="106" t="str">
        <f t="shared" si="14"/>
        <v>Nog te beantwoorden</v>
      </c>
      <c r="I158" s="28" t="s">
        <v>123</v>
      </c>
      <c r="J158" s="24"/>
      <c r="K158" s="97"/>
      <c r="L158" s="53" t="s">
        <v>130</v>
      </c>
      <c r="M158" s="45"/>
      <c r="N158" s="65" t="s">
        <v>130</v>
      </c>
      <c r="O158" s="52" t="s">
        <v>303</v>
      </c>
      <c r="W158" s="45"/>
      <c r="X158" s="49" t="str">
        <f t="shared" si="11"/>
        <v>Uitvragen</v>
      </c>
      <c r="Y158" s="76">
        <f t="shared" si="15"/>
        <v>1</v>
      </c>
      <c r="Z158" s="81"/>
      <c r="AA158" s="48">
        <v>1</v>
      </c>
      <c r="AB158" s="48">
        <v>1</v>
      </c>
      <c r="AC158" s="48">
        <v>1</v>
      </c>
      <c r="AD158" s="48">
        <v>1</v>
      </c>
      <c r="AE158" s="48"/>
      <c r="AF158" s="48"/>
      <c r="AG158" s="48">
        <v>1</v>
      </c>
      <c r="AH158" s="48"/>
      <c r="AI158" s="107"/>
      <c r="AJ158" s="101"/>
      <c r="AK158" s="101"/>
      <c r="AL158" s="102" t="str">
        <f t="shared" si="12"/>
        <v>ok</v>
      </c>
      <c r="AM158" s="102" t="str">
        <f t="shared" si="13"/>
        <v>ok</v>
      </c>
      <c r="AN158" s="45"/>
    </row>
    <row r="159" spans="1:40" customFormat="1" ht="84" x14ac:dyDescent="0.25">
      <c r="A159" s="68" t="s">
        <v>674</v>
      </c>
      <c r="B159" s="22" t="s">
        <v>314</v>
      </c>
      <c r="C159" s="84" t="s">
        <v>668</v>
      </c>
      <c r="D159" s="23" t="s">
        <v>675</v>
      </c>
      <c r="E159" s="22" t="s">
        <v>369</v>
      </c>
      <c r="F159" s="23" t="s">
        <v>161</v>
      </c>
      <c r="G159" s="21"/>
      <c r="H159" s="106" t="str">
        <f t="shared" si="14"/>
        <v>Nog te beantwoorden</v>
      </c>
      <c r="I159" s="28" t="s">
        <v>123</v>
      </c>
      <c r="J159" s="24"/>
      <c r="K159" s="97"/>
      <c r="L159" s="53" t="s">
        <v>130</v>
      </c>
      <c r="M159" s="45"/>
      <c r="N159" s="65" t="s">
        <v>130</v>
      </c>
      <c r="O159" s="52" t="s">
        <v>303</v>
      </c>
      <c r="W159" s="45"/>
      <c r="X159" s="49" t="str">
        <f t="shared" si="11"/>
        <v>Uitvragen</v>
      </c>
      <c r="Y159" s="76">
        <f t="shared" si="15"/>
        <v>1</v>
      </c>
      <c r="Z159" s="81"/>
      <c r="AA159" s="48">
        <v>1</v>
      </c>
      <c r="AB159" s="48">
        <v>1</v>
      </c>
      <c r="AC159" s="48">
        <v>1</v>
      </c>
      <c r="AD159" s="48">
        <v>1</v>
      </c>
      <c r="AE159" s="48"/>
      <c r="AF159" s="48"/>
      <c r="AG159" s="48">
        <v>1</v>
      </c>
      <c r="AH159" s="48"/>
      <c r="AI159" s="107"/>
      <c r="AJ159" s="101"/>
      <c r="AK159" s="101"/>
      <c r="AL159" s="102" t="str">
        <f t="shared" si="12"/>
        <v>ok</v>
      </c>
      <c r="AM159" s="102" t="str">
        <f t="shared" si="13"/>
        <v>ok</v>
      </c>
      <c r="AN159" s="45"/>
    </row>
    <row r="160" spans="1:40" customFormat="1" ht="36" x14ac:dyDescent="0.25">
      <c r="A160" s="68" t="s">
        <v>676</v>
      </c>
      <c r="B160" s="22" t="s">
        <v>314</v>
      </c>
      <c r="C160" s="84" t="s">
        <v>668</v>
      </c>
      <c r="D160" s="23" t="s">
        <v>677</v>
      </c>
      <c r="E160" s="22" t="s">
        <v>407</v>
      </c>
      <c r="F160" s="23" t="s">
        <v>122</v>
      </c>
      <c r="G160" s="21"/>
      <c r="H160" s="106" t="str">
        <f t="shared" si="14"/>
        <v>Nog te beantwoorden</v>
      </c>
      <c r="I160" s="28" t="s">
        <v>123</v>
      </c>
      <c r="J160" s="24"/>
      <c r="K160" s="97"/>
      <c r="L160" s="53" t="s">
        <v>130</v>
      </c>
      <c r="M160" s="45"/>
      <c r="N160" s="65" t="s">
        <v>130</v>
      </c>
      <c r="O160" s="52" t="s">
        <v>303</v>
      </c>
      <c r="W160" s="45"/>
      <c r="X160" s="49" t="str">
        <f t="shared" si="11"/>
        <v>Uitvragen</v>
      </c>
      <c r="Y160" s="76">
        <f t="shared" si="15"/>
        <v>1</v>
      </c>
      <c r="Z160" s="81"/>
      <c r="AA160" s="48">
        <v>1</v>
      </c>
      <c r="AB160" s="48">
        <v>1</v>
      </c>
      <c r="AC160" s="48">
        <v>1</v>
      </c>
      <c r="AD160" s="48">
        <v>1</v>
      </c>
      <c r="AE160" s="48"/>
      <c r="AF160" s="48"/>
      <c r="AG160" s="48">
        <v>1</v>
      </c>
      <c r="AH160" s="48"/>
      <c r="AI160" s="107"/>
      <c r="AJ160" s="101"/>
      <c r="AK160" s="101"/>
      <c r="AL160" s="102" t="str">
        <f t="shared" si="12"/>
        <v>ok</v>
      </c>
      <c r="AM160" s="102" t="str">
        <f t="shared" si="13"/>
        <v>ok</v>
      </c>
      <c r="AN160" s="45"/>
    </row>
    <row r="161" spans="1:40" customFormat="1" ht="108" x14ac:dyDescent="0.25">
      <c r="A161" s="68" t="s">
        <v>678</v>
      </c>
      <c r="B161" s="22" t="s">
        <v>314</v>
      </c>
      <c r="C161" s="84" t="s">
        <v>668</v>
      </c>
      <c r="D161" s="23" t="s">
        <v>679</v>
      </c>
      <c r="E161" s="22" t="s">
        <v>369</v>
      </c>
      <c r="F161" s="23" t="s">
        <v>122</v>
      </c>
      <c r="G161" s="21"/>
      <c r="H161" s="106" t="str">
        <f t="shared" si="14"/>
        <v>Nog te beantwoorden</v>
      </c>
      <c r="I161" s="28" t="s">
        <v>123</v>
      </c>
      <c r="J161" s="24"/>
      <c r="K161" s="97"/>
      <c r="L161" s="53" t="s">
        <v>80</v>
      </c>
      <c r="M161" s="45"/>
      <c r="N161" s="65" t="s">
        <v>80</v>
      </c>
      <c r="O161" s="52" t="s">
        <v>300</v>
      </c>
      <c r="W161" s="45"/>
      <c r="X161" s="49" t="str">
        <f t="shared" si="11"/>
        <v>Uitvragen</v>
      </c>
      <c r="Y161" s="76">
        <f t="shared" si="15"/>
        <v>1</v>
      </c>
      <c r="Z161" s="81"/>
      <c r="AA161" s="48">
        <v>1</v>
      </c>
      <c r="AB161" s="48">
        <v>1</v>
      </c>
      <c r="AC161" s="48">
        <v>1</v>
      </c>
      <c r="AD161" s="48">
        <v>1</v>
      </c>
      <c r="AE161" s="48"/>
      <c r="AF161" s="48"/>
      <c r="AG161" s="48">
        <v>1</v>
      </c>
      <c r="AH161" s="48"/>
      <c r="AI161" s="107"/>
      <c r="AJ161" s="101"/>
      <c r="AK161" s="101"/>
      <c r="AL161" s="102" t="str">
        <f t="shared" si="12"/>
        <v>ok</v>
      </c>
      <c r="AM161" s="102" t="str">
        <f t="shared" si="13"/>
        <v>ok</v>
      </c>
      <c r="AN161" s="45"/>
    </row>
    <row r="162" spans="1:40" customFormat="1" ht="36" x14ac:dyDescent="0.25">
      <c r="A162" s="68" t="s">
        <v>680</v>
      </c>
      <c r="B162" s="22" t="s">
        <v>314</v>
      </c>
      <c r="C162" s="84" t="s">
        <v>668</v>
      </c>
      <c r="D162" s="23" t="s">
        <v>681</v>
      </c>
      <c r="E162" s="22" t="s">
        <v>407</v>
      </c>
      <c r="F162" s="23" t="s">
        <v>122</v>
      </c>
      <c r="G162" s="21"/>
      <c r="H162" s="106" t="str">
        <f t="shared" si="14"/>
        <v>Nog te beantwoorden</v>
      </c>
      <c r="I162" s="28" t="s">
        <v>123</v>
      </c>
      <c r="J162" s="24" t="s">
        <v>682</v>
      </c>
      <c r="K162" s="97"/>
      <c r="L162" s="53" t="s">
        <v>130</v>
      </c>
      <c r="M162" s="45"/>
      <c r="N162" s="65" t="s">
        <v>130</v>
      </c>
      <c r="O162" s="52" t="s">
        <v>303</v>
      </c>
      <c r="W162" s="45"/>
      <c r="X162" s="49" t="str">
        <f t="shared" si="11"/>
        <v>Uitvragen</v>
      </c>
      <c r="Y162" s="76">
        <f t="shared" si="15"/>
        <v>1</v>
      </c>
      <c r="Z162" s="81"/>
      <c r="AA162" s="48">
        <v>1</v>
      </c>
      <c r="AB162" s="48">
        <v>1</v>
      </c>
      <c r="AC162" s="48">
        <v>1</v>
      </c>
      <c r="AD162" s="48">
        <v>1</v>
      </c>
      <c r="AE162" s="48"/>
      <c r="AF162" s="48"/>
      <c r="AG162" s="48">
        <v>1</v>
      </c>
      <c r="AH162" s="48"/>
      <c r="AI162" s="107"/>
      <c r="AJ162" s="101"/>
      <c r="AK162" s="101"/>
      <c r="AL162" s="102" t="str">
        <f t="shared" si="12"/>
        <v>ok</v>
      </c>
      <c r="AM162" s="102" t="str">
        <f t="shared" si="13"/>
        <v>ok</v>
      </c>
      <c r="AN162" s="45"/>
    </row>
    <row r="163" spans="1:40" customFormat="1" ht="36" x14ac:dyDescent="0.25">
      <c r="A163" s="68" t="s">
        <v>683</v>
      </c>
      <c r="B163" s="22" t="s">
        <v>314</v>
      </c>
      <c r="C163" s="84" t="s">
        <v>668</v>
      </c>
      <c r="D163" s="23" t="s">
        <v>684</v>
      </c>
      <c r="E163" s="22" t="s">
        <v>407</v>
      </c>
      <c r="F163" s="23" t="s">
        <v>122</v>
      </c>
      <c r="G163" s="21"/>
      <c r="H163" s="106" t="str">
        <f t="shared" si="14"/>
        <v>Nog te beantwoorden</v>
      </c>
      <c r="I163" s="28" t="s">
        <v>123</v>
      </c>
      <c r="J163" s="24" t="s">
        <v>682</v>
      </c>
      <c r="K163" s="97"/>
      <c r="L163" s="53" t="s">
        <v>130</v>
      </c>
      <c r="M163" s="45"/>
      <c r="N163" s="65" t="s">
        <v>130</v>
      </c>
      <c r="O163" s="52" t="s">
        <v>685</v>
      </c>
      <c r="W163" s="45"/>
      <c r="X163" s="49" t="str">
        <f t="shared" si="11"/>
        <v>Uitvragen</v>
      </c>
      <c r="Y163" s="76">
        <f t="shared" si="15"/>
        <v>1</v>
      </c>
      <c r="Z163" s="81"/>
      <c r="AA163" s="48">
        <v>1</v>
      </c>
      <c r="AB163" s="48">
        <v>1</v>
      </c>
      <c r="AC163" s="48">
        <v>1</v>
      </c>
      <c r="AD163" s="48">
        <v>1</v>
      </c>
      <c r="AE163" s="48"/>
      <c r="AF163" s="48"/>
      <c r="AG163" s="48">
        <v>1</v>
      </c>
      <c r="AH163" s="48"/>
      <c r="AI163" s="107"/>
      <c r="AJ163" s="101"/>
      <c r="AK163" s="101"/>
      <c r="AL163" s="102" t="str">
        <f t="shared" si="12"/>
        <v>ok</v>
      </c>
      <c r="AM163" s="102" t="str">
        <f t="shared" si="13"/>
        <v>ok</v>
      </c>
      <c r="AN163" s="45"/>
    </row>
    <row r="164" spans="1:40" customFormat="1" ht="48" x14ac:dyDescent="0.25">
      <c r="A164" s="68" t="s">
        <v>686</v>
      </c>
      <c r="B164" s="22" t="s">
        <v>314</v>
      </c>
      <c r="C164" s="84" t="s">
        <v>668</v>
      </c>
      <c r="D164" s="25" t="s">
        <v>687</v>
      </c>
      <c r="E164" s="22" t="s">
        <v>407</v>
      </c>
      <c r="F164" s="23" t="s">
        <v>122</v>
      </c>
      <c r="G164" s="21"/>
      <c r="H164" s="106" t="str">
        <f t="shared" si="14"/>
        <v>Nog te beantwoorden</v>
      </c>
      <c r="I164" s="28" t="s">
        <v>123</v>
      </c>
      <c r="J164" s="24" t="s">
        <v>682</v>
      </c>
      <c r="K164" s="97"/>
      <c r="L164" s="53" t="s">
        <v>130</v>
      </c>
      <c r="M164" s="45"/>
      <c r="N164" s="65" t="s">
        <v>130</v>
      </c>
      <c r="O164" s="52" t="s">
        <v>685</v>
      </c>
      <c r="W164" s="45"/>
      <c r="X164" s="49" t="str">
        <f t="shared" si="11"/>
        <v>Uitvragen</v>
      </c>
      <c r="Y164" s="76">
        <f t="shared" si="15"/>
        <v>1</v>
      </c>
      <c r="Z164" s="81"/>
      <c r="AA164" s="48">
        <v>1</v>
      </c>
      <c r="AB164" s="48">
        <v>1</v>
      </c>
      <c r="AC164" s="48">
        <v>1</v>
      </c>
      <c r="AD164" s="48">
        <v>1</v>
      </c>
      <c r="AE164" s="48"/>
      <c r="AF164" s="48"/>
      <c r="AG164" s="48">
        <v>1</v>
      </c>
      <c r="AH164" s="48"/>
      <c r="AI164" s="107"/>
      <c r="AJ164" s="101"/>
      <c r="AK164" s="101"/>
      <c r="AL164" s="102" t="str">
        <f t="shared" si="12"/>
        <v>ok</v>
      </c>
      <c r="AM164" s="102" t="str">
        <f t="shared" si="13"/>
        <v>ok</v>
      </c>
      <c r="AN164" s="45"/>
    </row>
    <row r="165" spans="1:40" customFormat="1" ht="36" x14ac:dyDescent="0.25">
      <c r="A165" s="68" t="s">
        <v>688</v>
      </c>
      <c r="B165" s="22" t="s">
        <v>314</v>
      </c>
      <c r="C165" s="84" t="s">
        <v>668</v>
      </c>
      <c r="D165" s="23" t="s">
        <v>689</v>
      </c>
      <c r="E165" s="22" t="s">
        <v>78</v>
      </c>
      <c r="F165" s="23" t="s">
        <v>122</v>
      </c>
      <c r="G165" s="21"/>
      <c r="H165" s="106" t="str">
        <f t="shared" si="14"/>
        <v>Nog te beantwoorden</v>
      </c>
      <c r="I165" s="28" t="s">
        <v>123</v>
      </c>
      <c r="J165" s="24" t="s">
        <v>682</v>
      </c>
      <c r="K165" s="97"/>
      <c r="L165" s="53" t="s">
        <v>80</v>
      </c>
      <c r="M165" s="45"/>
      <c r="N165" s="65" t="s">
        <v>80</v>
      </c>
      <c r="O165" s="52" t="s">
        <v>300</v>
      </c>
      <c r="W165" s="45"/>
      <c r="X165" s="49" t="str">
        <f t="shared" si="11"/>
        <v>Uitvragen</v>
      </c>
      <c r="Y165" s="76">
        <f t="shared" si="15"/>
        <v>1</v>
      </c>
      <c r="Z165" s="81"/>
      <c r="AA165" s="48">
        <v>1</v>
      </c>
      <c r="AB165" s="48">
        <v>1</v>
      </c>
      <c r="AC165" s="48">
        <v>1</v>
      </c>
      <c r="AD165" s="48">
        <v>1</v>
      </c>
      <c r="AE165" s="48"/>
      <c r="AF165" s="48"/>
      <c r="AG165" s="48">
        <v>1</v>
      </c>
      <c r="AH165" s="48"/>
      <c r="AI165" s="107"/>
      <c r="AJ165" s="101"/>
      <c r="AK165" s="101"/>
      <c r="AL165" s="102" t="str">
        <f t="shared" si="12"/>
        <v>ok</v>
      </c>
      <c r="AM165" s="102" t="str">
        <f t="shared" si="13"/>
        <v>ok</v>
      </c>
      <c r="AN165" s="45"/>
    </row>
    <row r="166" spans="1:40" customFormat="1" ht="36" x14ac:dyDescent="0.25">
      <c r="A166" s="68" t="s">
        <v>690</v>
      </c>
      <c r="B166" s="22" t="s">
        <v>314</v>
      </c>
      <c r="C166" s="84" t="s">
        <v>668</v>
      </c>
      <c r="D166" s="23" t="s">
        <v>691</v>
      </c>
      <c r="E166" s="22" t="s">
        <v>407</v>
      </c>
      <c r="F166" s="23" t="s">
        <v>122</v>
      </c>
      <c r="G166" s="21"/>
      <c r="H166" s="106" t="str">
        <f t="shared" si="14"/>
        <v>Nog te beantwoorden</v>
      </c>
      <c r="I166" s="28" t="s">
        <v>123</v>
      </c>
      <c r="J166" s="24"/>
      <c r="K166" s="97"/>
      <c r="L166" s="53" t="s">
        <v>130</v>
      </c>
      <c r="M166" s="45"/>
      <c r="N166" s="65" t="s">
        <v>130</v>
      </c>
      <c r="O166" s="52" t="s">
        <v>303</v>
      </c>
      <c r="W166" s="45"/>
      <c r="X166" s="49" t="str">
        <f t="shared" si="11"/>
        <v>Uitvragen</v>
      </c>
      <c r="Y166" s="76">
        <f t="shared" si="15"/>
        <v>1</v>
      </c>
      <c r="Z166" s="81"/>
      <c r="AA166" s="48">
        <v>1</v>
      </c>
      <c r="AB166" s="48">
        <v>1</v>
      </c>
      <c r="AC166" s="48">
        <v>1</v>
      </c>
      <c r="AD166" s="48">
        <v>1</v>
      </c>
      <c r="AE166" s="48"/>
      <c r="AF166" s="48"/>
      <c r="AG166" s="48">
        <v>1</v>
      </c>
      <c r="AH166" s="48"/>
      <c r="AI166" s="107"/>
      <c r="AJ166" s="101"/>
      <c r="AK166" s="101"/>
      <c r="AL166" s="102" t="str">
        <f t="shared" si="12"/>
        <v>ok</v>
      </c>
      <c r="AM166" s="102" t="str">
        <f t="shared" si="13"/>
        <v>ok</v>
      </c>
      <c r="AN166" s="45"/>
    </row>
    <row r="167" spans="1:40" customFormat="1" ht="36" x14ac:dyDescent="0.25">
      <c r="A167" s="68" t="s">
        <v>692</v>
      </c>
      <c r="B167" s="22" t="s">
        <v>314</v>
      </c>
      <c r="C167" s="84" t="s">
        <v>668</v>
      </c>
      <c r="D167" s="23" t="s">
        <v>693</v>
      </c>
      <c r="E167" s="22" t="s">
        <v>407</v>
      </c>
      <c r="F167" s="23" t="s">
        <v>122</v>
      </c>
      <c r="G167" s="21"/>
      <c r="H167" s="106" t="str">
        <f t="shared" si="14"/>
        <v>Nog te beantwoorden</v>
      </c>
      <c r="I167" s="28" t="s">
        <v>123</v>
      </c>
      <c r="J167" s="24"/>
      <c r="K167" s="97"/>
      <c r="L167" s="53" t="s">
        <v>130</v>
      </c>
      <c r="M167" s="45"/>
      <c r="N167" s="65" t="s">
        <v>130</v>
      </c>
      <c r="O167" s="52" t="s">
        <v>685</v>
      </c>
      <c r="W167" s="45"/>
      <c r="X167" s="49" t="str">
        <f t="shared" si="11"/>
        <v>Uitvragen</v>
      </c>
      <c r="Y167" s="76">
        <f t="shared" si="15"/>
        <v>1</v>
      </c>
      <c r="Z167" s="81"/>
      <c r="AA167" s="48">
        <v>1</v>
      </c>
      <c r="AB167" s="48">
        <v>1</v>
      </c>
      <c r="AC167" s="48">
        <v>1</v>
      </c>
      <c r="AD167" s="48">
        <v>1</v>
      </c>
      <c r="AE167" s="48"/>
      <c r="AF167" s="48"/>
      <c r="AG167" s="48">
        <v>1</v>
      </c>
      <c r="AH167" s="48"/>
      <c r="AI167" s="107"/>
      <c r="AJ167" s="101"/>
      <c r="AK167" s="101"/>
      <c r="AL167" s="102" t="str">
        <f t="shared" si="12"/>
        <v>ok</v>
      </c>
      <c r="AM167" s="102" t="str">
        <f t="shared" si="13"/>
        <v>ok</v>
      </c>
      <c r="AN167" s="45"/>
    </row>
    <row r="168" spans="1:40" customFormat="1" ht="120" x14ac:dyDescent="0.25">
      <c r="A168" s="68" t="s">
        <v>694</v>
      </c>
      <c r="B168" s="22" t="s">
        <v>314</v>
      </c>
      <c r="C168" s="84" t="s">
        <v>668</v>
      </c>
      <c r="D168" s="25" t="s">
        <v>695</v>
      </c>
      <c r="E168" s="22" t="s">
        <v>407</v>
      </c>
      <c r="F168" s="23" t="s">
        <v>161</v>
      </c>
      <c r="G168" s="21" t="s">
        <v>421</v>
      </c>
      <c r="H168" s="106" t="str">
        <f t="shared" si="14"/>
        <v>Nog te beantwoorden</v>
      </c>
      <c r="I168" s="28" t="s">
        <v>123</v>
      </c>
      <c r="J168" s="24" t="s">
        <v>696</v>
      </c>
      <c r="K168" s="97"/>
      <c r="L168" s="53" t="s">
        <v>130</v>
      </c>
      <c r="M168" s="45"/>
      <c r="N168" s="65" t="s">
        <v>130</v>
      </c>
      <c r="O168" s="52" t="s">
        <v>685</v>
      </c>
      <c r="W168" s="45"/>
      <c r="X168" s="49" t="str">
        <f t="shared" si="11"/>
        <v>Uitvragen</v>
      </c>
      <c r="Y168" s="76">
        <f t="shared" si="15"/>
        <v>1</v>
      </c>
      <c r="Z168" s="81"/>
      <c r="AA168" s="48">
        <v>1</v>
      </c>
      <c r="AB168" s="48">
        <v>1</v>
      </c>
      <c r="AC168" s="48">
        <v>1</v>
      </c>
      <c r="AD168" s="48">
        <v>1</v>
      </c>
      <c r="AE168" s="48"/>
      <c r="AF168" s="48"/>
      <c r="AG168" s="48">
        <v>1</v>
      </c>
      <c r="AH168" s="48"/>
      <c r="AI168" s="107"/>
      <c r="AJ168" s="101"/>
      <c r="AK168" s="101"/>
      <c r="AL168" s="102" t="str">
        <f t="shared" si="12"/>
        <v>ok</v>
      </c>
      <c r="AM168" s="102" t="str">
        <f t="shared" si="13"/>
        <v>ok</v>
      </c>
      <c r="AN168" s="45"/>
    </row>
    <row r="169" spans="1:40" customFormat="1" ht="108" x14ac:dyDescent="0.25">
      <c r="A169" s="68" t="s">
        <v>697</v>
      </c>
      <c r="B169" s="22" t="s">
        <v>314</v>
      </c>
      <c r="C169" s="84" t="s">
        <v>668</v>
      </c>
      <c r="D169" s="23" t="s">
        <v>698</v>
      </c>
      <c r="E169" s="22" t="s">
        <v>369</v>
      </c>
      <c r="F169" s="23" t="s">
        <v>161</v>
      </c>
      <c r="G169" s="21" t="s">
        <v>421</v>
      </c>
      <c r="H169" s="106" t="str">
        <f t="shared" si="14"/>
        <v>Nog te beantwoorden</v>
      </c>
      <c r="I169" s="28" t="s">
        <v>123</v>
      </c>
      <c r="J169" s="24"/>
      <c r="K169" s="97"/>
      <c r="L169" s="53" t="s">
        <v>130</v>
      </c>
      <c r="M169" s="45"/>
      <c r="N169" s="65" t="s">
        <v>130</v>
      </c>
      <c r="O169" s="52" t="s">
        <v>303</v>
      </c>
      <c r="W169" s="45"/>
      <c r="X169" s="49" t="str">
        <f t="shared" si="11"/>
        <v>Uitvragen</v>
      </c>
      <c r="Y169" s="76">
        <f t="shared" si="15"/>
        <v>1</v>
      </c>
      <c r="Z169" s="81"/>
      <c r="AA169" s="48">
        <v>1</v>
      </c>
      <c r="AB169" s="48">
        <v>1</v>
      </c>
      <c r="AC169" s="48">
        <v>1</v>
      </c>
      <c r="AD169" s="48">
        <v>1</v>
      </c>
      <c r="AE169" s="48"/>
      <c r="AF169" s="48"/>
      <c r="AG169" s="48">
        <v>1</v>
      </c>
      <c r="AH169" s="48"/>
      <c r="AI169" s="107"/>
      <c r="AJ169" s="101"/>
      <c r="AK169" s="101"/>
      <c r="AL169" s="102" t="str">
        <f t="shared" si="12"/>
        <v>ok</v>
      </c>
      <c r="AM169" s="102" t="str">
        <f t="shared" si="13"/>
        <v>ok</v>
      </c>
      <c r="AN169" s="45"/>
    </row>
    <row r="170" spans="1:40" customFormat="1" ht="36" x14ac:dyDescent="0.25">
      <c r="A170" s="68" t="s">
        <v>699</v>
      </c>
      <c r="B170" s="22" t="s">
        <v>314</v>
      </c>
      <c r="C170" s="84" t="s">
        <v>668</v>
      </c>
      <c r="D170" s="23" t="s">
        <v>700</v>
      </c>
      <c r="E170" s="22" t="s">
        <v>369</v>
      </c>
      <c r="F170" s="23" t="s">
        <v>122</v>
      </c>
      <c r="G170" s="21"/>
      <c r="H170" s="106" t="str">
        <f t="shared" si="14"/>
        <v>Nog te beantwoorden</v>
      </c>
      <c r="I170" s="28" t="s">
        <v>123</v>
      </c>
      <c r="J170" s="63"/>
      <c r="K170" s="97"/>
      <c r="L170" s="53" t="s">
        <v>130</v>
      </c>
      <c r="M170" s="45"/>
      <c r="N170" s="65" t="s">
        <v>80</v>
      </c>
      <c r="O170" s="52" t="s">
        <v>300</v>
      </c>
      <c r="W170" s="45"/>
      <c r="X170" s="49" t="str">
        <f t="shared" si="11"/>
        <v>Uitvragen</v>
      </c>
      <c r="Y170" s="76">
        <f t="shared" si="15"/>
        <v>1</v>
      </c>
      <c r="Z170" s="81"/>
      <c r="AA170" s="48">
        <v>1</v>
      </c>
      <c r="AB170" s="48">
        <v>1</v>
      </c>
      <c r="AC170" s="48">
        <v>1</v>
      </c>
      <c r="AD170" s="48">
        <v>1</v>
      </c>
      <c r="AE170" s="48"/>
      <c r="AF170" s="48"/>
      <c r="AG170" s="48">
        <v>1</v>
      </c>
      <c r="AH170" s="48"/>
      <c r="AI170" s="107"/>
      <c r="AJ170" s="101"/>
      <c r="AK170" s="101"/>
      <c r="AL170" s="102" t="str">
        <f t="shared" si="12"/>
        <v>ok</v>
      </c>
      <c r="AM170" s="102" t="str">
        <f t="shared" si="13"/>
        <v>ok</v>
      </c>
      <c r="AN170" s="45"/>
    </row>
    <row r="171" spans="1:40" customFormat="1" ht="156" x14ac:dyDescent="0.25">
      <c r="A171" s="68" t="s">
        <v>701</v>
      </c>
      <c r="B171" s="22" t="s">
        <v>314</v>
      </c>
      <c r="C171" s="84" t="s">
        <v>668</v>
      </c>
      <c r="D171" s="23" t="s">
        <v>702</v>
      </c>
      <c r="E171" s="22" t="s">
        <v>369</v>
      </c>
      <c r="F171" s="23" t="s">
        <v>161</v>
      </c>
      <c r="G171" s="21" t="s">
        <v>421</v>
      </c>
      <c r="H171" s="106" t="str">
        <f t="shared" si="14"/>
        <v>Nog te beantwoorden</v>
      </c>
      <c r="I171" s="28" t="s">
        <v>123</v>
      </c>
      <c r="J171" s="24" t="s">
        <v>696</v>
      </c>
      <c r="K171" s="97"/>
      <c r="L171" s="53" t="s">
        <v>130</v>
      </c>
      <c r="M171" s="45"/>
      <c r="N171" s="65" t="s">
        <v>130</v>
      </c>
      <c r="O171" s="52" t="s">
        <v>303</v>
      </c>
      <c r="W171" s="45"/>
      <c r="X171" s="49" t="str">
        <f t="shared" si="11"/>
        <v>Uitvragen</v>
      </c>
      <c r="Y171" s="76">
        <f t="shared" si="15"/>
        <v>1</v>
      </c>
      <c r="Z171" s="81"/>
      <c r="AA171" s="48">
        <v>1</v>
      </c>
      <c r="AB171" s="48">
        <v>1</v>
      </c>
      <c r="AC171" s="48">
        <v>1</v>
      </c>
      <c r="AD171" s="48">
        <v>1</v>
      </c>
      <c r="AE171" s="48"/>
      <c r="AF171" s="48"/>
      <c r="AG171" s="48">
        <v>1</v>
      </c>
      <c r="AH171" s="48"/>
      <c r="AI171" s="107"/>
      <c r="AJ171" s="101"/>
      <c r="AK171" s="101"/>
      <c r="AL171" s="102" t="str">
        <f t="shared" si="12"/>
        <v>ok</v>
      </c>
      <c r="AM171" s="102" t="str">
        <f t="shared" si="13"/>
        <v>ok</v>
      </c>
      <c r="AN171" s="45"/>
    </row>
    <row r="172" spans="1:40" customFormat="1" ht="36" x14ac:dyDescent="0.25">
      <c r="A172" s="68" t="s">
        <v>703</v>
      </c>
      <c r="B172" s="22" t="s">
        <v>314</v>
      </c>
      <c r="C172" s="84" t="s">
        <v>668</v>
      </c>
      <c r="D172" s="23" t="s">
        <v>704</v>
      </c>
      <c r="E172" s="22" t="s">
        <v>407</v>
      </c>
      <c r="F172" s="23" t="s">
        <v>122</v>
      </c>
      <c r="G172" s="21"/>
      <c r="H172" s="106" t="str">
        <f t="shared" si="14"/>
        <v>Nog te beantwoorden</v>
      </c>
      <c r="I172" s="28" t="s">
        <v>123</v>
      </c>
      <c r="J172" s="24"/>
      <c r="K172" s="97"/>
      <c r="L172" s="53" t="s">
        <v>130</v>
      </c>
      <c r="M172" s="45"/>
      <c r="N172" s="65" t="s">
        <v>130</v>
      </c>
      <c r="O172" s="52" t="s">
        <v>685</v>
      </c>
      <c r="W172" s="45"/>
      <c r="X172" s="49" t="str">
        <f t="shared" si="11"/>
        <v>Uitvragen</v>
      </c>
      <c r="Y172" s="76">
        <f t="shared" si="15"/>
        <v>1</v>
      </c>
      <c r="Z172" s="81"/>
      <c r="AA172" s="48">
        <v>1</v>
      </c>
      <c r="AB172" s="48">
        <v>1</v>
      </c>
      <c r="AC172" s="48">
        <v>1</v>
      </c>
      <c r="AD172" s="48">
        <v>1</v>
      </c>
      <c r="AE172" s="48"/>
      <c r="AF172" s="48"/>
      <c r="AG172" s="48">
        <v>1</v>
      </c>
      <c r="AH172" s="48"/>
      <c r="AI172" s="107"/>
      <c r="AJ172" s="101"/>
      <c r="AK172" s="101"/>
      <c r="AL172" s="102" t="str">
        <f t="shared" si="12"/>
        <v>ok</v>
      </c>
      <c r="AM172" s="102" t="str">
        <f t="shared" si="13"/>
        <v>ok</v>
      </c>
      <c r="AN172" s="45"/>
    </row>
    <row r="173" spans="1:40" customFormat="1" ht="36" x14ac:dyDescent="0.25">
      <c r="A173" s="68" t="s">
        <v>705</v>
      </c>
      <c r="B173" s="22" t="s">
        <v>314</v>
      </c>
      <c r="C173" s="84" t="s">
        <v>668</v>
      </c>
      <c r="D173" s="23" t="s">
        <v>706</v>
      </c>
      <c r="E173" s="22" t="s">
        <v>407</v>
      </c>
      <c r="F173" s="23" t="s">
        <v>122</v>
      </c>
      <c r="G173" s="21"/>
      <c r="H173" s="106" t="str">
        <f t="shared" si="14"/>
        <v>Nog te beantwoorden</v>
      </c>
      <c r="I173" s="28" t="s">
        <v>123</v>
      </c>
      <c r="J173" s="24"/>
      <c r="K173" s="97"/>
      <c r="L173" s="53" t="s">
        <v>130</v>
      </c>
      <c r="M173" s="45"/>
      <c r="N173" s="65" t="s">
        <v>130</v>
      </c>
      <c r="O173" s="52" t="s">
        <v>303</v>
      </c>
      <c r="W173" s="45"/>
      <c r="X173" s="49" t="str">
        <f t="shared" si="11"/>
        <v>Uitvragen</v>
      </c>
      <c r="Y173" s="76">
        <f t="shared" si="15"/>
        <v>1</v>
      </c>
      <c r="Z173" s="81"/>
      <c r="AA173" s="48">
        <v>1</v>
      </c>
      <c r="AB173" s="48">
        <v>1</v>
      </c>
      <c r="AC173" s="48">
        <v>1</v>
      </c>
      <c r="AD173" s="48">
        <v>1</v>
      </c>
      <c r="AE173" s="48"/>
      <c r="AF173" s="48"/>
      <c r="AG173" s="48">
        <v>1</v>
      </c>
      <c r="AH173" s="48"/>
      <c r="AI173" s="107"/>
      <c r="AJ173" s="101"/>
      <c r="AK173" s="101"/>
      <c r="AL173" s="102" t="str">
        <f t="shared" si="12"/>
        <v>ok</v>
      </c>
      <c r="AM173" s="102" t="str">
        <f t="shared" si="13"/>
        <v>ok</v>
      </c>
      <c r="AN173" s="45"/>
    </row>
    <row r="174" spans="1:40" customFormat="1" ht="96" x14ac:dyDescent="0.25">
      <c r="A174" s="68" t="s">
        <v>707</v>
      </c>
      <c r="B174" s="22" t="s">
        <v>314</v>
      </c>
      <c r="C174" s="84" t="s">
        <v>668</v>
      </c>
      <c r="D174" s="25" t="s">
        <v>708</v>
      </c>
      <c r="E174" s="22" t="s">
        <v>407</v>
      </c>
      <c r="F174" s="23" t="s">
        <v>122</v>
      </c>
      <c r="G174" s="21"/>
      <c r="H174" s="106" t="str">
        <f t="shared" si="14"/>
        <v>Nog te beantwoorden</v>
      </c>
      <c r="I174" s="28" t="s">
        <v>123</v>
      </c>
      <c r="J174" s="24"/>
      <c r="K174" s="97"/>
      <c r="L174" s="53" t="s">
        <v>130</v>
      </c>
      <c r="M174" s="45"/>
      <c r="N174" s="65" t="s">
        <v>130</v>
      </c>
      <c r="O174" s="52" t="s">
        <v>685</v>
      </c>
      <c r="W174" s="45"/>
      <c r="X174" s="49" t="str">
        <f t="shared" si="11"/>
        <v>Uitvragen</v>
      </c>
      <c r="Y174" s="76">
        <f t="shared" si="15"/>
        <v>1</v>
      </c>
      <c r="Z174" s="81"/>
      <c r="AA174" s="48">
        <v>1</v>
      </c>
      <c r="AB174" s="48">
        <v>1</v>
      </c>
      <c r="AC174" s="48">
        <v>1</v>
      </c>
      <c r="AD174" s="48">
        <v>1</v>
      </c>
      <c r="AE174" s="48"/>
      <c r="AF174" s="48"/>
      <c r="AG174" s="48">
        <v>1</v>
      </c>
      <c r="AH174" s="48"/>
      <c r="AI174" s="107"/>
      <c r="AJ174" s="101"/>
      <c r="AK174" s="101"/>
      <c r="AL174" s="102" t="str">
        <f t="shared" si="12"/>
        <v>ok</v>
      </c>
      <c r="AM174" s="102" t="str">
        <f t="shared" si="13"/>
        <v>ok</v>
      </c>
      <c r="AN174" s="45"/>
    </row>
    <row r="175" spans="1:40" customFormat="1" ht="72" x14ac:dyDescent="0.25">
      <c r="A175" s="68" t="s">
        <v>709</v>
      </c>
      <c r="B175" s="22" t="s">
        <v>314</v>
      </c>
      <c r="C175" s="84" t="s">
        <v>668</v>
      </c>
      <c r="D175" s="23" t="s">
        <v>710</v>
      </c>
      <c r="E175" s="22" t="s">
        <v>407</v>
      </c>
      <c r="F175" s="23" t="s">
        <v>161</v>
      </c>
      <c r="G175" s="21" t="s">
        <v>460</v>
      </c>
      <c r="H175" s="106" t="str">
        <f t="shared" si="14"/>
        <v>Nog te beantwoorden</v>
      </c>
      <c r="I175" s="28" t="s">
        <v>123</v>
      </c>
      <c r="J175" s="24"/>
      <c r="K175" s="97"/>
      <c r="L175" s="53" t="s">
        <v>130</v>
      </c>
      <c r="M175" s="45"/>
      <c r="N175" s="65" t="s">
        <v>130</v>
      </c>
      <c r="O175" s="52" t="s">
        <v>303</v>
      </c>
      <c r="W175" s="45"/>
      <c r="X175" s="49" t="str">
        <f t="shared" si="11"/>
        <v>Uitvragen</v>
      </c>
      <c r="Y175" s="76">
        <f t="shared" si="15"/>
        <v>1</v>
      </c>
      <c r="Z175" s="81"/>
      <c r="AA175" s="48">
        <v>1</v>
      </c>
      <c r="AB175" s="48">
        <v>1</v>
      </c>
      <c r="AC175" s="48">
        <v>1</v>
      </c>
      <c r="AD175" s="48">
        <v>1</v>
      </c>
      <c r="AE175" s="48"/>
      <c r="AF175" s="48"/>
      <c r="AG175" s="48">
        <v>1</v>
      </c>
      <c r="AH175" s="48"/>
      <c r="AI175" s="107"/>
      <c r="AJ175" s="101"/>
      <c r="AK175" s="101"/>
      <c r="AL175" s="102" t="str">
        <f t="shared" si="12"/>
        <v>ok</v>
      </c>
      <c r="AM175" s="102" t="str">
        <f t="shared" si="13"/>
        <v>ok</v>
      </c>
      <c r="AN175" s="45"/>
    </row>
    <row r="176" spans="1:40" customFormat="1" ht="36" x14ac:dyDescent="0.25">
      <c r="A176" s="68" t="s">
        <v>711</v>
      </c>
      <c r="B176" s="22" t="s">
        <v>314</v>
      </c>
      <c r="C176" s="84" t="s">
        <v>668</v>
      </c>
      <c r="D176" s="23" t="s">
        <v>712</v>
      </c>
      <c r="E176" s="22" t="s">
        <v>407</v>
      </c>
      <c r="F176" s="23" t="s">
        <v>122</v>
      </c>
      <c r="G176" s="21"/>
      <c r="H176" s="106" t="str">
        <f t="shared" si="14"/>
        <v>Nog te beantwoorden</v>
      </c>
      <c r="I176" s="28" t="s">
        <v>123</v>
      </c>
      <c r="J176" s="24"/>
      <c r="K176" s="97"/>
      <c r="L176" s="53" t="s">
        <v>130</v>
      </c>
      <c r="M176" s="45"/>
      <c r="N176" s="65" t="s">
        <v>130</v>
      </c>
      <c r="O176" s="52" t="s">
        <v>685</v>
      </c>
      <c r="W176" s="45"/>
      <c r="X176" s="49" t="str">
        <f t="shared" si="11"/>
        <v>Uitvragen</v>
      </c>
      <c r="Y176" s="76">
        <f t="shared" si="15"/>
        <v>1</v>
      </c>
      <c r="Z176" s="81"/>
      <c r="AA176" s="48">
        <v>1</v>
      </c>
      <c r="AB176" s="48">
        <v>1</v>
      </c>
      <c r="AC176" s="48">
        <v>1</v>
      </c>
      <c r="AD176" s="48">
        <v>1</v>
      </c>
      <c r="AE176" s="48"/>
      <c r="AF176" s="48"/>
      <c r="AG176" s="48">
        <v>1</v>
      </c>
      <c r="AH176" s="48"/>
      <c r="AI176" s="107"/>
      <c r="AJ176" s="101"/>
      <c r="AK176" s="101"/>
      <c r="AL176" s="102" t="str">
        <f t="shared" si="12"/>
        <v>ok</v>
      </c>
      <c r="AM176" s="102" t="str">
        <f t="shared" si="13"/>
        <v>ok</v>
      </c>
      <c r="AN176" s="45"/>
    </row>
    <row r="177" spans="1:40" customFormat="1" ht="36" x14ac:dyDescent="0.25">
      <c r="A177" s="68" t="s">
        <v>713</v>
      </c>
      <c r="B177" s="22" t="s">
        <v>314</v>
      </c>
      <c r="C177" s="84" t="s">
        <v>668</v>
      </c>
      <c r="D177" s="23" t="s">
        <v>714</v>
      </c>
      <c r="E177" s="22" t="s">
        <v>407</v>
      </c>
      <c r="F177" s="23" t="s">
        <v>122</v>
      </c>
      <c r="G177" s="21"/>
      <c r="H177" s="106" t="str">
        <f t="shared" si="14"/>
        <v>Nog te beantwoorden</v>
      </c>
      <c r="I177" s="28" t="s">
        <v>123</v>
      </c>
      <c r="J177" s="24"/>
      <c r="K177" s="97"/>
      <c r="L177" s="53" t="s">
        <v>130</v>
      </c>
      <c r="M177" s="45"/>
      <c r="N177" s="65" t="s">
        <v>130</v>
      </c>
      <c r="O177" s="52" t="s">
        <v>685</v>
      </c>
      <c r="W177" s="45"/>
      <c r="X177" s="49" t="str">
        <f t="shared" si="11"/>
        <v>Uitvragen</v>
      </c>
      <c r="Y177" s="76">
        <f t="shared" si="15"/>
        <v>1</v>
      </c>
      <c r="Z177" s="81"/>
      <c r="AA177" s="48">
        <v>1</v>
      </c>
      <c r="AB177" s="48">
        <v>1</v>
      </c>
      <c r="AC177" s="48">
        <v>1</v>
      </c>
      <c r="AD177" s="48">
        <v>1</v>
      </c>
      <c r="AE177" s="48"/>
      <c r="AF177" s="48"/>
      <c r="AG177" s="48">
        <v>1</v>
      </c>
      <c r="AH177" s="48"/>
      <c r="AI177" s="107"/>
      <c r="AJ177" s="101"/>
      <c r="AK177" s="101"/>
      <c r="AL177" s="102" t="str">
        <f t="shared" si="12"/>
        <v>ok</v>
      </c>
      <c r="AM177" s="102" t="str">
        <f t="shared" si="13"/>
        <v>ok</v>
      </c>
      <c r="AN177" s="45"/>
    </row>
    <row r="178" spans="1:40" customFormat="1" ht="36" x14ac:dyDescent="0.25">
      <c r="A178" s="68" t="s">
        <v>715</v>
      </c>
      <c r="B178" s="22" t="s">
        <v>314</v>
      </c>
      <c r="C178" s="84" t="s">
        <v>668</v>
      </c>
      <c r="D178" s="25" t="s">
        <v>716</v>
      </c>
      <c r="E178" s="22" t="s">
        <v>407</v>
      </c>
      <c r="F178" s="23" t="s">
        <v>122</v>
      </c>
      <c r="G178" s="21"/>
      <c r="H178" s="106" t="str">
        <f t="shared" si="14"/>
        <v>Nog te beantwoorden</v>
      </c>
      <c r="I178" s="28" t="s">
        <v>123</v>
      </c>
      <c r="J178" s="24"/>
      <c r="K178" s="97"/>
      <c r="L178" s="53" t="s">
        <v>130</v>
      </c>
      <c r="M178" s="45"/>
      <c r="N178" s="65" t="s">
        <v>130</v>
      </c>
      <c r="O178" s="52" t="s">
        <v>685</v>
      </c>
      <c r="W178" s="45"/>
      <c r="X178" s="49" t="str">
        <f t="shared" si="11"/>
        <v>Uitvragen</v>
      </c>
      <c r="Y178" s="76">
        <f t="shared" si="15"/>
        <v>1</v>
      </c>
      <c r="Z178" s="81"/>
      <c r="AA178" s="48">
        <v>1</v>
      </c>
      <c r="AB178" s="48">
        <v>1</v>
      </c>
      <c r="AC178" s="48">
        <v>1</v>
      </c>
      <c r="AD178" s="48">
        <v>1</v>
      </c>
      <c r="AE178" s="48"/>
      <c r="AF178" s="48"/>
      <c r="AG178" s="48">
        <v>1</v>
      </c>
      <c r="AH178" s="48"/>
      <c r="AI178" s="107"/>
      <c r="AJ178" s="101"/>
      <c r="AK178" s="101"/>
      <c r="AL178" s="102" t="str">
        <f t="shared" si="12"/>
        <v>ok</v>
      </c>
      <c r="AM178" s="102" t="str">
        <f t="shared" si="13"/>
        <v>ok</v>
      </c>
      <c r="AN178" s="45"/>
    </row>
    <row r="179" spans="1:40" customFormat="1" ht="120" x14ac:dyDescent="0.25">
      <c r="A179" s="68" t="s">
        <v>717</v>
      </c>
      <c r="B179" s="22" t="s">
        <v>314</v>
      </c>
      <c r="C179" s="84" t="s">
        <v>668</v>
      </c>
      <c r="D179" s="23" t="s">
        <v>718</v>
      </c>
      <c r="E179" s="22" t="s">
        <v>407</v>
      </c>
      <c r="F179" s="23" t="s">
        <v>122</v>
      </c>
      <c r="G179" s="21"/>
      <c r="H179" s="106" t="str">
        <f t="shared" si="14"/>
        <v>Nog te beantwoorden</v>
      </c>
      <c r="I179" s="28" t="s">
        <v>123</v>
      </c>
      <c r="J179" s="24"/>
      <c r="K179" s="97"/>
      <c r="L179" s="53" t="s">
        <v>130</v>
      </c>
      <c r="M179" s="45"/>
      <c r="N179" s="65" t="s">
        <v>130</v>
      </c>
      <c r="O179" s="52" t="s">
        <v>685</v>
      </c>
      <c r="W179" s="45"/>
      <c r="X179" s="49" t="str">
        <f t="shared" si="11"/>
        <v>Uitvragen</v>
      </c>
      <c r="Y179" s="76">
        <f t="shared" si="15"/>
        <v>1</v>
      </c>
      <c r="Z179" s="81"/>
      <c r="AA179" s="48">
        <v>1</v>
      </c>
      <c r="AB179" s="48">
        <v>1</v>
      </c>
      <c r="AC179" s="48">
        <v>1</v>
      </c>
      <c r="AD179" s="48">
        <v>1</v>
      </c>
      <c r="AE179" s="48"/>
      <c r="AF179" s="48"/>
      <c r="AG179" s="48">
        <v>1</v>
      </c>
      <c r="AH179" s="48"/>
      <c r="AI179" s="107"/>
      <c r="AJ179" s="101"/>
      <c r="AK179" s="101"/>
      <c r="AL179" s="102" t="str">
        <f t="shared" si="12"/>
        <v>ok</v>
      </c>
      <c r="AM179" s="102" t="str">
        <f t="shared" si="13"/>
        <v>ok</v>
      </c>
      <c r="AN179" s="45"/>
    </row>
    <row r="180" spans="1:40" customFormat="1" ht="48" x14ac:dyDescent="0.25">
      <c r="A180" s="68" t="s">
        <v>313</v>
      </c>
      <c r="B180" s="22" t="s">
        <v>314</v>
      </c>
      <c r="C180" s="84" t="s">
        <v>315</v>
      </c>
      <c r="D180" s="61" t="s">
        <v>719</v>
      </c>
      <c r="E180" s="22" t="s">
        <v>369</v>
      </c>
      <c r="F180" s="23" t="s">
        <v>122</v>
      </c>
      <c r="G180" s="21"/>
      <c r="H180" s="106" t="str">
        <f t="shared" si="14"/>
        <v>Nog te beantwoorden</v>
      </c>
      <c r="I180" s="28" t="s">
        <v>123</v>
      </c>
      <c r="J180" s="24"/>
      <c r="K180" s="97"/>
      <c r="L180" s="53" t="s">
        <v>130</v>
      </c>
      <c r="M180" s="45"/>
      <c r="N180" s="65" t="s">
        <v>80</v>
      </c>
      <c r="O180" s="52" t="s">
        <v>300</v>
      </c>
      <c r="W180" s="45"/>
      <c r="X180" s="49" t="str">
        <f t="shared" si="11"/>
        <v>Uitvragen</v>
      </c>
      <c r="Y180" s="76">
        <f t="shared" si="15"/>
        <v>1</v>
      </c>
      <c r="Z180" s="81"/>
      <c r="AA180" s="48">
        <v>1</v>
      </c>
      <c r="AB180" s="48">
        <v>1</v>
      </c>
      <c r="AC180" s="48">
        <v>1</v>
      </c>
      <c r="AD180" s="48">
        <v>1</v>
      </c>
      <c r="AE180" s="48"/>
      <c r="AF180" s="48"/>
      <c r="AG180" s="48">
        <v>1</v>
      </c>
      <c r="AH180" s="48"/>
      <c r="AI180" s="107"/>
      <c r="AJ180" s="101"/>
      <c r="AK180" s="101"/>
      <c r="AL180" s="102" t="str">
        <f t="shared" si="12"/>
        <v>ok</v>
      </c>
      <c r="AM180" s="102" t="str">
        <f t="shared" si="13"/>
        <v>ok</v>
      </c>
      <c r="AN180" s="45"/>
    </row>
    <row r="181" spans="1:40" customFormat="1" ht="60" x14ac:dyDescent="0.25">
      <c r="A181" s="68" t="s">
        <v>720</v>
      </c>
      <c r="B181" s="22" t="s">
        <v>314</v>
      </c>
      <c r="C181" s="84" t="s">
        <v>315</v>
      </c>
      <c r="D181" s="23" t="s">
        <v>721</v>
      </c>
      <c r="E181" s="22" t="s">
        <v>369</v>
      </c>
      <c r="F181" s="23" t="s">
        <v>161</v>
      </c>
      <c r="G181" s="21"/>
      <c r="H181" s="106" t="str">
        <f t="shared" si="14"/>
        <v>Nog te beantwoorden</v>
      </c>
      <c r="I181" s="28" t="s">
        <v>123</v>
      </c>
      <c r="J181" s="24"/>
      <c r="K181" s="97"/>
      <c r="L181" s="53" t="s">
        <v>130</v>
      </c>
      <c r="M181" s="45"/>
      <c r="N181" s="65" t="s">
        <v>130</v>
      </c>
      <c r="O181" s="52" t="s">
        <v>685</v>
      </c>
      <c r="W181" s="45"/>
      <c r="X181" s="49" t="str">
        <f t="shared" si="11"/>
        <v>Uitvragen</v>
      </c>
      <c r="Y181" s="76">
        <f t="shared" si="15"/>
        <v>1</v>
      </c>
      <c r="Z181" s="81"/>
      <c r="AA181" s="48">
        <v>1</v>
      </c>
      <c r="AB181" s="48">
        <v>1</v>
      </c>
      <c r="AC181" s="48">
        <v>1</v>
      </c>
      <c r="AD181" s="48">
        <v>1</v>
      </c>
      <c r="AE181" s="48"/>
      <c r="AF181" s="48"/>
      <c r="AG181" s="48">
        <v>1</v>
      </c>
      <c r="AH181" s="48"/>
      <c r="AI181" s="107"/>
      <c r="AJ181" s="101">
        <v>2</v>
      </c>
      <c r="AK181" s="101"/>
      <c r="AL181" s="102" t="str">
        <f t="shared" si="12"/>
        <v>ok</v>
      </c>
      <c r="AM181" s="102" t="str">
        <f t="shared" si="13"/>
        <v>ok</v>
      </c>
      <c r="AN181" s="45"/>
    </row>
    <row r="182" spans="1:40" customFormat="1" ht="96" x14ac:dyDescent="0.25">
      <c r="A182" s="68" t="s">
        <v>317</v>
      </c>
      <c r="B182" s="22" t="s">
        <v>318</v>
      </c>
      <c r="C182" s="84" t="s">
        <v>319</v>
      </c>
      <c r="D182" s="25" t="s">
        <v>320</v>
      </c>
      <c r="E182" s="22" t="s">
        <v>407</v>
      </c>
      <c r="F182" s="23" t="s">
        <v>161</v>
      </c>
      <c r="G182" s="21" t="s">
        <v>421</v>
      </c>
      <c r="H182" s="106" t="str">
        <f t="shared" si="14"/>
        <v>Nog te beantwoorden</v>
      </c>
      <c r="I182" s="28" t="s">
        <v>123</v>
      </c>
      <c r="J182" s="24" t="s">
        <v>722</v>
      </c>
      <c r="K182" s="97"/>
      <c r="L182" s="53" t="s">
        <v>130</v>
      </c>
      <c r="M182" s="71"/>
      <c r="N182" s="65" t="s">
        <v>130</v>
      </c>
      <c r="O182" s="52" t="s">
        <v>303</v>
      </c>
      <c r="P182" s="45"/>
      <c r="Q182" s="45"/>
      <c r="R182" s="45"/>
      <c r="S182" s="45"/>
      <c r="T182" s="45"/>
      <c r="U182" s="45"/>
      <c r="V182" s="45"/>
      <c r="W182" s="45"/>
      <c r="X182" s="49" t="str">
        <f t="shared" si="11"/>
        <v>Uitvragen</v>
      </c>
      <c r="Y182" s="76">
        <f t="shared" si="15"/>
        <v>1</v>
      </c>
      <c r="Z182" s="81"/>
      <c r="AA182" s="48">
        <v>1</v>
      </c>
      <c r="AB182" s="48">
        <v>1</v>
      </c>
      <c r="AC182" s="48">
        <v>1</v>
      </c>
      <c r="AD182" s="48">
        <v>1</v>
      </c>
      <c r="AE182" s="48"/>
      <c r="AF182" s="48"/>
      <c r="AG182" s="48">
        <v>1</v>
      </c>
      <c r="AH182" s="48"/>
      <c r="AI182" s="107"/>
      <c r="AJ182" s="101"/>
      <c r="AK182" s="101"/>
      <c r="AL182" s="102" t="str">
        <f t="shared" si="12"/>
        <v>ok</v>
      </c>
      <c r="AM182" s="102" t="str">
        <f t="shared" si="13"/>
        <v>ok</v>
      </c>
      <c r="AN182" s="45"/>
    </row>
    <row r="183" spans="1:40" customFormat="1" ht="84" x14ac:dyDescent="0.25">
      <c r="A183" s="68" t="s">
        <v>723</v>
      </c>
      <c r="B183" s="22" t="s">
        <v>318</v>
      </c>
      <c r="C183" s="84" t="s">
        <v>319</v>
      </c>
      <c r="D183" s="25" t="s">
        <v>724</v>
      </c>
      <c r="E183" s="22" t="s">
        <v>369</v>
      </c>
      <c r="F183" s="23" t="s">
        <v>122</v>
      </c>
      <c r="G183" s="21"/>
      <c r="H183" s="106" t="str">
        <f t="shared" si="14"/>
        <v>Nog te beantwoorden</v>
      </c>
      <c r="I183" s="28" t="s">
        <v>123</v>
      </c>
      <c r="J183" s="24" t="s">
        <v>725</v>
      </c>
      <c r="K183" s="97"/>
      <c r="L183" s="53" t="s">
        <v>130</v>
      </c>
      <c r="M183" s="65"/>
      <c r="N183" s="65" t="s">
        <v>80</v>
      </c>
      <c r="O183" s="52" t="s">
        <v>300</v>
      </c>
      <c r="P183" s="45"/>
      <c r="Q183" s="45"/>
      <c r="R183" s="45"/>
      <c r="S183" s="45"/>
      <c r="T183" s="45"/>
      <c r="U183" s="45"/>
      <c r="V183" s="45"/>
      <c r="W183" s="45"/>
      <c r="X183" s="49" t="str">
        <f t="shared" si="11"/>
        <v>Uitvragen</v>
      </c>
      <c r="Y183" s="76">
        <f t="shared" si="15"/>
        <v>1</v>
      </c>
      <c r="Z183" s="81"/>
      <c r="AA183" s="48">
        <v>1</v>
      </c>
      <c r="AB183" s="48">
        <v>1</v>
      </c>
      <c r="AC183" s="48">
        <v>1</v>
      </c>
      <c r="AD183" s="48">
        <v>1</v>
      </c>
      <c r="AE183" s="48"/>
      <c r="AF183" s="48"/>
      <c r="AG183" s="48">
        <v>1</v>
      </c>
      <c r="AH183" s="48"/>
      <c r="AI183" s="107"/>
      <c r="AJ183" s="101">
        <v>2</v>
      </c>
      <c r="AK183" s="101"/>
      <c r="AL183" s="102" t="str">
        <f t="shared" si="12"/>
        <v>ok</v>
      </c>
      <c r="AM183" s="102" t="str">
        <f t="shared" si="13"/>
        <v>ok</v>
      </c>
      <c r="AN183" s="45"/>
    </row>
    <row r="184" spans="1:40" s="33" customFormat="1" ht="108" x14ac:dyDescent="0.25">
      <c r="A184" s="73" t="s">
        <v>321</v>
      </c>
      <c r="B184" s="22" t="s">
        <v>318</v>
      </c>
      <c r="C184" s="84" t="s">
        <v>319</v>
      </c>
      <c r="D184" s="25" t="s">
        <v>322</v>
      </c>
      <c r="E184" s="22" t="s">
        <v>78</v>
      </c>
      <c r="F184" s="25" t="s">
        <v>122</v>
      </c>
      <c r="G184" s="21"/>
      <c r="H184" s="106" t="str">
        <f t="shared" si="14"/>
        <v>Nog te beantwoorden</v>
      </c>
      <c r="I184" s="28" t="s">
        <v>123</v>
      </c>
      <c r="J184" s="43" t="s">
        <v>726</v>
      </c>
      <c r="K184" s="98"/>
      <c r="L184" s="53" t="s">
        <v>80</v>
      </c>
      <c r="M184" s="72"/>
      <c r="N184" s="65" t="s">
        <v>80</v>
      </c>
      <c r="O184" s="52" t="s">
        <v>300</v>
      </c>
      <c r="P184" s="54"/>
      <c r="Q184" s="54"/>
      <c r="R184" s="54"/>
      <c r="S184" s="54"/>
      <c r="T184" s="54"/>
      <c r="U184" s="54"/>
      <c r="V184" s="54"/>
      <c r="W184" s="54"/>
      <c r="X184" s="49" t="str">
        <f t="shared" si="11"/>
        <v>Uitvragen</v>
      </c>
      <c r="Y184" s="76">
        <f t="shared" si="15"/>
        <v>1</v>
      </c>
      <c r="Z184" s="81"/>
      <c r="AA184" s="48">
        <v>1</v>
      </c>
      <c r="AB184" s="48">
        <v>1</v>
      </c>
      <c r="AC184" s="48">
        <v>1</v>
      </c>
      <c r="AD184" s="48">
        <v>1</v>
      </c>
      <c r="AE184" s="48"/>
      <c r="AF184" s="48"/>
      <c r="AG184" s="48">
        <v>1</v>
      </c>
      <c r="AH184" s="48"/>
      <c r="AI184" s="107"/>
      <c r="AJ184" s="101"/>
      <c r="AK184" s="101"/>
      <c r="AL184" s="102" t="str">
        <f t="shared" si="12"/>
        <v>ok</v>
      </c>
      <c r="AM184" s="102" t="str">
        <f t="shared" si="13"/>
        <v>ok</v>
      </c>
      <c r="AN184" s="54"/>
    </row>
    <row r="185" spans="1:40" customFormat="1" ht="48" x14ac:dyDescent="0.25">
      <c r="A185" s="68" t="s">
        <v>323</v>
      </c>
      <c r="B185" s="22" t="s">
        <v>318</v>
      </c>
      <c r="C185" s="84" t="s">
        <v>319</v>
      </c>
      <c r="D185" s="25" t="s">
        <v>324</v>
      </c>
      <c r="E185" s="22" t="s">
        <v>78</v>
      </c>
      <c r="F185" s="23" t="s">
        <v>122</v>
      </c>
      <c r="G185" s="21"/>
      <c r="H185" s="106" t="str">
        <f t="shared" si="14"/>
        <v>Nog te beantwoorden</v>
      </c>
      <c r="I185" s="28" t="s">
        <v>123</v>
      </c>
      <c r="J185" s="24" t="s">
        <v>727</v>
      </c>
      <c r="K185" s="97"/>
      <c r="L185" s="53" t="s">
        <v>80</v>
      </c>
      <c r="M185" s="65"/>
      <c r="N185" s="65" t="s">
        <v>80</v>
      </c>
      <c r="O185" s="52" t="s">
        <v>300</v>
      </c>
      <c r="P185" s="45"/>
      <c r="Q185" s="45"/>
      <c r="R185" s="45"/>
      <c r="S185" s="45"/>
      <c r="T185" s="45"/>
      <c r="U185" s="45"/>
      <c r="V185" s="45"/>
      <c r="W185" s="45"/>
      <c r="X185" s="49" t="str">
        <f t="shared" si="11"/>
        <v>Uitvragen</v>
      </c>
      <c r="Y185" s="76">
        <f t="shared" si="15"/>
        <v>1</v>
      </c>
      <c r="Z185" s="81"/>
      <c r="AA185" s="48">
        <v>1</v>
      </c>
      <c r="AB185" s="48">
        <v>1</v>
      </c>
      <c r="AC185" s="48">
        <v>1</v>
      </c>
      <c r="AD185" s="48">
        <v>1</v>
      </c>
      <c r="AE185" s="48"/>
      <c r="AF185" s="48"/>
      <c r="AG185" s="48">
        <v>1</v>
      </c>
      <c r="AH185" s="48"/>
      <c r="AI185" s="107"/>
      <c r="AJ185" s="101"/>
      <c r="AK185" s="101"/>
      <c r="AL185" s="102" t="str">
        <f t="shared" si="12"/>
        <v>ok</v>
      </c>
      <c r="AM185" s="102" t="str">
        <f t="shared" si="13"/>
        <v>ok</v>
      </c>
      <c r="AN185" s="45"/>
    </row>
    <row r="186" spans="1:40" customFormat="1" ht="36" x14ac:dyDescent="0.25">
      <c r="A186" s="68" t="s">
        <v>325</v>
      </c>
      <c r="B186" s="22" t="s">
        <v>318</v>
      </c>
      <c r="C186" s="84" t="s">
        <v>319</v>
      </c>
      <c r="D186" s="25" t="s">
        <v>326</v>
      </c>
      <c r="E186" s="22" t="s">
        <v>369</v>
      </c>
      <c r="F186" s="23" t="s">
        <v>122</v>
      </c>
      <c r="G186" s="21"/>
      <c r="H186" s="106" t="str">
        <f t="shared" si="14"/>
        <v>Nog te beantwoorden</v>
      </c>
      <c r="I186" s="28" t="s">
        <v>123</v>
      </c>
      <c r="J186" s="24" t="s">
        <v>728</v>
      </c>
      <c r="K186" s="97"/>
      <c r="L186" s="53" t="s">
        <v>130</v>
      </c>
      <c r="M186" s="65"/>
      <c r="N186" s="65" t="s">
        <v>80</v>
      </c>
      <c r="O186" s="52" t="s">
        <v>300</v>
      </c>
      <c r="P186" s="45"/>
      <c r="Q186" s="45"/>
      <c r="R186" s="45"/>
      <c r="S186" s="45"/>
      <c r="T186" s="45"/>
      <c r="U186" s="45"/>
      <c r="V186" s="45"/>
      <c r="W186" s="45"/>
      <c r="X186" s="49" t="str">
        <f t="shared" si="11"/>
        <v>Uitvragen</v>
      </c>
      <c r="Y186" s="76">
        <f t="shared" si="15"/>
        <v>1</v>
      </c>
      <c r="Z186" s="81"/>
      <c r="AA186" s="48">
        <v>1</v>
      </c>
      <c r="AB186" s="48">
        <v>1</v>
      </c>
      <c r="AC186" s="48">
        <v>1</v>
      </c>
      <c r="AD186" s="48">
        <v>1</v>
      </c>
      <c r="AE186" s="48"/>
      <c r="AF186" s="48"/>
      <c r="AG186" s="48">
        <v>1</v>
      </c>
      <c r="AH186" s="48"/>
      <c r="AI186" s="107"/>
      <c r="AJ186" s="101">
        <v>2</v>
      </c>
      <c r="AK186" s="101"/>
      <c r="AL186" s="102" t="str">
        <f t="shared" si="12"/>
        <v>ok</v>
      </c>
      <c r="AM186" s="102" t="str">
        <f t="shared" si="13"/>
        <v>ok</v>
      </c>
      <c r="AN186" s="45"/>
    </row>
    <row r="187" spans="1:40" customFormat="1" ht="24" x14ac:dyDescent="0.25">
      <c r="A187" s="68" t="s">
        <v>327</v>
      </c>
      <c r="B187" s="22" t="s">
        <v>318</v>
      </c>
      <c r="C187" s="84" t="s">
        <v>319</v>
      </c>
      <c r="D187" s="25" t="s">
        <v>328</v>
      </c>
      <c r="E187" s="22" t="s">
        <v>369</v>
      </c>
      <c r="F187" s="23" t="s">
        <v>122</v>
      </c>
      <c r="G187" s="21"/>
      <c r="H187" s="106" t="str">
        <f t="shared" si="14"/>
        <v>Nog te beantwoorden</v>
      </c>
      <c r="I187" s="28" t="s">
        <v>123</v>
      </c>
      <c r="J187" s="24"/>
      <c r="K187" s="97"/>
      <c r="L187" s="53" t="s">
        <v>80</v>
      </c>
      <c r="M187" s="65"/>
      <c r="N187" s="65" t="s">
        <v>80</v>
      </c>
      <c r="O187" s="52" t="s">
        <v>300</v>
      </c>
      <c r="P187" s="45"/>
      <c r="Q187" s="45"/>
      <c r="R187" s="45"/>
      <c r="S187" s="45"/>
      <c r="T187" s="45"/>
      <c r="U187" s="45"/>
      <c r="V187" s="45"/>
      <c r="W187" s="45"/>
      <c r="X187" s="49" t="str">
        <f t="shared" si="11"/>
        <v>Uitvragen</v>
      </c>
      <c r="Y187" s="76">
        <f t="shared" si="15"/>
        <v>1</v>
      </c>
      <c r="Z187" s="81"/>
      <c r="AA187" s="48">
        <v>1</v>
      </c>
      <c r="AB187" s="48">
        <v>1</v>
      </c>
      <c r="AC187" s="48">
        <v>1</v>
      </c>
      <c r="AD187" s="48">
        <v>1</v>
      </c>
      <c r="AE187" s="48"/>
      <c r="AF187" s="48"/>
      <c r="AG187" s="48">
        <v>1</v>
      </c>
      <c r="AH187" s="48"/>
      <c r="AI187" s="107"/>
      <c r="AJ187" s="101"/>
      <c r="AK187" s="101"/>
      <c r="AL187" s="102" t="str">
        <f t="shared" si="12"/>
        <v>ok</v>
      </c>
      <c r="AM187" s="102" t="str">
        <f t="shared" si="13"/>
        <v>ok</v>
      </c>
      <c r="AN187" s="45"/>
    </row>
    <row r="188" spans="1:40" customFormat="1" ht="48" x14ac:dyDescent="0.25">
      <c r="A188" s="68" t="s">
        <v>329</v>
      </c>
      <c r="B188" s="22" t="s">
        <v>318</v>
      </c>
      <c r="C188" s="84" t="s">
        <v>319</v>
      </c>
      <c r="D188" s="23" t="s">
        <v>330</v>
      </c>
      <c r="E188" s="22" t="s">
        <v>369</v>
      </c>
      <c r="F188" s="23" t="s">
        <v>122</v>
      </c>
      <c r="G188" s="21"/>
      <c r="H188" s="106" t="str">
        <f t="shared" si="14"/>
        <v>Nog te beantwoorden</v>
      </c>
      <c r="I188" s="28" t="s">
        <v>123</v>
      </c>
      <c r="J188" s="24" t="s">
        <v>729</v>
      </c>
      <c r="K188" s="97"/>
      <c r="L188" s="53" t="s">
        <v>80</v>
      </c>
      <c r="M188" s="65" t="s">
        <v>331</v>
      </c>
      <c r="N188" s="65" t="s">
        <v>80</v>
      </c>
      <c r="O188" s="52" t="s">
        <v>300</v>
      </c>
      <c r="P188" s="45"/>
      <c r="Q188" s="45"/>
      <c r="R188" s="45"/>
      <c r="S188" s="45"/>
      <c r="T188" s="45"/>
      <c r="U188" s="45"/>
      <c r="V188" s="45"/>
      <c r="W188" s="45"/>
      <c r="X188" s="49" t="str">
        <f t="shared" si="11"/>
        <v>Uitvragen</v>
      </c>
      <c r="Y188" s="76">
        <f t="shared" si="15"/>
        <v>1</v>
      </c>
      <c r="Z188" s="81"/>
      <c r="AA188" s="48">
        <v>1</v>
      </c>
      <c r="AB188" s="48">
        <v>1</v>
      </c>
      <c r="AC188" s="48">
        <v>1</v>
      </c>
      <c r="AD188" s="48">
        <v>1</v>
      </c>
      <c r="AE188" s="48"/>
      <c r="AF188" s="48"/>
      <c r="AG188" s="48">
        <v>1</v>
      </c>
      <c r="AH188" s="48"/>
      <c r="AI188" s="107"/>
      <c r="AJ188" s="101">
        <v>2</v>
      </c>
      <c r="AK188" s="101"/>
      <c r="AL188" s="102" t="str">
        <f t="shared" si="12"/>
        <v>ok</v>
      </c>
      <c r="AM188" s="102" t="str">
        <f t="shared" si="13"/>
        <v>ok</v>
      </c>
      <c r="AN188" s="45"/>
    </row>
    <row r="189" spans="1:40" customFormat="1" ht="24" x14ac:dyDescent="0.25">
      <c r="A189" s="68" t="s">
        <v>730</v>
      </c>
      <c r="B189" s="22" t="s">
        <v>318</v>
      </c>
      <c r="C189" s="84" t="s">
        <v>319</v>
      </c>
      <c r="D189" s="23" t="s">
        <v>731</v>
      </c>
      <c r="E189" s="22" t="s">
        <v>369</v>
      </c>
      <c r="F189" s="23" t="s">
        <v>122</v>
      </c>
      <c r="G189" s="21"/>
      <c r="H189" s="106" t="str">
        <f t="shared" si="14"/>
        <v>Nog te beantwoorden</v>
      </c>
      <c r="I189" s="28" t="s">
        <v>123</v>
      </c>
      <c r="J189" s="24" t="s">
        <v>732</v>
      </c>
      <c r="K189" s="97"/>
      <c r="L189" s="53" t="s">
        <v>80</v>
      </c>
      <c r="M189" s="65"/>
      <c r="N189" s="65" t="s">
        <v>80</v>
      </c>
      <c r="O189" s="52" t="s">
        <v>300</v>
      </c>
      <c r="P189" s="45"/>
      <c r="Q189" s="45"/>
      <c r="R189" s="45"/>
      <c r="S189" s="45"/>
      <c r="T189" s="45"/>
      <c r="U189" s="45"/>
      <c r="V189" s="45"/>
      <c r="W189" s="45"/>
      <c r="X189" s="49" t="str">
        <f t="shared" si="11"/>
        <v>Uitvragen</v>
      </c>
      <c r="Y189" s="76">
        <f t="shared" si="15"/>
        <v>1</v>
      </c>
      <c r="Z189" s="81"/>
      <c r="AA189" s="48">
        <v>1</v>
      </c>
      <c r="AB189" s="48">
        <v>1</v>
      </c>
      <c r="AC189" s="48">
        <v>1</v>
      </c>
      <c r="AD189" s="48">
        <v>1</v>
      </c>
      <c r="AE189" s="48"/>
      <c r="AF189" s="48"/>
      <c r="AG189" s="48">
        <v>1</v>
      </c>
      <c r="AH189" s="48"/>
      <c r="AI189" s="107"/>
      <c r="AJ189" s="101"/>
      <c r="AK189" s="101"/>
      <c r="AL189" s="102" t="str">
        <f t="shared" si="12"/>
        <v>ok</v>
      </c>
      <c r="AM189" s="102" t="str">
        <f t="shared" si="13"/>
        <v>ok</v>
      </c>
      <c r="AN189" s="45"/>
    </row>
    <row r="190" spans="1:40" customFormat="1" ht="48" x14ac:dyDescent="0.25">
      <c r="A190" s="68" t="s">
        <v>332</v>
      </c>
      <c r="B190" s="22" t="s">
        <v>318</v>
      </c>
      <c r="C190" s="84" t="s">
        <v>319</v>
      </c>
      <c r="D190" s="23" t="s">
        <v>333</v>
      </c>
      <c r="E190" s="22" t="s">
        <v>78</v>
      </c>
      <c r="F190" s="23" t="s">
        <v>122</v>
      </c>
      <c r="G190" s="21"/>
      <c r="H190" s="106" t="str">
        <f t="shared" si="14"/>
        <v>Nog te beantwoorden</v>
      </c>
      <c r="I190" s="28" t="s">
        <v>123</v>
      </c>
      <c r="J190" s="24"/>
      <c r="K190" s="97" t="s">
        <v>142</v>
      </c>
      <c r="L190" s="53" t="s">
        <v>80</v>
      </c>
      <c r="M190" s="65"/>
      <c r="N190" s="65" t="s">
        <v>80</v>
      </c>
      <c r="O190" s="52" t="s">
        <v>300</v>
      </c>
      <c r="P190" s="45"/>
      <c r="Q190" s="45"/>
      <c r="R190" s="45"/>
      <c r="S190" s="45"/>
      <c r="T190" s="45"/>
      <c r="U190" s="45"/>
      <c r="V190" s="45"/>
      <c r="W190" s="45"/>
      <c r="X190" s="49" t="str">
        <f t="shared" si="11"/>
        <v>Uitvragen</v>
      </c>
      <c r="Y190" s="76">
        <f t="shared" si="15"/>
        <v>1</v>
      </c>
      <c r="Z190" s="81"/>
      <c r="AA190" s="48">
        <v>1</v>
      </c>
      <c r="AB190" s="48">
        <v>1</v>
      </c>
      <c r="AC190" s="48">
        <v>1</v>
      </c>
      <c r="AD190" s="48">
        <v>1</v>
      </c>
      <c r="AE190" s="48"/>
      <c r="AF190" s="48"/>
      <c r="AG190" s="48">
        <v>1</v>
      </c>
      <c r="AH190" s="48"/>
      <c r="AI190" s="107"/>
      <c r="AJ190" s="101"/>
      <c r="AK190" s="101"/>
      <c r="AL190" s="102" t="str">
        <f t="shared" si="12"/>
        <v>ok</v>
      </c>
      <c r="AM190" s="102" t="str">
        <f t="shared" si="13"/>
        <v>ok</v>
      </c>
      <c r="AN190" s="45"/>
    </row>
    <row r="191" spans="1:40" customFormat="1" ht="84" x14ac:dyDescent="0.25">
      <c r="A191" s="68" t="s">
        <v>334</v>
      </c>
      <c r="B191" s="22" t="s">
        <v>318</v>
      </c>
      <c r="C191" s="84" t="s">
        <v>319</v>
      </c>
      <c r="D191" s="25" t="s">
        <v>335</v>
      </c>
      <c r="E191" s="22" t="s">
        <v>369</v>
      </c>
      <c r="F191" s="23" t="s">
        <v>122</v>
      </c>
      <c r="G191" s="21"/>
      <c r="H191" s="106" t="str">
        <f t="shared" si="14"/>
        <v>Nog te beantwoorden</v>
      </c>
      <c r="I191" s="28" t="s">
        <v>123</v>
      </c>
      <c r="J191" s="24" t="s">
        <v>733</v>
      </c>
      <c r="K191" s="97"/>
      <c r="L191" s="53" t="s">
        <v>80</v>
      </c>
      <c r="M191" s="65" t="s">
        <v>213</v>
      </c>
      <c r="N191" s="65" t="s">
        <v>80</v>
      </c>
      <c r="O191" s="52" t="s">
        <v>300</v>
      </c>
      <c r="P191" s="45"/>
      <c r="Q191" s="45"/>
      <c r="R191" s="45"/>
      <c r="S191" s="45"/>
      <c r="T191" s="45"/>
      <c r="U191" s="45"/>
      <c r="V191" s="45"/>
      <c r="W191" s="45"/>
      <c r="X191" s="49" t="str">
        <f t="shared" si="11"/>
        <v>Uitvragen</v>
      </c>
      <c r="Y191" s="76">
        <f t="shared" si="15"/>
        <v>1</v>
      </c>
      <c r="Z191" s="81"/>
      <c r="AA191" s="48">
        <v>1</v>
      </c>
      <c r="AB191" s="48">
        <v>1</v>
      </c>
      <c r="AC191" s="48">
        <v>1</v>
      </c>
      <c r="AD191" s="48">
        <v>1</v>
      </c>
      <c r="AE191" s="48"/>
      <c r="AF191" s="48"/>
      <c r="AG191" s="48">
        <v>1</v>
      </c>
      <c r="AH191" s="48"/>
      <c r="AI191" s="107"/>
      <c r="AJ191" s="101"/>
      <c r="AK191" s="101"/>
      <c r="AL191" s="102" t="str">
        <f t="shared" si="12"/>
        <v>ok</v>
      </c>
      <c r="AM191" s="102" t="str">
        <f t="shared" si="13"/>
        <v>ok</v>
      </c>
      <c r="AN191" s="45"/>
    </row>
    <row r="192" spans="1:40" customFormat="1" ht="60" x14ac:dyDescent="0.25">
      <c r="A192" s="68" t="s">
        <v>336</v>
      </c>
      <c r="B192" s="22" t="s">
        <v>318</v>
      </c>
      <c r="C192" s="84" t="s">
        <v>319</v>
      </c>
      <c r="D192" s="23" t="s">
        <v>337</v>
      </c>
      <c r="E192" s="22" t="s">
        <v>407</v>
      </c>
      <c r="F192" s="23" t="s">
        <v>122</v>
      </c>
      <c r="G192" s="21"/>
      <c r="H192" s="106" t="str">
        <f t="shared" si="14"/>
        <v>Nog te beantwoorden</v>
      </c>
      <c r="I192" s="28" t="s">
        <v>123</v>
      </c>
      <c r="J192" s="24" t="s">
        <v>734</v>
      </c>
      <c r="K192" s="97"/>
      <c r="L192" s="53" t="s">
        <v>80</v>
      </c>
      <c r="M192" s="65"/>
      <c r="N192" s="65" t="s">
        <v>80</v>
      </c>
      <c r="O192" s="52" t="s">
        <v>300</v>
      </c>
      <c r="P192" s="45"/>
      <c r="Q192" s="45"/>
      <c r="R192" s="45"/>
      <c r="S192" s="45"/>
      <c r="T192" s="45"/>
      <c r="U192" s="45"/>
      <c r="V192" s="45"/>
      <c r="W192" s="45"/>
      <c r="X192" s="49" t="str">
        <f t="shared" si="11"/>
        <v>Uitvragen</v>
      </c>
      <c r="Y192" s="76">
        <f t="shared" si="15"/>
        <v>1</v>
      </c>
      <c r="Z192" s="81"/>
      <c r="AA192" s="48">
        <v>1</v>
      </c>
      <c r="AB192" s="48">
        <v>1</v>
      </c>
      <c r="AC192" s="48">
        <v>1</v>
      </c>
      <c r="AD192" s="48">
        <v>1</v>
      </c>
      <c r="AE192" s="48"/>
      <c r="AF192" s="48"/>
      <c r="AG192" s="48">
        <v>1</v>
      </c>
      <c r="AH192" s="48"/>
      <c r="AI192" s="107"/>
      <c r="AJ192" s="101"/>
      <c r="AK192" s="101"/>
      <c r="AL192" s="102" t="str">
        <f t="shared" si="12"/>
        <v>ok</v>
      </c>
      <c r="AM192" s="102" t="str">
        <f t="shared" si="13"/>
        <v>ok</v>
      </c>
      <c r="AN192" s="45"/>
    </row>
    <row r="193" spans="1:40" customFormat="1" ht="48" x14ac:dyDescent="0.25">
      <c r="A193" s="68" t="s">
        <v>338</v>
      </c>
      <c r="B193" s="22" t="s">
        <v>318</v>
      </c>
      <c r="C193" s="84" t="s">
        <v>319</v>
      </c>
      <c r="D193" s="23" t="s">
        <v>339</v>
      </c>
      <c r="E193" s="22" t="s">
        <v>78</v>
      </c>
      <c r="F193" s="23" t="s">
        <v>122</v>
      </c>
      <c r="G193" s="21"/>
      <c r="H193" s="106" t="str">
        <f t="shared" si="14"/>
        <v>Nog te beantwoorden</v>
      </c>
      <c r="I193" s="28" t="s">
        <v>123</v>
      </c>
      <c r="J193" s="24" t="s">
        <v>735</v>
      </c>
      <c r="K193" s="97"/>
      <c r="L193" s="53" t="s">
        <v>80</v>
      </c>
      <c r="M193" s="65" t="s">
        <v>340</v>
      </c>
      <c r="N193" s="65" t="s">
        <v>80</v>
      </c>
      <c r="O193" s="52" t="s">
        <v>300</v>
      </c>
      <c r="P193" s="45"/>
      <c r="Q193" s="45"/>
      <c r="R193" s="45"/>
      <c r="S193" s="45"/>
      <c r="T193" s="45"/>
      <c r="U193" s="45"/>
      <c r="V193" s="45"/>
      <c r="W193" s="45"/>
      <c r="X193" s="49" t="str">
        <f t="shared" si="11"/>
        <v>Uitvragen</v>
      </c>
      <c r="Y193" s="76">
        <f t="shared" si="15"/>
        <v>1</v>
      </c>
      <c r="Z193" s="81"/>
      <c r="AA193" s="48">
        <v>1</v>
      </c>
      <c r="AB193" s="48">
        <v>1</v>
      </c>
      <c r="AC193" s="48">
        <v>1</v>
      </c>
      <c r="AD193" s="48">
        <v>1</v>
      </c>
      <c r="AE193" s="48"/>
      <c r="AF193" s="48"/>
      <c r="AG193" s="48">
        <v>1</v>
      </c>
      <c r="AH193" s="48"/>
      <c r="AI193" s="107"/>
      <c r="AJ193" s="101"/>
      <c r="AK193" s="101"/>
      <c r="AL193" s="102" t="str">
        <f t="shared" si="12"/>
        <v>ok</v>
      </c>
      <c r="AM193" s="102" t="str">
        <f t="shared" si="13"/>
        <v>ok</v>
      </c>
      <c r="AN193" s="45"/>
    </row>
    <row r="194" spans="1:40" customFormat="1" ht="60" x14ac:dyDescent="0.25">
      <c r="A194" s="68" t="s">
        <v>341</v>
      </c>
      <c r="B194" s="22" t="s">
        <v>342</v>
      </c>
      <c r="C194" s="84" t="s">
        <v>343</v>
      </c>
      <c r="D194" s="23" t="s">
        <v>344</v>
      </c>
      <c r="E194" s="22" t="s">
        <v>369</v>
      </c>
      <c r="F194" s="23" t="s">
        <v>122</v>
      </c>
      <c r="G194" s="21"/>
      <c r="H194" s="106" t="str">
        <f t="shared" si="14"/>
        <v>Nog te beantwoorden</v>
      </c>
      <c r="I194" s="28" t="s">
        <v>123</v>
      </c>
      <c r="J194" s="24" t="s">
        <v>736</v>
      </c>
      <c r="K194" s="97"/>
      <c r="L194" s="53" t="s">
        <v>130</v>
      </c>
      <c r="M194" s="71"/>
      <c r="N194" s="65" t="s">
        <v>80</v>
      </c>
      <c r="O194" s="52" t="s">
        <v>300</v>
      </c>
      <c r="P194" s="45"/>
      <c r="X194" s="49" t="str">
        <f t="shared" si="11"/>
        <v>Uitvragen</v>
      </c>
      <c r="Y194" s="76">
        <f t="shared" si="15"/>
        <v>1</v>
      </c>
      <c r="Z194" s="81"/>
      <c r="AA194" s="48">
        <v>1</v>
      </c>
      <c r="AB194" s="48">
        <v>1</v>
      </c>
      <c r="AC194" s="48">
        <v>1</v>
      </c>
      <c r="AD194" s="48">
        <v>1</v>
      </c>
      <c r="AE194" s="48"/>
      <c r="AF194" s="48"/>
      <c r="AG194" s="48">
        <v>1</v>
      </c>
      <c r="AH194" s="48"/>
      <c r="AI194" s="107"/>
      <c r="AJ194" s="101">
        <v>2</v>
      </c>
      <c r="AK194" s="101"/>
      <c r="AL194" s="102" t="str">
        <f t="shared" si="12"/>
        <v>ok</v>
      </c>
      <c r="AM194" s="102" t="str">
        <f t="shared" si="13"/>
        <v>ok</v>
      </c>
      <c r="AN194" s="45"/>
    </row>
    <row r="195" spans="1:40" customFormat="1" ht="36" x14ac:dyDescent="0.25">
      <c r="A195" s="68" t="s">
        <v>345</v>
      </c>
      <c r="B195" s="22" t="s">
        <v>342</v>
      </c>
      <c r="C195" s="84" t="s">
        <v>343</v>
      </c>
      <c r="D195" s="94" t="s">
        <v>737</v>
      </c>
      <c r="E195" s="22" t="s">
        <v>369</v>
      </c>
      <c r="F195" s="23" t="s">
        <v>122</v>
      </c>
      <c r="G195" s="21"/>
      <c r="H195" s="106" t="str">
        <f t="shared" si="14"/>
        <v>Nog te beantwoorden</v>
      </c>
      <c r="I195" s="28" t="s">
        <v>123</v>
      </c>
      <c r="J195" s="24" t="s">
        <v>738</v>
      </c>
      <c r="K195" s="97" t="s">
        <v>142</v>
      </c>
      <c r="L195" s="53" t="s">
        <v>130</v>
      </c>
      <c r="M195" s="71"/>
      <c r="N195" s="65" t="s">
        <v>80</v>
      </c>
      <c r="O195" s="52" t="s">
        <v>300</v>
      </c>
      <c r="P195" s="45"/>
      <c r="X195" s="49" t="str">
        <f t="shared" ref="X195:X217" si="16">IF(AND(OR(_OnPrem*AA195=1,_ICT_UMC*AB195=1,_KOPPELING*AC195=1,_SaaS*AD195=1,_Support*AE195=1,_SLA_EDU*AF195=1,_Medisch*AG195=1,_Data*AH195=1),Y195=1,AL195="ok",AM195="ok"),"Uitvragen","Vervallen")</f>
        <v>Uitvragen</v>
      </c>
      <c r="Y195" s="76">
        <f t="shared" si="15"/>
        <v>1</v>
      </c>
      <c r="Z195" s="81"/>
      <c r="AA195" s="48">
        <v>1</v>
      </c>
      <c r="AB195" s="48">
        <v>1</v>
      </c>
      <c r="AC195" s="48">
        <v>1</v>
      </c>
      <c r="AD195" s="48">
        <v>1</v>
      </c>
      <c r="AE195" s="48"/>
      <c r="AF195" s="48"/>
      <c r="AG195" s="48">
        <v>1</v>
      </c>
      <c r="AH195" s="48"/>
      <c r="AI195" s="107"/>
      <c r="AJ195" s="101">
        <v>2</v>
      </c>
      <c r="AK195" s="101"/>
      <c r="AL195" s="102" t="str">
        <f t="shared" ref="AL195:AL227" si="17">IF(OR(AJ195=0,_Beschik&lt;=AJ195),"ok","nok")</f>
        <v>ok</v>
      </c>
      <c r="AM195" s="102" t="str">
        <f t="shared" ref="AM195:AM227" si="18">IF(OR(AK195=0,_Vertrouw&lt;=AK195),"ok","nok")</f>
        <v>ok</v>
      </c>
      <c r="AN195" s="45"/>
    </row>
    <row r="196" spans="1:40" customFormat="1" ht="72" x14ac:dyDescent="0.25">
      <c r="A196" s="68" t="s">
        <v>739</v>
      </c>
      <c r="B196" s="22" t="s">
        <v>342</v>
      </c>
      <c r="C196" s="84" t="s">
        <v>343</v>
      </c>
      <c r="D196" s="35" t="s">
        <v>740</v>
      </c>
      <c r="E196" s="22" t="s">
        <v>369</v>
      </c>
      <c r="F196" s="23" t="s">
        <v>122</v>
      </c>
      <c r="G196" s="21"/>
      <c r="H196" s="106" t="str">
        <f t="shared" ref="H196:H217" si="19">IF(OR(Y196=-1,X196="vervallen",I196="Toegevoegd"),"Vraag vervallen","Nog te beantwoorden")</f>
        <v>Nog te beantwoorden</v>
      </c>
      <c r="I196" s="28" t="s">
        <v>123</v>
      </c>
      <c r="J196" s="24" t="s">
        <v>741</v>
      </c>
      <c r="K196" s="97" t="s">
        <v>142</v>
      </c>
      <c r="L196" s="53" t="s">
        <v>130</v>
      </c>
      <c r="M196" s="71"/>
      <c r="N196" s="65" t="s">
        <v>80</v>
      </c>
      <c r="O196" s="52" t="s">
        <v>685</v>
      </c>
      <c r="P196" s="45"/>
      <c r="X196" s="49" t="str">
        <f t="shared" si="16"/>
        <v>Uitvragen</v>
      </c>
      <c r="Y196" s="76">
        <f t="shared" ref="Y196:Y227" si="20">IF(OR(AND(_KnockOut="Ja",E196="Knockout Eis"),AND(_Verificatie="Ja",OR(E196="Verificatie Eis",E196="Gewenst"))),1,-1)</f>
        <v>1</v>
      </c>
      <c r="Z196" s="81"/>
      <c r="AA196" s="48">
        <v>1</v>
      </c>
      <c r="AB196" s="48">
        <v>1</v>
      </c>
      <c r="AC196" s="48">
        <v>1</v>
      </c>
      <c r="AD196" s="48">
        <v>1</v>
      </c>
      <c r="AE196" s="48"/>
      <c r="AF196" s="48"/>
      <c r="AG196" s="48">
        <v>1</v>
      </c>
      <c r="AH196" s="48"/>
      <c r="AI196" s="107"/>
      <c r="AJ196" s="101">
        <v>2</v>
      </c>
      <c r="AK196" s="101"/>
      <c r="AL196" s="102" t="str">
        <f t="shared" si="17"/>
        <v>ok</v>
      </c>
      <c r="AM196" s="102" t="str">
        <f t="shared" si="18"/>
        <v>ok</v>
      </c>
      <c r="AN196" s="45"/>
    </row>
    <row r="197" spans="1:40" customFormat="1" ht="36" x14ac:dyDescent="0.25">
      <c r="A197" s="68" t="s">
        <v>742</v>
      </c>
      <c r="B197" s="22" t="s">
        <v>342</v>
      </c>
      <c r="C197" s="84" t="s">
        <v>343</v>
      </c>
      <c r="D197" s="95" t="s">
        <v>743</v>
      </c>
      <c r="E197" s="22" t="s">
        <v>369</v>
      </c>
      <c r="F197" s="23" t="s">
        <v>122</v>
      </c>
      <c r="G197" s="21"/>
      <c r="H197" s="106" t="str">
        <f t="shared" si="19"/>
        <v>Nog te beantwoorden</v>
      </c>
      <c r="I197" s="28" t="s">
        <v>123</v>
      </c>
      <c r="J197" s="24" t="s">
        <v>744</v>
      </c>
      <c r="K197" s="97" t="s">
        <v>142</v>
      </c>
      <c r="L197" s="53" t="s">
        <v>130</v>
      </c>
      <c r="M197" s="71"/>
      <c r="N197" s="65" t="s">
        <v>80</v>
      </c>
      <c r="O197" s="52" t="s">
        <v>300</v>
      </c>
      <c r="P197" s="45"/>
      <c r="X197" s="49" t="str">
        <f t="shared" si="16"/>
        <v>Uitvragen</v>
      </c>
      <c r="Y197" s="76">
        <f t="shared" si="20"/>
        <v>1</v>
      </c>
      <c r="Z197" s="81"/>
      <c r="AA197" s="48">
        <v>1</v>
      </c>
      <c r="AB197" s="48">
        <v>1</v>
      </c>
      <c r="AC197" s="48">
        <v>1</v>
      </c>
      <c r="AD197" s="48">
        <v>1</v>
      </c>
      <c r="AE197" s="48"/>
      <c r="AF197" s="48"/>
      <c r="AG197" s="48">
        <v>1</v>
      </c>
      <c r="AH197" s="48"/>
      <c r="AI197" s="107"/>
      <c r="AJ197" s="101">
        <v>2</v>
      </c>
      <c r="AK197" s="101"/>
      <c r="AL197" s="102" t="str">
        <f t="shared" si="17"/>
        <v>ok</v>
      </c>
      <c r="AM197" s="102" t="str">
        <f t="shared" si="18"/>
        <v>ok</v>
      </c>
      <c r="AN197" s="45"/>
    </row>
    <row r="198" spans="1:40" customFormat="1" ht="108" x14ac:dyDescent="0.25">
      <c r="A198" s="68" t="s">
        <v>745</v>
      </c>
      <c r="B198" s="22" t="s">
        <v>342</v>
      </c>
      <c r="C198" s="84" t="s">
        <v>343</v>
      </c>
      <c r="D198" s="23" t="s">
        <v>746</v>
      </c>
      <c r="E198" s="22" t="s">
        <v>78</v>
      </c>
      <c r="F198" s="23" t="s">
        <v>122</v>
      </c>
      <c r="G198" s="21"/>
      <c r="H198" s="106" t="str">
        <f t="shared" si="19"/>
        <v>Nog te beantwoorden</v>
      </c>
      <c r="I198" s="28" t="s">
        <v>123</v>
      </c>
      <c r="J198" s="24" t="s">
        <v>747</v>
      </c>
      <c r="K198" s="97"/>
      <c r="L198" s="53" t="s">
        <v>130</v>
      </c>
      <c r="M198" s="71"/>
      <c r="N198" s="65" t="s">
        <v>80</v>
      </c>
      <c r="O198" s="52" t="s">
        <v>300</v>
      </c>
      <c r="P198" s="45"/>
      <c r="X198" s="49" t="str">
        <f t="shared" si="16"/>
        <v>Uitvragen</v>
      </c>
      <c r="Y198" s="76">
        <f t="shared" si="20"/>
        <v>1</v>
      </c>
      <c r="Z198" s="81"/>
      <c r="AA198" s="48">
        <v>1</v>
      </c>
      <c r="AB198" s="48">
        <v>1</v>
      </c>
      <c r="AC198" s="48">
        <v>1</v>
      </c>
      <c r="AD198" s="48">
        <v>1</v>
      </c>
      <c r="AE198" s="48"/>
      <c r="AF198" s="48"/>
      <c r="AG198" s="48">
        <v>1</v>
      </c>
      <c r="AH198" s="48"/>
      <c r="AI198" s="107"/>
      <c r="AJ198" s="101">
        <v>2</v>
      </c>
      <c r="AK198" s="101"/>
      <c r="AL198" s="102" t="str">
        <f t="shared" si="17"/>
        <v>ok</v>
      </c>
      <c r="AM198" s="102" t="str">
        <f t="shared" si="18"/>
        <v>ok</v>
      </c>
      <c r="AN198" s="45"/>
    </row>
    <row r="199" spans="1:40" customFormat="1" ht="72" x14ac:dyDescent="0.25">
      <c r="A199" s="68" t="s">
        <v>347</v>
      </c>
      <c r="B199" s="22" t="s">
        <v>342</v>
      </c>
      <c r="C199" s="84" t="s">
        <v>343</v>
      </c>
      <c r="D199" s="23" t="s">
        <v>348</v>
      </c>
      <c r="E199" s="22" t="s">
        <v>78</v>
      </c>
      <c r="F199" s="23" t="s">
        <v>122</v>
      </c>
      <c r="G199" s="21"/>
      <c r="H199" s="106" t="str">
        <f t="shared" si="19"/>
        <v>Nog te beantwoorden</v>
      </c>
      <c r="I199" s="28" t="s">
        <v>123</v>
      </c>
      <c r="J199" s="24" t="s">
        <v>520</v>
      </c>
      <c r="K199" s="97"/>
      <c r="L199" s="53" t="s">
        <v>80</v>
      </c>
      <c r="M199" s="71"/>
      <c r="N199" s="65" t="s">
        <v>80</v>
      </c>
      <c r="O199" s="52" t="s">
        <v>300</v>
      </c>
      <c r="P199" s="45"/>
      <c r="X199" s="49" t="str">
        <f t="shared" si="16"/>
        <v>Uitvragen</v>
      </c>
      <c r="Y199" s="76">
        <f t="shared" si="20"/>
        <v>1</v>
      </c>
      <c r="Z199" s="81"/>
      <c r="AA199" s="48">
        <v>1</v>
      </c>
      <c r="AB199" s="48">
        <v>1</v>
      </c>
      <c r="AC199" s="48">
        <v>1</v>
      </c>
      <c r="AD199" s="48">
        <v>1</v>
      </c>
      <c r="AE199" s="48"/>
      <c r="AF199" s="48"/>
      <c r="AG199" s="48">
        <v>1</v>
      </c>
      <c r="AH199" s="48"/>
      <c r="AI199" s="107"/>
      <c r="AJ199" s="101">
        <v>2</v>
      </c>
      <c r="AK199" s="101"/>
      <c r="AL199" s="102" t="str">
        <f t="shared" si="17"/>
        <v>ok</v>
      </c>
      <c r="AM199" s="102" t="str">
        <f t="shared" si="18"/>
        <v>ok</v>
      </c>
      <c r="AN199" s="45"/>
    </row>
    <row r="200" spans="1:40" customFormat="1" ht="72" x14ac:dyDescent="0.25">
      <c r="A200" s="68" t="s">
        <v>349</v>
      </c>
      <c r="B200" s="22" t="s">
        <v>342</v>
      </c>
      <c r="C200" s="84" t="s">
        <v>343</v>
      </c>
      <c r="D200" s="23" t="s">
        <v>350</v>
      </c>
      <c r="E200" s="22" t="s">
        <v>78</v>
      </c>
      <c r="F200" s="23" t="s">
        <v>122</v>
      </c>
      <c r="G200" s="21"/>
      <c r="H200" s="106" t="str">
        <f t="shared" si="19"/>
        <v>Nog te beantwoorden</v>
      </c>
      <c r="I200" s="28" t="s">
        <v>123</v>
      </c>
      <c r="J200" s="24" t="s">
        <v>520</v>
      </c>
      <c r="K200" s="97"/>
      <c r="L200" s="53" t="s">
        <v>80</v>
      </c>
      <c r="M200" s="71"/>
      <c r="N200" s="65" t="s">
        <v>80</v>
      </c>
      <c r="O200" s="52" t="s">
        <v>300</v>
      </c>
      <c r="P200" s="45"/>
      <c r="X200" s="49" t="str">
        <f t="shared" si="16"/>
        <v>Uitvragen</v>
      </c>
      <c r="Y200" s="76">
        <f t="shared" si="20"/>
        <v>1</v>
      </c>
      <c r="Z200" s="81"/>
      <c r="AA200" s="48">
        <v>1</v>
      </c>
      <c r="AB200" s="48">
        <v>1</v>
      </c>
      <c r="AC200" s="48">
        <v>1</v>
      </c>
      <c r="AD200" s="48">
        <v>1</v>
      </c>
      <c r="AE200" s="48"/>
      <c r="AF200" s="48"/>
      <c r="AG200" s="48">
        <v>1</v>
      </c>
      <c r="AH200" s="48"/>
      <c r="AI200" s="107"/>
      <c r="AJ200" s="101">
        <v>2</v>
      </c>
      <c r="AK200" s="101"/>
      <c r="AL200" s="102" t="str">
        <f t="shared" si="17"/>
        <v>ok</v>
      </c>
      <c r="AM200" s="102" t="str">
        <f t="shared" si="18"/>
        <v>ok</v>
      </c>
      <c r="AN200" s="45"/>
    </row>
    <row r="201" spans="1:40" customFormat="1" ht="72" x14ac:dyDescent="0.25">
      <c r="A201" s="68" t="s">
        <v>748</v>
      </c>
      <c r="B201" s="22" t="s">
        <v>342</v>
      </c>
      <c r="C201" s="84" t="s">
        <v>343</v>
      </c>
      <c r="D201" s="25" t="s">
        <v>749</v>
      </c>
      <c r="E201" s="22" t="s">
        <v>407</v>
      </c>
      <c r="F201" s="23" t="s">
        <v>122</v>
      </c>
      <c r="G201" s="21"/>
      <c r="H201" s="106" t="str">
        <f t="shared" si="19"/>
        <v>Vraag vervallen</v>
      </c>
      <c r="I201" s="28" t="s">
        <v>123</v>
      </c>
      <c r="J201" s="24" t="s">
        <v>750</v>
      </c>
      <c r="K201" s="97"/>
      <c r="L201" s="53" t="s">
        <v>80</v>
      </c>
      <c r="M201" s="71"/>
      <c r="N201" s="65" t="s">
        <v>80</v>
      </c>
      <c r="O201" s="52" t="s">
        <v>300</v>
      </c>
      <c r="P201" s="45"/>
      <c r="X201" s="49" t="str">
        <f t="shared" si="16"/>
        <v>Vervallen</v>
      </c>
      <c r="Y201" s="76">
        <f t="shared" si="20"/>
        <v>1</v>
      </c>
      <c r="Z201" s="81"/>
      <c r="AA201" s="48">
        <v>1</v>
      </c>
      <c r="AB201" s="48">
        <v>1</v>
      </c>
      <c r="AC201" s="48">
        <v>1</v>
      </c>
      <c r="AD201" s="48">
        <v>1</v>
      </c>
      <c r="AE201" s="48"/>
      <c r="AF201" s="48"/>
      <c r="AG201" s="48">
        <v>1</v>
      </c>
      <c r="AH201" s="48"/>
      <c r="AI201" s="107"/>
      <c r="AJ201" s="101">
        <v>1</v>
      </c>
      <c r="AK201" s="101"/>
      <c r="AL201" s="102" t="str">
        <f t="shared" si="17"/>
        <v>nok</v>
      </c>
      <c r="AM201" s="102" t="str">
        <f t="shared" si="18"/>
        <v>ok</v>
      </c>
      <c r="AN201" s="45"/>
    </row>
    <row r="202" spans="1:40" customFormat="1" ht="36" x14ac:dyDescent="0.25">
      <c r="A202" s="68" t="s">
        <v>751</v>
      </c>
      <c r="B202" s="22" t="s">
        <v>342</v>
      </c>
      <c r="C202" s="84" t="s">
        <v>343</v>
      </c>
      <c r="D202" s="23" t="s">
        <v>752</v>
      </c>
      <c r="E202" s="22" t="s">
        <v>407</v>
      </c>
      <c r="F202" s="23" t="s">
        <v>122</v>
      </c>
      <c r="G202" s="21"/>
      <c r="H202" s="106" t="str">
        <f t="shared" si="19"/>
        <v>Vraag vervallen</v>
      </c>
      <c r="I202" s="28" t="s">
        <v>123</v>
      </c>
      <c r="J202" s="24" t="s">
        <v>520</v>
      </c>
      <c r="K202" s="97"/>
      <c r="L202" s="53" t="s">
        <v>80</v>
      </c>
      <c r="M202" s="71"/>
      <c r="N202" s="65" t="s">
        <v>80</v>
      </c>
      <c r="O202" s="52" t="s">
        <v>300</v>
      </c>
      <c r="P202" s="45"/>
      <c r="X202" s="49" t="str">
        <f t="shared" si="16"/>
        <v>Vervallen</v>
      </c>
      <c r="Y202" s="76">
        <f t="shared" si="20"/>
        <v>1</v>
      </c>
      <c r="Z202" s="81"/>
      <c r="AA202" s="48">
        <v>1</v>
      </c>
      <c r="AB202" s="48">
        <v>1</v>
      </c>
      <c r="AC202" s="48">
        <v>1</v>
      </c>
      <c r="AD202" s="48">
        <v>1</v>
      </c>
      <c r="AE202" s="48"/>
      <c r="AF202" s="48"/>
      <c r="AG202" s="48">
        <v>1</v>
      </c>
      <c r="AH202" s="48"/>
      <c r="AI202" s="107"/>
      <c r="AJ202" s="101">
        <v>1</v>
      </c>
      <c r="AK202" s="101"/>
      <c r="AL202" s="102" t="str">
        <f t="shared" si="17"/>
        <v>nok</v>
      </c>
      <c r="AM202" s="102" t="str">
        <f t="shared" si="18"/>
        <v>ok</v>
      </c>
      <c r="AN202" s="45"/>
    </row>
    <row r="203" spans="1:40" customFormat="1" ht="84" x14ac:dyDescent="0.25">
      <c r="A203" s="68" t="s">
        <v>753</v>
      </c>
      <c r="B203" s="22" t="s">
        <v>342</v>
      </c>
      <c r="C203" s="84" t="s">
        <v>343</v>
      </c>
      <c r="D203" s="61" t="s">
        <v>754</v>
      </c>
      <c r="E203" s="22" t="s">
        <v>369</v>
      </c>
      <c r="F203" s="23" t="s">
        <v>122</v>
      </c>
      <c r="G203" s="21"/>
      <c r="H203" s="106" t="str">
        <f t="shared" si="19"/>
        <v>Nog te beantwoorden</v>
      </c>
      <c r="I203" s="28" t="s">
        <v>123</v>
      </c>
      <c r="J203" s="24" t="s">
        <v>755</v>
      </c>
      <c r="K203" s="97" t="s">
        <v>142</v>
      </c>
      <c r="L203" s="53" t="s">
        <v>130</v>
      </c>
      <c r="M203" s="71" t="s">
        <v>213</v>
      </c>
      <c r="N203" s="65" t="s">
        <v>80</v>
      </c>
      <c r="O203" s="52" t="s">
        <v>300</v>
      </c>
      <c r="P203" s="45"/>
      <c r="X203" s="49" t="str">
        <f t="shared" si="16"/>
        <v>Uitvragen</v>
      </c>
      <c r="Y203" s="76">
        <f t="shared" si="20"/>
        <v>1</v>
      </c>
      <c r="Z203" s="81"/>
      <c r="AA203" s="48">
        <v>1</v>
      </c>
      <c r="AB203" s="48">
        <v>1</v>
      </c>
      <c r="AC203" s="48">
        <v>1</v>
      </c>
      <c r="AD203" s="48">
        <v>1</v>
      </c>
      <c r="AE203" s="48"/>
      <c r="AF203" s="48"/>
      <c r="AG203" s="48">
        <v>1</v>
      </c>
      <c r="AH203" s="48"/>
      <c r="AI203" s="107"/>
      <c r="AJ203" s="101">
        <v>2</v>
      </c>
      <c r="AK203" s="101"/>
      <c r="AL203" s="102" t="str">
        <f t="shared" si="17"/>
        <v>ok</v>
      </c>
      <c r="AM203" s="102" t="str">
        <f t="shared" si="18"/>
        <v>ok</v>
      </c>
      <c r="AN203" s="45"/>
    </row>
    <row r="204" spans="1:40" customFormat="1" ht="36" x14ac:dyDescent="0.25">
      <c r="A204" s="68" t="s">
        <v>351</v>
      </c>
      <c r="B204" s="22" t="s">
        <v>342</v>
      </c>
      <c r="C204" s="84" t="s">
        <v>352</v>
      </c>
      <c r="D204" s="23" t="s">
        <v>353</v>
      </c>
      <c r="E204" s="22" t="s">
        <v>369</v>
      </c>
      <c r="F204" s="23" t="s">
        <v>122</v>
      </c>
      <c r="G204" s="21"/>
      <c r="H204" s="106" t="str">
        <f t="shared" si="19"/>
        <v>Nog te beantwoorden</v>
      </c>
      <c r="I204" s="28" t="s">
        <v>123</v>
      </c>
      <c r="J204" s="24" t="s">
        <v>756</v>
      </c>
      <c r="K204" s="97" t="s">
        <v>142</v>
      </c>
      <c r="L204" s="53" t="s">
        <v>130</v>
      </c>
      <c r="M204" s="71" t="s">
        <v>213</v>
      </c>
      <c r="N204" s="65" t="s">
        <v>80</v>
      </c>
      <c r="O204" s="52" t="s">
        <v>300</v>
      </c>
      <c r="P204" s="45"/>
      <c r="X204" s="49" t="str">
        <f t="shared" si="16"/>
        <v>Uitvragen</v>
      </c>
      <c r="Y204" s="76">
        <f t="shared" si="20"/>
        <v>1</v>
      </c>
      <c r="Z204" s="81"/>
      <c r="AA204" s="48">
        <v>1</v>
      </c>
      <c r="AB204" s="48">
        <v>1</v>
      </c>
      <c r="AC204" s="48">
        <v>1</v>
      </c>
      <c r="AD204" s="48">
        <v>1</v>
      </c>
      <c r="AE204" s="48"/>
      <c r="AF204" s="48"/>
      <c r="AG204" s="48">
        <v>1</v>
      </c>
      <c r="AH204" s="48"/>
      <c r="AI204" s="107"/>
      <c r="AJ204" s="101"/>
      <c r="AK204" s="101"/>
      <c r="AL204" s="102" t="str">
        <f t="shared" si="17"/>
        <v>ok</v>
      </c>
      <c r="AM204" s="102" t="str">
        <f t="shared" si="18"/>
        <v>ok</v>
      </c>
      <c r="AN204" s="45"/>
    </row>
    <row r="205" spans="1:40" customFormat="1" ht="24" x14ac:dyDescent="0.25">
      <c r="A205" s="68" t="s">
        <v>757</v>
      </c>
      <c r="B205" s="22" t="s">
        <v>342</v>
      </c>
      <c r="C205" s="84" t="s">
        <v>352</v>
      </c>
      <c r="D205" s="23" t="s">
        <v>758</v>
      </c>
      <c r="E205" s="22" t="s">
        <v>407</v>
      </c>
      <c r="F205" s="23" t="s">
        <v>161</v>
      </c>
      <c r="G205" s="21" t="s">
        <v>421</v>
      </c>
      <c r="H205" s="106" t="str">
        <f t="shared" si="19"/>
        <v>Vraag vervallen</v>
      </c>
      <c r="I205" s="28" t="s">
        <v>123</v>
      </c>
      <c r="J205" s="24"/>
      <c r="K205" s="97" t="s">
        <v>142</v>
      </c>
      <c r="L205" s="53" t="s">
        <v>130</v>
      </c>
      <c r="M205" s="71"/>
      <c r="N205" s="65" t="s">
        <v>130</v>
      </c>
      <c r="O205" s="52" t="s">
        <v>759</v>
      </c>
      <c r="P205" s="45"/>
      <c r="X205" s="49" t="str">
        <f t="shared" si="16"/>
        <v>Vervallen</v>
      </c>
      <c r="Y205" s="76">
        <f t="shared" si="20"/>
        <v>1</v>
      </c>
      <c r="Z205" s="81"/>
      <c r="AA205" s="48">
        <v>1</v>
      </c>
      <c r="AB205" s="48">
        <v>1</v>
      </c>
      <c r="AC205" s="48">
        <v>1</v>
      </c>
      <c r="AD205" s="48">
        <v>1</v>
      </c>
      <c r="AE205" s="48"/>
      <c r="AF205" s="48"/>
      <c r="AG205" s="48">
        <v>1</v>
      </c>
      <c r="AH205" s="48"/>
      <c r="AI205" s="107"/>
      <c r="AJ205" s="101">
        <v>1</v>
      </c>
      <c r="AK205" s="101"/>
      <c r="AL205" s="102" t="str">
        <f t="shared" si="17"/>
        <v>nok</v>
      </c>
      <c r="AM205" s="102" t="str">
        <f t="shared" si="18"/>
        <v>ok</v>
      </c>
      <c r="AN205" s="45"/>
    </row>
    <row r="206" spans="1:40" customFormat="1" ht="48" x14ac:dyDescent="0.25">
      <c r="A206" s="68" t="s">
        <v>760</v>
      </c>
      <c r="B206" s="22" t="s">
        <v>342</v>
      </c>
      <c r="C206" s="84" t="s">
        <v>352</v>
      </c>
      <c r="D206" s="23" t="s">
        <v>761</v>
      </c>
      <c r="E206" s="22" t="s">
        <v>369</v>
      </c>
      <c r="F206" s="23" t="s">
        <v>122</v>
      </c>
      <c r="G206" s="21"/>
      <c r="H206" s="106" t="str">
        <f t="shared" si="19"/>
        <v>Nog te beantwoorden</v>
      </c>
      <c r="I206" s="28" t="s">
        <v>370</v>
      </c>
      <c r="J206" s="24" t="s">
        <v>762</v>
      </c>
      <c r="K206" s="97"/>
      <c r="L206" s="53" t="s">
        <v>130</v>
      </c>
      <c r="M206" s="71"/>
      <c r="N206" s="65" t="s">
        <v>80</v>
      </c>
      <c r="O206" s="52" t="s">
        <v>300</v>
      </c>
      <c r="P206" s="45"/>
      <c r="X206" s="49" t="str">
        <f t="shared" si="16"/>
        <v>Uitvragen</v>
      </c>
      <c r="Y206" s="76">
        <f t="shared" si="20"/>
        <v>1</v>
      </c>
      <c r="Z206" s="81"/>
      <c r="AA206" s="48">
        <v>1</v>
      </c>
      <c r="AB206" s="48">
        <v>1</v>
      </c>
      <c r="AC206" s="48">
        <v>1</v>
      </c>
      <c r="AD206" s="48">
        <v>1</v>
      </c>
      <c r="AE206" s="48"/>
      <c r="AF206" s="48"/>
      <c r="AG206" s="48">
        <v>1</v>
      </c>
      <c r="AH206" s="48"/>
      <c r="AI206" s="107"/>
      <c r="AJ206" s="101">
        <v>2</v>
      </c>
      <c r="AK206" s="101"/>
      <c r="AL206" s="102" t="str">
        <f t="shared" si="17"/>
        <v>ok</v>
      </c>
      <c r="AM206" s="102" t="str">
        <f t="shared" si="18"/>
        <v>ok</v>
      </c>
      <c r="AN206" s="45"/>
    </row>
    <row r="207" spans="1:40" customFormat="1" ht="36" x14ac:dyDescent="0.25">
      <c r="A207" s="68" t="s">
        <v>763</v>
      </c>
      <c r="B207" s="22" t="s">
        <v>342</v>
      </c>
      <c r="C207" s="84" t="s">
        <v>352</v>
      </c>
      <c r="D207" s="84" t="s">
        <v>764</v>
      </c>
      <c r="E207" s="22" t="s">
        <v>369</v>
      </c>
      <c r="F207" s="23" t="s">
        <v>122</v>
      </c>
      <c r="G207" s="21"/>
      <c r="H207" s="106" t="str">
        <f t="shared" si="19"/>
        <v>Nog te beantwoorden</v>
      </c>
      <c r="I207" s="28" t="s">
        <v>370</v>
      </c>
      <c r="J207" s="24" t="s">
        <v>765</v>
      </c>
      <c r="K207" s="97"/>
      <c r="L207" s="53" t="s">
        <v>130</v>
      </c>
      <c r="M207" s="71"/>
      <c r="N207" s="65" t="s">
        <v>80</v>
      </c>
      <c r="O207" s="52" t="s">
        <v>300</v>
      </c>
      <c r="P207" s="45"/>
      <c r="X207" s="49" t="str">
        <f t="shared" si="16"/>
        <v>Uitvragen</v>
      </c>
      <c r="Y207" s="76">
        <f t="shared" si="20"/>
        <v>1</v>
      </c>
      <c r="Z207" s="81"/>
      <c r="AA207" s="48">
        <v>1</v>
      </c>
      <c r="AB207" s="48">
        <v>1</v>
      </c>
      <c r="AC207" s="48">
        <v>1</v>
      </c>
      <c r="AD207" s="48">
        <v>1</v>
      </c>
      <c r="AE207" s="48"/>
      <c r="AF207" s="48"/>
      <c r="AG207" s="48">
        <v>1</v>
      </c>
      <c r="AH207" s="48"/>
      <c r="AI207" s="107"/>
      <c r="AJ207" s="101"/>
      <c r="AK207" s="101"/>
      <c r="AL207" s="102" t="str">
        <f t="shared" si="17"/>
        <v>ok</v>
      </c>
      <c r="AM207" s="102" t="str">
        <f t="shared" si="18"/>
        <v>ok</v>
      </c>
      <c r="AN207" s="45"/>
    </row>
    <row r="208" spans="1:40" customFormat="1" ht="24" x14ac:dyDescent="0.25">
      <c r="A208" s="68" t="s">
        <v>766</v>
      </c>
      <c r="B208" s="22" t="s">
        <v>342</v>
      </c>
      <c r="C208" s="84" t="s">
        <v>352</v>
      </c>
      <c r="D208" s="26" t="s">
        <v>767</v>
      </c>
      <c r="E208" s="22" t="s">
        <v>369</v>
      </c>
      <c r="F208" s="23" t="s">
        <v>122</v>
      </c>
      <c r="G208" s="21"/>
      <c r="H208" s="106" t="str">
        <f t="shared" si="19"/>
        <v>Nog te beantwoorden</v>
      </c>
      <c r="I208" s="28" t="s">
        <v>370</v>
      </c>
      <c r="J208" s="24" t="s">
        <v>409</v>
      </c>
      <c r="K208" s="97" t="s">
        <v>142</v>
      </c>
      <c r="L208" s="53" t="s">
        <v>130</v>
      </c>
      <c r="M208" s="71"/>
      <c r="N208" s="65" t="s">
        <v>80</v>
      </c>
      <c r="O208" s="52" t="s">
        <v>300</v>
      </c>
      <c r="P208" s="45"/>
      <c r="X208" s="49" t="str">
        <f t="shared" si="16"/>
        <v>Uitvragen</v>
      </c>
      <c r="Y208" s="76">
        <f t="shared" si="20"/>
        <v>1</v>
      </c>
      <c r="Z208" s="81"/>
      <c r="AA208" s="48">
        <v>1</v>
      </c>
      <c r="AB208" s="48">
        <v>1</v>
      </c>
      <c r="AC208" s="48">
        <v>1</v>
      </c>
      <c r="AD208" s="48">
        <v>1</v>
      </c>
      <c r="AE208" s="48"/>
      <c r="AF208" s="48"/>
      <c r="AG208" s="48">
        <v>1</v>
      </c>
      <c r="AH208" s="48"/>
      <c r="AI208" s="107"/>
      <c r="AJ208" s="101"/>
      <c r="AK208" s="101"/>
      <c r="AL208" s="102" t="str">
        <f t="shared" si="17"/>
        <v>ok</v>
      </c>
      <c r="AM208" s="102" t="str">
        <f t="shared" si="18"/>
        <v>ok</v>
      </c>
      <c r="AN208" s="45"/>
    </row>
    <row r="209" spans="1:40" customFormat="1" ht="48" x14ac:dyDescent="0.25">
      <c r="A209" s="68" t="s">
        <v>354</v>
      </c>
      <c r="B209" s="22" t="s">
        <v>342</v>
      </c>
      <c r="C209" s="84" t="s">
        <v>352</v>
      </c>
      <c r="D209" s="23" t="s">
        <v>355</v>
      </c>
      <c r="E209" s="22" t="s">
        <v>369</v>
      </c>
      <c r="F209" s="23" t="s">
        <v>122</v>
      </c>
      <c r="G209" s="21"/>
      <c r="H209" s="106" t="str">
        <f t="shared" si="19"/>
        <v>Nog te beantwoorden</v>
      </c>
      <c r="I209" s="28" t="s">
        <v>123</v>
      </c>
      <c r="J209" s="24"/>
      <c r="K209" s="97"/>
      <c r="L209" s="53" t="s">
        <v>130</v>
      </c>
      <c r="M209" s="71" t="s">
        <v>213</v>
      </c>
      <c r="N209" s="65" t="s">
        <v>80</v>
      </c>
      <c r="O209" s="52" t="s">
        <v>300</v>
      </c>
      <c r="P209" s="45"/>
      <c r="X209" s="49" t="str">
        <f t="shared" si="16"/>
        <v>Uitvragen</v>
      </c>
      <c r="Y209" s="76">
        <f t="shared" si="20"/>
        <v>1</v>
      </c>
      <c r="Z209" s="81"/>
      <c r="AA209" s="48">
        <v>1</v>
      </c>
      <c r="AB209" s="48">
        <v>1</v>
      </c>
      <c r="AC209" s="48">
        <v>1</v>
      </c>
      <c r="AD209" s="48">
        <v>1</v>
      </c>
      <c r="AE209" s="48"/>
      <c r="AF209" s="48"/>
      <c r="AG209" s="48">
        <v>1</v>
      </c>
      <c r="AH209" s="48"/>
      <c r="AI209" s="107"/>
      <c r="AJ209" s="101">
        <v>2</v>
      </c>
      <c r="AK209" s="101"/>
      <c r="AL209" s="102" t="str">
        <f t="shared" si="17"/>
        <v>ok</v>
      </c>
      <c r="AM209" s="102" t="str">
        <f t="shared" si="18"/>
        <v>ok</v>
      </c>
      <c r="AN209" s="45"/>
    </row>
    <row r="210" spans="1:40" customFormat="1" ht="48" x14ac:dyDescent="0.25">
      <c r="A210" s="68" t="s">
        <v>768</v>
      </c>
      <c r="B210" s="22" t="s">
        <v>342</v>
      </c>
      <c r="C210" s="84" t="s">
        <v>352</v>
      </c>
      <c r="D210" s="25" t="s">
        <v>769</v>
      </c>
      <c r="E210" s="22" t="s">
        <v>369</v>
      </c>
      <c r="F210" s="23" t="s">
        <v>122</v>
      </c>
      <c r="G210" s="21"/>
      <c r="H210" s="106" t="str">
        <f t="shared" si="19"/>
        <v>Nog te beantwoorden</v>
      </c>
      <c r="I210" s="28" t="s">
        <v>123</v>
      </c>
      <c r="J210" s="24" t="s">
        <v>520</v>
      </c>
      <c r="K210" s="97"/>
      <c r="L210" s="53" t="s">
        <v>130</v>
      </c>
      <c r="M210" s="71" t="s">
        <v>213</v>
      </c>
      <c r="N210" s="65" t="s">
        <v>80</v>
      </c>
      <c r="O210" s="52" t="s">
        <v>300</v>
      </c>
      <c r="P210" s="45"/>
      <c r="X210" s="49" t="str">
        <f t="shared" si="16"/>
        <v>Uitvragen</v>
      </c>
      <c r="Y210" s="76">
        <f t="shared" si="20"/>
        <v>1</v>
      </c>
      <c r="Z210" s="81"/>
      <c r="AA210" s="48">
        <v>1</v>
      </c>
      <c r="AB210" s="48">
        <v>1</v>
      </c>
      <c r="AC210" s="48">
        <v>1</v>
      </c>
      <c r="AD210" s="48">
        <v>1</v>
      </c>
      <c r="AE210" s="48"/>
      <c r="AF210" s="48"/>
      <c r="AG210" s="48">
        <v>1</v>
      </c>
      <c r="AH210" s="48"/>
      <c r="AI210" s="107"/>
      <c r="AJ210" s="101">
        <v>2</v>
      </c>
      <c r="AK210" s="101"/>
      <c r="AL210" s="102" t="str">
        <f t="shared" si="17"/>
        <v>ok</v>
      </c>
      <c r="AM210" s="102" t="str">
        <f t="shared" si="18"/>
        <v>ok</v>
      </c>
      <c r="AN210" s="45"/>
    </row>
    <row r="211" spans="1:40" customFormat="1" ht="48" x14ac:dyDescent="0.25">
      <c r="A211" s="68" t="s">
        <v>770</v>
      </c>
      <c r="B211" s="22" t="s">
        <v>342</v>
      </c>
      <c r="C211" s="84" t="s">
        <v>352</v>
      </c>
      <c r="D211" s="23" t="s">
        <v>771</v>
      </c>
      <c r="E211" s="22" t="s">
        <v>369</v>
      </c>
      <c r="F211" s="23" t="s">
        <v>122</v>
      </c>
      <c r="G211" s="21"/>
      <c r="H211" s="106" t="str">
        <f t="shared" si="19"/>
        <v>Nog te beantwoorden</v>
      </c>
      <c r="I211" s="28" t="s">
        <v>123</v>
      </c>
      <c r="J211" s="24" t="s">
        <v>772</v>
      </c>
      <c r="K211" s="97" t="s">
        <v>142</v>
      </c>
      <c r="L211" s="53" t="s">
        <v>130</v>
      </c>
      <c r="M211" s="71" t="s">
        <v>213</v>
      </c>
      <c r="N211" s="65" t="s">
        <v>80</v>
      </c>
      <c r="O211" s="52" t="s">
        <v>300</v>
      </c>
      <c r="P211" s="45"/>
      <c r="X211" s="49" t="str">
        <f t="shared" si="16"/>
        <v>Uitvragen</v>
      </c>
      <c r="Y211" s="76">
        <f t="shared" si="20"/>
        <v>1</v>
      </c>
      <c r="Z211" s="81"/>
      <c r="AA211" s="48">
        <v>1</v>
      </c>
      <c r="AB211" s="48">
        <v>1</v>
      </c>
      <c r="AC211" s="48">
        <v>1</v>
      </c>
      <c r="AD211" s="48">
        <v>1</v>
      </c>
      <c r="AE211" s="48"/>
      <c r="AF211" s="48"/>
      <c r="AG211" s="48">
        <v>1</v>
      </c>
      <c r="AH211" s="48"/>
      <c r="AI211" s="107"/>
      <c r="AJ211" s="101"/>
      <c r="AK211" s="101"/>
      <c r="AL211" s="102" t="str">
        <f t="shared" si="17"/>
        <v>ok</v>
      </c>
      <c r="AM211" s="102" t="str">
        <f t="shared" si="18"/>
        <v>ok</v>
      </c>
      <c r="AN211" s="45"/>
    </row>
    <row r="212" spans="1:40" customFormat="1" ht="24" x14ac:dyDescent="0.25">
      <c r="A212" s="68" t="s">
        <v>773</v>
      </c>
      <c r="B212" s="22" t="s">
        <v>342</v>
      </c>
      <c r="C212" s="84" t="s">
        <v>352</v>
      </c>
      <c r="D212" s="23" t="s">
        <v>774</v>
      </c>
      <c r="E212" s="22" t="s">
        <v>407</v>
      </c>
      <c r="F212" s="23" t="s">
        <v>122</v>
      </c>
      <c r="G212" s="21"/>
      <c r="H212" s="106" t="str">
        <f t="shared" si="19"/>
        <v>Vraag vervallen</v>
      </c>
      <c r="I212" s="28" t="s">
        <v>123</v>
      </c>
      <c r="J212" s="24" t="s">
        <v>772</v>
      </c>
      <c r="K212" s="97"/>
      <c r="L212" s="53" t="s">
        <v>80</v>
      </c>
      <c r="M212" s="71"/>
      <c r="N212" s="65" t="s">
        <v>80</v>
      </c>
      <c r="O212" s="52" t="s">
        <v>685</v>
      </c>
      <c r="P212" s="45"/>
      <c r="X212" s="49" t="str">
        <f t="shared" si="16"/>
        <v>Vervallen</v>
      </c>
      <c r="Y212" s="76">
        <f t="shared" si="20"/>
        <v>1</v>
      </c>
      <c r="Z212" s="81"/>
      <c r="AA212" s="48">
        <v>1</v>
      </c>
      <c r="AB212" s="48">
        <v>1</v>
      </c>
      <c r="AC212" s="48">
        <v>1</v>
      </c>
      <c r="AD212" s="48">
        <v>1</v>
      </c>
      <c r="AE212" s="48"/>
      <c r="AF212" s="48"/>
      <c r="AG212" s="48">
        <v>1</v>
      </c>
      <c r="AH212" s="48"/>
      <c r="AI212" s="107"/>
      <c r="AJ212" s="101">
        <v>1</v>
      </c>
      <c r="AK212" s="101"/>
      <c r="AL212" s="102" t="str">
        <f t="shared" si="17"/>
        <v>nok</v>
      </c>
      <c r="AM212" s="102" t="str">
        <f t="shared" si="18"/>
        <v>ok</v>
      </c>
      <c r="AN212" s="45"/>
    </row>
    <row r="213" spans="1:40" customFormat="1" ht="36" x14ac:dyDescent="0.25">
      <c r="A213" s="68" t="s">
        <v>775</v>
      </c>
      <c r="B213" s="22" t="s">
        <v>342</v>
      </c>
      <c r="C213" s="84" t="s">
        <v>352</v>
      </c>
      <c r="D213" s="23" t="s">
        <v>776</v>
      </c>
      <c r="E213" s="22" t="s">
        <v>407</v>
      </c>
      <c r="F213" s="23" t="s">
        <v>122</v>
      </c>
      <c r="G213" s="21"/>
      <c r="H213" s="106" t="str">
        <f t="shared" si="19"/>
        <v>Nog te beantwoorden</v>
      </c>
      <c r="I213" s="28" t="s">
        <v>123</v>
      </c>
      <c r="J213" s="24" t="s">
        <v>772</v>
      </c>
      <c r="K213" s="97"/>
      <c r="L213" s="49" t="s">
        <v>130</v>
      </c>
      <c r="M213" s="71"/>
      <c r="N213" s="65" t="s">
        <v>80</v>
      </c>
      <c r="O213" s="52" t="s">
        <v>300</v>
      </c>
      <c r="P213" s="45"/>
      <c r="X213" s="49" t="str">
        <f t="shared" si="16"/>
        <v>Uitvragen</v>
      </c>
      <c r="Y213" s="76">
        <f t="shared" si="20"/>
        <v>1</v>
      </c>
      <c r="Z213" s="81"/>
      <c r="AA213" s="48">
        <v>1</v>
      </c>
      <c r="AB213" s="48">
        <v>1</v>
      </c>
      <c r="AC213" s="48">
        <v>1</v>
      </c>
      <c r="AD213" s="48">
        <v>1</v>
      </c>
      <c r="AE213" s="48"/>
      <c r="AF213" s="48"/>
      <c r="AG213" s="48">
        <v>1</v>
      </c>
      <c r="AH213" s="48"/>
      <c r="AI213" s="107"/>
      <c r="AJ213" s="101"/>
      <c r="AK213" s="101"/>
      <c r="AL213" s="102" t="str">
        <f t="shared" si="17"/>
        <v>ok</v>
      </c>
      <c r="AM213" s="102" t="str">
        <f t="shared" si="18"/>
        <v>ok</v>
      </c>
      <c r="AN213" s="45"/>
    </row>
    <row r="214" spans="1:40" customFormat="1" ht="72" x14ac:dyDescent="0.25">
      <c r="A214" s="68" t="s">
        <v>777</v>
      </c>
      <c r="B214" s="22" t="s">
        <v>342</v>
      </c>
      <c r="C214" s="84" t="s">
        <v>352</v>
      </c>
      <c r="D214" s="25" t="s">
        <v>778</v>
      </c>
      <c r="E214" s="22" t="s">
        <v>369</v>
      </c>
      <c r="F214" s="23" t="s">
        <v>122</v>
      </c>
      <c r="G214" s="21"/>
      <c r="H214" s="106" t="str">
        <f t="shared" si="19"/>
        <v>Nog te beantwoorden</v>
      </c>
      <c r="I214" s="28" t="s">
        <v>370</v>
      </c>
      <c r="J214" s="24" t="s">
        <v>779</v>
      </c>
      <c r="K214" s="97"/>
      <c r="L214" s="53" t="s">
        <v>130</v>
      </c>
      <c r="M214" s="71"/>
      <c r="N214" s="65" t="s">
        <v>80</v>
      </c>
      <c r="O214" s="52" t="s">
        <v>300</v>
      </c>
      <c r="P214" s="45"/>
      <c r="X214" s="49" t="str">
        <f t="shared" si="16"/>
        <v>Uitvragen</v>
      </c>
      <c r="Y214" s="76">
        <f t="shared" si="20"/>
        <v>1</v>
      </c>
      <c r="Z214" s="81"/>
      <c r="AA214" s="48">
        <v>1</v>
      </c>
      <c r="AB214" s="48">
        <v>1</v>
      </c>
      <c r="AC214" s="48">
        <v>1</v>
      </c>
      <c r="AD214" s="48">
        <v>1</v>
      </c>
      <c r="AE214" s="48"/>
      <c r="AF214" s="48"/>
      <c r="AG214" s="48">
        <v>1</v>
      </c>
      <c r="AH214" s="48"/>
      <c r="AI214" s="107"/>
      <c r="AJ214" s="101">
        <v>2</v>
      </c>
      <c r="AK214" s="101"/>
      <c r="AL214" s="102" t="str">
        <f t="shared" si="17"/>
        <v>ok</v>
      </c>
      <c r="AM214" s="102" t="str">
        <f t="shared" si="18"/>
        <v>ok</v>
      </c>
      <c r="AN214" s="45"/>
    </row>
    <row r="215" spans="1:40" customFormat="1" ht="60" x14ac:dyDescent="0.25">
      <c r="A215" s="68" t="s">
        <v>780</v>
      </c>
      <c r="B215" s="22" t="s">
        <v>342</v>
      </c>
      <c r="C215" s="84" t="s">
        <v>352</v>
      </c>
      <c r="D215" s="23" t="s">
        <v>781</v>
      </c>
      <c r="E215" s="22" t="s">
        <v>369</v>
      </c>
      <c r="F215" s="23" t="s">
        <v>122</v>
      </c>
      <c r="G215" s="21"/>
      <c r="H215" s="106" t="str">
        <f t="shared" si="19"/>
        <v>Nog te beantwoorden</v>
      </c>
      <c r="I215" s="28" t="s">
        <v>123</v>
      </c>
      <c r="J215" s="24" t="s">
        <v>782</v>
      </c>
      <c r="K215" s="97"/>
      <c r="L215" s="53" t="s">
        <v>130</v>
      </c>
      <c r="M215" s="71"/>
      <c r="N215" s="65" t="s">
        <v>80</v>
      </c>
      <c r="O215" s="52" t="s">
        <v>300</v>
      </c>
      <c r="P215" s="45"/>
      <c r="X215" s="49" t="str">
        <f t="shared" si="16"/>
        <v>Uitvragen</v>
      </c>
      <c r="Y215" s="76">
        <f t="shared" si="20"/>
        <v>1</v>
      </c>
      <c r="Z215" s="81"/>
      <c r="AA215" s="48">
        <v>1</v>
      </c>
      <c r="AB215" s="48">
        <v>1</v>
      </c>
      <c r="AC215" s="48">
        <v>1</v>
      </c>
      <c r="AD215" s="48">
        <v>1</v>
      </c>
      <c r="AE215" s="48"/>
      <c r="AF215" s="48"/>
      <c r="AG215" s="48">
        <v>1</v>
      </c>
      <c r="AH215" s="48"/>
      <c r="AI215" s="107"/>
      <c r="AJ215" s="101">
        <v>2</v>
      </c>
      <c r="AK215" s="101"/>
      <c r="AL215" s="102" t="str">
        <f t="shared" si="17"/>
        <v>ok</v>
      </c>
      <c r="AM215" s="102" t="str">
        <f t="shared" si="18"/>
        <v>ok</v>
      </c>
      <c r="AN215" s="45"/>
    </row>
    <row r="216" spans="1:40" customFormat="1" ht="60" x14ac:dyDescent="0.25">
      <c r="A216" s="68" t="s">
        <v>356</v>
      </c>
      <c r="B216" s="22" t="s">
        <v>357</v>
      </c>
      <c r="C216" s="84" t="s">
        <v>358</v>
      </c>
      <c r="D216" s="23" t="s">
        <v>359</v>
      </c>
      <c r="E216" s="22" t="s">
        <v>369</v>
      </c>
      <c r="F216" s="23" t="s">
        <v>122</v>
      </c>
      <c r="G216" s="21"/>
      <c r="H216" s="106" t="str">
        <f t="shared" si="19"/>
        <v>Nog te beantwoorden</v>
      </c>
      <c r="I216" s="28" t="s">
        <v>123</v>
      </c>
      <c r="J216" s="24" t="s">
        <v>783</v>
      </c>
      <c r="K216" s="97"/>
      <c r="L216" s="53" t="s">
        <v>130</v>
      </c>
      <c r="M216" s="71"/>
      <c r="N216" s="65" t="s">
        <v>80</v>
      </c>
      <c r="O216" s="52" t="s">
        <v>300</v>
      </c>
      <c r="X216" s="49" t="str">
        <f t="shared" si="16"/>
        <v>Uitvragen</v>
      </c>
      <c r="Y216" s="76">
        <f t="shared" si="20"/>
        <v>1</v>
      </c>
      <c r="Z216" s="81"/>
      <c r="AA216" s="48">
        <v>1</v>
      </c>
      <c r="AB216" s="48">
        <v>1</v>
      </c>
      <c r="AC216" s="48">
        <v>1</v>
      </c>
      <c r="AD216" s="48">
        <v>1</v>
      </c>
      <c r="AE216" s="48"/>
      <c r="AF216" s="48"/>
      <c r="AG216" s="48">
        <v>1</v>
      </c>
      <c r="AH216" s="48"/>
      <c r="AI216" s="107"/>
      <c r="AJ216" s="101"/>
      <c r="AK216" s="101"/>
      <c r="AL216" s="102" t="str">
        <f t="shared" si="17"/>
        <v>ok</v>
      </c>
      <c r="AM216" s="102" t="str">
        <f t="shared" si="18"/>
        <v>ok</v>
      </c>
      <c r="AN216" s="45"/>
    </row>
    <row r="217" spans="1:40" customFormat="1" ht="72" x14ac:dyDescent="0.25">
      <c r="A217" s="68" t="s">
        <v>360</v>
      </c>
      <c r="B217" s="22" t="s">
        <v>119</v>
      </c>
      <c r="C217" s="84" t="s">
        <v>358</v>
      </c>
      <c r="D217" s="23" t="s">
        <v>361</v>
      </c>
      <c r="E217" s="22" t="s">
        <v>369</v>
      </c>
      <c r="F217" s="23" t="s">
        <v>122</v>
      </c>
      <c r="G217" s="21"/>
      <c r="H217" s="106" t="str">
        <f t="shared" si="19"/>
        <v>Nog te beantwoorden</v>
      </c>
      <c r="I217" s="28" t="s">
        <v>123</v>
      </c>
      <c r="J217" s="24" t="s">
        <v>784</v>
      </c>
      <c r="K217" s="97"/>
      <c r="L217" s="53" t="s">
        <v>130</v>
      </c>
      <c r="M217" s="71"/>
      <c r="N217" s="65" t="s">
        <v>80</v>
      </c>
      <c r="O217" s="52" t="s">
        <v>300</v>
      </c>
      <c r="X217" s="49" t="str">
        <f t="shared" si="16"/>
        <v>Uitvragen</v>
      </c>
      <c r="Y217" s="76">
        <f t="shared" si="20"/>
        <v>1</v>
      </c>
      <c r="Z217" s="81"/>
      <c r="AA217" s="48">
        <v>1</v>
      </c>
      <c r="AB217" s="48">
        <v>1</v>
      </c>
      <c r="AC217" s="48">
        <v>1</v>
      </c>
      <c r="AD217" s="48">
        <v>1</v>
      </c>
      <c r="AE217" s="48"/>
      <c r="AF217" s="48"/>
      <c r="AG217" s="48">
        <v>1</v>
      </c>
      <c r="AH217" s="48"/>
      <c r="AI217" s="107"/>
      <c r="AJ217" s="101"/>
      <c r="AK217" s="101"/>
      <c r="AL217" s="102" t="str">
        <f t="shared" si="17"/>
        <v>ok</v>
      </c>
      <c r="AM217" s="102" t="str">
        <f t="shared" si="18"/>
        <v>ok</v>
      </c>
      <c r="AN217" s="45"/>
    </row>
    <row r="218" spans="1:40" ht="15" x14ac:dyDescent="0.25">
      <c r="A218" s="89" t="s">
        <v>785</v>
      </c>
      <c r="B218" s="87"/>
      <c r="C218" s="112"/>
      <c r="D218" s="30" t="s">
        <v>786</v>
      </c>
      <c r="E218" s="30"/>
      <c r="F218" s="30"/>
      <c r="G218" s="28"/>
      <c r="H218" s="106" t="str">
        <f t="shared" ref="H218:H227" si="21">IF(_Toev&lt;&gt;"Ja","Vraag vervallen","Nog te beantwoorden")</f>
        <v>Nog te beantwoorden</v>
      </c>
      <c r="I218" s="28" t="s">
        <v>77</v>
      </c>
      <c r="J218" s="88"/>
      <c r="L218" s="53" t="s">
        <v>787</v>
      </c>
      <c r="M218" s="71"/>
      <c r="P218"/>
      <c r="Q218"/>
      <c r="R218"/>
      <c r="S218"/>
      <c r="T218"/>
      <c r="U218"/>
      <c r="V218"/>
      <c r="W218"/>
      <c r="X218" s="49" t="str">
        <f t="shared" ref="X218:X227" si="22">IF(_Toev&lt;&gt;"Ja","Vervallen","Uitvragen")</f>
        <v>Uitvragen</v>
      </c>
      <c r="Y218" s="76">
        <f t="shared" si="20"/>
        <v>-1</v>
      </c>
      <c r="Z218" s="81"/>
      <c r="AA218" s="48">
        <v>1</v>
      </c>
      <c r="AB218" s="48">
        <v>1</v>
      </c>
      <c r="AC218" s="48">
        <v>1</v>
      </c>
      <c r="AD218" s="48">
        <v>1</v>
      </c>
      <c r="AE218" s="48"/>
      <c r="AF218" s="48"/>
      <c r="AG218" s="48">
        <v>1</v>
      </c>
      <c r="AH218" s="48"/>
      <c r="AI218" s="107"/>
      <c r="AJ218" s="101"/>
      <c r="AK218" s="101"/>
      <c r="AL218" s="102" t="str">
        <f t="shared" si="17"/>
        <v>ok</v>
      </c>
      <c r="AM218" s="102" t="str">
        <f t="shared" si="18"/>
        <v>ok</v>
      </c>
    </row>
    <row r="219" spans="1:40" ht="15" x14ac:dyDescent="0.25">
      <c r="A219" s="89" t="s">
        <v>788</v>
      </c>
      <c r="B219" s="87"/>
      <c r="C219" s="112"/>
      <c r="D219" s="30" t="s">
        <v>786</v>
      </c>
      <c r="E219" s="30"/>
      <c r="F219" s="30"/>
      <c r="G219" s="28"/>
      <c r="H219" s="106" t="str">
        <f t="shared" si="21"/>
        <v>Nog te beantwoorden</v>
      </c>
      <c r="I219" s="28" t="s">
        <v>77</v>
      </c>
      <c r="J219" s="88"/>
      <c r="L219" s="53" t="s">
        <v>787</v>
      </c>
      <c r="M219" s="71"/>
      <c r="P219"/>
      <c r="Q219"/>
      <c r="R219"/>
      <c r="S219"/>
      <c r="T219"/>
      <c r="U219"/>
      <c r="V219"/>
      <c r="W219"/>
      <c r="X219" s="49" t="str">
        <f t="shared" si="22"/>
        <v>Uitvragen</v>
      </c>
      <c r="Y219" s="76">
        <f t="shared" si="20"/>
        <v>-1</v>
      </c>
      <c r="Z219" s="81"/>
      <c r="AA219" s="48">
        <v>1</v>
      </c>
      <c r="AB219" s="48">
        <v>1</v>
      </c>
      <c r="AC219" s="48">
        <v>1</v>
      </c>
      <c r="AD219" s="48">
        <v>1</v>
      </c>
      <c r="AE219" s="48"/>
      <c r="AF219" s="48"/>
      <c r="AG219" s="48">
        <v>1</v>
      </c>
      <c r="AH219" s="48"/>
      <c r="AI219" s="107"/>
      <c r="AJ219" s="101"/>
      <c r="AK219" s="101"/>
      <c r="AL219" s="102" t="str">
        <f t="shared" si="17"/>
        <v>ok</v>
      </c>
      <c r="AM219" s="102" t="str">
        <f t="shared" si="18"/>
        <v>ok</v>
      </c>
    </row>
    <row r="220" spans="1:40" ht="15" x14ac:dyDescent="0.25">
      <c r="A220" s="89" t="s">
        <v>789</v>
      </c>
      <c r="B220" s="87"/>
      <c r="C220" s="112"/>
      <c r="D220" s="30" t="s">
        <v>786</v>
      </c>
      <c r="E220" s="30"/>
      <c r="F220" s="30"/>
      <c r="G220" s="28"/>
      <c r="H220" s="106" t="str">
        <f t="shared" si="21"/>
        <v>Nog te beantwoorden</v>
      </c>
      <c r="I220" s="28" t="s">
        <v>77</v>
      </c>
      <c r="J220" s="88"/>
      <c r="L220" s="53" t="s">
        <v>787</v>
      </c>
      <c r="M220" s="71"/>
      <c r="P220"/>
      <c r="Q220"/>
      <c r="R220"/>
      <c r="S220"/>
      <c r="T220"/>
      <c r="U220"/>
      <c r="V220"/>
      <c r="W220"/>
      <c r="X220" s="49" t="str">
        <f t="shared" si="22"/>
        <v>Uitvragen</v>
      </c>
      <c r="Y220" s="76">
        <f t="shared" si="20"/>
        <v>-1</v>
      </c>
      <c r="Z220" s="81"/>
      <c r="AA220" s="48">
        <v>1</v>
      </c>
      <c r="AB220" s="48">
        <v>1</v>
      </c>
      <c r="AC220" s="48">
        <v>1</v>
      </c>
      <c r="AD220" s="48">
        <v>1</v>
      </c>
      <c r="AE220" s="48"/>
      <c r="AF220" s="48"/>
      <c r="AG220" s="48">
        <v>1</v>
      </c>
      <c r="AH220" s="48"/>
      <c r="AI220" s="107"/>
      <c r="AJ220" s="101"/>
      <c r="AK220" s="101"/>
      <c r="AL220" s="102" t="str">
        <f t="shared" si="17"/>
        <v>ok</v>
      </c>
      <c r="AM220" s="102" t="str">
        <f t="shared" si="18"/>
        <v>ok</v>
      </c>
    </row>
    <row r="221" spans="1:40" ht="15" x14ac:dyDescent="0.25">
      <c r="A221" s="89" t="s">
        <v>790</v>
      </c>
      <c r="B221" s="87"/>
      <c r="C221" s="112"/>
      <c r="D221" s="30" t="s">
        <v>786</v>
      </c>
      <c r="E221" s="30"/>
      <c r="F221" s="30"/>
      <c r="G221" s="28"/>
      <c r="H221" s="106" t="str">
        <f t="shared" si="21"/>
        <v>Nog te beantwoorden</v>
      </c>
      <c r="I221" s="28" t="s">
        <v>77</v>
      </c>
      <c r="J221" s="88"/>
      <c r="L221" s="53" t="s">
        <v>787</v>
      </c>
      <c r="M221" s="71"/>
      <c r="P221"/>
      <c r="Q221"/>
      <c r="R221"/>
      <c r="S221"/>
      <c r="T221"/>
      <c r="U221"/>
      <c r="V221"/>
      <c r="W221"/>
      <c r="X221" s="49" t="str">
        <f t="shared" si="22"/>
        <v>Uitvragen</v>
      </c>
      <c r="Y221" s="76">
        <f t="shared" si="20"/>
        <v>-1</v>
      </c>
      <c r="Z221" s="81"/>
      <c r="AA221" s="48">
        <v>1</v>
      </c>
      <c r="AB221" s="48">
        <v>1</v>
      </c>
      <c r="AC221" s="48">
        <v>1</v>
      </c>
      <c r="AD221" s="48">
        <v>1</v>
      </c>
      <c r="AE221" s="48"/>
      <c r="AF221" s="48"/>
      <c r="AG221" s="48">
        <v>1</v>
      </c>
      <c r="AH221" s="48"/>
      <c r="AI221" s="107"/>
      <c r="AJ221" s="101"/>
      <c r="AK221" s="101"/>
      <c r="AL221" s="102" t="str">
        <f t="shared" si="17"/>
        <v>ok</v>
      </c>
      <c r="AM221" s="102" t="str">
        <f t="shared" si="18"/>
        <v>ok</v>
      </c>
    </row>
    <row r="222" spans="1:40" ht="15" x14ac:dyDescent="0.25">
      <c r="A222" s="89" t="s">
        <v>791</v>
      </c>
      <c r="B222" s="87"/>
      <c r="C222" s="112"/>
      <c r="D222" s="30" t="s">
        <v>786</v>
      </c>
      <c r="E222" s="30"/>
      <c r="F222" s="30"/>
      <c r="G222" s="28"/>
      <c r="H222" s="106" t="str">
        <f t="shared" si="21"/>
        <v>Nog te beantwoorden</v>
      </c>
      <c r="I222" s="28" t="s">
        <v>77</v>
      </c>
      <c r="J222" s="88"/>
      <c r="L222" s="53"/>
      <c r="M222" s="71"/>
      <c r="P222"/>
      <c r="Q222"/>
      <c r="R222"/>
      <c r="S222"/>
      <c r="T222"/>
      <c r="U222"/>
      <c r="V222"/>
      <c r="W222"/>
      <c r="X222" s="49" t="str">
        <f t="shared" si="22"/>
        <v>Uitvragen</v>
      </c>
      <c r="Y222" s="76">
        <f t="shared" si="20"/>
        <v>-1</v>
      </c>
      <c r="Z222" s="81"/>
      <c r="AA222" s="48">
        <v>1</v>
      </c>
      <c r="AB222" s="48">
        <v>1</v>
      </c>
      <c r="AC222" s="48">
        <v>1</v>
      </c>
      <c r="AD222" s="48">
        <v>1</v>
      </c>
      <c r="AE222" s="48"/>
      <c r="AF222" s="48"/>
      <c r="AG222" s="48">
        <v>1</v>
      </c>
      <c r="AH222" s="48"/>
      <c r="AI222" s="107"/>
      <c r="AJ222" s="101"/>
      <c r="AK222" s="101"/>
      <c r="AL222" s="102" t="str">
        <f t="shared" si="17"/>
        <v>ok</v>
      </c>
      <c r="AM222" s="102" t="str">
        <f t="shared" si="18"/>
        <v>ok</v>
      </c>
    </row>
    <row r="223" spans="1:40" ht="15" x14ac:dyDescent="0.25">
      <c r="A223" s="89" t="s">
        <v>792</v>
      </c>
      <c r="B223" s="87"/>
      <c r="C223" s="112"/>
      <c r="D223" s="30" t="s">
        <v>786</v>
      </c>
      <c r="E223" s="30"/>
      <c r="F223" s="30"/>
      <c r="G223" s="28"/>
      <c r="H223" s="106" t="str">
        <f t="shared" si="21"/>
        <v>Nog te beantwoorden</v>
      </c>
      <c r="I223" s="28" t="s">
        <v>77</v>
      </c>
      <c r="J223" s="88"/>
      <c r="L223" s="53"/>
      <c r="M223" s="71"/>
      <c r="P223"/>
      <c r="Q223"/>
      <c r="R223"/>
      <c r="S223"/>
      <c r="T223"/>
      <c r="U223"/>
      <c r="V223"/>
      <c r="W223"/>
      <c r="X223" s="49" t="str">
        <f t="shared" si="22"/>
        <v>Uitvragen</v>
      </c>
      <c r="Y223" s="76">
        <f t="shared" si="20"/>
        <v>-1</v>
      </c>
      <c r="Z223" s="81"/>
      <c r="AA223" s="48">
        <v>1</v>
      </c>
      <c r="AB223" s="48">
        <v>1</v>
      </c>
      <c r="AC223" s="48">
        <v>1</v>
      </c>
      <c r="AD223" s="48">
        <v>1</v>
      </c>
      <c r="AE223" s="48"/>
      <c r="AF223" s="48"/>
      <c r="AG223" s="48">
        <v>1</v>
      </c>
      <c r="AH223" s="48"/>
      <c r="AI223" s="107"/>
      <c r="AJ223" s="101"/>
      <c r="AK223" s="101"/>
      <c r="AL223" s="102" t="str">
        <f t="shared" si="17"/>
        <v>ok</v>
      </c>
      <c r="AM223" s="102" t="str">
        <f t="shared" si="18"/>
        <v>ok</v>
      </c>
    </row>
    <row r="224" spans="1:40" ht="15" x14ac:dyDescent="0.25">
      <c r="A224" s="89" t="s">
        <v>793</v>
      </c>
      <c r="B224" s="87"/>
      <c r="C224" s="112"/>
      <c r="D224" s="30" t="s">
        <v>786</v>
      </c>
      <c r="E224" s="30"/>
      <c r="F224" s="30"/>
      <c r="G224" s="28"/>
      <c r="H224" s="106" t="str">
        <f t="shared" si="21"/>
        <v>Nog te beantwoorden</v>
      </c>
      <c r="I224" s="28" t="s">
        <v>77</v>
      </c>
      <c r="J224" s="88"/>
      <c r="L224" s="53"/>
      <c r="M224" s="71"/>
      <c r="P224"/>
      <c r="Q224"/>
      <c r="R224"/>
      <c r="S224"/>
      <c r="T224"/>
      <c r="U224"/>
      <c r="V224"/>
      <c r="W224"/>
      <c r="X224" s="49" t="str">
        <f t="shared" si="22"/>
        <v>Uitvragen</v>
      </c>
      <c r="Y224" s="76">
        <f t="shared" si="20"/>
        <v>-1</v>
      </c>
      <c r="Z224" s="81"/>
      <c r="AA224" s="48">
        <v>1</v>
      </c>
      <c r="AB224" s="48">
        <v>1</v>
      </c>
      <c r="AC224" s="48">
        <v>1</v>
      </c>
      <c r="AD224" s="48">
        <v>1</v>
      </c>
      <c r="AE224" s="48"/>
      <c r="AF224" s="48"/>
      <c r="AG224" s="48">
        <v>1</v>
      </c>
      <c r="AH224" s="48"/>
      <c r="AI224" s="107"/>
      <c r="AJ224" s="101"/>
      <c r="AK224" s="101"/>
      <c r="AL224" s="102" t="str">
        <f t="shared" si="17"/>
        <v>ok</v>
      </c>
      <c r="AM224" s="102" t="str">
        <f t="shared" si="18"/>
        <v>ok</v>
      </c>
    </row>
    <row r="225" spans="1:39" ht="15" x14ac:dyDescent="0.25">
      <c r="A225" s="89" t="s">
        <v>794</v>
      </c>
      <c r="B225" s="87"/>
      <c r="C225" s="112"/>
      <c r="D225" s="30" t="s">
        <v>786</v>
      </c>
      <c r="E225" s="30"/>
      <c r="F225" s="30"/>
      <c r="G225" s="28"/>
      <c r="H225" s="106" t="str">
        <f t="shared" si="21"/>
        <v>Nog te beantwoorden</v>
      </c>
      <c r="I225" s="28" t="s">
        <v>77</v>
      </c>
      <c r="J225" s="88"/>
      <c r="L225" s="53"/>
      <c r="M225" s="71"/>
      <c r="P225"/>
      <c r="Q225"/>
      <c r="R225"/>
      <c r="S225"/>
      <c r="T225"/>
      <c r="U225"/>
      <c r="V225"/>
      <c r="W225"/>
      <c r="X225" s="49" t="str">
        <f t="shared" si="22"/>
        <v>Uitvragen</v>
      </c>
      <c r="Y225" s="76">
        <f t="shared" si="20"/>
        <v>-1</v>
      </c>
      <c r="Z225" s="81"/>
      <c r="AA225" s="48">
        <v>1</v>
      </c>
      <c r="AB225" s="48">
        <v>1</v>
      </c>
      <c r="AC225" s="48">
        <v>1</v>
      </c>
      <c r="AD225" s="48">
        <v>1</v>
      </c>
      <c r="AE225" s="48"/>
      <c r="AF225" s="48"/>
      <c r="AG225" s="48">
        <v>1</v>
      </c>
      <c r="AH225" s="48"/>
      <c r="AI225" s="107"/>
      <c r="AJ225" s="101"/>
      <c r="AK225" s="101"/>
      <c r="AL225" s="102" t="str">
        <f t="shared" si="17"/>
        <v>ok</v>
      </c>
      <c r="AM225" s="102" t="str">
        <f t="shared" si="18"/>
        <v>ok</v>
      </c>
    </row>
    <row r="226" spans="1:39" ht="15" x14ac:dyDescent="0.25">
      <c r="A226" s="89" t="s">
        <v>795</v>
      </c>
      <c r="B226" s="87"/>
      <c r="C226" s="112"/>
      <c r="D226" s="30" t="s">
        <v>786</v>
      </c>
      <c r="E226" s="30"/>
      <c r="F226" s="30"/>
      <c r="G226" s="28"/>
      <c r="H226" s="106" t="str">
        <f t="shared" si="21"/>
        <v>Nog te beantwoorden</v>
      </c>
      <c r="I226" s="28" t="s">
        <v>77</v>
      </c>
      <c r="J226" s="88"/>
      <c r="L226" s="53"/>
      <c r="M226" s="71"/>
      <c r="P226"/>
      <c r="Q226"/>
      <c r="R226"/>
      <c r="S226"/>
      <c r="T226"/>
      <c r="U226"/>
      <c r="V226"/>
      <c r="W226"/>
      <c r="X226" s="49" t="str">
        <f t="shared" si="22"/>
        <v>Uitvragen</v>
      </c>
      <c r="Y226" s="76">
        <f t="shared" si="20"/>
        <v>-1</v>
      </c>
      <c r="Z226" s="81"/>
      <c r="AA226" s="48">
        <v>1</v>
      </c>
      <c r="AB226" s="48">
        <v>1</v>
      </c>
      <c r="AC226" s="48">
        <v>1</v>
      </c>
      <c r="AD226" s="48">
        <v>1</v>
      </c>
      <c r="AE226" s="48"/>
      <c r="AF226" s="48"/>
      <c r="AG226" s="48">
        <v>1</v>
      </c>
      <c r="AH226" s="48"/>
      <c r="AI226" s="107"/>
      <c r="AJ226" s="101"/>
      <c r="AK226" s="101"/>
      <c r="AL226" s="102" t="str">
        <f t="shared" si="17"/>
        <v>ok</v>
      </c>
      <c r="AM226" s="102" t="str">
        <f t="shared" si="18"/>
        <v>ok</v>
      </c>
    </row>
    <row r="227" spans="1:39" ht="15" x14ac:dyDescent="0.25">
      <c r="A227" s="89" t="s">
        <v>796</v>
      </c>
      <c r="B227" s="87"/>
      <c r="C227" s="112"/>
      <c r="D227" s="30" t="s">
        <v>786</v>
      </c>
      <c r="E227" s="30"/>
      <c r="F227" s="30"/>
      <c r="G227" s="28"/>
      <c r="H227" s="106" t="str">
        <f t="shared" si="21"/>
        <v>Nog te beantwoorden</v>
      </c>
      <c r="I227" s="28" t="s">
        <v>77</v>
      </c>
      <c r="J227" s="88"/>
      <c r="L227" s="53"/>
      <c r="M227" s="71"/>
      <c r="P227"/>
      <c r="Q227"/>
      <c r="R227"/>
      <c r="S227"/>
      <c r="T227"/>
      <c r="U227"/>
      <c r="V227"/>
      <c r="W227"/>
      <c r="X227" s="49" t="str">
        <f t="shared" si="22"/>
        <v>Uitvragen</v>
      </c>
      <c r="Y227" s="76">
        <f t="shared" si="20"/>
        <v>-1</v>
      </c>
      <c r="Z227" s="81"/>
      <c r="AA227" s="48">
        <v>1</v>
      </c>
      <c r="AB227" s="48">
        <v>1</v>
      </c>
      <c r="AC227" s="48">
        <v>1</v>
      </c>
      <c r="AD227" s="48">
        <v>1</v>
      </c>
      <c r="AE227" s="48"/>
      <c r="AF227" s="48"/>
      <c r="AG227" s="48">
        <v>1</v>
      </c>
      <c r="AH227" s="48"/>
      <c r="AI227" s="107"/>
      <c r="AJ227" s="101"/>
      <c r="AK227" s="101"/>
      <c r="AL227" s="102" t="str">
        <f t="shared" si="17"/>
        <v>ok</v>
      </c>
      <c r="AM227" s="102" t="str">
        <f t="shared" si="18"/>
        <v>ok</v>
      </c>
    </row>
    <row r="228" spans="1:39" x14ac:dyDescent="0.2">
      <c r="J228" s="51"/>
    </row>
    <row r="229" spans="1:39" x14ac:dyDescent="0.2">
      <c r="J229" s="51"/>
    </row>
  </sheetData>
  <sheetProtection algorithmName="SHA-512" hashValue="htW6vSHyqFfvoh3C7ODaIPeTssNM47PgQGczPzeCCh3rswoNKY+Lq3f6svbUyk3WXKmON9kI5S/nOhO5xsnoHw==" saltValue="fEBsPWU0GfzB2++IwC3vJA==" spinCount="100000" sheet="1" objects="1" scenarios="1" autoFilter="0"/>
  <autoFilter ref="A2:AM227" xr:uid="{C6107490-A57B-446B-984C-D21B1B3BD192}"/>
  <mergeCells count="2">
    <mergeCell ref="H1:I1"/>
    <mergeCell ref="A1:G1"/>
  </mergeCells>
  <phoneticPr fontId="27" type="noConversion"/>
  <conditionalFormatting sqref="N3:N227">
    <cfRule type="expression" dxfId="0" priority="19">
      <formula>$N3&lt;&gt;$L3</formula>
    </cfRule>
  </conditionalFormatting>
  <dataValidations count="4">
    <dataValidation type="list" allowBlank="1" showInputMessage="1" showErrorMessage="1" sqref="G8:G10 G25 G83 G93 G120 G123 G126 G128 G182 G202 G208 G91" xr:uid="{87CF4DD6-7830-4D1A-BE29-25F68BAC01D8}">
      <formula1>"kort, uitgebreid, zeer uigebreid"</formula1>
    </dataValidation>
    <dataValidation type="list" allowBlank="1" showInputMessage="1" showErrorMessage="1" sqref="B218:B227" xr:uid="{84B0A9B7-C42E-4D0E-B05E-6709E14286A6}">
      <formula1>lst_Paragraaf</formula1>
    </dataValidation>
    <dataValidation type="list" allowBlank="1" showInputMessage="1" showErrorMessage="1" sqref="E218:E227" xr:uid="{9B39568E-DBD1-470C-A907-33DD1DF80384}">
      <formula1>TypeVragen</formula1>
    </dataValidation>
    <dataValidation type="list" allowBlank="1" showInputMessage="1" showErrorMessage="1" sqref="F218:F227" xr:uid="{75DAEF35-6A6F-42B8-9377-71F8B91A0E51}">
      <formula1>TypeAntw</formula1>
    </dataValidation>
  </dataValidations>
  <pageMargins left="0.39370078740157499" right="0.39370078740157499" top="0.39370078740157499" bottom="0.39370078740157499" header="0.31496062992126" footer="0.31496062992126"/>
  <pageSetup paperSize="8" scale="82" fitToHeight="0" orientation="landscape" r:id="rId1"/>
  <headerFooter>
    <oddFooter>&amp;L&amp;D&amp;C&amp;A&amp;Rblad &amp;P van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003" r:id="rId4" name="Button 331">
              <controlPr defaultSize="0" print="0" autoFill="0" autoPict="0" macro="[0]!Genereer_PvE4">
                <anchor moveWithCells="1" sizeWithCells="1">
                  <from>
                    <xdr:col>4</xdr:col>
                    <xdr:colOff>257175</xdr:colOff>
                    <xdr:row>0</xdr:row>
                    <xdr:rowOff>95250</xdr:rowOff>
                  </from>
                  <to>
                    <xdr:col>6</xdr:col>
                    <xdr:colOff>333375</xdr:colOff>
                    <xdr:row>0</xdr:row>
                    <xdr:rowOff>438150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B894B78-88E0-42D7-8730-8B894554AF76}">
          <x14:formula1>
            <xm:f>Keuzelijst!$A$2:$A$9</xm:f>
          </x14:formula1>
          <xm:sqref>H3:H227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92376-F453-4082-B921-FFF32CC4C3CC}">
  <sheetPr codeName="Blad20"/>
  <dimension ref="A1:E12"/>
  <sheetViews>
    <sheetView topLeftCell="A22" workbookViewId="0">
      <selection activeCell="A12" sqref="A12"/>
    </sheetView>
  </sheetViews>
  <sheetFormatPr defaultRowHeight="15" x14ac:dyDescent="0.25"/>
  <cols>
    <col min="3" max="3" width="18.28515625" customWidth="1"/>
  </cols>
  <sheetData>
    <row r="1" spans="1:5" x14ac:dyDescent="0.25">
      <c r="A1" s="6" t="s">
        <v>797</v>
      </c>
      <c r="B1" s="6" t="s">
        <v>798</v>
      </c>
      <c r="C1" s="6" t="s">
        <v>799</v>
      </c>
      <c r="D1" s="6"/>
      <c r="E1" s="6"/>
    </row>
    <row r="12" spans="1:5" x14ac:dyDescent="0.25">
      <c r="A12" s="57" t="s">
        <v>800</v>
      </c>
    </row>
  </sheetData>
  <sheetProtection algorithmName="SHA-512" hashValue="EU21PV1UGtu1e9wtqOP0Ppf3msKdFqS579vRlTmeN6aLSOkX8Y0ZWMGpZLAdL8PIpPP4riLL89CnJ8728d7LZA==" saltValue="mJ+PqHTxuY3gjxJTMtF+aw==" spinCount="100000" sheet="1" objects="1" scenarios="1" autoFilter="0"/>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21">
    <tabColor rgb="FFFFFF00"/>
    <pageSetUpPr fitToPage="1"/>
  </sheetPr>
  <dimension ref="A1:O15"/>
  <sheetViews>
    <sheetView workbookViewId="0">
      <selection activeCell="E38" sqref="E38"/>
    </sheetView>
  </sheetViews>
  <sheetFormatPr defaultColWidth="9.140625" defaultRowHeight="12" x14ac:dyDescent="0.2"/>
  <cols>
    <col min="1" max="1" width="18.28515625" style="45" customWidth="1"/>
    <col min="2" max="2" width="1.85546875" style="45" customWidth="1"/>
    <col min="3" max="3" width="21.42578125" style="45" customWidth="1"/>
    <col min="4" max="4" width="2.5703125" style="45" customWidth="1"/>
    <col min="5" max="5" width="17.7109375" style="45" customWidth="1"/>
    <col min="6" max="6" width="2" style="45" customWidth="1"/>
    <col min="7" max="7" width="17.7109375" style="45" customWidth="1"/>
    <col min="8" max="8" width="1.7109375" style="45" customWidth="1"/>
    <col min="9" max="9" width="9.140625" style="45"/>
    <col min="10" max="10" width="1.5703125" style="45" customWidth="1"/>
    <col min="11" max="11" width="20.7109375" style="45" customWidth="1"/>
    <col min="12" max="12" width="2.140625" style="45" customWidth="1"/>
    <col min="13" max="13" width="23.7109375" style="45" customWidth="1"/>
    <col min="14" max="14" width="2.28515625" style="45" customWidth="1"/>
    <col min="15" max="15" width="23" style="45" customWidth="1"/>
    <col min="16" max="16384" width="9.140625" style="45"/>
  </cols>
  <sheetData>
    <row r="1" spans="1:15" x14ac:dyDescent="0.2">
      <c r="A1" s="50" t="s">
        <v>801</v>
      </c>
      <c r="C1" s="50" t="s">
        <v>802</v>
      </c>
      <c r="E1" s="50" t="s">
        <v>803</v>
      </c>
      <c r="G1" s="50" t="s">
        <v>804</v>
      </c>
      <c r="I1" s="50" t="s">
        <v>805</v>
      </c>
      <c r="K1" s="50" t="s">
        <v>806</v>
      </c>
      <c r="M1" s="50" t="s">
        <v>91</v>
      </c>
      <c r="O1" s="50" t="s">
        <v>807</v>
      </c>
    </row>
    <row r="2" spans="1:15" x14ac:dyDescent="0.2">
      <c r="A2" s="45" t="s">
        <v>48</v>
      </c>
      <c r="C2" s="45" t="s">
        <v>122</v>
      </c>
      <c r="E2" s="45" t="s">
        <v>42</v>
      </c>
      <c r="G2" s="45" t="s">
        <v>42</v>
      </c>
      <c r="I2" s="45" t="s">
        <v>48</v>
      </c>
      <c r="K2" s="111" t="s">
        <v>22</v>
      </c>
      <c r="M2" s="45" t="s">
        <v>119</v>
      </c>
      <c r="O2" s="45" t="s">
        <v>407</v>
      </c>
    </row>
    <row r="3" spans="1:15" x14ac:dyDescent="0.2">
      <c r="A3" s="45" t="s">
        <v>61</v>
      </c>
      <c r="C3" s="45" t="s">
        <v>161</v>
      </c>
      <c r="E3" s="45" t="s">
        <v>38</v>
      </c>
      <c r="G3" s="45" t="s">
        <v>38</v>
      </c>
      <c r="I3" s="45" t="s">
        <v>61</v>
      </c>
      <c r="K3" s="45" t="s">
        <v>808</v>
      </c>
      <c r="M3" s="45" t="s">
        <v>144</v>
      </c>
      <c r="O3" s="45" t="s">
        <v>78</v>
      </c>
    </row>
    <row r="4" spans="1:15" x14ac:dyDescent="0.2">
      <c r="A4" s="45" t="s">
        <v>809</v>
      </c>
      <c r="C4" s="45" t="s">
        <v>147</v>
      </c>
      <c r="E4" s="45" t="s">
        <v>810</v>
      </c>
      <c r="G4" s="45" t="s">
        <v>810</v>
      </c>
      <c r="M4" s="45" t="s">
        <v>156</v>
      </c>
      <c r="O4" s="45" t="s">
        <v>369</v>
      </c>
    </row>
    <row r="5" spans="1:15" x14ac:dyDescent="0.2">
      <c r="A5" s="45" t="s">
        <v>811</v>
      </c>
      <c r="E5" s="45" t="s">
        <v>812</v>
      </c>
      <c r="M5" s="45" t="s">
        <v>165</v>
      </c>
    </row>
    <row r="6" spans="1:15" x14ac:dyDescent="0.2">
      <c r="A6" s="45" t="s">
        <v>813</v>
      </c>
      <c r="M6" s="45" t="s">
        <v>229</v>
      </c>
    </row>
    <row r="7" spans="1:15" x14ac:dyDescent="0.2">
      <c r="A7" s="45" t="s">
        <v>814</v>
      </c>
      <c r="M7" s="45" t="s">
        <v>235</v>
      </c>
    </row>
    <row r="8" spans="1:15" x14ac:dyDescent="0.2">
      <c r="A8" s="45" t="s">
        <v>161</v>
      </c>
      <c r="M8" s="45" t="s">
        <v>244</v>
      </c>
    </row>
    <row r="9" spans="1:15" x14ac:dyDescent="0.2">
      <c r="A9" s="45" t="s">
        <v>79</v>
      </c>
      <c r="M9" s="45" t="s">
        <v>254</v>
      </c>
    </row>
    <row r="10" spans="1:15" x14ac:dyDescent="0.2">
      <c r="M10" s="45" t="s">
        <v>273</v>
      </c>
    </row>
    <row r="11" spans="1:15" x14ac:dyDescent="0.2">
      <c r="M11" s="45" t="s">
        <v>297</v>
      </c>
    </row>
    <row r="12" spans="1:15" x14ac:dyDescent="0.2">
      <c r="M12" s="45" t="s">
        <v>314</v>
      </c>
    </row>
    <row r="13" spans="1:15" x14ac:dyDescent="0.2">
      <c r="M13" s="45" t="s">
        <v>318</v>
      </c>
    </row>
    <row r="14" spans="1:15" x14ac:dyDescent="0.2">
      <c r="M14" s="45" t="s">
        <v>342</v>
      </c>
    </row>
    <row r="15" spans="1:15" x14ac:dyDescent="0.2">
      <c r="M15" s="45" t="s">
        <v>357</v>
      </c>
    </row>
  </sheetData>
  <sheetProtection algorithmName="SHA-512" hashValue="Y69EFOMIqEVuEyDbccNLjSRNWKDpIIyrVtEtmUccY02/RSTwrQL0LGeweK+RSDP/WezyXhdtEeP+JDqBQ694EA==" saltValue="v+m7axlwQC+aZVrsbL4/og==" spinCount="100000" sheet="1" objects="1" scenarios="1" autoFilter="0"/>
  <sortState xmlns:xlrd2="http://schemas.microsoft.com/office/spreadsheetml/2017/richdata2" ref="O2:O4">
    <sortCondition ref="O2:O4"/>
  </sortState>
  <pageMargins left="0.39370078740157499" right="0.39370078740157499" top="0.39370078740157499" bottom="0.39370078740157499" header="0.31496062992126" footer="0.31496062992126"/>
  <pageSetup paperSize="9" fitToHeight="0" orientation="landscape" r:id="rId1"/>
  <headerFooter>
    <oddHeader>&amp;C&amp;A</oddHeader>
    <oddFooter>&amp;L&amp;D&amp;Rblad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98C5897271C4C92EAC93F4BDACA88" ma:contentTypeVersion="3" ma:contentTypeDescription="Een nieuw document maken." ma:contentTypeScope="" ma:versionID="2b93a72f5af3bf7717ea74810802a286">
  <xsd:schema xmlns:xsd="http://www.w3.org/2001/XMLSchema" xmlns:xs="http://www.w3.org/2001/XMLSchema" xmlns:p="http://schemas.microsoft.com/office/2006/metadata/properties" xmlns:ns2="1d61d65e-a090-4dde-9307-6162606efcb0" targetNamespace="http://schemas.microsoft.com/office/2006/metadata/properties" ma:root="true" ma:fieldsID="70d0dc04a3fd31283800ce329aee7f3d" ns2:_="">
    <xsd:import namespace="1d61d65e-a090-4dde-9307-6162606efcb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1d65e-a090-4dde-9307-6162606efc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A18F53-F4BB-4DFB-BD2A-7C34E5DB8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1d65e-a090-4dde-9307-6162606ef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5E7BE6-9A5C-41C0-AAF8-3B00A0FC132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03B01A9-13B8-4A21-B8F0-05774EB455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30</vt:i4>
      </vt:variant>
    </vt:vector>
  </HeadingPairs>
  <TitlesOfParts>
    <vt:vector size="35" baseType="lpstr">
      <vt:lpstr>Voorblad</vt:lpstr>
      <vt:lpstr>PvE vragen</vt:lpstr>
      <vt:lpstr>Werkblad</vt:lpstr>
      <vt:lpstr>Document wijzigingen</vt:lpstr>
      <vt:lpstr>Keuzelijst</vt:lpstr>
      <vt:lpstr>_1a</vt:lpstr>
      <vt:lpstr>_1b</vt:lpstr>
      <vt:lpstr>_1c</vt:lpstr>
      <vt:lpstr>_Beschik</vt:lpstr>
      <vt:lpstr>_BivB</vt:lpstr>
      <vt:lpstr>_BivI</vt:lpstr>
      <vt:lpstr>_BivV</vt:lpstr>
      <vt:lpstr>_Data</vt:lpstr>
      <vt:lpstr>_DemandNr</vt:lpstr>
      <vt:lpstr>_ICT_UMC</vt:lpstr>
      <vt:lpstr>_Int</vt:lpstr>
      <vt:lpstr>_KnockOut</vt:lpstr>
      <vt:lpstr>_KOPPELING</vt:lpstr>
      <vt:lpstr>_Leverancier</vt:lpstr>
      <vt:lpstr>_Medisch</vt:lpstr>
      <vt:lpstr>_MldFase</vt:lpstr>
      <vt:lpstr>_OnPrem</vt:lpstr>
      <vt:lpstr>_Product</vt:lpstr>
      <vt:lpstr>_Project</vt:lpstr>
      <vt:lpstr>_SaaS</vt:lpstr>
      <vt:lpstr>_SLA_EDU</vt:lpstr>
      <vt:lpstr>_Stage</vt:lpstr>
      <vt:lpstr>_Support</vt:lpstr>
      <vt:lpstr>_Toev</vt:lpstr>
      <vt:lpstr>_Verificatie</vt:lpstr>
      <vt:lpstr>_Vertr</vt:lpstr>
      <vt:lpstr>_Vertrouw</vt:lpstr>
      <vt:lpstr>lst_Paragraaf</vt:lpstr>
      <vt:lpstr>TypeAntw</vt:lpstr>
      <vt:lpstr>TypeVragen</vt:lpstr>
    </vt:vector>
  </TitlesOfParts>
  <Manager/>
  <Company>Amsterdam 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Dienst ICT - PvE</dc:title>
  <dc:subject>Technische PvE van Dienst ICT</dc:subject>
  <dc:creator>Heuvel, J.P.W. van den (Hans)</dc:creator>
  <cp:keywords/>
  <dc:description/>
  <cp:lastModifiedBy>Bakker, R. (Ryan)</cp:lastModifiedBy>
  <cp:revision/>
  <dcterms:created xsi:type="dcterms:W3CDTF">2018-06-14T12:47:40Z</dcterms:created>
  <dcterms:modified xsi:type="dcterms:W3CDTF">2025-08-14T13:19:38Z</dcterms:modified>
  <cp:category>Document classificatie: Intern</cp:category>
  <cp:contentStatus>Versie: 1.1 - 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0x010100DD898C5897271C4C92EAC93F4BDACA88</vt:lpwstr>
  </property>
  <property fmtid="{D5CDD505-2E9C-101B-9397-08002B2CF9AE}" pid="3" name="MediaServiceImageTags">
    <vt:lpwstr/>
  </property>
</Properties>
</file>