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2" documentId="8_{8A741FA6-15E8-451D-B42A-43533006E83A}" xr6:coauthVersionLast="47" xr6:coauthVersionMax="47" xr10:uidLastSave="{768473DE-D3C3-4227-B9FD-FE70D6F48B21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2" i="1" l="1"/>
  <c r="P23" i="1"/>
  <c r="K89" i="1" l="1"/>
  <c r="J89" i="1"/>
  <c r="H89" i="1"/>
  <c r="I62" i="1" l="1"/>
  <c r="K62" i="1" s="1"/>
  <c r="H62" i="1"/>
  <c r="I34" i="1"/>
  <c r="I61" i="1"/>
  <c r="J61" i="1" s="1"/>
  <c r="H61" i="1"/>
  <c r="J62" i="1" l="1"/>
  <c r="K61" i="1"/>
  <c r="K21" i="1" l="1"/>
  <c r="K22" i="1" s="1"/>
  <c r="H21" i="1"/>
  <c r="J21" i="1" l="1"/>
  <c r="J22" i="1" s="1"/>
  <c r="K88" i="1"/>
  <c r="H88" i="1"/>
  <c r="I67" i="1"/>
  <c r="K67" i="1" s="1"/>
  <c r="I68" i="1"/>
  <c r="K68" i="1" s="1"/>
  <c r="I69" i="1"/>
  <c r="K69" i="1" s="1"/>
  <c r="I70" i="1"/>
  <c r="J70" i="1" s="1"/>
  <c r="I71" i="1"/>
  <c r="I72" i="1"/>
  <c r="J72" i="1" s="1"/>
  <c r="I73" i="1"/>
  <c r="J73" i="1" s="1"/>
  <c r="I74" i="1"/>
  <c r="J74" i="1" s="1"/>
  <c r="I75" i="1"/>
  <c r="J75" i="1" s="1"/>
  <c r="I76" i="1"/>
  <c r="I77" i="1"/>
  <c r="I78" i="1"/>
  <c r="K78" i="1" s="1"/>
  <c r="I79" i="1"/>
  <c r="J79" i="1" s="1"/>
  <c r="I80" i="1"/>
  <c r="K80" i="1" s="1"/>
  <c r="I81" i="1"/>
  <c r="K81" i="1" s="1"/>
  <c r="I82" i="1"/>
  <c r="K82" i="1" s="1"/>
  <c r="I83" i="1"/>
  <c r="J83" i="1" s="1"/>
  <c r="I84" i="1"/>
  <c r="J84" i="1" s="1"/>
  <c r="I85" i="1"/>
  <c r="J85" i="1" s="1"/>
  <c r="I66" i="1"/>
  <c r="J66" i="1" s="1"/>
  <c r="J76" i="1"/>
  <c r="J77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66" i="1"/>
  <c r="I25" i="1"/>
  <c r="J25" i="1" s="1"/>
  <c r="I26" i="1"/>
  <c r="K26" i="1" s="1"/>
  <c r="I27" i="1"/>
  <c r="K27" i="1" s="1"/>
  <c r="I28" i="1"/>
  <c r="I29" i="1"/>
  <c r="K29" i="1" s="1"/>
  <c r="I30" i="1"/>
  <c r="K30" i="1" s="1"/>
  <c r="I31" i="1"/>
  <c r="K31" i="1" s="1"/>
  <c r="I32" i="1"/>
  <c r="K32" i="1" s="1"/>
  <c r="I33" i="1"/>
  <c r="K33" i="1" s="1"/>
  <c r="K34" i="1"/>
  <c r="I35" i="1"/>
  <c r="K35" i="1" s="1"/>
  <c r="I36" i="1"/>
  <c r="K36" i="1" s="1"/>
  <c r="I37" i="1"/>
  <c r="J37" i="1" s="1"/>
  <c r="I38" i="1"/>
  <c r="K38" i="1" s="1"/>
  <c r="I39" i="1"/>
  <c r="K39" i="1" s="1"/>
  <c r="I40" i="1"/>
  <c r="K40" i="1" s="1"/>
  <c r="I41" i="1"/>
  <c r="I42" i="1"/>
  <c r="K42" i="1" s="1"/>
  <c r="I43" i="1"/>
  <c r="K43" i="1" s="1"/>
  <c r="I44" i="1"/>
  <c r="K44" i="1" s="1"/>
  <c r="I45" i="1"/>
  <c r="J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K53" i="1" s="1"/>
  <c r="I54" i="1"/>
  <c r="K54" i="1" s="1"/>
  <c r="I55" i="1"/>
  <c r="K55" i="1" s="1"/>
  <c r="I56" i="1"/>
  <c r="J56" i="1" s="1"/>
  <c r="I57" i="1"/>
  <c r="J57" i="1" s="1"/>
  <c r="I58" i="1"/>
  <c r="J58" i="1" s="1"/>
  <c r="I24" i="1"/>
  <c r="K24" i="1" s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24" i="1"/>
  <c r="I10" i="1"/>
  <c r="J10" i="1" s="1"/>
  <c r="I11" i="1"/>
  <c r="I12" i="1"/>
  <c r="I13" i="1"/>
  <c r="K13" i="1" s="1"/>
  <c r="I14" i="1"/>
  <c r="I15" i="1"/>
  <c r="I16" i="1"/>
  <c r="I9" i="1"/>
  <c r="K9" i="1" s="1"/>
  <c r="H10" i="1"/>
  <c r="H11" i="1"/>
  <c r="H12" i="1"/>
  <c r="H13" i="1"/>
  <c r="H14" i="1"/>
  <c r="H15" i="1"/>
  <c r="H9" i="1"/>
  <c r="K70" i="1" l="1"/>
  <c r="K79" i="1"/>
  <c r="I86" i="1"/>
  <c r="I91" i="1" s="1"/>
  <c r="J33" i="1"/>
  <c r="J88" i="1"/>
  <c r="J78" i="1"/>
  <c r="J67" i="1"/>
  <c r="H86" i="1"/>
  <c r="H91" i="1" s="1"/>
  <c r="J80" i="1"/>
  <c r="H59" i="1"/>
  <c r="K77" i="1"/>
  <c r="K76" i="1"/>
  <c r="J82" i="1"/>
  <c r="K75" i="1"/>
  <c r="K10" i="1"/>
  <c r="I59" i="1"/>
  <c r="J81" i="1"/>
  <c r="J69" i="1"/>
  <c r="J68" i="1"/>
  <c r="J35" i="1"/>
  <c r="K56" i="1"/>
  <c r="K45" i="1"/>
  <c r="K66" i="1"/>
  <c r="K74" i="1"/>
  <c r="J48" i="1"/>
  <c r="J46" i="1"/>
  <c r="J9" i="1"/>
  <c r="J44" i="1"/>
  <c r="J32" i="1"/>
  <c r="K85" i="1"/>
  <c r="K73" i="1"/>
  <c r="K25" i="1"/>
  <c r="J24" i="1"/>
  <c r="J47" i="1"/>
  <c r="K57" i="1"/>
  <c r="J55" i="1"/>
  <c r="J43" i="1"/>
  <c r="J31" i="1"/>
  <c r="K84" i="1"/>
  <c r="K72" i="1"/>
  <c r="J49" i="1"/>
  <c r="J54" i="1"/>
  <c r="J42" i="1"/>
  <c r="J30" i="1"/>
  <c r="K83" i="1"/>
  <c r="K37" i="1"/>
  <c r="J13" i="1"/>
  <c r="J53" i="1"/>
  <c r="J29" i="1"/>
  <c r="J36" i="1"/>
  <c r="K58" i="1"/>
  <c r="J34" i="1"/>
  <c r="J52" i="1"/>
  <c r="J40" i="1"/>
  <c r="J51" i="1"/>
  <c r="J39" i="1"/>
  <c r="J27" i="1"/>
  <c r="J50" i="1"/>
  <c r="J38" i="1"/>
  <c r="J26" i="1"/>
  <c r="K59" i="1" l="1"/>
  <c r="J86" i="1"/>
  <c r="J91" i="1" s="1"/>
  <c r="J59" i="1"/>
  <c r="K86" i="1"/>
  <c r="K91" i="1" s="1"/>
  <c r="G86" i="1" l="1"/>
  <c r="G91" i="1" s="1"/>
  <c r="I17" i="1"/>
  <c r="I64" i="1" s="1"/>
  <c r="I93" i="1" s="1"/>
  <c r="K17" i="1"/>
  <c r="K64" i="1" s="1"/>
  <c r="K93" i="1" s="1"/>
  <c r="J17" i="1"/>
  <c r="J64" i="1" s="1"/>
  <c r="J93" i="1" s="1"/>
  <c r="H17" i="1"/>
  <c r="H64" i="1" s="1"/>
  <c r="H93" i="1" s="1"/>
  <c r="G17" i="1"/>
  <c r="G59" i="1" l="1"/>
  <c r="G64" i="1" s="1"/>
  <c r="G93" i="1" s="1"/>
</calcChain>
</file>

<file path=xl/sharedStrings.xml><?xml version="1.0" encoding="utf-8"?>
<sst xmlns="http://schemas.openxmlformats.org/spreadsheetml/2006/main" count="325" uniqueCount="218">
  <si>
    <t>Alkmaar</t>
  </si>
  <si>
    <t>Mallegatsplein 10</t>
  </si>
  <si>
    <t>ALKM0-52</t>
  </si>
  <si>
    <t>Wognumsebuurt 2</t>
  </si>
  <si>
    <t>ALKW0-04</t>
  </si>
  <si>
    <t>Almere</t>
  </si>
  <si>
    <t>Stadhuisplein 1</t>
  </si>
  <si>
    <t>ALMS0-51</t>
  </si>
  <si>
    <t>Willem Dreesweg 16</t>
  </si>
  <si>
    <t>ALMW0-02</t>
  </si>
  <si>
    <t>Stadsring 75</t>
  </si>
  <si>
    <t>Amersfoort</t>
  </si>
  <si>
    <t>AMES6-54</t>
  </si>
  <si>
    <t>Amsterdam</t>
  </si>
  <si>
    <t>Basisweg 38-42</t>
  </si>
  <si>
    <t>AMSB4-01</t>
  </si>
  <si>
    <t>Delflandlaan 3 -5</t>
  </si>
  <si>
    <t>AMSD2-08</t>
  </si>
  <si>
    <t>AMSG0-00</t>
  </si>
  <si>
    <t>La Guardiaweg 116</t>
  </si>
  <si>
    <t>AMSG2-00</t>
  </si>
  <si>
    <t>La Guardiaweg 94-114(C)</t>
  </si>
  <si>
    <t>AMSG2-01</t>
  </si>
  <si>
    <t>AMSG3-00</t>
  </si>
  <si>
    <t>La Guardiaweg 116-162(D)</t>
  </si>
  <si>
    <t>AMSG3-01</t>
  </si>
  <si>
    <t>AMSR1-00</t>
  </si>
  <si>
    <t>Apeldoorn</t>
  </si>
  <si>
    <t>APED1-00</t>
  </si>
  <si>
    <t>APER0-50</t>
  </si>
  <si>
    <t>Het Rietveld 55-59</t>
  </si>
  <si>
    <t>Boulevard Heuvelink 4</t>
  </si>
  <si>
    <t>Arnhem</t>
  </si>
  <si>
    <t>ARNB0-51</t>
  </si>
  <si>
    <t>Kronenburgsingel 4</t>
  </si>
  <si>
    <t>ARNK0-01</t>
  </si>
  <si>
    <t>Stationsstraat 30-32</t>
  </si>
  <si>
    <t>Assen</t>
  </si>
  <si>
    <t>ASSS0-06</t>
  </si>
  <si>
    <t>Breda</t>
  </si>
  <si>
    <t>Chasséveld 17</t>
  </si>
  <si>
    <t>BREC3-01</t>
  </si>
  <si>
    <t>BRER0-00</t>
  </si>
  <si>
    <t>Rat Verleghstraat 2</t>
  </si>
  <si>
    <t>Den Haag</t>
  </si>
  <si>
    <t>Leeghwaterplein 1</t>
  </si>
  <si>
    <t>DENL0-03</t>
  </si>
  <si>
    <t>Magistratenlaan 156-186</t>
  </si>
  <si>
    <t>Den Bosch</t>
  </si>
  <si>
    <t>DENM0-01</t>
  </si>
  <si>
    <t>DENP1-53</t>
  </si>
  <si>
    <t>Verheeskade 25</t>
  </si>
  <si>
    <t>DENV2-02</t>
  </si>
  <si>
    <t>DOET1-00</t>
  </si>
  <si>
    <t>Terborgseweg 136</t>
  </si>
  <si>
    <t>Doetinchem</t>
  </si>
  <si>
    <t>Dordrecht</t>
  </si>
  <si>
    <t>Weizigtweg 33</t>
  </si>
  <si>
    <t>DORW0-01</t>
  </si>
  <si>
    <t>Raadhuisplein 1</t>
  </si>
  <si>
    <t>Ede</t>
  </si>
  <si>
    <t>EDER0-51</t>
  </si>
  <si>
    <t>Boschdijk 20</t>
  </si>
  <si>
    <t>Eindhoven</t>
  </si>
  <si>
    <t>EINB0-01</t>
  </si>
  <si>
    <t>EINP3-00</t>
  </si>
  <si>
    <t>Past.Peterstraat 160-166</t>
  </si>
  <si>
    <t>Emmen</t>
  </si>
  <si>
    <t>Verlengde Spoorstraat 2</t>
  </si>
  <si>
    <t>EMMV0-01</t>
  </si>
  <si>
    <t>ENSH0-50</t>
  </si>
  <si>
    <t>Hengelosestraat 51</t>
  </si>
  <si>
    <t>Enschede</t>
  </si>
  <si>
    <t>GOEP0-00</t>
  </si>
  <si>
    <t>Piet Heinstraat 25</t>
  </si>
  <si>
    <t>Goes</t>
  </si>
  <si>
    <t>Piet Heinstraat 77 Goes</t>
  </si>
  <si>
    <t>GOEP1-12</t>
  </si>
  <si>
    <t>GORS0-50</t>
  </si>
  <si>
    <t>Gorinchem</t>
  </si>
  <si>
    <t>Groningen</t>
  </si>
  <si>
    <t>GROC0-03</t>
  </si>
  <si>
    <t>Harm Buiterplein 1</t>
  </si>
  <si>
    <t>GROH1-52</t>
  </si>
  <si>
    <t>GROS0-00</t>
  </si>
  <si>
    <t>Stationsweg 10</t>
  </si>
  <si>
    <t>Haarlem</t>
  </si>
  <si>
    <t>Zijlsingel 1</t>
  </si>
  <si>
    <t>HAAZ0-03</t>
  </si>
  <si>
    <t>HEEG0-01</t>
  </si>
  <si>
    <t>Geerstraat 121</t>
  </si>
  <si>
    <t>Heerlen</t>
  </si>
  <si>
    <t>Geerstraat 115</t>
  </si>
  <si>
    <t>HEEG2-04</t>
  </si>
  <si>
    <t>Maanplein 88</t>
  </si>
  <si>
    <t>HEEM1-51</t>
  </si>
  <si>
    <t>HELC1-50</t>
  </si>
  <si>
    <t>Churchilllaan 109</t>
  </si>
  <si>
    <t>Helmond</t>
  </si>
  <si>
    <t>Prinses Beatrixstraat 9-13</t>
  </si>
  <si>
    <t>Hengelo</t>
  </si>
  <si>
    <t>HENP1-03</t>
  </si>
  <si>
    <t>Wilhelminastraat 1</t>
  </si>
  <si>
    <t>Hilversum</t>
  </si>
  <si>
    <t>HILW1-52</t>
  </si>
  <si>
    <t>Lange Marktstraat 26 (gebouw 3)</t>
  </si>
  <si>
    <t>Leeuwarden</t>
  </si>
  <si>
    <t>LEEL0-01</t>
  </si>
  <si>
    <t>LEES0-00</t>
  </si>
  <si>
    <t>Stationsweg 1-11</t>
  </si>
  <si>
    <t>Leiden</t>
  </si>
  <si>
    <t>Vondellaan 55</t>
  </si>
  <si>
    <t>LEIV5-05</t>
  </si>
  <si>
    <t>Nijmegen</t>
  </si>
  <si>
    <t>NIJN0-50</t>
  </si>
  <si>
    <t>Nieuwe Dukenburgseweg 21a</t>
  </si>
  <si>
    <t>NIJT0-00</t>
  </si>
  <si>
    <t>Takenhofplein 4</t>
  </si>
  <si>
    <t>Kazerneplein 172-196</t>
  </si>
  <si>
    <t>Roermond</t>
  </si>
  <si>
    <t>ROEK0-01</t>
  </si>
  <si>
    <t>Rotterdam</t>
  </si>
  <si>
    <t>Herenwaard 21</t>
  </si>
  <si>
    <t>ROTH1-54</t>
  </si>
  <si>
    <t>ROTH5-50</t>
  </si>
  <si>
    <t>Hoogstraat 110</t>
  </si>
  <si>
    <t>ROTL0-00</t>
  </si>
  <si>
    <t>Laan op Zuid 393</t>
  </si>
  <si>
    <t>TIEA1-50</t>
  </si>
  <si>
    <t>Achterweg 2  (TIEA1)</t>
  </si>
  <si>
    <t>Tiel</t>
  </si>
  <si>
    <t>TILB1-00</t>
  </si>
  <si>
    <t>Burgemeester Brokxlaan 1680</t>
  </si>
  <si>
    <t>Tilburg</t>
  </si>
  <si>
    <t>Utrecht</t>
  </si>
  <si>
    <t>St. Jacobstraat 400-420</t>
  </si>
  <si>
    <t>UTRS0-52</t>
  </si>
  <si>
    <t>UTRS1-50</t>
  </si>
  <si>
    <t>Stadsplateau 1</t>
  </si>
  <si>
    <t>Moeder Teresalaan 100</t>
  </si>
  <si>
    <t>UTRT0-05</t>
  </si>
  <si>
    <t>Venlo</t>
  </si>
  <si>
    <t>Prinsessesingel 10</t>
  </si>
  <si>
    <t>VENP0-07</t>
  </si>
  <si>
    <t>ZAAE0-50</t>
  </si>
  <si>
    <t>Ebbehout 31</t>
  </si>
  <si>
    <t>Zaandam</t>
  </si>
  <si>
    <t>ZAAS1-50</t>
  </si>
  <si>
    <t>Stadhuisplein 100</t>
  </si>
  <si>
    <t>ZOEZ0-50</t>
  </si>
  <si>
    <t>Zuidwaarts 9</t>
  </si>
  <si>
    <t>Zoetermeer</t>
  </si>
  <si>
    <t>Zwolle</t>
  </si>
  <si>
    <t>Koggelaan 5a</t>
  </si>
  <si>
    <t>ZWOK0-21</t>
  </si>
  <si>
    <t xml:space="preserve">ALG </t>
  </si>
  <si>
    <t>WB</t>
  </si>
  <si>
    <t>aantal wp</t>
  </si>
  <si>
    <t>waardebepaling huurdersbelang</t>
  </si>
  <si>
    <t>per</t>
  </si>
  <si>
    <t>huurders-</t>
  </si>
  <si>
    <t>werkplekken hk</t>
  </si>
  <si>
    <t>computer</t>
  </si>
  <si>
    <t>algemene UWV en werkbedrijfvestigingen muv DCC</t>
  </si>
  <si>
    <t>vestiging</t>
  </si>
  <si>
    <t>belang</t>
  </si>
  <si>
    <t>inventaris</t>
  </si>
  <si>
    <t>euro per wp</t>
  </si>
  <si>
    <t>349/m2</t>
  </si>
  <si>
    <t>getotaliseerd</t>
  </si>
  <si>
    <t>euro/m2</t>
  </si>
  <si>
    <t>alg muv hk,dcc</t>
  </si>
  <si>
    <t>alg muv dcc,bkwi</t>
  </si>
  <si>
    <t>oppervlak</t>
  </si>
  <si>
    <t>waardebepaling inventaris</t>
  </si>
  <si>
    <t>Nummer</t>
  </si>
  <si>
    <t>typ</t>
  </si>
  <si>
    <t>Adres</t>
  </si>
  <si>
    <t>Plaats</t>
  </si>
  <si>
    <t>Beschrijving</t>
  </si>
  <si>
    <t>in m2</t>
  </si>
  <si>
    <t>werkbedrijf</t>
  </si>
  <si>
    <t xml:space="preserve">UWV-vestigingen en BKWI 1 werkplek=20m2 </t>
  </si>
  <si>
    <t xml:space="preserve">m.u.v. La Guardia en Radarweg n.l. 1 werkplek=18m2 </t>
  </si>
  <si>
    <t>algemene uwv vestiging hoofdkantoor</t>
  </si>
  <si>
    <t>Basisweg  werkelijk aantal plekken i.v.m. functie van het pand</t>
  </si>
  <si>
    <t>vast ktr A</t>
  </si>
  <si>
    <t>Werkbedrijf 1 werkplek=22m2</t>
  </si>
  <si>
    <t>vast ktr C</t>
  </si>
  <si>
    <t>654/wp</t>
  </si>
  <si>
    <t xml:space="preserve"> </t>
  </si>
  <si>
    <t>vast restaurant C</t>
  </si>
  <si>
    <t>waardebepaling computers</t>
  </si>
  <si>
    <t>vast ktr D</t>
  </si>
  <si>
    <t xml:space="preserve">UWV-vestigingen 1 werkplek=20m2 m.u.v. La Guardia n.l. 1 werkplek=18m2 </t>
  </si>
  <si>
    <t>Basisweg werkelijke waarde i.v.m. functie van het pand</t>
  </si>
  <si>
    <t>vast restaurant D</t>
  </si>
  <si>
    <t>BKWI Utrecht St Jacobslaan werkelijke waarde computerapparatuur</t>
  </si>
  <si>
    <t>standaardwerkplek</t>
  </si>
  <si>
    <t>excl btw</t>
  </si>
  <si>
    <t>incl btw</t>
  </si>
  <si>
    <t>gemiddelde aanschafwaarde laptop</t>
  </si>
  <si>
    <t>algemene uwv vest. DCC</t>
  </si>
  <si>
    <t>hierin zit 4 jaar verlengde garantie</t>
  </si>
  <si>
    <t>AMSB4-00</t>
  </si>
  <si>
    <t>ALG</t>
  </si>
  <si>
    <t>vast krt 3692+bedrruimte1325m2</t>
  </si>
  <si>
    <t>2 monitoren/muis/keyb/dockingstation/trafo</t>
  </si>
  <si>
    <t xml:space="preserve">totaal </t>
  </si>
  <si>
    <t>Definitief te verzekeren waarden per 1 januari 2025 obv registratie Facilitor</t>
  </si>
  <si>
    <t>totaal algemene uwv vestigingen</t>
  </si>
  <si>
    <t>werkbedrijf PES omscholing ism Gemeenten/vakbonden e.d.)</t>
  </si>
  <si>
    <t>Totaal UWV Werkbedrijf</t>
  </si>
  <si>
    <t>Totaal te verzekeren Portefeuille</t>
  </si>
  <si>
    <t>Radarweg 29             vervallen</t>
  </si>
  <si>
    <t>Deventerstraat 43       vervallen</t>
  </si>
  <si>
    <t>Cascadeplein 3                vervallen</t>
  </si>
  <si>
    <t>Platinaweg 10             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</si>
</sst>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23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sz val="9"/>
      <color theme="0"/>
      <name val="Verdana"/>
      <family val="2"/>
    </font>
    <font>
      <b/>
      <i/>
      <sz val="9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7" applyNumberFormat="0" applyAlignment="0" applyProtection="0"/>
    <xf numFmtId="0" fontId="15" fillId="7" borderId="18" applyNumberFormat="0" applyAlignment="0" applyProtection="0"/>
    <xf numFmtId="0" fontId="16" fillId="7" borderId="17" applyNumberFormat="0" applyAlignment="0" applyProtection="0"/>
    <xf numFmtId="0" fontId="17" fillId="0" borderId="19" applyNumberFormat="0" applyFill="0" applyAlignment="0" applyProtection="0"/>
    <xf numFmtId="0" fontId="18" fillId="8" borderId="20" applyNumberFormat="0" applyAlignment="0" applyProtection="0"/>
    <xf numFmtId="0" fontId="19" fillId="0" borderId="0" applyNumberFormat="0" applyFill="0" applyBorder="0" applyAlignment="0" applyProtection="0"/>
    <xf numFmtId="0" fontId="7" fillId="9" borderId="21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1" fillId="33" borderId="0" applyNumberFormat="0" applyBorder="0" applyAlignment="0" applyProtection="0"/>
  </cellStyleXfs>
  <cellXfs count="6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8" xfId="0" applyFont="1" applyFill="1" applyBorder="1"/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2" borderId="1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3" fontId="3" fillId="0" borderId="0" xfId="0" applyNumberFormat="1" applyFont="1"/>
    <xf numFmtId="4" fontId="2" fillId="2" borderId="13" xfId="0" applyNumberFormat="1" applyFont="1" applyFill="1" applyBorder="1"/>
    <xf numFmtId="0" fontId="4" fillId="0" borderId="0" xfId="0" applyFont="1" applyAlignment="1">
      <alignment wrapText="1"/>
    </xf>
    <xf numFmtId="0" fontId="4" fillId="2" borderId="9" xfId="0" applyFont="1" applyFill="1" applyBorder="1"/>
    <xf numFmtId="0" fontId="4" fillId="2" borderId="10" xfId="0" applyFont="1" applyFill="1" applyBorder="1"/>
    <xf numFmtId="0" fontId="4" fillId="0" borderId="0" xfId="0" applyFont="1"/>
    <xf numFmtId="0" fontId="4" fillId="2" borderId="11" xfId="0" applyFont="1" applyFill="1" applyBorder="1"/>
    <xf numFmtId="0" fontId="4" fillId="2" borderId="0" xfId="0" applyFont="1" applyFill="1"/>
    <xf numFmtId="0" fontId="4" fillId="2" borderId="12" xfId="0" applyFont="1" applyFill="1" applyBorder="1"/>
    <xf numFmtId="3" fontId="4" fillId="0" borderId="0" xfId="0" applyNumberFormat="1" applyFont="1"/>
    <xf numFmtId="49" fontId="4" fillId="2" borderId="0" xfId="0" applyNumberFormat="1" applyFont="1" applyFill="1" applyAlignment="1">
      <alignment wrapText="1"/>
    </xf>
    <xf numFmtId="0" fontId="4" fillId="0" borderId="2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49" fontId="4" fillId="0" borderId="0" xfId="0" applyNumberFormat="1" applyFont="1" applyAlignment="1">
      <alignment wrapText="1"/>
    </xf>
    <xf numFmtId="3" fontId="4" fillId="0" borderId="7" xfId="0" applyNumberFormat="1" applyFont="1" applyBorder="1" applyAlignment="1">
      <alignment wrapText="1"/>
    </xf>
    <xf numFmtId="4" fontId="4" fillId="2" borderId="0" xfId="0" applyNumberFormat="1" applyFont="1" applyFill="1"/>
    <xf numFmtId="4" fontId="4" fillId="2" borderId="12" xfId="0" applyNumberFormat="1" applyFont="1" applyFill="1" applyBorder="1"/>
    <xf numFmtId="4" fontId="4" fillId="2" borderId="6" xfId="0" applyNumberFormat="1" applyFont="1" applyFill="1" applyBorder="1"/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4" fillId="2" borderId="5" xfId="0" applyNumberFormat="1" applyFont="1" applyFill="1" applyBorder="1"/>
    <xf numFmtId="164" fontId="4" fillId="0" borderId="0" xfId="0" applyNumberFormat="1" applyFont="1"/>
    <xf numFmtId="164" fontId="4" fillId="0" borderId="1" xfId="0" applyNumberFormat="1" applyFont="1" applyBorder="1"/>
    <xf numFmtId="3" fontId="4" fillId="0" borderId="1" xfId="0" applyNumberFormat="1" applyFont="1" applyBorder="1"/>
    <xf numFmtId="3" fontId="4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wrapText="1"/>
    </xf>
    <xf numFmtId="0" fontId="4" fillId="0" borderId="11" xfId="0" applyFont="1" applyBorder="1"/>
    <xf numFmtId="3" fontId="1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 applyAlignment="1">
      <alignment wrapText="1"/>
    </xf>
    <xf numFmtId="3" fontId="1" fillId="2" borderId="23" xfId="0" applyNumberFormat="1" applyFont="1" applyFill="1" applyBorder="1"/>
    <xf numFmtId="3" fontId="2" fillId="2" borderId="23" xfId="0" applyNumberFormat="1" applyFont="1" applyFill="1" applyBorder="1"/>
    <xf numFmtId="3" fontId="2" fillId="2" borderId="23" xfId="0" applyNumberFormat="1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1" xfId="0" applyNumberFormat="1" applyFont="1" applyBorder="1"/>
    <xf numFmtId="164" fontId="4" fillId="2" borderId="0" xfId="0" applyNumberFormat="1" applyFont="1" applyFill="1"/>
    <xf numFmtId="49" fontId="4" fillId="2" borderId="0" xfId="2" applyNumberFormat="1" applyFont="1" applyFill="1" applyAlignment="1">
      <alignment wrapText="1"/>
    </xf>
    <xf numFmtId="0" fontId="2" fillId="2" borderId="0" xfId="0" applyFont="1" applyFill="1" applyAlignment="1">
      <alignment vertical="center"/>
    </xf>
    <xf numFmtId="49" fontId="4" fillId="0" borderId="0" xfId="2" applyNumberFormat="1" applyFont="1" applyAlignment="1">
      <alignment wrapText="1"/>
    </xf>
    <xf numFmtId="0" fontId="2" fillId="2" borderId="0" xfId="2" applyFont="1" applyFill="1"/>
    <xf numFmtId="3" fontId="2" fillId="2" borderId="25" xfId="0" applyNumberFormat="1" applyFont="1" applyFill="1" applyBorder="1"/>
    <xf numFmtId="3" fontId="2" fillId="0" borderId="24" xfId="0" applyNumberFormat="1" applyFont="1" applyBorder="1"/>
    <xf numFmtId="4" fontId="2" fillId="2" borderId="12" xfId="0" applyNumberFormat="1" applyFont="1" applyFill="1" applyBorder="1"/>
    <xf numFmtId="164" fontId="4" fillId="34" borderId="1" xfId="0" applyNumberFormat="1" applyFont="1" applyFill="1" applyBorder="1"/>
    <xf numFmtId="0" fontId="22" fillId="2" borderId="0" xfId="0" applyFont="1" applyFill="1"/>
  </cellXfs>
  <cellStyles count="43">
    <cellStyle name="20% - Accent1 2" xfId="20" xr:uid="{E2F2D2FE-ECC6-4F88-A34B-F15CA78C154E}"/>
    <cellStyle name="20% - Accent2 2" xfId="24" xr:uid="{D815D83F-97A0-4FA5-A213-C9BB82CC3135}"/>
    <cellStyle name="20% - Accent3 2" xfId="28" xr:uid="{14447551-9E68-434A-975E-F078EC3CFE4F}"/>
    <cellStyle name="20% - Accent4 2" xfId="32" xr:uid="{E2C4D98E-3223-43C4-B98A-B0CBFC0EA7C6}"/>
    <cellStyle name="20% - Accent5 2" xfId="36" xr:uid="{3F043FAB-9459-4530-9B2B-D8AB6B42ECCA}"/>
    <cellStyle name="20% - Accent6 2" xfId="40" xr:uid="{A48763AB-802D-4EA7-81F3-FE1D7EA11E06}"/>
    <cellStyle name="40% - Accent1 2" xfId="21" xr:uid="{B541C7B4-2687-4725-812A-6D1131D52069}"/>
    <cellStyle name="40% - Accent2 2" xfId="25" xr:uid="{82D33E89-34B7-4146-9688-B07FDF453AC0}"/>
    <cellStyle name="40% - Accent3 2" xfId="29" xr:uid="{1E77475C-4DEC-4D9B-A2BB-B3D5EDF0B837}"/>
    <cellStyle name="40% - Accent4 2" xfId="33" xr:uid="{068F77BB-FBD4-4E52-8269-CCD96FB7ED2C}"/>
    <cellStyle name="40% - Accent5 2" xfId="37" xr:uid="{48BBEC8C-1556-49FB-A2FE-B86A9EBBB3CA}"/>
    <cellStyle name="40% - Accent6 2" xfId="41" xr:uid="{C517B003-0BA9-4E01-9660-A329B4B189D8}"/>
    <cellStyle name="60% - Accent1 2" xfId="22" xr:uid="{9F84A364-AF35-4DEC-ABE1-3AF012D73A5F}"/>
    <cellStyle name="60% - Accent2 2" xfId="26" xr:uid="{02E0E7E2-3382-457E-B69B-DD7CC3AFF107}"/>
    <cellStyle name="60% - Accent3 2" xfId="30" xr:uid="{E362AA17-DF5D-461D-8105-08D2939FBD52}"/>
    <cellStyle name="60% - Accent4 2" xfId="34" xr:uid="{23121F26-3770-4F5A-87AB-5B851B8B349C}"/>
    <cellStyle name="60% - Accent5 2" xfId="38" xr:uid="{55E581FC-BDAC-4B67-9C71-985E92996040}"/>
    <cellStyle name="60% - Accent6 2" xfId="42" xr:uid="{EE024302-343F-429C-947B-9BFF67299688}"/>
    <cellStyle name="Accent1 2" xfId="19" xr:uid="{2E227B67-3950-43CC-99F5-40206CA7D25F}"/>
    <cellStyle name="Accent2 2" xfId="23" xr:uid="{E5441193-DA95-4993-8F87-999ADE80B80E}"/>
    <cellStyle name="Accent3 2" xfId="27" xr:uid="{44BDE8DF-7CFE-4469-A7AE-8F34C9AB922C}"/>
    <cellStyle name="Accent4 2" xfId="31" xr:uid="{82843AEB-4DF3-411D-9FDC-E7AA29F9792F}"/>
    <cellStyle name="Accent5 2" xfId="35" xr:uid="{BF63C848-C685-4356-B5E7-67013296C7D0}"/>
    <cellStyle name="Accent6 2" xfId="39" xr:uid="{7E0C71C7-B612-4ECB-977E-B145DA03E50E}"/>
    <cellStyle name="Berekening 2" xfId="12" xr:uid="{4D40F0DC-EF12-43CA-9288-D6E849AAF7F7}"/>
    <cellStyle name="Controlecel 2" xfId="14" xr:uid="{85BE77CC-C06A-45C4-B9C4-F1C74351E95E}"/>
    <cellStyle name="Gekoppelde cel 2" xfId="13" xr:uid="{EFD052FA-E122-455D-8DFF-C48E08DEE170}"/>
    <cellStyle name="Goed 2" xfId="7" xr:uid="{6D97C201-A810-4701-BC15-31C37E4E1A95}"/>
    <cellStyle name="Invoer 2" xfId="10" xr:uid="{20CDFA98-B923-4505-88F0-C9F5B8B027B0}"/>
    <cellStyle name="Kop 1 2" xfId="3" xr:uid="{8EB33BA7-9E94-49AD-8768-035DC2D6DD6A}"/>
    <cellStyle name="Kop 2 2" xfId="4" xr:uid="{9FD20077-C649-404C-A20A-CFC80664ECBC}"/>
    <cellStyle name="Kop 3 2" xfId="5" xr:uid="{D1FD21B2-3A08-4F67-A453-117E31BDA673}"/>
    <cellStyle name="Kop 4 2" xfId="6" xr:uid="{C07FFE24-A93E-40DA-9852-659D304D01AA}"/>
    <cellStyle name="Neutraal 2" xfId="9" xr:uid="{119A1959-0128-4FFE-B3EE-0A912AEC3CB7}"/>
    <cellStyle name="Notitie 2" xfId="16" xr:uid="{C5386CCB-6016-439C-ADB5-09D54A7AFFAC}"/>
    <cellStyle name="Ongeldig 2" xfId="8" xr:uid="{7648399A-7CC3-4E9B-9F52-6027E40CD8F1}"/>
    <cellStyle name="Standaard" xfId="0" builtinId="0"/>
    <cellStyle name="Standaard 2" xfId="2" xr:uid="{F2D465A2-9425-4936-9FA8-16DFF018ACC9}"/>
    <cellStyle name="Titel" xfId="1" builtinId="15" customBuiltin="1"/>
    <cellStyle name="Totaal 2" xfId="18" xr:uid="{A2471CDA-5B52-428B-A3BE-17F0C22730C1}"/>
    <cellStyle name="Uitvoer 2" xfId="11" xr:uid="{8AD883AE-5A4E-4881-8B9B-536F6E3EAB96}"/>
    <cellStyle name="Verklarende tekst 2" xfId="17" xr:uid="{439CCFE8-9312-4FF6-91FC-F2BF781C97D9}"/>
    <cellStyle name="Waarschuwingstekst 2" xfId="15" xr:uid="{09A583DB-0CA5-4677-A6F2-972CCF7426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4"/>
  <sheetViews>
    <sheetView tabSelected="1" zoomScale="118" zoomScaleNormal="118" workbookViewId="0">
      <pane ySplit="1" topLeftCell="A2" activePane="bottomLeft" state="frozen"/>
      <selection pane="bottomLeft" activeCell="K71" sqref="K71"/>
    </sheetView>
  </sheetViews>
  <sheetFormatPr defaultColWidth="8.81640625" defaultRowHeight="12" x14ac:dyDescent="0.3"/>
  <cols>
    <col min="1" max="1" width="12.26953125" style="13" customWidth="1"/>
    <col min="2" max="2" width="6" style="13" customWidth="1"/>
    <col min="3" max="3" width="25.81640625" style="13" customWidth="1"/>
    <col min="4" max="4" width="10.7265625" style="13" customWidth="1"/>
    <col min="5" max="5" width="20.7265625" style="13" customWidth="1"/>
    <col min="6" max="6" width="9.26953125" style="13" bestFit="1" customWidth="1"/>
    <col min="7" max="7" width="9.453125" style="20" customWidth="1"/>
    <col min="8" max="8" width="9.81640625" style="16" customWidth="1"/>
    <col min="9" max="9" width="12.26953125" style="16" bestFit="1" customWidth="1"/>
    <col min="10" max="10" width="9.7265625" style="16" customWidth="1"/>
    <col min="11" max="11" width="12.7265625" style="16" customWidth="1"/>
    <col min="12" max="12" width="1.7265625" style="16" customWidth="1"/>
    <col min="13" max="14" width="8.81640625" style="16"/>
    <col min="15" max="15" width="12.7265625" style="16" customWidth="1"/>
    <col min="16" max="16" width="22.1796875" style="16" customWidth="1"/>
    <col min="17" max="16384" width="8.81640625" style="16"/>
  </cols>
  <sheetData>
    <row r="1" spans="1:16" x14ac:dyDescent="0.3">
      <c r="A1" s="1" t="s">
        <v>209</v>
      </c>
      <c r="B1" s="2"/>
      <c r="C1" s="2"/>
      <c r="D1" s="2"/>
      <c r="E1" s="41"/>
      <c r="G1" s="3"/>
      <c r="H1" s="3"/>
      <c r="I1" s="3" t="s">
        <v>157</v>
      </c>
      <c r="J1" s="3"/>
      <c r="K1" s="3"/>
      <c r="L1" s="3"/>
      <c r="M1" s="4" t="s">
        <v>158</v>
      </c>
      <c r="N1" s="14"/>
      <c r="O1" s="14"/>
      <c r="P1" s="15"/>
    </row>
    <row r="2" spans="1:16" x14ac:dyDescent="0.3">
      <c r="A2" s="3"/>
      <c r="B2" s="3"/>
      <c r="C2" s="3"/>
      <c r="D2" s="3"/>
      <c r="E2" s="3"/>
      <c r="G2" s="3" t="s">
        <v>159</v>
      </c>
      <c r="H2" s="5" t="s">
        <v>160</v>
      </c>
      <c r="I2" s="3" t="s">
        <v>161</v>
      </c>
      <c r="J2" s="3"/>
      <c r="K2" s="3" t="s">
        <v>162</v>
      </c>
      <c r="L2" s="3"/>
      <c r="M2" s="17" t="s">
        <v>163</v>
      </c>
      <c r="N2" s="18"/>
      <c r="O2" s="18"/>
      <c r="P2" s="19"/>
    </row>
    <row r="3" spans="1:16" x14ac:dyDescent="0.3">
      <c r="A3" s="3"/>
      <c r="B3" s="3"/>
      <c r="C3" s="3"/>
      <c r="D3" s="3"/>
      <c r="E3" s="3"/>
      <c r="G3" s="3" t="s">
        <v>164</v>
      </c>
      <c r="H3" s="3" t="s">
        <v>165</v>
      </c>
      <c r="I3" s="6">
        <v>18</v>
      </c>
      <c r="J3" s="5" t="s">
        <v>166</v>
      </c>
      <c r="K3" s="3" t="s">
        <v>167</v>
      </c>
      <c r="L3" s="3"/>
      <c r="M3" s="7" t="s">
        <v>168</v>
      </c>
      <c r="N3" s="18"/>
      <c r="O3" s="18"/>
      <c r="P3" s="19"/>
    </row>
    <row r="4" spans="1:16" x14ac:dyDescent="0.3">
      <c r="A4" s="3"/>
      <c r="B4" s="3"/>
      <c r="C4" s="3"/>
      <c r="D4" s="3"/>
      <c r="E4" s="3"/>
      <c r="G4" s="3" t="s">
        <v>169</v>
      </c>
      <c r="H4" s="3" t="s">
        <v>170</v>
      </c>
      <c r="I4" s="3" t="s">
        <v>171</v>
      </c>
      <c r="J4" s="3" t="s">
        <v>167</v>
      </c>
      <c r="K4" s="3" t="s">
        <v>172</v>
      </c>
      <c r="L4" s="3"/>
      <c r="M4" s="17"/>
      <c r="N4" s="18"/>
      <c r="O4" s="18"/>
      <c r="P4" s="19"/>
    </row>
    <row r="5" spans="1:16" x14ac:dyDescent="0.3">
      <c r="A5" s="3"/>
      <c r="B5" s="3"/>
      <c r="C5" s="3"/>
      <c r="D5" s="3"/>
      <c r="E5" s="3"/>
      <c r="G5" s="3" t="s">
        <v>173</v>
      </c>
      <c r="H5" s="6">
        <v>349</v>
      </c>
      <c r="I5" s="6">
        <v>20</v>
      </c>
      <c r="J5" s="6">
        <v>654</v>
      </c>
      <c r="K5" s="6">
        <v>1407</v>
      </c>
      <c r="L5" s="42"/>
      <c r="M5" s="7" t="s">
        <v>174</v>
      </c>
      <c r="N5" s="18"/>
      <c r="O5" s="18"/>
      <c r="P5" s="19"/>
    </row>
    <row r="6" spans="1:16" x14ac:dyDescent="0.3">
      <c r="A6" s="3" t="s">
        <v>175</v>
      </c>
      <c r="B6" s="3" t="s">
        <v>176</v>
      </c>
      <c r="C6" s="3" t="s">
        <v>177</v>
      </c>
      <c r="D6" s="3" t="s">
        <v>178</v>
      </c>
      <c r="E6" s="3" t="s">
        <v>179</v>
      </c>
      <c r="G6" s="3" t="s">
        <v>180</v>
      </c>
      <c r="H6" s="3"/>
      <c r="I6" s="3" t="s">
        <v>181</v>
      </c>
      <c r="J6" s="3"/>
      <c r="K6" s="3"/>
      <c r="L6" s="3"/>
      <c r="M6" s="17" t="s">
        <v>182</v>
      </c>
      <c r="N6" s="18"/>
      <c r="O6" s="18"/>
      <c r="P6" s="19"/>
    </row>
    <row r="7" spans="1:16" x14ac:dyDescent="0.3">
      <c r="A7" s="16"/>
      <c r="B7" s="16"/>
      <c r="C7" s="16"/>
      <c r="D7" s="16"/>
      <c r="E7" s="16"/>
      <c r="G7" s="16"/>
      <c r="H7" s="20"/>
      <c r="I7" s="6">
        <v>22</v>
      </c>
      <c r="M7" s="17" t="s">
        <v>183</v>
      </c>
      <c r="N7" s="18"/>
      <c r="O7" s="18"/>
      <c r="P7" s="19"/>
    </row>
    <row r="8" spans="1:16" x14ac:dyDescent="0.3">
      <c r="A8" s="8" t="s">
        <v>184</v>
      </c>
      <c r="B8" s="21"/>
      <c r="C8" s="21"/>
      <c r="D8" s="16"/>
      <c r="E8" s="16"/>
      <c r="G8" s="16"/>
      <c r="H8" s="20"/>
      <c r="M8" s="17" t="s">
        <v>185</v>
      </c>
      <c r="N8" s="18"/>
      <c r="O8" s="18"/>
      <c r="P8" s="19"/>
    </row>
    <row r="9" spans="1:16" x14ac:dyDescent="0.3">
      <c r="A9" s="22" t="s">
        <v>18</v>
      </c>
      <c r="B9" s="22" t="s">
        <v>155</v>
      </c>
      <c r="C9" s="22" t="s">
        <v>19</v>
      </c>
      <c r="D9" s="22" t="s">
        <v>13</v>
      </c>
      <c r="E9" s="22" t="s">
        <v>186</v>
      </c>
      <c r="F9" s="22"/>
      <c r="G9" s="23">
        <v>5754</v>
      </c>
      <c r="H9" s="23">
        <f>IF(G9&gt;0,ROUND((G9*H$5/100),0)*100," ")</f>
        <v>2008100</v>
      </c>
      <c r="I9" s="23">
        <f>IF(G9&gt;0,ROUND(G9/I$3,0),"")</f>
        <v>320</v>
      </c>
      <c r="J9" s="23">
        <f>IF(I9&gt;0,ROUND((I9*J$5/100),0)*100," ")</f>
        <v>209300</v>
      </c>
      <c r="K9" s="23">
        <f>IF(I9&gt;0,ROUND((I9*K$5/100),0)*100," ")</f>
        <v>450200</v>
      </c>
      <c r="L9" s="43"/>
      <c r="M9" s="17" t="s">
        <v>187</v>
      </c>
      <c r="N9" s="18"/>
      <c r="O9" s="18"/>
      <c r="P9" s="19"/>
    </row>
    <row r="10" spans="1:16" x14ac:dyDescent="0.3">
      <c r="A10" s="24" t="s">
        <v>20</v>
      </c>
      <c r="B10" s="24" t="s">
        <v>155</v>
      </c>
      <c r="C10" s="24" t="s">
        <v>21</v>
      </c>
      <c r="D10" s="24" t="s">
        <v>13</v>
      </c>
      <c r="E10" s="24" t="s">
        <v>188</v>
      </c>
      <c r="F10" s="24"/>
      <c r="G10" s="25">
        <v>11889</v>
      </c>
      <c r="H10" s="25">
        <f t="shared" ref="H10:H15" si="0">IF(G10&gt;0,ROUND((G10*H$5/100),0)*100," ")</f>
        <v>4149300</v>
      </c>
      <c r="I10" s="25">
        <f t="shared" ref="I10:I16" si="1">IF(G10&gt;0,ROUND(G10/I$3,0),"")</f>
        <v>661</v>
      </c>
      <c r="J10" s="25">
        <f t="shared" ref="J10:J13" si="2">IF(I10&gt;0,ROUND((I10*J$5/100),0)*100," ")</f>
        <v>432300</v>
      </c>
      <c r="K10" s="25">
        <f t="shared" ref="K10:K13" si="3">IF(I10&gt;0,ROUND((I10*K$5/100),0)*100," ")</f>
        <v>930000</v>
      </c>
      <c r="L10" s="43"/>
      <c r="M10" s="7" t="s">
        <v>189</v>
      </c>
      <c r="N10" s="18"/>
      <c r="O10" s="18"/>
      <c r="P10" s="19"/>
    </row>
    <row r="11" spans="1:16" x14ac:dyDescent="0.3">
      <c r="A11" s="24" t="s">
        <v>20</v>
      </c>
      <c r="B11" s="24" t="s">
        <v>155</v>
      </c>
      <c r="C11" s="24" t="s">
        <v>21</v>
      </c>
      <c r="D11" s="24" t="s">
        <v>13</v>
      </c>
      <c r="E11" s="24" t="s">
        <v>188</v>
      </c>
      <c r="F11" s="24"/>
      <c r="G11" s="26"/>
      <c r="H11" s="26" t="str">
        <f t="shared" si="0"/>
        <v xml:space="preserve"> </v>
      </c>
      <c r="I11" s="26" t="str">
        <f t="shared" si="1"/>
        <v/>
      </c>
      <c r="J11" s="26"/>
      <c r="K11" s="26"/>
      <c r="L11" s="43"/>
      <c r="M11" s="17"/>
      <c r="N11" s="18"/>
      <c r="O11" s="18"/>
      <c r="P11" s="19"/>
    </row>
    <row r="12" spans="1:16" ht="14.5" customHeight="1" x14ac:dyDescent="0.3">
      <c r="A12" s="24" t="s">
        <v>22</v>
      </c>
      <c r="B12" s="24" t="s">
        <v>155</v>
      </c>
      <c r="C12" s="24" t="s">
        <v>21</v>
      </c>
      <c r="D12" s="24" t="s">
        <v>13</v>
      </c>
      <c r="E12" s="24" t="s">
        <v>191</v>
      </c>
      <c r="F12" s="24"/>
      <c r="G12" s="27"/>
      <c r="H12" s="27" t="str">
        <f t="shared" si="0"/>
        <v xml:space="preserve"> </v>
      </c>
      <c r="I12" s="27" t="str">
        <f t="shared" si="1"/>
        <v/>
      </c>
      <c r="J12" s="27"/>
      <c r="K12" s="27"/>
      <c r="L12" s="43"/>
      <c r="M12" s="7" t="s">
        <v>192</v>
      </c>
      <c r="N12" s="18"/>
      <c r="O12" s="18"/>
      <c r="P12" s="19"/>
    </row>
    <row r="13" spans="1:16" x14ac:dyDescent="0.3">
      <c r="A13" s="24" t="s">
        <v>23</v>
      </c>
      <c r="B13" s="24" t="s">
        <v>155</v>
      </c>
      <c r="C13" s="24" t="s">
        <v>24</v>
      </c>
      <c r="D13" s="24" t="s">
        <v>13</v>
      </c>
      <c r="E13" s="24" t="s">
        <v>193</v>
      </c>
      <c r="F13" s="24"/>
      <c r="G13" s="25">
        <v>26232</v>
      </c>
      <c r="H13" s="25">
        <f t="shared" si="0"/>
        <v>9155000</v>
      </c>
      <c r="I13" s="25">
        <f t="shared" si="1"/>
        <v>1457</v>
      </c>
      <c r="J13" s="25">
        <f t="shared" si="2"/>
        <v>952900</v>
      </c>
      <c r="K13" s="25">
        <f t="shared" si="3"/>
        <v>2050000</v>
      </c>
      <c r="L13" s="43"/>
      <c r="M13" s="17" t="s">
        <v>194</v>
      </c>
      <c r="N13" s="18"/>
      <c r="O13" s="18"/>
      <c r="P13" s="19"/>
    </row>
    <row r="14" spans="1:16" x14ac:dyDescent="0.3">
      <c r="A14" s="24" t="s">
        <v>23</v>
      </c>
      <c r="B14" s="24" t="s">
        <v>155</v>
      </c>
      <c r="C14" s="24" t="s">
        <v>24</v>
      </c>
      <c r="D14" s="24" t="s">
        <v>13</v>
      </c>
      <c r="E14" s="24" t="s">
        <v>193</v>
      </c>
      <c r="F14" s="24"/>
      <c r="G14" s="26"/>
      <c r="H14" s="26" t="str">
        <f t="shared" si="0"/>
        <v xml:space="preserve"> </v>
      </c>
      <c r="I14" s="26" t="str">
        <f t="shared" si="1"/>
        <v/>
      </c>
      <c r="J14" s="26"/>
      <c r="K14" s="26"/>
      <c r="L14" s="43"/>
      <c r="M14" s="17" t="s">
        <v>195</v>
      </c>
      <c r="N14" s="18"/>
      <c r="O14" s="18"/>
      <c r="P14" s="19"/>
    </row>
    <row r="15" spans="1:16" ht="15" customHeight="1" x14ac:dyDescent="0.3">
      <c r="A15" s="28" t="s">
        <v>25</v>
      </c>
      <c r="B15" s="28" t="s">
        <v>155</v>
      </c>
      <c r="C15" s="28" t="s">
        <v>24</v>
      </c>
      <c r="D15" s="28" t="s">
        <v>13</v>
      </c>
      <c r="E15" s="28" t="s">
        <v>196</v>
      </c>
      <c r="F15" s="28"/>
      <c r="G15" s="27"/>
      <c r="H15" s="27" t="str">
        <f t="shared" si="0"/>
        <v xml:space="preserve"> </v>
      </c>
      <c r="I15" s="27" t="str">
        <f t="shared" si="1"/>
        <v/>
      </c>
      <c r="J15" s="27"/>
      <c r="K15" s="27"/>
      <c r="L15" s="43"/>
      <c r="M15" s="17" t="s">
        <v>187</v>
      </c>
      <c r="N15" s="18"/>
      <c r="O15" s="18"/>
      <c r="P15" s="19"/>
    </row>
    <row r="16" spans="1:16" ht="13.5" customHeight="1" x14ac:dyDescent="0.3">
      <c r="A16" s="35" t="s">
        <v>26</v>
      </c>
      <c r="B16" s="35" t="s">
        <v>155</v>
      </c>
      <c r="C16" s="35" t="s">
        <v>214</v>
      </c>
      <c r="D16" s="35" t="s">
        <v>13</v>
      </c>
      <c r="E16" s="61">
        <v>43831</v>
      </c>
      <c r="F16" s="61">
        <v>45412</v>
      </c>
      <c r="G16" s="39"/>
      <c r="H16" s="23"/>
      <c r="I16" s="23" t="str">
        <f t="shared" si="1"/>
        <v/>
      </c>
      <c r="J16" s="23"/>
      <c r="K16" s="23"/>
      <c r="L16" s="44"/>
      <c r="M16" s="17" t="s">
        <v>197</v>
      </c>
      <c r="N16" s="18"/>
      <c r="O16" s="18"/>
      <c r="P16" s="19"/>
    </row>
    <row r="17" spans="1:16" ht="12.5" thickBot="1" x14ac:dyDescent="0.35">
      <c r="A17" s="29"/>
      <c r="B17" s="16"/>
      <c r="C17" s="29"/>
      <c r="D17" s="16"/>
      <c r="E17" s="16"/>
      <c r="G17" s="48">
        <f>SUM(G9:G16)</f>
        <v>43875</v>
      </c>
      <c r="H17" s="48">
        <f>SUM(H9:H16)</f>
        <v>15312400</v>
      </c>
      <c r="I17" s="48">
        <f>SUM(I9:I16)</f>
        <v>2438</v>
      </c>
      <c r="J17" s="48">
        <f>SUM(J9:J16)</f>
        <v>1594500</v>
      </c>
      <c r="K17" s="48">
        <f>SUM(K9:K16)</f>
        <v>3430200</v>
      </c>
      <c r="L17" s="45"/>
      <c r="M17" s="17"/>
      <c r="N17" s="18"/>
      <c r="O17" s="18"/>
      <c r="P17" s="19"/>
    </row>
    <row r="18" spans="1:16" ht="12.5" thickTop="1" x14ac:dyDescent="0.3">
      <c r="A18" s="29"/>
      <c r="B18" s="16"/>
      <c r="C18" s="29"/>
      <c r="D18" s="16"/>
      <c r="E18" s="16"/>
      <c r="G18" s="30"/>
      <c r="H18" s="30" t="s">
        <v>190</v>
      </c>
      <c r="I18" s="30" t="s">
        <v>190</v>
      </c>
      <c r="J18" s="30"/>
      <c r="K18" s="30"/>
      <c r="L18" s="40"/>
      <c r="M18" s="7" t="s">
        <v>198</v>
      </c>
      <c r="N18" s="18"/>
      <c r="O18" s="9" t="s">
        <v>199</v>
      </c>
      <c r="P18" s="10" t="s">
        <v>200</v>
      </c>
    </row>
    <row r="19" spans="1:16" x14ac:dyDescent="0.3">
      <c r="A19" s="16"/>
      <c r="B19" s="16"/>
      <c r="C19" s="16"/>
      <c r="D19" s="16"/>
      <c r="E19" s="16"/>
      <c r="G19" s="11"/>
      <c r="H19" s="11"/>
      <c r="I19" s="11"/>
      <c r="J19" s="11"/>
      <c r="K19" s="11"/>
      <c r="L19" s="11"/>
      <c r="M19" s="17" t="s">
        <v>201</v>
      </c>
      <c r="N19" s="8"/>
      <c r="O19" s="31">
        <v>775</v>
      </c>
      <c r="P19" s="32"/>
    </row>
    <row r="20" spans="1:16" x14ac:dyDescent="0.3">
      <c r="A20" s="8" t="s">
        <v>202</v>
      </c>
      <c r="B20" s="21"/>
      <c r="C20" s="29"/>
      <c r="D20" s="16"/>
      <c r="E20" s="16"/>
      <c r="H20" s="20"/>
      <c r="I20" s="20" t="s">
        <v>190</v>
      </c>
      <c r="J20" s="20"/>
      <c r="K20" s="20"/>
      <c r="L20" s="20"/>
      <c r="M20" s="17" t="s">
        <v>203</v>
      </c>
      <c r="N20" s="8"/>
      <c r="O20" s="33">
        <v>-46.5</v>
      </c>
      <c r="P20" s="32"/>
    </row>
    <row r="21" spans="1:16" ht="23" customHeight="1" x14ac:dyDescent="0.3">
      <c r="A21" s="34" t="s">
        <v>204</v>
      </c>
      <c r="B21" s="35" t="s">
        <v>205</v>
      </c>
      <c r="C21" s="34" t="s">
        <v>14</v>
      </c>
      <c r="D21" s="35" t="s">
        <v>13</v>
      </c>
      <c r="E21" s="34" t="s">
        <v>206</v>
      </c>
      <c r="F21" s="35"/>
      <c r="G21" s="23">
        <v>5017</v>
      </c>
      <c r="H21" s="23">
        <f>IF(G21&gt;0,ROUND((G21*H$5/100),0)*100," ")</f>
        <v>1750900</v>
      </c>
      <c r="I21" s="23">
        <f>IF(G21&gt;0,ROUND(G21/I$7,0),"")</f>
        <v>228</v>
      </c>
      <c r="J21" s="25">
        <f t="shared" ref="J21" si="4">IF(I21&gt;0,ROUND((I21*J$5/100),0)*100," ")</f>
        <v>149100</v>
      </c>
      <c r="K21" s="23">
        <f t="shared" ref="K21" si="5">IF(I21&gt;0,ROUND((I21*K$5/100),0)*100," ")</f>
        <v>320800</v>
      </c>
      <c r="L21" s="43"/>
      <c r="M21" s="17"/>
      <c r="N21" s="8"/>
      <c r="O21" s="31">
        <v>728.5</v>
      </c>
      <c r="P21" s="32"/>
    </row>
    <row r="22" spans="1:16" ht="12.5" thickBot="1" x14ac:dyDescent="0.35">
      <c r="A22" s="16"/>
      <c r="B22" s="16"/>
      <c r="C22" s="16"/>
      <c r="D22" s="16"/>
      <c r="E22" s="16"/>
      <c r="G22" s="48">
        <v>5017</v>
      </c>
      <c r="H22" s="48">
        <f>H21</f>
        <v>1750900</v>
      </c>
      <c r="I22" s="48">
        <v>228</v>
      </c>
      <c r="J22" s="48">
        <f>J21</f>
        <v>149100</v>
      </c>
      <c r="K22" s="48">
        <f>K21</f>
        <v>320800</v>
      </c>
      <c r="L22" s="45"/>
      <c r="M22" s="17" t="s">
        <v>207</v>
      </c>
      <c r="N22" s="8"/>
      <c r="O22" s="31">
        <v>435</v>
      </c>
      <c r="P22" s="60"/>
    </row>
    <row r="23" spans="1:16" ht="13" thickTop="1" thickBot="1" x14ac:dyDescent="0.35">
      <c r="M23" s="7" t="s">
        <v>208</v>
      </c>
      <c r="N23" s="8"/>
      <c r="O23" s="36">
        <v>1163.5</v>
      </c>
      <c r="P23" s="12">
        <f>O23*1.21</f>
        <v>1407.835</v>
      </c>
    </row>
    <row r="24" spans="1:16" ht="12.5" thickTop="1" x14ac:dyDescent="0.3">
      <c r="A24" s="35" t="s">
        <v>4</v>
      </c>
      <c r="B24" s="35" t="s">
        <v>155</v>
      </c>
      <c r="C24" s="35" t="s">
        <v>3</v>
      </c>
      <c r="D24" s="35" t="s">
        <v>0</v>
      </c>
      <c r="E24" s="38"/>
      <c r="F24" s="38"/>
      <c r="G24" s="39">
        <v>11001</v>
      </c>
      <c r="H24" s="23">
        <f>IF(G24&gt;0,ROUND((G24*H$5/100),0)*100," ")</f>
        <v>3839300</v>
      </c>
      <c r="I24" s="25">
        <f>IF(G24&gt;0,ROUND(G24/I$3,0),"")</f>
        <v>611</v>
      </c>
      <c r="J24" s="25">
        <f>IF(I24&gt;0,ROUND((I24*J$5/100),0)*100," ")</f>
        <v>399600</v>
      </c>
      <c r="K24" s="25">
        <f>IF(I24&gt;0,ROUND((I24*K$5/100),0)*100," ")</f>
        <v>859700</v>
      </c>
    </row>
    <row r="25" spans="1:16" x14ac:dyDescent="0.3">
      <c r="A25" s="35" t="s">
        <v>9</v>
      </c>
      <c r="B25" s="35" t="s">
        <v>155</v>
      </c>
      <c r="C25" s="35" t="s">
        <v>8</v>
      </c>
      <c r="D25" s="35" t="s">
        <v>5</v>
      </c>
      <c r="E25" s="38"/>
      <c r="F25" s="38"/>
      <c r="G25" s="39">
        <v>11722</v>
      </c>
      <c r="H25" s="23">
        <f t="shared" ref="H25:H58" si="6">IF(G25&gt;0,ROUND((G25*H$5/100),0)*100," ")</f>
        <v>4091000</v>
      </c>
      <c r="I25" s="25">
        <f t="shared" ref="I25:I58" si="7">IF(G25&gt;0,ROUND(G25/I$3,0),"")</f>
        <v>651</v>
      </c>
      <c r="J25" s="25">
        <f t="shared" ref="J25:J58" si="8">IF(I25&gt;0,ROUND((I25*J$5/100),0)*100," ")</f>
        <v>425800</v>
      </c>
      <c r="K25" s="25">
        <f t="shared" ref="K25:K58" si="9">IF(I25&gt;0,ROUND((I25*K$5/100),0)*100," ")</f>
        <v>916000</v>
      </c>
    </row>
    <row r="26" spans="1:16" x14ac:dyDescent="0.3">
      <c r="A26" s="35" t="s">
        <v>15</v>
      </c>
      <c r="B26" s="35" t="s">
        <v>155</v>
      </c>
      <c r="C26" s="35" t="s">
        <v>14</v>
      </c>
      <c r="D26" s="35" t="s">
        <v>13</v>
      </c>
      <c r="E26" s="38"/>
      <c r="F26" s="38"/>
      <c r="G26" s="39">
        <v>5016</v>
      </c>
      <c r="H26" s="23">
        <f t="shared" si="6"/>
        <v>1750600</v>
      </c>
      <c r="I26" s="25">
        <f t="shared" si="7"/>
        <v>279</v>
      </c>
      <c r="J26" s="25">
        <f t="shared" si="8"/>
        <v>182500</v>
      </c>
      <c r="K26" s="25">
        <f t="shared" si="9"/>
        <v>392600</v>
      </c>
    </row>
    <row r="27" spans="1:16" x14ac:dyDescent="0.3">
      <c r="A27" s="35" t="s">
        <v>17</v>
      </c>
      <c r="B27" s="35" t="s">
        <v>155</v>
      </c>
      <c r="C27" s="35" t="s">
        <v>16</v>
      </c>
      <c r="D27" s="35" t="s">
        <v>13</v>
      </c>
      <c r="E27" s="38"/>
      <c r="F27" s="38"/>
      <c r="G27" s="39">
        <v>18983.3</v>
      </c>
      <c r="H27" s="23">
        <f t="shared" si="6"/>
        <v>6625200</v>
      </c>
      <c r="I27" s="25">
        <f t="shared" si="7"/>
        <v>1055</v>
      </c>
      <c r="J27" s="25">
        <f t="shared" si="8"/>
        <v>690000</v>
      </c>
      <c r="K27" s="25">
        <f t="shared" si="9"/>
        <v>1484400</v>
      </c>
    </row>
    <row r="28" spans="1:16" ht="13.5" customHeight="1" x14ac:dyDescent="0.3">
      <c r="A28" s="35" t="s">
        <v>28</v>
      </c>
      <c r="B28" s="35" t="s">
        <v>155</v>
      </c>
      <c r="C28" s="35" t="s">
        <v>215</v>
      </c>
      <c r="D28" s="35" t="s">
        <v>27</v>
      </c>
      <c r="E28" s="61">
        <v>42005</v>
      </c>
      <c r="F28" s="61">
        <v>45657</v>
      </c>
      <c r="G28" s="39"/>
      <c r="H28" s="23" t="str">
        <f t="shared" si="6"/>
        <v xml:space="preserve"> </v>
      </c>
      <c r="I28" s="25" t="str">
        <f t="shared" si="7"/>
        <v/>
      </c>
      <c r="J28" s="25"/>
      <c r="K28" s="25"/>
    </row>
    <row r="29" spans="1:16" x14ac:dyDescent="0.3">
      <c r="A29" s="35" t="s">
        <v>35</v>
      </c>
      <c r="B29" s="35" t="s">
        <v>155</v>
      </c>
      <c r="C29" s="35" t="s">
        <v>34</v>
      </c>
      <c r="D29" s="35" t="s">
        <v>32</v>
      </c>
      <c r="E29" s="38"/>
      <c r="F29" s="38"/>
      <c r="G29" s="39">
        <v>8320</v>
      </c>
      <c r="H29" s="23">
        <f t="shared" si="6"/>
        <v>2903700</v>
      </c>
      <c r="I29" s="25">
        <f t="shared" si="7"/>
        <v>462</v>
      </c>
      <c r="J29" s="25">
        <f t="shared" si="8"/>
        <v>302100</v>
      </c>
      <c r="K29" s="25">
        <f t="shared" si="9"/>
        <v>650000</v>
      </c>
    </row>
    <row r="30" spans="1:16" x14ac:dyDescent="0.3">
      <c r="A30" s="35" t="s">
        <v>38</v>
      </c>
      <c r="B30" s="35" t="s">
        <v>155</v>
      </c>
      <c r="C30" s="35" t="s">
        <v>36</v>
      </c>
      <c r="D30" s="35" t="s">
        <v>37</v>
      </c>
      <c r="E30" s="38"/>
      <c r="F30" s="38"/>
      <c r="G30" s="39">
        <v>1215</v>
      </c>
      <c r="H30" s="23">
        <f t="shared" si="6"/>
        <v>424000</v>
      </c>
      <c r="I30" s="25">
        <f t="shared" si="7"/>
        <v>68</v>
      </c>
      <c r="J30" s="25">
        <f t="shared" si="8"/>
        <v>44500</v>
      </c>
      <c r="K30" s="25">
        <f t="shared" si="9"/>
        <v>95700</v>
      </c>
    </row>
    <row r="31" spans="1:16" x14ac:dyDescent="0.3">
      <c r="A31" s="35" t="s">
        <v>41</v>
      </c>
      <c r="B31" s="35" t="s">
        <v>155</v>
      </c>
      <c r="C31" s="35" t="s">
        <v>40</v>
      </c>
      <c r="D31" s="35" t="s">
        <v>39</v>
      </c>
      <c r="E31" s="38"/>
      <c r="F31" s="38"/>
      <c r="G31" s="39">
        <v>10136</v>
      </c>
      <c r="H31" s="23">
        <f t="shared" si="6"/>
        <v>3537500</v>
      </c>
      <c r="I31" s="25">
        <f t="shared" si="7"/>
        <v>563</v>
      </c>
      <c r="J31" s="25">
        <f t="shared" si="8"/>
        <v>368200</v>
      </c>
      <c r="K31" s="25">
        <f t="shared" si="9"/>
        <v>792100</v>
      </c>
    </row>
    <row r="32" spans="1:16" x14ac:dyDescent="0.3">
      <c r="A32" s="35" t="s">
        <v>42</v>
      </c>
      <c r="B32" s="35" t="s">
        <v>155</v>
      </c>
      <c r="C32" s="35" t="s">
        <v>43</v>
      </c>
      <c r="D32" s="35" t="s">
        <v>39</v>
      </c>
      <c r="E32" s="38"/>
      <c r="F32" s="38"/>
      <c r="G32" s="39">
        <v>2113</v>
      </c>
      <c r="H32" s="23">
        <f t="shared" si="6"/>
        <v>737400</v>
      </c>
      <c r="I32" s="25">
        <f t="shared" si="7"/>
        <v>117</v>
      </c>
      <c r="J32" s="25">
        <f t="shared" si="8"/>
        <v>76500</v>
      </c>
      <c r="K32" s="25">
        <f t="shared" si="9"/>
        <v>164600</v>
      </c>
    </row>
    <row r="33" spans="1:11" x14ac:dyDescent="0.3">
      <c r="A33" s="35" t="s">
        <v>46</v>
      </c>
      <c r="B33" s="35" t="s">
        <v>155</v>
      </c>
      <c r="C33" s="35" t="s">
        <v>45</v>
      </c>
      <c r="D33" s="35" t="s">
        <v>44</v>
      </c>
      <c r="E33" s="38"/>
      <c r="F33" s="38"/>
      <c r="G33" s="39">
        <v>7853.49</v>
      </c>
      <c r="H33" s="23">
        <f t="shared" si="6"/>
        <v>2740900</v>
      </c>
      <c r="I33" s="25">
        <f t="shared" si="7"/>
        <v>436</v>
      </c>
      <c r="J33" s="25">
        <f t="shared" si="8"/>
        <v>285100</v>
      </c>
      <c r="K33" s="25">
        <f t="shared" si="9"/>
        <v>613500</v>
      </c>
    </row>
    <row r="34" spans="1:11" x14ac:dyDescent="0.3">
      <c r="A34" s="35" t="s">
        <v>49</v>
      </c>
      <c r="B34" s="35" t="s">
        <v>155</v>
      </c>
      <c r="C34" s="35" t="s">
        <v>47</v>
      </c>
      <c r="D34" s="35" t="s">
        <v>48</v>
      </c>
      <c r="E34" s="38"/>
      <c r="F34" s="38"/>
      <c r="G34" s="39">
        <v>5816.2800000000007</v>
      </c>
      <c r="H34" s="23">
        <f t="shared" si="6"/>
        <v>2029900</v>
      </c>
      <c r="I34" s="25">
        <f>IF(G34&gt;0,ROUND(G34/I$3,0),"")</f>
        <v>323</v>
      </c>
      <c r="J34" s="25">
        <f t="shared" si="8"/>
        <v>211200</v>
      </c>
      <c r="K34" s="25">
        <f t="shared" si="9"/>
        <v>454500</v>
      </c>
    </row>
    <row r="35" spans="1:11" x14ac:dyDescent="0.3">
      <c r="A35" s="35" t="s">
        <v>52</v>
      </c>
      <c r="B35" s="35" t="s">
        <v>155</v>
      </c>
      <c r="C35" s="35" t="s">
        <v>51</v>
      </c>
      <c r="D35" s="35" t="s">
        <v>44</v>
      </c>
      <c r="E35" s="38"/>
      <c r="F35" s="38"/>
      <c r="G35" s="39">
        <v>7486.32</v>
      </c>
      <c r="H35" s="23">
        <f t="shared" si="6"/>
        <v>2612700</v>
      </c>
      <c r="I35" s="25">
        <f t="shared" si="7"/>
        <v>416</v>
      </c>
      <c r="J35" s="25">
        <f t="shared" si="8"/>
        <v>272100</v>
      </c>
      <c r="K35" s="25">
        <f t="shared" si="9"/>
        <v>585300</v>
      </c>
    </row>
    <row r="36" spans="1:11" x14ac:dyDescent="0.3">
      <c r="A36" s="35" t="s">
        <v>53</v>
      </c>
      <c r="B36" s="35" t="s">
        <v>155</v>
      </c>
      <c r="C36" s="35" t="s">
        <v>54</v>
      </c>
      <c r="D36" s="35" t="s">
        <v>55</v>
      </c>
      <c r="E36" s="38"/>
      <c r="F36" s="38"/>
      <c r="G36" s="39">
        <v>3247.81</v>
      </c>
      <c r="H36" s="23">
        <f t="shared" si="6"/>
        <v>1133500</v>
      </c>
      <c r="I36" s="25">
        <f t="shared" si="7"/>
        <v>180</v>
      </c>
      <c r="J36" s="25">
        <f t="shared" si="8"/>
        <v>117700</v>
      </c>
      <c r="K36" s="25">
        <f t="shared" si="9"/>
        <v>253300</v>
      </c>
    </row>
    <row r="37" spans="1:11" x14ac:dyDescent="0.3">
      <c r="A37" s="35" t="s">
        <v>58</v>
      </c>
      <c r="B37" s="35" t="s">
        <v>155</v>
      </c>
      <c r="C37" s="35" t="s">
        <v>57</v>
      </c>
      <c r="D37" s="35" t="s">
        <v>56</v>
      </c>
      <c r="E37" s="38"/>
      <c r="F37" s="38"/>
      <c r="G37" s="39">
        <v>3535</v>
      </c>
      <c r="H37" s="23">
        <f t="shared" si="6"/>
        <v>1233700</v>
      </c>
      <c r="I37" s="25">
        <f t="shared" si="7"/>
        <v>196</v>
      </c>
      <c r="J37" s="25">
        <f t="shared" si="8"/>
        <v>128200</v>
      </c>
      <c r="K37" s="25">
        <f t="shared" si="9"/>
        <v>275800</v>
      </c>
    </row>
    <row r="38" spans="1:11" x14ac:dyDescent="0.3">
      <c r="A38" s="35" t="s">
        <v>64</v>
      </c>
      <c r="B38" s="35" t="s">
        <v>155</v>
      </c>
      <c r="C38" s="35" t="s">
        <v>62</v>
      </c>
      <c r="D38" s="35" t="s">
        <v>63</v>
      </c>
      <c r="E38" s="38"/>
      <c r="F38" s="38"/>
      <c r="G38" s="39">
        <v>10376</v>
      </c>
      <c r="H38" s="23">
        <f t="shared" si="6"/>
        <v>3621200</v>
      </c>
      <c r="I38" s="25">
        <f t="shared" si="7"/>
        <v>576</v>
      </c>
      <c r="J38" s="25">
        <f t="shared" si="8"/>
        <v>376700</v>
      </c>
      <c r="K38" s="25">
        <f t="shared" si="9"/>
        <v>810400</v>
      </c>
    </row>
    <row r="39" spans="1:11" x14ac:dyDescent="0.3">
      <c r="A39" s="35" t="s">
        <v>65</v>
      </c>
      <c r="B39" s="35" t="s">
        <v>155</v>
      </c>
      <c r="C39" s="35" t="s">
        <v>66</v>
      </c>
      <c r="D39" s="35" t="s">
        <v>63</v>
      </c>
      <c r="E39" s="38"/>
      <c r="F39" s="38"/>
      <c r="G39" s="39">
        <v>5708</v>
      </c>
      <c r="H39" s="23">
        <f t="shared" si="6"/>
        <v>1992100</v>
      </c>
      <c r="I39" s="25">
        <f t="shared" si="7"/>
        <v>317</v>
      </c>
      <c r="J39" s="25">
        <f t="shared" si="8"/>
        <v>207300</v>
      </c>
      <c r="K39" s="25">
        <f t="shared" si="9"/>
        <v>446000</v>
      </c>
    </row>
    <row r="40" spans="1:11" x14ac:dyDescent="0.3">
      <c r="A40" s="35" t="s">
        <v>69</v>
      </c>
      <c r="B40" s="35" t="s">
        <v>155</v>
      </c>
      <c r="C40" s="35" t="s">
        <v>68</v>
      </c>
      <c r="D40" s="35" t="s">
        <v>67</v>
      </c>
      <c r="E40" s="38"/>
      <c r="F40" s="38"/>
      <c r="G40" s="39">
        <v>3294</v>
      </c>
      <c r="H40" s="23">
        <f t="shared" si="6"/>
        <v>1149600</v>
      </c>
      <c r="I40" s="25">
        <f t="shared" si="7"/>
        <v>183</v>
      </c>
      <c r="J40" s="25">
        <f t="shared" si="8"/>
        <v>119700</v>
      </c>
      <c r="K40" s="25">
        <f t="shared" si="9"/>
        <v>257500</v>
      </c>
    </row>
    <row r="41" spans="1:11" ht="13.5" customHeight="1" x14ac:dyDescent="0.3">
      <c r="A41" s="35" t="s">
        <v>81</v>
      </c>
      <c r="B41" s="35" t="s">
        <v>155</v>
      </c>
      <c r="C41" s="35" t="s">
        <v>216</v>
      </c>
      <c r="D41" s="35" t="s">
        <v>80</v>
      </c>
      <c r="E41" s="61">
        <v>43922</v>
      </c>
      <c r="F41" s="61">
        <v>45443</v>
      </c>
      <c r="G41" s="39"/>
      <c r="H41" s="23" t="str">
        <f t="shared" si="6"/>
        <v xml:space="preserve"> </v>
      </c>
      <c r="I41" s="25" t="str">
        <f t="shared" si="7"/>
        <v/>
      </c>
      <c r="J41" s="25"/>
      <c r="K41" s="25"/>
    </row>
    <row r="42" spans="1:11" x14ac:dyDescent="0.3">
      <c r="A42" s="35" t="s">
        <v>73</v>
      </c>
      <c r="B42" s="35" t="s">
        <v>155</v>
      </c>
      <c r="C42" s="35" t="s">
        <v>74</v>
      </c>
      <c r="D42" s="35" t="s">
        <v>75</v>
      </c>
      <c r="E42" s="38"/>
      <c r="F42" s="38"/>
      <c r="G42" s="39">
        <v>2866</v>
      </c>
      <c r="H42" s="23">
        <f t="shared" si="6"/>
        <v>1000200</v>
      </c>
      <c r="I42" s="25">
        <f t="shared" si="7"/>
        <v>159</v>
      </c>
      <c r="J42" s="25">
        <f t="shared" si="8"/>
        <v>104000</v>
      </c>
      <c r="K42" s="25">
        <f t="shared" si="9"/>
        <v>223700</v>
      </c>
    </row>
    <row r="43" spans="1:11" x14ac:dyDescent="0.3">
      <c r="A43" s="35" t="s">
        <v>77</v>
      </c>
      <c r="B43" s="35" t="s">
        <v>155</v>
      </c>
      <c r="C43" s="35" t="s">
        <v>76</v>
      </c>
      <c r="D43" s="35" t="s">
        <v>75</v>
      </c>
      <c r="E43" s="38"/>
      <c r="F43" s="38"/>
      <c r="G43" s="39">
        <v>3853</v>
      </c>
      <c r="H43" s="23">
        <f t="shared" si="6"/>
        <v>1344700</v>
      </c>
      <c r="I43" s="25">
        <f t="shared" si="7"/>
        <v>214</v>
      </c>
      <c r="J43" s="25">
        <f t="shared" si="8"/>
        <v>140000</v>
      </c>
      <c r="K43" s="25">
        <f t="shared" si="9"/>
        <v>301100</v>
      </c>
    </row>
    <row r="44" spans="1:11" x14ac:dyDescent="0.3">
      <c r="A44" s="35" t="s">
        <v>84</v>
      </c>
      <c r="B44" s="35" t="s">
        <v>155</v>
      </c>
      <c r="C44" s="35" t="s">
        <v>85</v>
      </c>
      <c r="D44" s="35" t="s">
        <v>80</v>
      </c>
      <c r="E44" s="38"/>
      <c r="F44" s="38"/>
      <c r="G44" s="39">
        <v>15872.5</v>
      </c>
      <c r="H44" s="23">
        <f t="shared" si="6"/>
        <v>5539500</v>
      </c>
      <c r="I44" s="25">
        <f t="shared" si="7"/>
        <v>882</v>
      </c>
      <c r="J44" s="25">
        <f t="shared" si="8"/>
        <v>576800</v>
      </c>
      <c r="K44" s="25">
        <f t="shared" si="9"/>
        <v>1241000</v>
      </c>
    </row>
    <row r="45" spans="1:11" x14ac:dyDescent="0.3">
      <c r="A45" s="35" t="s">
        <v>88</v>
      </c>
      <c r="B45" s="35" t="s">
        <v>155</v>
      </c>
      <c r="C45" s="35" t="s">
        <v>87</v>
      </c>
      <c r="D45" s="35" t="s">
        <v>86</v>
      </c>
      <c r="E45" s="38"/>
      <c r="F45" s="38"/>
      <c r="G45" s="39">
        <v>3917.31</v>
      </c>
      <c r="H45" s="23">
        <f t="shared" si="6"/>
        <v>1367100</v>
      </c>
      <c r="I45" s="25">
        <f t="shared" si="7"/>
        <v>218</v>
      </c>
      <c r="J45" s="25">
        <f t="shared" si="8"/>
        <v>142600</v>
      </c>
      <c r="K45" s="25">
        <f t="shared" si="9"/>
        <v>306700</v>
      </c>
    </row>
    <row r="46" spans="1:11" x14ac:dyDescent="0.3">
      <c r="A46" s="35" t="s">
        <v>89</v>
      </c>
      <c r="B46" s="35" t="s">
        <v>155</v>
      </c>
      <c r="C46" s="35" t="s">
        <v>90</v>
      </c>
      <c r="D46" s="35" t="s">
        <v>91</v>
      </c>
      <c r="E46" s="38"/>
      <c r="F46" s="38"/>
      <c r="G46" s="39">
        <v>10615</v>
      </c>
      <c r="H46" s="23">
        <f t="shared" si="6"/>
        <v>3704600</v>
      </c>
      <c r="I46" s="25">
        <f t="shared" si="7"/>
        <v>590</v>
      </c>
      <c r="J46" s="25">
        <f t="shared" si="8"/>
        <v>385900</v>
      </c>
      <c r="K46" s="25">
        <f t="shared" si="9"/>
        <v>830100</v>
      </c>
    </row>
    <row r="47" spans="1:11" x14ac:dyDescent="0.3">
      <c r="A47" s="35" t="s">
        <v>93</v>
      </c>
      <c r="B47" s="35" t="s">
        <v>155</v>
      </c>
      <c r="C47" s="35" t="s">
        <v>92</v>
      </c>
      <c r="D47" s="35" t="s">
        <v>91</v>
      </c>
      <c r="E47" s="38"/>
      <c r="F47" s="38"/>
      <c r="G47" s="39">
        <v>2075</v>
      </c>
      <c r="H47" s="23">
        <f t="shared" si="6"/>
        <v>724200</v>
      </c>
      <c r="I47" s="25">
        <f t="shared" si="7"/>
        <v>115</v>
      </c>
      <c r="J47" s="25">
        <f t="shared" si="8"/>
        <v>75200</v>
      </c>
      <c r="K47" s="25">
        <f t="shared" si="9"/>
        <v>161800</v>
      </c>
    </row>
    <row r="48" spans="1:11" x14ac:dyDescent="0.3">
      <c r="A48" s="35" t="s">
        <v>101</v>
      </c>
      <c r="B48" s="35" t="s">
        <v>155</v>
      </c>
      <c r="C48" s="35" t="s">
        <v>99</v>
      </c>
      <c r="D48" s="35" t="s">
        <v>100</v>
      </c>
      <c r="E48" s="38"/>
      <c r="F48" s="38"/>
      <c r="G48" s="39">
        <v>10098</v>
      </c>
      <c r="H48" s="23">
        <f t="shared" si="6"/>
        <v>3524200</v>
      </c>
      <c r="I48" s="25">
        <f t="shared" si="7"/>
        <v>561</v>
      </c>
      <c r="J48" s="25">
        <f t="shared" si="8"/>
        <v>366900</v>
      </c>
      <c r="K48" s="25">
        <f t="shared" si="9"/>
        <v>789300</v>
      </c>
    </row>
    <row r="49" spans="1:12" ht="13.5" customHeight="1" x14ac:dyDescent="0.3">
      <c r="A49" s="35" t="s">
        <v>107</v>
      </c>
      <c r="B49" s="35" t="s">
        <v>155</v>
      </c>
      <c r="C49" s="35" t="s">
        <v>105</v>
      </c>
      <c r="D49" s="35" t="s">
        <v>106</v>
      </c>
      <c r="E49" s="38"/>
      <c r="F49" s="38"/>
      <c r="G49" s="39">
        <v>7145.9800000000005</v>
      </c>
      <c r="H49" s="23">
        <f t="shared" si="6"/>
        <v>2493900</v>
      </c>
      <c r="I49" s="25">
        <f t="shared" si="7"/>
        <v>397</v>
      </c>
      <c r="J49" s="25">
        <f t="shared" si="8"/>
        <v>259600</v>
      </c>
      <c r="K49" s="25">
        <f t="shared" si="9"/>
        <v>558600</v>
      </c>
    </row>
    <row r="50" spans="1:12" x14ac:dyDescent="0.3">
      <c r="A50" s="35" t="s">
        <v>108</v>
      </c>
      <c r="B50" s="35" t="s">
        <v>155</v>
      </c>
      <c r="C50" s="35" t="s">
        <v>109</v>
      </c>
      <c r="D50" s="35" t="s">
        <v>106</v>
      </c>
      <c r="E50" s="38"/>
      <c r="F50" s="38"/>
      <c r="G50" s="39">
        <v>5797.8</v>
      </c>
      <c r="H50" s="23">
        <f t="shared" si="6"/>
        <v>2023400</v>
      </c>
      <c r="I50" s="25">
        <f t="shared" si="7"/>
        <v>322</v>
      </c>
      <c r="J50" s="25">
        <f t="shared" si="8"/>
        <v>210600</v>
      </c>
      <c r="K50" s="25">
        <f t="shared" si="9"/>
        <v>453100</v>
      </c>
    </row>
    <row r="51" spans="1:12" x14ac:dyDescent="0.3">
      <c r="A51" s="35" t="s">
        <v>112</v>
      </c>
      <c r="B51" s="35" t="s">
        <v>155</v>
      </c>
      <c r="C51" s="35" t="s">
        <v>111</v>
      </c>
      <c r="D51" s="35" t="s">
        <v>110</v>
      </c>
      <c r="E51" s="38"/>
      <c r="F51" s="38"/>
      <c r="G51" s="39">
        <v>5631</v>
      </c>
      <c r="H51" s="23">
        <f t="shared" si="6"/>
        <v>1965200</v>
      </c>
      <c r="I51" s="25">
        <f t="shared" si="7"/>
        <v>313</v>
      </c>
      <c r="J51" s="25">
        <f t="shared" si="8"/>
        <v>204700</v>
      </c>
      <c r="K51" s="25">
        <f t="shared" si="9"/>
        <v>440400</v>
      </c>
    </row>
    <row r="52" spans="1:12" x14ac:dyDescent="0.3">
      <c r="A52" s="35" t="s">
        <v>116</v>
      </c>
      <c r="B52" s="35" t="s">
        <v>155</v>
      </c>
      <c r="C52" s="35" t="s">
        <v>117</v>
      </c>
      <c r="D52" s="35" t="s">
        <v>113</v>
      </c>
      <c r="E52" s="38"/>
      <c r="F52" s="38"/>
      <c r="G52" s="39">
        <v>3189</v>
      </c>
      <c r="H52" s="23">
        <f t="shared" si="6"/>
        <v>1113000</v>
      </c>
      <c r="I52" s="25">
        <f t="shared" si="7"/>
        <v>177</v>
      </c>
      <c r="J52" s="25">
        <f t="shared" si="8"/>
        <v>115800</v>
      </c>
      <c r="K52" s="25">
        <f t="shared" si="9"/>
        <v>249000</v>
      </c>
    </row>
    <row r="53" spans="1:12" x14ac:dyDescent="0.3">
      <c r="A53" s="35" t="s">
        <v>120</v>
      </c>
      <c r="B53" s="35" t="s">
        <v>155</v>
      </c>
      <c r="C53" s="35" t="s">
        <v>118</v>
      </c>
      <c r="D53" s="35" t="s">
        <v>119</v>
      </c>
      <c r="E53" s="38"/>
      <c r="F53" s="38"/>
      <c r="G53" s="39">
        <v>2562</v>
      </c>
      <c r="H53" s="23">
        <f t="shared" si="6"/>
        <v>894100</v>
      </c>
      <c r="I53" s="25">
        <f t="shared" si="7"/>
        <v>142</v>
      </c>
      <c r="J53" s="25">
        <f t="shared" si="8"/>
        <v>92900</v>
      </c>
      <c r="K53" s="25">
        <f t="shared" si="9"/>
        <v>199800</v>
      </c>
    </row>
    <row r="54" spans="1:12" x14ac:dyDescent="0.3">
      <c r="A54" s="35" t="s">
        <v>126</v>
      </c>
      <c r="B54" s="35" t="s">
        <v>155</v>
      </c>
      <c r="C54" s="35" t="s">
        <v>127</v>
      </c>
      <c r="D54" s="35" t="s">
        <v>121</v>
      </c>
      <c r="E54" s="38"/>
      <c r="F54" s="38"/>
      <c r="G54" s="39">
        <v>16785</v>
      </c>
      <c r="H54" s="23">
        <f t="shared" si="6"/>
        <v>5858000</v>
      </c>
      <c r="I54" s="25">
        <f t="shared" si="7"/>
        <v>933</v>
      </c>
      <c r="J54" s="25">
        <f t="shared" si="8"/>
        <v>610200</v>
      </c>
      <c r="K54" s="25">
        <f t="shared" si="9"/>
        <v>1312700</v>
      </c>
    </row>
    <row r="55" spans="1:12" x14ac:dyDescent="0.3">
      <c r="A55" s="35" t="s">
        <v>131</v>
      </c>
      <c r="B55" s="35" t="s">
        <v>155</v>
      </c>
      <c r="C55" s="35" t="s">
        <v>132</v>
      </c>
      <c r="D55" s="35" t="s">
        <v>133</v>
      </c>
      <c r="E55" s="38"/>
      <c r="F55" s="38"/>
      <c r="G55" s="39">
        <v>4490</v>
      </c>
      <c r="H55" s="23">
        <f t="shared" si="6"/>
        <v>1567000</v>
      </c>
      <c r="I55" s="25">
        <f t="shared" si="7"/>
        <v>249</v>
      </c>
      <c r="J55" s="25">
        <f t="shared" si="8"/>
        <v>162800</v>
      </c>
      <c r="K55" s="25">
        <f t="shared" si="9"/>
        <v>350300</v>
      </c>
    </row>
    <row r="56" spans="1:12" x14ac:dyDescent="0.3">
      <c r="A56" s="35" t="s">
        <v>140</v>
      </c>
      <c r="B56" s="35" t="s">
        <v>155</v>
      </c>
      <c r="C56" s="35" t="s">
        <v>139</v>
      </c>
      <c r="D56" s="35" t="s">
        <v>134</v>
      </c>
      <c r="E56" s="38"/>
      <c r="F56" s="38"/>
      <c r="G56" s="39">
        <v>18843</v>
      </c>
      <c r="H56" s="23">
        <f t="shared" si="6"/>
        <v>6576200</v>
      </c>
      <c r="I56" s="25">
        <f t="shared" si="7"/>
        <v>1047</v>
      </c>
      <c r="J56" s="25">
        <f t="shared" si="8"/>
        <v>684700</v>
      </c>
      <c r="K56" s="25">
        <f t="shared" si="9"/>
        <v>1473100</v>
      </c>
    </row>
    <row r="57" spans="1:12" x14ac:dyDescent="0.3">
      <c r="A57" s="35" t="s">
        <v>143</v>
      </c>
      <c r="B57" s="35" t="s">
        <v>155</v>
      </c>
      <c r="C57" s="35" t="s">
        <v>142</v>
      </c>
      <c r="D57" s="35" t="s">
        <v>141</v>
      </c>
      <c r="E57" s="38"/>
      <c r="F57" s="38"/>
      <c r="G57" s="39">
        <v>6701.2</v>
      </c>
      <c r="H57" s="23">
        <f t="shared" si="6"/>
        <v>2338700</v>
      </c>
      <c r="I57" s="25">
        <f t="shared" si="7"/>
        <v>372</v>
      </c>
      <c r="J57" s="25">
        <f t="shared" si="8"/>
        <v>243300</v>
      </c>
      <c r="K57" s="25">
        <f t="shared" si="9"/>
        <v>523400</v>
      </c>
    </row>
    <row r="58" spans="1:12" x14ac:dyDescent="0.3">
      <c r="A58" s="35" t="s">
        <v>154</v>
      </c>
      <c r="B58" s="35" t="s">
        <v>155</v>
      </c>
      <c r="C58" s="35" t="s">
        <v>153</v>
      </c>
      <c r="D58" s="35" t="s">
        <v>152</v>
      </c>
      <c r="E58" s="38"/>
      <c r="F58" s="38"/>
      <c r="G58" s="39">
        <v>12477</v>
      </c>
      <c r="H58" s="23">
        <f t="shared" si="6"/>
        <v>4354500</v>
      </c>
      <c r="I58" s="23">
        <f t="shared" si="7"/>
        <v>693</v>
      </c>
      <c r="J58" s="23">
        <f t="shared" si="8"/>
        <v>453200</v>
      </c>
      <c r="K58" s="23">
        <f t="shared" si="9"/>
        <v>975100</v>
      </c>
    </row>
    <row r="59" spans="1:12" ht="12.5" thickBot="1" x14ac:dyDescent="0.35">
      <c r="E59" s="37"/>
      <c r="F59" s="37"/>
      <c r="G59" s="49">
        <f>SUM(G24:G58)</f>
        <v>248741.99000000002</v>
      </c>
      <c r="H59" s="49">
        <f>SUM(H24:H58)</f>
        <v>86810800</v>
      </c>
      <c r="I59" s="49">
        <f>SUM(I24:I58)</f>
        <v>13817</v>
      </c>
      <c r="J59" s="49">
        <f>SUM(J24:J58)</f>
        <v>9036400</v>
      </c>
      <c r="K59" s="49">
        <f>SUM(K24:K58)</f>
        <v>19440600</v>
      </c>
    </row>
    <row r="60" spans="1:12" ht="12.5" thickTop="1" x14ac:dyDescent="0.3">
      <c r="E60" s="37"/>
      <c r="F60" s="37"/>
      <c r="G60" s="46"/>
      <c r="H60" s="46"/>
      <c r="I60" s="46"/>
      <c r="J60" s="46"/>
      <c r="K60" s="46"/>
    </row>
    <row r="61" spans="1:12" x14ac:dyDescent="0.3">
      <c r="A61" s="35" t="s">
        <v>136</v>
      </c>
      <c r="B61" s="35" t="s">
        <v>156</v>
      </c>
      <c r="C61" s="35" t="s">
        <v>135</v>
      </c>
      <c r="D61" s="35" t="s">
        <v>134</v>
      </c>
      <c r="E61" s="38"/>
      <c r="F61" s="38"/>
      <c r="G61" s="39">
        <v>1243.9000000000001</v>
      </c>
      <c r="H61" s="23">
        <f t="shared" ref="H61:H62" si="10">IF(G61&gt;0,ROUND((G61*H$5/100),0)*100," ")</f>
        <v>434100</v>
      </c>
      <c r="I61" s="39">
        <f>G61/20</f>
        <v>62.195000000000007</v>
      </c>
      <c r="J61" s="23">
        <f t="shared" ref="J61:J85" si="11">IF(I61&gt;0,ROUND((I61*J$5/100),0)*100," ")</f>
        <v>40700</v>
      </c>
      <c r="K61" s="23">
        <f t="shared" ref="K61:K85" si="12">IF(I61&gt;0,ROUND((I61*K$5/100),0)*100," ")</f>
        <v>87500</v>
      </c>
    </row>
    <row r="62" spans="1:12" ht="12.5" thickBot="1" x14ac:dyDescent="0.35">
      <c r="E62" s="37"/>
      <c r="F62" s="37"/>
      <c r="G62" s="49">
        <v>1243.9000000000001</v>
      </c>
      <c r="H62" s="50">
        <f t="shared" si="10"/>
        <v>434100</v>
      </c>
      <c r="I62" s="49">
        <f>G62/20</f>
        <v>62.195000000000007</v>
      </c>
      <c r="J62" s="50">
        <f t="shared" si="11"/>
        <v>40700</v>
      </c>
      <c r="K62" s="50">
        <f t="shared" ref="K62" si="13">IF(I62&gt;0,ROUND((I62*K$5/100),0)*100," ")</f>
        <v>87500</v>
      </c>
    </row>
    <row r="63" spans="1:12" ht="13" thickTop="1" thickBot="1" x14ac:dyDescent="0.35">
      <c r="E63" s="37"/>
      <c r="F63" s="37"/>
      <c r="G63" s="46"/>
      <c r="H63" s="51"/>
      <c r="I63" s="46"/>
      <c r="J63" s="51"/>
      <c r="K63" s="51"/>
    </row>
    <row r="64" spans="1:12" ht="12.5" thickBot="1" x14ac:dyDescent="0.35">
      <c r="D64" s="55" t="s">
        <v>210</v>
      </c>
      <c r="E64" s="53"/>
      <c r="F64" s="37"/>
      <c r="G64" s="59">
        <f>G17+G22+G59+G62</f>
        <v>298877.89</v>
      </c>
      <c r="H64" s="59">
        <f>H17+H22+H59+H62</f>
        <v>104308200</v>
      </c>
      <c r="I64" s="59">
        <f>I17+I22+I59+I62</f>
        <v>16545.195</v>
      </c>
      <c r="J64" s="59">
        <f>J17+J22+J59+J62</f>
        <v>10820700</v>
      </c>
      <c r="K64" s="59">
        <f>K17+K22+K59+K62</f>
        <v>23279100</v>
      </c>
      <c r="L64" s="20"/>
    </row>
    <row r="65" spans="1:11" x14ac:dyDescent="0.3">
      <c r="E65" s="37"/>
      <c r="F65" s="37"/>
    </row>
    <row r="66" spans="1:11" x14ac:dyDescent="0.3">
      <c r="A66" s="35" t="s">
        <v>2</v>
      </c>
      <c r="B66" s="35" t="s">
        <v>156</v>
      </c>
      <c r="C66" s="35" t="s">
        <v>1</v>
      </c>
      <c r="D66" s="35" t="s">
        <v>0</v>
      </c>
      <c r="E66" s="38"/>
      <c r="F66" s="38"/>
      <c r="G66" s="39">
        <v>1950</v>
      </c>
      <c r="H66" s="23">
        <f t="shared" ref="H66:H85" si="14">IF(G66&gt;0,ROUND((G66*H$5/100),0)*100," ")</f>
        <v>680600</v>
      </c>
      <c r="I66" s="23">
        <f>IF(G66&gt;0,ROUND(G66/I$7,0),"")</f>
        <v>89</v>
      </c>
      <c r="J66" s="23">
        <f t="shared" si="11"/>
        <v>58200</v>
      </c>
      <c r="K66" s="23">
        <f t="shared" si="12"/>
        <v>125200</v>
      </c>
    </row>
    <row r="67" spans="1:11" x14ac:dyDescent="0.3">
      <c r="A67" s="35" t="s">
        <v>7</v>
      </c>
      <c r="B67" s="35" t="s">
        <v>156</v>
      </c>
      <c r="C67" s="35" t="s">
        <v>6</v>
      </c>
      <c r="D67" s="35" t="s">
        <v>5</v>
      </c>
      <c r="E67" s="38"/>
      <c r="F67" s="38"/>
      <c r="G67" s="39">
        <v>1650</v>
      </c>
      <c r="H67" s="23">
        <f t="shared" si="14"/>
        <v>575900</v>
      </c>
      <c r="I67" s="23">
        <f t="shared" ref="I67:I85" si="15">IF(G67&gt;0,ROUND(G67/I$7,0),"")</f>
        <v>75</v>
      </c>
      <c r="J67" s="23">
        <f t="shared" si="11"/>
        <v>49100</v>
      </c>
      <c r="K67" s="23">
        <f t="shared" si="12"/>
        <v>105500</v>
      </c>
    </row>
    <row r="68" spans="1:11" x14ac:dyDescent="0.3">
      <c r="A68" s="35" t="s">
        <v>12</v>
      </c>
      <c r="B68" s="35" t="s">
        <v>156</v>
      </c>
      <c r="C68" s="35" t="s">
        <v>10</v>
      </c>
      <c r="D68" s="35" t="s">
        <v>11</v>
      </c>
      <c r="E68" s="38"/>
      <c r="F68" s="38"/>
      <c r="G68" s="39">
        <v>1664.47</v>
      </c>
      <c r="H68" s="23">
        <f t="shared" si="14"/>
        <v>580900</v>
      </c>
      <c r="I68" s="23">
        <f t="shared" si="15"/>
        <v>76</v>
      </c>
      <c r="J68" s="23">
        <f t="shared" si="11"/>
        <v>49700</v>
      </c>
      <c r="K68" s="23">
        <f t="shared" si="12"/>
        <v>106900</v>
      </c>
    </row>
    <row r="69" spans="1:11" x14ac:dyDescent="0.3">
      <c r="A69" s="35" t="s">
        <v>29</v>
      </c>
      <c r="B69" s="35" t="s">
        <v>156</v>
      </c>
      <c r="C69" s="35" t="s">
        <v>30</v>
      </c>
      <c r="D69" s="35" t="s">
        <v>27</v>
      </c>
      <c r="E69" s="38"/>
      <c r="F69" s="38"/>
      <c r="G69" s="39">
        <v>3090</v>
      </c>
      <c r="H69" s="23">
        <f t="shared" si="14"/>
        <v>1078400</v>
      </c>
      <c r="I69" s="23">
        <f t="shared" si="15"/>
        <v>140</v>
      </c>
      <c r="J69" s="23">
        <f t="shared" si="11"/>
        <v>91600</v>
      </c>
      <c r="K69" s="23">
        <f t="shared" si="12"/>
        <v>197000</v>
      </c>
    </row>
    <row r="70" spans="1:11" x14ac:dyDescent="0.3">
      <c r="A70" s="35" t="s">
        <v>33</v>
      </c>
      <c r="B70" s="35" t="s">
        <v>156</v>
      </c>
      <c r="C70" s="35" t="s">
        <v>31</v>
      </c>
      <c r="D70" s="35" t="s">
        <v>32</v>
      </c>
      <c r="E70" s="38"/>
      <c r="F70" s="38"/>
      <c r="G70" s="39">
        <v>3534</v>
      </c>
      <c r="H70" s="23">
        <f t="shared" si="14"/>
        <v>1233400</v>
      </c>
      <c r="I70" s="23">
        <f t="shared" si="15"/>
        <v>161</v>
      </c>
      <c r="J70" s="23">
        <f t="shared" si="11"/>
        <v>105300</v>
      </c>
      <c r="K70" s="23">
        <f t="shared" si="12"/>
        <v>226500</v>
      </c>
    </row>
    <row r="71" spans="1:11" ht="13.5" customHeight="1" x14ac:dyDescent="0.3">
      <c r="A71" s="35" t="s">
        <v>50</v>
      </c>
      <c r="B71" s="35" t="s">
        <v>156</v>
      </c>
      <c r="C71" s="35" t="s">
        <v>217</v>
      </c>
      <c r="D71" s="35" t="s">
        <v>44</v>
      </c>
      <c r="E71" s="61">
        <v>43739</v>
      </c>
      <c r="F71" s="61">
        <v>45626</v>
      </c>
      <c r="G71" s="39"/>
      <c r="H71" s="23" t="str">
        <f t="shared" si="14"/>
        <v xml:space="preserve"> </v>
      </c>
      <c r="I71" s="23" t="str">
        <f t="shared" si="15"/>
        <v/>
      </c>
      <c r="J71" s="23"/>
      <c r="K71" s="23"/>
    </row>
    <row r="72" spans="1:11" x14ac:dyDescent="0.3">
      <c r="A72" s="35" t="s">
        <v>61</v>
      </c>
      <c r="B72" s="35" t="s">
        <v>156</v>
      </c>
      <c r="C72" s="35" t="s">
        <v>59</v>
      </c>
      <c r="D72" s="35" t="s">
        <v>60</v>
      </c>
      <c r="E72" s="38"/>
      <c r="F72" s="38"/>
      <c r="G72" s="39">
        <v>1030</v>
      </c>
      <c r="H72" s="23">
        <f t="shared" si="14"/>
        <v>359500</v>
      </c>
      <c r="I72" s="23">
        <f t="shared" si="15"/>
        <v>47</v>
      </c>
      <c r="J72" s="23">
        <f t="shared" si="11"/>
        <v>30700</v>
      </c>
      <c r="K72" s="23">
        <f t="shared" si="12"/>
        <v>66100</v>
      </c>
    </row>
    <row r="73" spans="1:11" x14ac:dyDescent="0.3">
      <c r="A73" s="35" t="s">
        <v>70</v>
      </c>
      <c r="B73" s="35" t="s">
        <v>156</v>
      </c>
      <c r="C73" s="35" t="s">
        <v>71</v>
      </c>
      <c r="D73" s="35" t="s">
        <v>72</v>
      </c>
      <c r="E73" s="38"/>
      <c r="F73" s="38"/>
      <c r="G73" s="39">
        <v>2038</v>
      </c>
      <c r="H73" s="23">
        <f t="shared" si="14"/>
        <v>711300</v>
      </c>
      <c r="I73" s="23">
        <f t="shared" si="15"/>
        <v>93</v>
      </c>
      <c r="J73" s="23">
        <f t="shared" si="11"/>
        <v>60800</v>
      </c>
      <c r="K73" s="23">
        <f t="shared" si="12"/>
        <v>130900</v>
      </c>
    </row>
    <row r="74" spans="1:11" x14ac:dyDescent="0.3">
      <c r="A74" s="35" t="s">
        <v>78</v>
      </c>
      <c r="B74" s="35" t="s">
        <v>156</v>
      </c>
      <c r="C74" s="35" t="s">
        <v>6</v>
      </c>
      <c r="D74" s="35" t="s">
        <v>79</v>
      </c>
      <c r="E74" s="38"/>
      <c r="F74" s="38"/>
      <c r="G74" s="39">
        <v>303.10000000000002</v>
      </c>
      <c r="H74" s="23">
        <f t="shared" si="14"/>
        <v>105800</v>
      </c>
      <c r="I74" s="23">
        <f t="shared" si="15"/>
        <v>14</v>
      </c>
      <c r="J74" s="23">
        <f t="shared" si="11"/>
        <v>9200</v>
      </c>
      <c r="K74" s="23">
        <f t="shared" si="12"/>
        <v>19700</v>
      </c>
    </row>
    <row r="75" spans="1:11" x14ac:dyDescent="0.3">
      <c r="A75" s="35" t="s">
        <v>83</v>
      </c>
      <c r="B75" s="35" t="s">
        <v>156</v>
      </c>
      <c r="C75" s="35" t="s">
        <v>82</v>
      </c>
      <c r="D75" s="35" t="s">
        <v>80</v>
      </c>
      <c r="E75" s="38"/>
      <c r="F75" s="38"/>
      <c r="G75" s="39">
        <v>2514</v>
      </c>
      <c r="H75" s="23">
        <f t="shared" si="14"/>
        <v>877400</v>
      </c>
      <c r="I75" s="23">
        <f t="shared" si="15"/>
        <v>114</v>
      </c>
      <c r="J75" s="23">
        <f t="shared" si="11"/>
        <v>74600</v>
      </c>
      <c r="K75" s="23">
        <f t="shared" si="12"/>
        <v>160400</v>
      </c>
    </row>
    <row r="76" spans="1:11" x14ac:dyDescent="0.3">
      <c r="A76" s="35" t="s">
        <v>95</v>
      </c>
      <c r="B76" s="35" t="s">
        <v>156</v>
      </c>
      <c r="C76" s="35" t="s">
        <v>94</v>
      </c>
      <c r="D76" s="35" t="s">
        <v>91</v>
      </c>
      <c r="E76" s="38"/>
      <c r="F76" s="38"/>
      <c r="G76" s="39">
        <v>2643</v>
      </c>
      <c r="H76" s="23">
        <f t="shared" si="14"/>
        <v>922400</v>
      </c>
      <c r="I76" s="23">
        <f t="shared" si="15"/>
        <v>120</v>
      </c>
      <c r="J76" s="23">
        <f t="shared" si="11"/>
        <v>78500</v>
      </c>
      <c r="K76" s="23">
        <f t="shared" si="12"/>
        <v>168800</v>
      </c>
    </row>
    <row r="77" spans="1:11" x14ac:dyDescent="0.3">
      <c r="A77" s="35" t="s">
        <v>96</v>
      </c>
      <c r="B77" s="35" t="s">
        <v>156</v>
      </c>
      <c r="C77" s="35" t="s">
        <v>97</v>
      </c>
      <c r="D77" s="35" t="s">
        <v>98</v>
      </c>
      <c r="E77" s="38"/>
      <c r="F77" s="38"/>
      <c r="G77" s="39">
        <v>1319</v>
      </c>
      <c r="H77" s="23">
        <f t="shared" si="14"/>
        <v>460300</v>
      </c>
      <c r="I77" s="23">
        <f t="shared" si="15"/>
        <v>60</v>
      </c>
      <c r="J77" s="23">
        <f t="shared" si="11"/>
        <v>39200</v>
      </c>
      <c r="K77" s="23">
        <f t="shared" si="12"/>
        <v>84400</v>
      </c>
    </row>
    <row r="78" spans="1:11" x14ac:dyDescent="0.3">
      <c r="A78" s="35" t="s">
        <v>104</v>
      </c>
      <c r="B78" s="35" t="s">
        <v>156</v>
      </c>
      <c r="C78" s="35" t="s">
        <v>102</v>
      </c>
      <c r="D78" s="35" t="s">
        <v>103</v>
      </c>
      <c r="E78" s="38"/>
      <c r="F78" s="38"/>
      <c r="G78" s="39">
        <v>955.74</v>
      </c>
      <c r="H78" s="23">
        <f t="shared" si="14"/>
        <v>333600</v>
      </c>
      <c r="I78" s="23">
        <f t="shared" si="15"/>
        <v>43</v>
      </c>
      <c r="J78" s="23">
        <f t="shared" si="11"/>
        <v>28100</v>
      </c>
      <c r="K78" s="23">
        <f t="shared" si="12"/>
        <v>60500</v>
      </c>
    </row>
    <row r="79" spans="1:11" x14ac:dyDescent="0.3">
      <c r="A79" s="35" t="s">
        <v>114</v>
      </c>
      <c r="B79" s="35" t="s">
        <v>156</v>
      </c>
      <c r="C79" s="35" t="s">
        <v>115</v>
      </c>
      <c r="D79" s="35" t="s">
        <v>113</v>
      </c>
      <c r="E79" s="38"/>
      <c r="F79" s="38"/>
      <c r="G79" s="39">
        <v>1683.5</v>
      </c>
      <c r="H79" s="23">
        <f t="shared" si="14"/>
        <v>587500</v>
      </c>
      <c r="I79" s="23">
        <f t="shared" si="15"/>
        <v>77</v>
      </c>
      <c r="J79" s="23">
        <f t="shared" si="11"/>
        <v>50400</v>
      </c>
      <c r="K79" s="23">
        <f t="shared" si="12"/>
        <v>108300</v>
      </c>
    </row>
    <row r="80" spans="1:11" x14ac:dyDescent="0.3">
      <c r="A80" s="35" t="s">
        <v>123</v>
      </c>
      <c r="B80" s="35" t="s">
        <v>156</v>
      </c>
      <c r="C80" s="35" t="s">
        <v>122</v>
      </c>
      <c r="D80" s="35" t="s">
        <v>121</v>
      </c>
      <c r="E80" s="38"/>
      <c r="F80" s="38"/>
      <c r="G80" s="39">
        <v>1724</v>
      </c>
      <c r="H80" s="23">
        <f t="shared" si="14"/>
        <v>601700</v>
      </c>
      <c r="I80" s="23">
        <f t="shared" si="15"/>
        <v>78</v>
      </c>
      <c r="J80" s="23">
        <f t="shared" si="11"/>
        <v>51000</v>
      </c>
      <c r="K80" s="23">
        <f t="shared" si="12"/>
        <v>109700</v>
      </c>
    </row>
    <row r="81" spans="1:11" x14ac:dyDescent="0.3">
      <c r="A81" s="35" t="s">
        <v>128</v>
      </c>
      <c r="B81" s="35" t="s">
        <v>156</v>
      </c>
      <c r="C81" s="35" t="s">
        <v>129</v>
      </c>
      <c r="D81" s="35" t="s">
        <v>130</v>
      </c>
      <c r="E81" s="38"/>
      <c r="F81" s="38"/>
      <c r="G81" s="39">
        <v>879</v>
      </c>
      <c r="H81" s="23">
        <f t="shared" si="14"/>
        <v>306800</v>
      </c>
      <c r="I81" s="23">
        <f t="shared" si="15"/>
        <v>40</v>
      </c>
      <c r="J81" s="23">
        <f t="shared" si="11"/>
        <v>26200</v>
      </c>
      <c r="K81" s="23">
        <f t="shared" si="12"/>
        <v>56300</v>
      </c>
    </row>
    <row r="82" spans="1:11" x14ac:dyDescent="0.3">
      <c r="A82" s="35" t="s">
        <v>137</v>
      </c>
      <c r="B82" s="35" t="s">
        <v>156</v>
      </c>
      <c r="C82" s="35" t="s">
        <v>138</v>
      </c>
      <c r="D82" s="35" t="s">
        <v>134</v>
      </c>
      <c r="E82" s="38"/>
      <c r="F82" s="38"/>
      <c r="G82" s="39">
        <v>341.46</v>
      </c>
      <c r="H82" s="23">
        <f t="shared" si="14"/>
        <v>119200</v>
      </c>
      <c r="I82" s="23">
        <f t="shared" si="15"/>
        <v>16</v>
      </c>
      <c r="J82" s="23">
        <f t="shared" si="11"/>
        <v>10500</v>
      </c>
      <c r="K82" s="23">
        <f t="shared" si="12"/>
        <v>22500</v>
      </c>
    </row>
    <row r="83" spans="1:11" x14ac:dyDescent="0.3">
      <c r="A83" s="35" t="s">
        <v>144</v>
      </c>
      <c r="B83" s="35" t="s">
        <v>156</v>
      </c>
      <c r="C83" s="35" t="s">
        <v>145</v>
      </c>
      <c r="D83" s="35" t="s">
        <v>146</v>
      </c>
      <c r="E83" s="38"/>
      <c r="F83" s="38"/>
      <c r="G83" s="39">
        <v>192</v>
      </c>
      <c r="H83" s="23">
        <f t="shared" si="14"/>
        <v>67000</v>
      </c>
      <c r="I83" s="23">
        <f t="shared" si="15"/>
        <v>9</v>
      </c>
      <c r="J83" s="23">
        <f t="shared" si="11"/>
        <v>5900</v>
      </c>
      <c r="K83" s="23">
        <f t="shared" si="12"/>
        <v>12700</v>
      </c>
    </row>
    <row r="84" spans="1:11" x14ac:dyDescent="0.3">
      <c r="A84" s="35" t="s">
        <v>147</v>
      </c>
      <c r="B84" s="35" t="s">
        <v>156</v>
      </c>
      <c r="C84" s="35" t="s">
        <v>148</v>
      </c>
      <c r="D84" s="35" t="s">
        <v>146</v>
      </c>
      <c r="E84" s="38"/>
      <c r="F84" s="38"/>
      <c r="G84" s="39">
        <v>1425</v>
      </c>
      <c r="H84" s="23">
        <f t="shared" si="14"/>
        <v>497300</v>
      </c>
      <c r="I84" s="23">
        <f t="shared" si="15"/>
        <v>65</v>
      </c>
      <c r="J84" s="23">
        <f t="shared" si="11"/>
        <v>42500</v>
      </c>
      <c r="K84" s="23">
        <f t="shared" si="12"/>
        <v>91500</v>
      </c>
    </row>
    <row r="85" spans="1:11" x14ac:dyDescent="0.3">
      <c r="A85" s="35" t="s">
        <v>149</v>
      </c>
      <c r="B85" s="35" t="s">
        <v>156</v>
      </c>
      <c r="C85" s="35" t="s">
        <v>150</v>
      </c>
      <c r="D85" s="35" t="s">
        <v>151</v>
      </c>
      <c r="E85" s="38"/>
      <c r="F85" s="38"/>
      <c r="G85" s="39">
        <v>1143</v>
      </c>
      <c r="H85" s="23">
        <f t="shared" si="14"/>
        <v>398900</v>
      </c>
      <c r="I85" s="23">
        <f t="shared" si="15"/>
        <v>52</v>
      </c>
      <c r="J85" s="23">
        <f t="shared" si="11"/>
        <v>34000</v>
      </c>
      <c r="K85" s="23">
        <f t="shared" si="12"/>
        <v>73200</v>
      </c>
    </row>
    <row r="86" spans="1:11" ht="12.5" thickBot="1" x14ac:dyDescent="0.35">
      <c r="G86" s="49">
        <f>SUM(G66:G85)</f>
        <v>30079.27</v>
      </c>
      <c r="H86" s="49">
        <f t="shared" ref="H86:K86" si="16">SUM(H66:H85)</f>
        <v>10497900</v>
      </c>
      <c r="I86" s="49">
        <f>SUM(I66:I85)</f>
        <v>1369</v>
      </c>
      <c r="J86" s="49">
        <f t="shared" si="16"/>
        <v>895500</v>
      </c>
      <c r="K86" s="49">
        <f t="shared" si="16"/>
        <v>1926100</v>
      </c>
    </row>
    <row r="87" spans="1:11" ht="12.5" thickTop="1" x14ac:dyDescent="0.3">
      <c r="A87" s="57" t="s">
        <v>211</v>
      </c>
      <c r="B87" s="54"/>
      <c r="C87" s="54"/>
      <c r="D87" s="56"/>
    </row>
    <row r="88" spans="1:11" x14ac:dyDescent="0.3">
      <c r="A88" s="35" t="s">
        <v>124</v>
      </c>
      <c r="B88" s="35" t="s">
        <v>156</v>
      </c>
      <c r="C88" s="35" t="s">
        <v>125</v>
      </c>
      <c r="D88" s="35" t="s">
        <v>121</v>
      </c>
      <c r="E88" s="38"/>
      <c r="F88" s="38"/>
      <c r="G88" s="52">
        <v>260</v>
      </c>
      <c r="H88" s="47">
        <f t="shared" ref="H88:H89" si="17">IF(G88&gt;0,ROUND((G88*H$5/100),0)*100," ")</f>
        <v>90700</v>
      </c>
      <c r="I88" s="23">
        <v>8</v>
      </c>
      <c r="J88" s="47">
        <f t="shared" ref="J88:J89" si="18">IF(I88&gt;0,ROUND((I88*J$5/100),0)*100," ")</f>
        <v>5200</v>
      </c>
      <c r="K88" s="47">
        <f t="shared" ref="K88" si="19">IF(I88&gt;0,ROUND((I88*K$5/100),0)*100," ")</f>
        <v>11300</v>
      </c>
    </row>
    <row r="89" spans="1:11" ht="12.5" thickBot="1" x14ac:dyDescent="0.35">
      <c r="G89" s="49">
        <v>260</v>
      </c>
      <c r="H89" s="50">
        <f t="shared" si="17"/>
        <v>90700</v>
      </c>
      <c r="I89" s="50">
        <v>8</v>
      </c>
      <c r="J89" s="50">
        <f t="shared" si="18"/>
        <v>5200</v>
      </c>
      <c r="K89" s="50">
        <f t="shared" ref="K89" si="20">IF(I89&gt;0,ROUND((I89*K$5/100),0)*100," ")</f>
        <v>11300</v>
      </c>
    </row>
    <row r="90" spans="1:11" ht="13" thickTop="1" thickBot="1" x14ac:dyDescent="0.35"/>
    <row r="91" spans="1:11" ht="12.5" thickBot="1" x14ac:dyDescent="0.35">
      <c r="A91" s="16"/>
      <c r="B91" s="16"/>
      <c r="D91" s="8" t="s">
        <v>212</v>
      </c>
      <c r="E91" s="18"/>
      <c r="F91" s="16"/>
      <c r="G91" s="59">
        <f>G86+G89</f>
        <v>30339.27</v>
      </c>
      <c r="H91" s="59">
        <f t="shared" ref="H91:K91" si="21">H86+H89</f>
        <v>10588600</v>
      </c>
      <c r="I91" s="59">
        <f t="shared" si="21"/>
        <v>1377</v>
      </c>
      <c r="J91" s="59">
        <f t="shared" si="21"/>
        <v>900700</v>
      </c>
      <c r="K91" s="59">
        <f t="shared" si="21"/>
        <v>1937400</v>
      </c>
    </row>
    <row r="92" spans="1:11" ht="12.5" thickBot="1" x14ac:dyDescent="0.35">
      <c r="A92" s="16"/>
      <c r="B92" s="16"/>
      <c r="C92" s="16"/>
      <c r="D92" s="16"/>
      <c r="E92" s="16"/>
      <c r="F92" s="16"/>
      <c r="G92" s="16"/>
    </row>
    <row r="93" spans="1:11" ht="12.5" thickBot="1" x14ac:dyDescent="0.35">
      <c r="D93" s="62" t="s">
        <v>213</v>
      </c>
      <c r="E93" s="53"/>
      <c r="F93" s="53"/>
      <c r="G93" s="58">
        <f>G64+G91</f>
        <v>329217.16000000003</v>
      </c>
      <c r="H93" s="58">
        <f t="shared" ref="H93:K93" si="22">H64+H91</f>
        <v>114896800</v>
      </c>
      <c r="I93" s="58">
        <f t="shared" si="22"/>
        <v>17922.195</v>
      </c>
      <c r="J93" s="58">
        <f t="shared" si="22"/>
        <v>11721400</v>
      </c>
      <c r="K93" s="58">
        <f t="shared" si="22"/>
        <v>25216500</v>
      </c>
    </row>
    <row r="94" spans="1:11" ht="12.5" thickTop="1" x14ac:dyDescent="0.3"/>
  </sheetData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ignoredErrors>
    <ignoredError sqref="M68:XFD70 M26:XFD42 M91:XFD91 A94:F95 M61:XFD61 A100:F1048576 M72:XFD72 M94:XFD95 M100:XFD1048576 H100:K1048576 H94:K95 M74:XFD89 M44:XFD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2025-08-19T11:14:00Z</dcterms:created>
  <dcterms:modified xsi:type="dcterms:W3CDTF">2025-09-23T12:26:15Z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2025-08-19T11:14:15Z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eb6f3e0a-f8a6-4580-8b76-f3c4a6101334</vt:lpwstr>
  </property>
  <property fmtid="{D5CDD505-2E9C-101B-9397-08002B2CF9AE}" pid="8" name="MSIP_Label_9043f10a-881e-4653-a55e-02ca2cc829dc_ContentBits">
    <vt:lpwstr>0</vt:lpwstr>
  </property>
</Properties>
</file>