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donline.sharepoint.com/teams/SSTAFDGRONDZAKEN-Projecten/Gedeelde documenten/Projecten/NEVENPOST BRANDWEER/Brandweer Nevenpost/05. Aanbesteding/"/>
    </mc:Choice>
  </mc:AlternateContent>
  <xr:revisionPtr revIDLastSave="201" documentId="8_{049B0FC2-D790-4E9F-B9EE-B12E2F1BED8B}" xr6:coauthVersionLast="47" xr6:coauthVersionMax="47" xr10:uidLastSave="{94E1147C-5CC0-46AB-9031-96BA1BB9F0E4}"/>
  <bookViews>
    <workbookView xWindow="-110" yWindow="-110" windowWidth="19420" windowHeight="11500" xr2:uid="{8B7BF310-6F6A-42BE-AB03-E5E91EE98A17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J14" i="1"/>
  <c r="K14" i="1"/>
  <c r="L14" i="1"/>
  <c r="L11" i="1"/>
  <c r="K11" i="1"/>
  <c r="J11" i="1"/>
  <c r="I11" i="1"/>
  <c r="I8" i="1"/>
  <c r="J8" i="1"/>
  <c r="K8" i="1"/>
  <c r="L8" i="1"/>
  <c r="L5" i="1"/>
  <c r="K5" i="1"/>
  <c r="J5" i="1"/>
  <c r="I5" i="1"/>
  <c r="B2" i="2"/>
  <c r="B1" i="2"/>
  <c r="C5" i="1"/>
  <c r="H8" i="1" s="1"/>
  <c r="C6" i="1"/>
  <c r="H11" i="1" s="1"/>
  <c r="C7" i="1"/>
  <c r="H14" i="1" s="1"/>
  <c r="H5" i="1"/>
  <c r="I17" i="1" l="1"/>
  <c r="H17" i="1"/>
  <c r="K17" i="1"/>
  <c r="L17" i="1"/>
  <c r="K21" i="1" l="1"/>
  <c r="I21" i="1"/>
  <c r="L21" i="1"/>
  <c r="J17" i="1" l="1"/>
  <c r="J21" i="1" s="1"/>
</calcChain>
</file>

<file path=xl/sharedStrings.xml><?xml version="1.0" encoding="utf-8"?>
<sst xmlns="http://schemas.openxmlformats.org/spreadsheetml/2006/main" count="55" uniqueCount="30">
  <si>
    <t xml:space="preserve">Raming opdracht: </t>
  </si>
  <si>
    <t>Weging</t>
  </si>
  <si>
    <t>Max. Q-waarde</t>
  </si>
  <si>
    <t>Max. Q waarde</t>
  </si>
  <si>
    <t>Partij A</t>
  </si>
  <si>
    <t>Partij B</t>
  </si>
  <si>
    <t>Partij C</t>
  </si>
  <si>
    <t>Partij D</t>
  </si>
  <si>
    <t>Kwaliteitscriterium 1</t>
  </si>
  <si>
    <t>KC 1</t>
  </si>
  <si>
    <t>Ruim voldoende</t>
  </si>
  <si>
    <t>Onvoldoende</t>
  </si>
  <si>
    <t>Uitstekend</t>
  </si>
  <si>
    <t>Kwaliteitscriterium 2</t>
  </si>
  <si>
    <t>Kwaliteitscriterium 3</t>
  </si>
  <si>
    <t>Kwaliteitscriterium 4</t>
  </si>
  <si>
    <t>KC 2</t>
  </si>
  <si>
    <t>Beoordeling</t>
  </si>
  <si>
    <t>% van maximale Q waarde</t>
  </si>
  <si>
    <t>KC 3</t>
  </si>
  <si>
    <t>Goed</t>
  </si>
  <si>
    <t>KC 4</t>
  </si>
  <si>
    <t>Voldoende</t>
  </si>
  <si>
    <t>Kwaliteitswaarde</t>
  </si>
  <si>
    <t>Inschrijfprijs</t>
  </si>
  <si>
    <t>Fictieve inschrijfprijs</t>
  </si>
  <si>
    <t>Rangorde</t>
  </si>
  <si>
    <t>Kolom1</t>
  </si>
  <si>
    <t>Kolom2</t>
  </si>
  <si>
    <t>Kolom3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</si>
</sst>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4">
    <font>
      <sz val="11"/>
      <color theme="1"/>
      <name val="Segoe UI"/>
      <family val="2"/>
    </font>
    <font>
      <sz val="11"/>
      <color theme="1"/>
      <name val="Segoe UI"/>
      <family val="2"/>
    </font>
    <font>
      <b/>
      <sz val="11"/>
      <color theme="9" tint="-0.249977111117893"/>
      <name val="Segoe UI"/>
      <family val="2"/>
    </font>
    <font>
      <b/>
      <sz val="9"/>
      <color rgb="FFFFFFFF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sz val="11"/>
      <color theme="1"/>
      <name val="Segoe UI"/>
      <family val="2"/>
    </font>
    <font>
      <sz val="8"/>
      <name val="Segoe UI"/>
      <family val="2"/>
    </font>
    <font>
      <sz val="11"/>
      <color theme="1" tint="0.499984740745262"/>
      <name val="Segoe UI"/>
      <family val="2"/>
    </font>
    <font>
      <b/>
      <sz val="11"/>
      <color theme="1" tint="0.499984740745262"/>
      <name val="Segoe UI"/>
      <family val="2"/>
    </font>
    <font>
      <sz val="11"/>
      <color theme="8"/>
      <name val="Segoe UI"/>
      <family val="2"/>
    </font>
    <font>
      <sz val="11"/>
      <color rgb="FFFFC000"/>
      <name val="Segoe UI"/>
      <family val="2"/>
    </font>
    <font>
      <b/>
      <sz val="9"/>
      <color theme="0" tint="-0.499984740745262"/>
      <name val="Segoe UI"/>
      <family val="2"/>
    </font>
    <font>
      <sz val="9"/>
      <color theme="0" tint="-0.499984740745262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164" fontId="0" fillId="0" borderId="1" xfId="1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0" fontId="9" fillId="0" borderId="0" xfId="0" applyFont="1"/>
    <xf numFmtId="164" fontId="9" fillId="0" borderId="0" xfId="1" applyNumberFormat="1" applyFont="1"/>
    <xf numFmtId="0" fontId="8" fillId="0" borderId="0" xfId="0" applyFont="1" applyAlignment="1">
      <alignment horizontal="center"/>
    </xf>
    <xf numFmtId="164" fontId="6" fillId="0" borderId="1" xfId="1" applyNumberFormat="1" applyFont="1" applyBorder="1"/>
    <xf numFmtId="164" fontId="0" fillId="0" borderId="1" xfId="0" applyNumberFormat="1" applyBorder="1"/>
    <xf numFmtId="164" fontId="6" fillId="0" borderId="0" xfId="1" applyNumberFormat="1" applyFont="1" applyBorder="1"/>
    <xf numFmtId="164" fontId="0" fillId="0" borderId="0" xfId="0" applyNumberFormat="1"/>
    <xf numFmtId="164" fontId="6" fillId="0" borderId="1" xfId="0" applyNumberFormat="1" applyFont="1" applyBorder="1"/>
    <xf numFmtId="9" fontId="10" fillId="0" borderId="0" xfId="0" applyNumberFormat="1" applyFont="1" applyAlignment="1">
      <alignment horizontal="center"/>
    </xf>
    <xf numFmtId="164" fontId="10" fillId="0" borderId="0" xfId="1" applyNumberFormat="1" applyFont="1"/>
    <xf numFmtId="164" fontId="11" fillId="0" borderId="1" xfId="1" applyNumberFormat="1" applyFont="1" applyBorder="1"/>
    <xf numFmtId="9" fontId="0" fillId="0" borderId="0" xfId="0" applyNumberForma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2">
    <cellStyle name="Standaard" xfId="0" builtinId="0"/>
    <cellStyle name="Valuta" xfId="1" builtinId="4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A52989-6048-4554-97B4-01A49579587D}" name="Tabel1" displayName="Tabel1" ref="F2:H7" totalsRowShown="0">
  <autoFilter ref="F2:H7" xr:uid="{91A52989-6048-4554-97B4-01A49579587D}"/>
  <tableColumns count="3">
    <tableColumn id="1" xr3:uid="{21054FB1-4900-4110-B20D-2638E3B9BFE0}" name="Kolom1" dataDxfId="0"/>
    <tableColumn id="2" xr3:uid="{F676532F-0EA8-4580-BC13-6FBA6FEB3CAF}" name="Kolom2"/>
    <tableColumn id="3" xr3:uid="{4AE55A34-16EE-418A-B3FF-FF565294041D}" name="Kolom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0C145-58D3-49F3-9743-0CAF1FC12EB3}">
  <dimension ref="A1:M23"/>
  <sheetViews>
    <sheetView showGridLines="0" tabSelected="1" workbookViewId="0">
      <selection activeCell="D17" sqref="D17"/>
    </sheetView>
  </sheetViews>
  <sheetFormatPr defaultRowHeight="16.5"/>
  <cols>
    <col min="1" max="1" width="21.625" customWidth="1"/>
    <col min="2" max="2" width="24.25" customWidth="1"/>
    <col min="3" max="4" width="18.625" customWidth="1"/>
    <col min="7" max="7" width="19.25" style="4" bestFit="1" customWidth="1"/>
    <col min="8" max="8" width="14.25" style="4" bestFit="1" customWidth="1"/>
    <col min="9" max="9" width="16.5" customWidth="1"/>
    <col min="10" max="10" width="12.625" customWidth="1"/>
    <col min="11" max="11" width="14.125" customWidth="1"/>
    <col min="12" max="12" width="17.875" customWidth="1"/>
  </cols>
  <sheetData>
    <row r="1" spans="1:13">
      <c r="A1" s="3" t="s">
        <v>0</v>
      </c>
      <c r="B1" s="14">
        <v>250000</v>
      </c>
    </row>
    <row r="3" spans="1:13">
      <c r="B3" s="2" t="s">
        <v>1</v>
      </c>
      <c r="C3" s="3" t="s">
        <v>2</v>
      </c>
      <c r="H3" s="3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3"/>
    </row>
    <row r="4" spans="1:13">
      <c r="A4" t="s">
        <v>8</v>
      </c>
      <c r="B4" s="13">
        <v>0.2</v>
      </c>
      <c r="C4" s="1">
        <v>50000</v>
      </c>
      <c r="G4" s="5" t="s">
        <v>9</v>
      </c>
      <c r="H4" s="5"/>
      <c r="I4" s="24" t="s">
        <v>10</v>
      </c>
      <c r="J4" s="24" t="s">
        <v>11</v>
      </c>
      <c r="K4" s="24" t="s">
        <v>12</v>
      </c>
      <c r="L4" s="24" t="s">
        <v>12</v>
      </c>
    </row>
    <row r="5" spans="1:13">
      <c r="A5" t="s">
        <v>13</v>
      </c>
      <c r="B5" s="13">
        <v>0.2</v>
      </c>
      <c r="C5" s="1">
        <f t="shared" ref="C5:C7" si="0">+B5*$B$1</f>
        <v>50000</v>
      </c>
      <c r="G5" s="4" t="s">
        <v>9</v>
      </c>
      <c r="H5" s="8">
        <f>+C4</f>
        <v>50000</v>
      </c>
      <c r="I5" s="9">
        <f>VLOOKUP(I4,Tabel1[],2,FALSE)</f>
        <v>20000</v>
      </c>
      <c r="J5" s="9">
        <f>VLOOKUP(J4,Tabel1[],2,FALSE)</f>
        <v>0</v>
      </c>
      <c r="K5" s="9">
        <f>VLOOKUP(K4,Tabel1[],2,FALSE)</f>
        <v>50000</v>
      </c>
      <c r="L5" s="9">
        <f>VLOOKUP(L4,Tabel1[],2,FALSE)</f>
        <v>50000</v>
      </c>
    </row>
    <row r="6" spans="1:13">
      <c r="A6" t="s">
        <v>14</v>
      </c>
      <c r="B6" s="13">
        <v>0.15</v>
      </c>
      <c r="C6" s="1">
        <f t="shared" si="0"/>
        <v>37500</v>
      </c>
      <c r="H6" s="10"/>
      <c r="I6" s="11"/>
      <c r="J6" s="11"/>
      <c r="K6" s="11"/>
      <c r="L6" s="11"/>
    </row>
    <row r="7" spans="1:13">
      <c r="A7" t="s">
        <v>15</v>
      </c>
      <c r="B7" s="13">
        <v>0.15</v>
      </c>
      <c r="C7" s="1">
        <f t="shared" si="0"/>
        <v>37500</v>
      </c>
      <c r="G7" s="5" t="s">
        <v>16</v>
      </c>
      <c r="H7" s="6"/>
      <c r="I7" s="24" t="s">
        <v>12</v>
      </c>
      <c r="J7" s="24" t="s">
        <v>12</v>
      </c>
      <c r="K7" s="24" t="s">
        <v>12</v>
      </c>
      <c r="L7" s="24" t="s">
        <v>12</v>
      </c>
    </row>
    <row r="8" spans="1:13">
      <c r="G8" s="4" t="s">
        <v>16</v>
      </c>
      <c r="H8" s="8">
        <f>+C5</f>
        <v>50000</v>
      </c>
      <c r="I8" s="9">
        <f>VLOOKUP(I7,Tabel1[],2,FALSE)</f>
        <v>50000</v>
      </c>
      <c r="J8" s="9">
        <f>VLOOKUP(J7,Tabel1[],2,FALSE)</f>
        <v>50000</v>
      </c>
      <c r="K8" s="9">
        <f>VLOOKUP(K7,Tabel1[],2,FALSE)</f>
        <v>50000</v>
      </c>
      <c r="L8" s="9">
        <f>VLOOKUP(L7,Tabel1[],2,FALSE)</f>
        <v>50000</v>
      </c>
    </row>
    <row r="9" spans="1:13">
      <c r="H9" s="10"/>
      <c r="I9" s="11"/>
      <c r="J9" s="11"/>
      <c r="K9" s="11"/>
      <c r="L9" s="11"/>
    </row>
    <row r="10" spans="1:13">
      <c r="A10" s="17" t="s">
        <v>17</v>
      </c>
      <c r="B10" s="17" t="s">
        <v>18</v>
      </c>
      <c r="G10" s="5" t="s">
        <v>19</v>
      </c>
      <c r="H10" s="6"/>
      <c r="I10" s="24" t="s">
        <v>12</v>
      </c>
      <c r="J10" s="24" t="s">
        <v>12</v>
      </c>
      <c r="K10" s="24" t="s">
        <v>12</v>
      </c>
      <c r="L10" s="24" t="s">
        <v>12</v>
      </c>
    </row>
    <row r="11" spans="1:13">
      <c r="A11" s="17" t="s">
        <v>12</v>
      </c>
      <c r="B11" s="19">
        <v>1</v>
      </c>
      <c r="C11" s="22">
        <v>1</v>
      </c>
      <c r="D11" s="20"/>
      <c r="G11" s="4" t="s">
        <v>19</v>
      </c>
      <c r="H11" s="8">
        <f>+C6</f>
        <v>37500</v>
      </c>
      <c r="I11" s="9">
        <f>VLOOKUP(I10,Tabel1[],3,FALSE)</f>
        <v>37500</v>
      </c>
      <c r="J11" s="9">
        <f>VLOOKUP(J10,Tabel1[],3,FALSE)</f>
        <v>37500</v>
      </c>
      <c r="K11" s="9">
        <f>VLOOKUP(K10,Tabel1[],3,FALSE)</f>
        <v>37500</v>
      </c>
      <c r="L11" s="9">
        <f>VLOOKUP(L10,Tabel1[],3,FALSE)</f>
        <v>37500</v>
      </c>
    </row>
    <row r="12" spans="1:13" ht="18.600000000000001" customHeight="1">
      <c r="A12" s="17" t="s">
        <v>20</v>
      </c>
      <c r="B12" s="19">
        <v>0.7</v>
      </c>
      <c r="C12" s="23">
        <v>0.7</v>
      </c>
      <c r="D12" s="21"/>
      <c r="H12" s="10"/>
      <c r="I12" s="11"/>
      <c r="J12" s="11"/>
      <c r="K12" s="11"/>
      <c r="L12" s="11"/>
    </row>
    <row r="13" spans="1:13" ht="18.600000000000001" customHeight="1">
      <c r="A13" s="17" t="s">
        <v>10</v>
      </c>
      <c r="B13" s="19">
        <v>0.4</v>
      </c>
      <c r="C13" s="23">
        <v>0.4</v>
      </c>
      <c r="D13" s="21"/>
      <c r="G13" s="5" t="s">
        <v>21</v>
      </c>
      <c r="H13" s="10"/>
      <c r="I13" s="24" t="s">
        <v>12</v>
      </c>
      <c r="J13" s="24" t="s">
        <v>12</v>
      </c>
      <c r="K13" s="24" t="s">
        <v>12</v>
      </c>
      <c r="L13" s="24" t="s">
        <v>10</v>
      </c>
    </row>
    <row r="14" spans="1:13" ht="16.5" customHeight="1">
      <c r="A14" s="17" t="s">
        <v>22</v>
      </c>
      <c r="B14" s="19">
        <v>0.2</v>
      </c>
      <c r="C14" s="23">
        <v>0.2</v>
      </c>
      <c r="D14" s="21"/>
      <c r="G14" s="4" t="s">
        <v>21</v>
      </c>
      <c r="H14" s="8">
        <f>+C7</f>
        <v>37500</v>
      </c>
      <c r="I14" s="9">
        <f>VLOOKUP(I13,Tabel1[],3,FALSE)</f>
        <v>37500</v>
      </c>
      <c r="J14" s="9">
        <f>VLOOKUP(J13,Tabel1[],3,FALSE)</f>
        <v>37500</v>
      </c>
      <c r="K14" s="9">
        <f>VLOOKUP(K13,Tabel1[],3,FALSE)</f>
        <v>37500</v>
      </c>
      <c r="L14" s="9">
        <f>VLOOKUP(L13,Tabel1[],3,FALSE)</f>
        <v>15000</v>
      </c>
    </row>
    <row r="15" spans="1:13" ht="19.5" customHeight="1">
      <c r="A15" s="17" t="s">
        <v>11</v>
      </c>
      <c r="B15" s="19">
        <v>0</v>
      </c>
      <c r="C15" s="23">
        <v>0</v>
      </c>
      <c r="D15" s="21"/>
    </row>
    <row r="16" spans="1:13" ht="17.100000000000001" customHeight="1">
      <c r="C16" s="21"/>
      <c r="D16" s="18"/>
      <c r="H16" s="10"/>
      <c r="I16" s="11"/>
      <c r="J16" s="11"/>
      <c r="K16" s="7"/>
      <c r="L16" s="11"/>
    </row>
    <row r="17" spans="1:12" ht="30" customHeight="1">
      <c r="C17" s="18"/>
      <c r="D17" s="18"/>
      <c r="G17" s="4" t="s">
        <v>23</v>
      </c>
      <c r="H17" s="8">
        <f>+H5+H8+H11+H14</f>
        <v>175000</v>
      </c>
      <c r="I17" s="8">
        <f t="shared" ref="I17:L17" si="1">+I5+I8+I11+I14</f>
        <v>145000</v>
      </c>
      <c r="J17" s="8">
        <f t="shared" si="1"/>
        <v>125000</v>
      </c>
      <c r="K17" s="8">
        <f t="shared" si="1"/>
        <v>175000</v>
      </c>
      <c r="L17" s="8">
        <f t="shared" si="1"/>
        <v>152500</v>
      </c>
    </row>
    <row r="18" spans="1:12" ht="30" customHeight="1">
      <c r="C18" s="18"/>
      <c r="D18" s="18"/>
    </row>
    <row r="19" spans="1:12" ht="30" customHeight="1">
      <c r="A19" s="17"/>
      <c r="B19" s="18"/>
      <c r="C19" s="18"/>
      <c r="D19" s="18"/>
      <c r="G19" s="4" t="s">
        <v>24</v>
      </c>
      <c r="I19" s="15">
        <v>250000</v>
      </c>
      <c r="J19" s="15">
        <v>280000</v>
      </c>
      <c r="K19" s="15">
        <v>230000</v>
      </c>
      <c r="L19" s="15">
        <v>260000</v>
      </c>
    </row>
    <row r="21" spans="1:12">
      <c r="G21" s="4" t="s">
        <v>25</v>
      </c>
      <c r="I21" s="12">
        <f>+I19-I17</f>
        <v>105000</v>
      </c>
      <c r="J21" s="12">
        <f>+J19-J17</f>
        <v>155000</v>
      </c>
      <c r="K21" s="12">
        <f>+K19-K17</f>
        <v>55000</v>
      </c>
      <c r="L21" s="12">
        <f>+L19-L17</f>
        <v>107500</v>
      </c>
    </row>
    <row r="23" spans="1:12">
      <c r="G23" s="4" t="s">
        <v>26</v>
      </c>
    </row>
  </sheetData>
  <phoneticPr fontId="7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03D612-7406-4403-97D6-A468E5506647}">
          <x14:formula1>
            <xm:f>Blad2!$F$3:$F$7</xm:f>
          </x14:formula1>
          <xm:sqref>I4:L4 I13:L13 I10:L10 I7:L7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45BC5-679C-42BB-9C3C-68C53D0F2B06}">
  <dimension ref="A1:H7"/>
  <sheetViews>
    <sheetView workbookViewId="0">
      <selection activeCell="K8" sqref="K8"/>
    </sheetView>
  </sheetViews>
  <sheetFormatPr defaultRowHeight="16.5"/>
  <cols>
    <col min="7" max="8" width="10.125" bestFit="1" customWidth="1"/>
  </cols>
  <sheetData>
    <row r="1" spans="1:8">
      <c r="A1">
        <v>250000</v>
      </c>
      <c r="B1">
        <f>A1/100*30</f>
        <v>75000</v>
      </c>
      <c r="C1" s="16">
        <v>0.3</v>
      </c>
      <c r="G1" s="16">
        <v>0.2</v>
      </c>
      <c r="H1" s="16">
        <v>0.15</v>
      </c>
    </row>
    <row r="2" spans="1:8">
      <c r="B2">
        <f>A1/100*70</f>
        <v>175000</v>
      </c>
      <c r="C2" s="16">
        <v>0.7</v>
      </c>
      <c r="F2" s="17" t="s">
        <v>27</v>
      </c>
      <c r="G2" t="s">
        <v>28</v>
      </c>
      <c r="H2" t="s">
        <v>29</v>
      </c>
    </row>
    <row r="3" spans="1:8">
      <c r="F3" s="17" t="s">
        <v>12</v>
      </c>
      <c r="G3">
        <v>50000</v>
      </c>
      <c r="H3">
        <v>37500</v>
      </c>
    </row>
    <row r="4" spans="1:8">
      <c r="F4" s="17" t="s">
        <v>20</v>
      </c>
      <c r="G4">
        <v>35000</v>
      </c>
      <c r="H4">
        <v>26250</v>
      </c>
    </row>
    <row r="5" spans="1:8" ht="25.5">
      <c r="F5" s="17" t="s">
        <v>10</v>
      </c>
      <c r="G5">
        <v>20000</v>
      </c>
      <c r="H5">
        <v>15000</v>
      </c>
    </row>
    <row r="6" spans="1:8">
      <c r="F6" s="17" t="s">
        <v>22</v>
      </c>
      <c r="G6">
        <v>10000</v>
      </c>
      <c r="H6">
        <v>7500</v>
      </c>
    </row>
    <row r="7" spans="1:8" ht="25.5">
      <c r="F7" s="17" t="s">
        <v>11</v>
      </c>
      <c r="G7">
        <v>0</v>
      </c>
      <c r="H7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4F11F68E5285459633DDE8B1A8DD19" ma:contentTypeVersion="4" ma:contentTypeDescription="Een nieuw document maken." ma:contentTypeScope="" ma:versionID="6e64360eb29e7ae49c8c9e0458cef2bb">
  <xsd:schema xmlns:xsd="http://www.w3.org/2001/XMLSchema" xmlns:xs="http://www.w3.org/2001/XMLSchema" xmlns:p="http://schemas.microsoft.com/office/2006/metadata/properties" xmlns:ns2="4a80ea90-5465-4407-9c15-96f413b28f8e" targetNamespace="http://schemas.microsoft.com/office/2006/metadata/properties" ma:root="true" ma:fieldsID="2b7d6418f5beea4520c7bc2c65c2a68f" ns2:_="">
    <xsd:import namespace="4a80ea90-5465-4407-9c15-96f413b28f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0ea90-5465-4407-9c15-96f413b28f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99D95D-76DB-44B7-A0BD-68EEE6F0AE4D}"/>
</file>

<file path=customXml/itemProps2.xml><?xml version="1.0" encoding="utf-8"?>
<ds:datastoreItem xmlns:ds="http://schemas.openxmlformats.org/officeDocument/2006/customXml" ds:itemID="{32556614-0CC4-4951-9FED-C613EFF73E1C}"/>
</file>

<file path=customXml/itemProps3.xml><?xml version="1.0" encoding="utf-8"?>
<ds:datastoreItem xmlns:ds="http://schemas.openxmlformats.org/officeDocument/2006/customXml" ds:itemID="{22478661-9BED-42B9-B02E-ED8C7CCDC1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RID Utrecht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Thea Smid</dc:creator>
  <cp:keywords/>
  <dc:description/>
  <cp:lastModifiedBy>Jeroen de Ruiter</cp:lastModifiedBy>
  <cp:revision/>
  <dcterms:created xsi:type="dcterms:W3CDTF">2022-12-28T14:20:03Z</dcterms:created>
  <dcterms:modified xsi:type="dcterms:W3CDTF">2025-07-31T11:04:22Z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0x010100694F11F68E5285459633DDE8B1A8DD19</vt:lpwstr>
  </property>
  <property fmtid="{D5CDD505-2E9C-101B-9397-08002B2CF9AE}" pid="3" name="MediaServiceImageTags">
    <vt:lpwstr/>
  </property>
  <property fmtid="{D5CDD505-2E9C-101B-9397-08002B2CF9AE}" pid="4" name="MSIP_Label_5d152cbb-2672-4f28-bdc8-9314e0e5a631_Enabled">
    <vt:lpwstr>true</vt:lpwstr>
  </property>
  <property fmtid="{D5CDD505-2E9C-101B-9397-08002B2CF9AE}" pid="5" name="MSIP_Label_5d152cbb-2672-4f28-bdc8-9314e0e5a631_SetDate">
    <vt:lpwstr>2025-07-29T13:11:01Z</vt:lpwstr>
  </property>
  <property fmtid="{D5CDD505-2E9C-101B-9397-08002B2CF9AE}" pid="6" name="MSIP_Label_5d152cbb-2672-4f28-bdc8-9314e0e5a631_Method">
    <vt:lpwstr>Standard</vt:lpwstr>
  </property>
  <property fmtid="{D5CDD505-2E9C-101B-9397-08002B2CF9AE}" pid="7" name="MSIP_Label_5d152cbb-2672-4f28-bdc8-9314e0e5a631_Name">
    <vt:lpwstr>Intern</vt:lpwstr>
  </property>
  <property fmtid="{D5CDD505-2E9C-101B-9397-08002B2CF9AE}" pid="8" name="MSIP_Label_5d152cbb-2672-4f28-bdc8-9314e0e5a631_SiteId">
    <vt:lpwstr>75397285-be72-4b69-b401-97fedb58a1c3</vt:lpwstr>
  </property>
  <property fmtid="{D5CDD505-2E9C-101B-9397-08002B2CF9AE}" pid="9" name="MSIP_Label_5d152cbb-2672-4f28-bdc8-9314e0e5a631_ActionId">
    <vt:lpwstr>d84e7dcd-b954-4752-a72a-833db81a4c93</vt:lpwstr>
  </property>
  <property fmtid="{D5CDD505-2E9C-101B-9397-08002B2CF9AE}" pid="10" name="MSIP_Label_5d152cbb-2672-4f28-bdc8-9314e0e5a631_ContentBits">
    <vt:lpwstr>0</vt:lpwstr>
  </property>
  <property fmtid="{D5CDD505-2E9C-101B-9397-08002B2CF9AE}" pid="11" name="MSIP_Label_5d152cbb-2672-4f28-bdc8-9314e0e5a631_Tag">
    <vt:lpwstr>10, 3, 0, 1</vt:lpwstr>
  </property>
  <property fmtid="{D5CDD505-2E9C-101B-9397-08002B2CF9AE}" pid="12" name="Order">
    <vt:r8>2290700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