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19"/>
  <workbookPr filterPrivacy="1" codeName="ThisWorkbook" defaultThemeVersion="166925"/>
  <xr:revisionPtr revIDLastSave="668" documentId="14_{B318ACDD-B7C7-4C1A-B967-BFD3787347C7}" xr6:coauthVersionLast="47" xr6:coauthVersionMax="47" xr10:uidLastSave="{0184CD37-8B6C-4438-8502-21AC342FBBD5}"/>
  <workbookProtection workbookAlgorithmName="SHA-512" workbookHashValue="34sS5hufkc8+weu4XuIjzpCPlyphD1PdjtSxkOJA37MQb1fph7FNnirPS+V5vWRlil/8M+kDSotrAm9mDIVPcw==" workbookSaltValue="gMyNtbzA0CrJGjGkbfJWwA==" workbookSpinCount="100000" lockStructure="1"/>
  <bookViews>
    <workbookView xWindow="-120" yWindow="-120" windowWidth="29040" windowHeight="17520" tabRatio="806" firstSheet="11" activeTab="1" xr2:uid="{00000000-000D-0000-FFFF-FFFF00000000}"/>
  </bookViews>
  <sheets>
    <sheet name="Toelichting" sheetId="31" state="hidden" r:id="rId1"/>
    <sheet name="Instructie" sheetId="32" r:id="rId2"/>
    <sheet name="1. Algemeen" sheetId="2" r:id="rId3"/>
    <sheet name="2. Functionaliteitseisen" sheetId="14" r:id="rId4"/>
    <sheet name="3. Architectuur en koppelingen" sheetId="7" r:id="rId5"/>
    <sheet name="4. Techniek SAAS-applicatie" sheetId="6" r:id="rId6"/>
    <sheet name="5. Veiligheid en privacy" sheetId="17" r:id="rId7"/>
    <sheet name="6. Beheer en gebruik" sheetId="9" r:id="rId8"/>
    <sheet name="7. Implementatie" sheetId="8" r:id="rId9"/>
    <sheet name="8. Doorontwikkeling" sheetId="30" r:id="rId10"/>
    <sheet name="9. Gegevensmanagement" sheetId="5" r:id="rId11"/>
    <sheet name="10. Demonstratie thema's" sheetId="26" r:id="rId12"/>
    <sheet name="12. USE CASES" sheetId="28" state="hidden" r:id="rId13"/>
  </sheets>
  <definedNames>
    <definedName name="_xlnm._FilterDatabase" localSheetId="2" hidden="1">'1. Algemeen'!$A$2:$AS$2</definedName>
    <definedName name="_xlnm._FilterDatabase" localSheetId="11" hidden="1">'10. Demonstratie thema''s'!$A$2:$D$78</definedName>
    <definedName name="_xlnm._FilterDatabase" localSheetId="3" hidden="1">'2. Functionaliteitseisen'!$A$2:$H$23</definedName>
    <definedName name="_xlnm._FilterDatabase" localSheetId="4" hidden="1">'3. Architectuur en koppelingen'!$A$2:$L$2</definedName>
    <definedName name="_xlnm._FilterDatabase" localSheetId="5" hidden="1">'4. Techniek SAAS-applicatie'!$A$2:$N$2</definedName>
    <definedName name="_xlnm._FilterDatabase" localSheetId="6" hidden="1">'5. Veiligheid en privacy'!$A$2:$K$2</definedName>
    <definedName name="_xlnm._FilterDatabase" localSheetId="7" hidden="1">'6. Beheer en gebruik'!$A$2:$F$28</definedName>
    <definedName name="_xlnm._FilterDatabase" localSheetId="8" hidden="1">'7. Implementatie'!$A$2:$M$2</definedName>
    <definedName name="_Toc143173153" localSheetId="1">Instructie!$B$4</definedName>
    <definedName name="_Toc143173154" localSheetId="1">Instructie!$B$7</definedName>
    <definedName name="_Toc143173157" localSheetId="3">'2. Functionaliteitseisen'!$C$54</definedName>
    <definedName name="_Toc143173161" localSheetId="6">'5. Veiligheid en privacy'!#REF!</definedName>
    <definedName name="_Toc143173162" localSheetId="6">'5. Veiligheid en privacy'!#REF!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78" i="26" l="1"/>
  <c r="F78" i="26"/>
  <c r="E78" i="26"/>
  <c r="G77" i="26"/>
  <c r="F77" i="26"/>
  <c r="E77" i="26"/>
  <c r="G76" i="26"/>
  <c r="F76" i="26"/>
  <c r="E76" i="26"/>
  <c r="G74" i="26"/>
  <c r="F74" i="26"/>
  <c r="E74" i="26"/>
  <c r="G73" i="26"/>
  <c r="F73" i="26"/>
  <c r="E73" i="26"/>
  <c r="G72" i="26"/>
  <c r="F72" i="26"/>
  <c r="E72" i="26"/>
  <c r="G71" i="26"/>
  <c r="F71" i="26"/>
  <c r="E71" i="26"/>
  <c r="G70" i="26"/>
  <c r="F70" i="26"/>
  <c r="E70" i="26"/>
  <c r="G69" i="26"/>
  <c r="F69" i="26"/>
  <c r="E69" i="26"/>
  <c r="G67" i="26"/>
  <c r="F67" i="26"/>
  <c r="E67" i="26"/>
  <c r="G66" i="26"/>
  <c r="F66" i="26"/>
  <c r="E66" i="26"/>
  <c r="G65" i="26"/>
  <c r="F65" i="26"/>
  <c r="E65" i="26"/>
  <c r="G63" i="26"/>
  <c r="F63" i="26"/>
  <c r="E63" i="26"/>
  <c r="G62" i="26"/>
  <c r="F62" i="26"/>
  <c r="E62" i="26"/>
  <c r="G61" i="26"/>
  <c r="F61" i="26"/>
  <c r="E61" i="26"/>
  <c r="G60" i="26"/>
  <c r="F60" i="26"/>
  <c r="E60" i="26"/>
  <c r="G58" i="26"/>
  <c r="F58" i="26"/>
  <c r="E58" i="26"/>
  <c r="G57" i="26"/>
  <c r="F57" i="26"/>
  <c r="E57" i="26"/>
  <c r="G56" i="26"/>
  <c r="F56" i="26"/>
  <c r="E56" i="26"/>
  <c r="G55" i="26"/>
  <c r="F55" i="26"/>
  <c r="E55" i="26"/>
  <c r="G54" i="26"/>
  <c r="F54" i="26"/>
  <c r="E54" i="26"/>
  <c r="G53" i="26"/>
  <c r="F53" i="26"/>
  <c r="E53" i="26"/>
  <c r="G52" i="26"/>
  <c r="F52" i="26"/>
  <c r="E52" i="26"/>
  <c r="G51" i="26"/>
  <c r="F51" i="26"/>
  <c r="E51" i="26"/>
  <c r="G50" i="26"/>
  <c r="F50" i="26"/>
  <c r="E50" i="26"/>
  <c r="G49" i="26"/>
  <c r="F49" i="26"/>
  <c r="E49" i="26"/>
  <c r="G48" i="26"/>
  <c r="F48" i="26"/>
  <c r="E48" i="26"/>
  <c r="G47" i="26"/>
  <c r="F47" i="26"/>
  <c r="E47" i="26"/>
  <c r="G46" i="26"/>
  <c r="F46" i="26"/>
  <c r="E46" i="26"/>
  <c r="G45" i="26"/>
  <c r="F45" i="26"/>
  <c r="E45" i="26"/>
  <c r="G44" i="26"/>
  <c r="F44" i="26"/>
  <c r="E44" i="26"/>
  <c r="G43" i="26"/>
  <c r="F43" i="26"/>
  <c r="E43" i="26"/>
  <c r="G42" i="26"/>
  <c r="F42" i="26"/>
  <c r="E42" i="26"/>
  <c r="G40" i="26"/>
  <c r="F40" i="26"/>
  <c r="E40" i="26"/>
  <c r="G39" i="26"/>
  <c r="F39" i="26"/>
  <c r="E39" i="26"/>
  <c r="G38" i="26"/>
  <c r="F38" i="26"/>
  <c r="E38" i="26"/>
  <c r="G37" i="26"/>
  <c r="F37" i="26"/>
  <c r="E37" i="26"/>
  <c r="G36" i="26"/>
  <c r="F36" i="26"/>
  <c r="E36" i="26"/>
  <c r="G35" i="26"/>
  <c r="F35" i="26"/>
  <c r="E35" i="26"/>
  <c r="G34" i="26"/>
  <c r="F34" i="26"/>
  <c r="E34" i="26"/>
  <c r="G33" i="26"/>
  <c r="F33" i="26"/>
  <c r="E33" i="26"/>
  <c r="G32" i="26"/>
  <c r="F32" i="26"/>
  <c r="E32" i="26"/>
  <c r="G30" i="26"/>
  <c r="F30" i="26"/>
  <c r="E30" i="26"/>
  <c r="G29" i="26"/>
  <c r="F29" i="26"/>
  <c r="E29" i="26"/>
  <c r="G28" i="26"/>
  <c r="F28" i="26"/>
  <c r="E28" i="26"/>
  <c r="G27" i="26"/>
  <c r="F27" i="26"/>
  <c r="E27" i="26"/>
  <c r="G26" i="26"/>
  <c r="F26" i="26"/>
  <c r="E26" i="26"/>
  <c r="G25" i="26"/>
  <c r="F25" i="26"/>
  <c r="E25" i="26"/>
  <c r="G24" i="26"/>
  <c r="F24" i="26"/>
  <c r="E24" i="26"/>
  <c r="G23" i="26"/>
  <c r="F23" i="26"/>
  <c r="E23" i="26"/>
  <c r="G22" i="26"/>
  <c r="F22" i="26"/>
  <c r="E22" i="26"/>
  <c r="G21" i="26"/>
  <c r="F21" i="26"/>
  <c r="E21" i="26"/>
  <c r="G20" i="26"/>
  <c r="F20" i="26"/>
  <c r="E20" i="26"/>
  <c r="G19" i="26"/>
  <c r="F19" i="26"/>
  <c r="E19" i="26"/>
  <c r="G18" i="26"/>
  <c r="F18" i="26"/>
  <c r="E18" i="26"/>
  <c r="G17" i="26"/>
  <c r="F17" i="26"/>
  <c r="E17" i="26"/>
  <c r="G15" i="26"/>
  <c r="F15" i="26"/>
  <c r="E15" i="26"/>
  <c r="G14" i="26"/>
  <c r="F14" i="26"/>
  <c r="E14" i="26"/>
  <c r="G13" i="26"/>
  <c r="F13" i="26"/>
  <c r="E13" i="26"/>
  <c r="G12" i="26"/>
  <c r="F12" i="26"/>
  <c r="E12" i="26"/>
  <c r="G11" i="26"/>
  <c r="F11" i="26"/>
  <c r="E11" i="26"/>
  <c r="G9" i="26"/>
  <c r="F9" i="26"/>
  <c r="E9" i="26"/>
  <c r="G7" i="26"/>
  <c r="F7" i="26"/>
  <c r="E7" i="26"/>
  <c r="G6" i="26"/>
  <c r="F6" i="26"/>
  <c r="E6" i="26"/>
  <c r="G5" i="26"/>
  <c r="F5" i="26"/>
  <c r="E5" i="26"/>
  <c r="G4" i="26"/>
  <c r="F4" i="26"/>
  <c r="E4" i="26"/>
  <c r="F85" i="2"/>
  <c r="F83" i="2"/>
  <c r="F82" i="2"/>
  <c r="F5" i="2"/>
  <c r="N9" i="8"/>
  <c r="N1" i="8" s="1"/>
  <c r="M18" i="7"/>
  <c r="M20" i="7"/>
  <c r="I5" i="2"/>
  <c r="H41" i="14"/>
  <c r="H42" i="14"/>
  <c r="H43" i="14"/>
  <c r="H44" i="14"/>
  <c r="H45" i="14"/>
  <c r="H46" i="14"/>
  <c r="H47" i="14"/>
  <c r="H48" i="14"/>
  <c r="H49" i="14"/>
  <c r="H50" i="14"/>
  <c r="H51" i="14"/>
  <c r="H52" i="14"/>
  <c r="H53" i="14"/>
  <c r="H54" i="14"/>
  <c r="H55" i="14"/>
  <c r="H56" i="14"/>
  <c r="H57" i="14"/>
  <c r="H40" i="14"/>
  <c r="H32" i="14"/>
  <c r="H20" i="14"/>
  <c r="H21" i="14"/>
  <c r="H22" i="14"/>
  <c r="H23" i="14"/>
  <c r="H24" i="14"/>
  <c r="H25" i="14"/>
  <c r="H26" i="14"/>
  <c r="H27" i="14"/>
  <c r="H28" i="14"/>
  <c r="H29" i="14"/>
  <c r="H30" i="14"/>
  <c r="H19" i="14"/>
  <c r="H14" i="14"/>
  <c r="H15" i="14"/>
  <c r="H16" i="14"/>
  <c r="H17" i="14"/>
  <c r="H13" i="14"/>
  <c r="H11" i="14"/>
  <c r="H10" i="14"/>
  <c r="H9" i="14"/>
  <c r="H8" i="14"/>
  <c r="H6" i="14"/>
  <c r="H5" i="14"/>
  <c r="H4" i="14"/>
  <c r="H3" i="14"/>
  <c r="H7" i="2"/>
  <c r="H6" i="2"/>
  <c r="H4" i="2"/>
  <c r="H3" i="2"/>
  <c r="I17" i="9"/>
  <c r="I1" i="9" s="1"/>
  <c r="I31" i="14"/>
  <c r="I18" i="14"/>
  <c r="I12" i="14"/>
  <c r="I7" i="14"/>
  <c r="I86" i="2"/>
  <c r="I85" i="2"/>
  <c r="I83" i="2"/>
  <c r="I82" i="2"/>
  <c r="F20" i="14"/>
  <c r="H34" i="14"/>
  <c r="H35" i="14"/>
  <c r="H36" i="14"/>
  <c r="H37" i="14"/>
  <c r="H38" i="14"/>
  <c r="H39" i="14"/>
  <c r="F18" i="14"/>
  <c r="F86" i="2"/>
  <c r="E75" i="26"/>
  <c r="E3" i="26"/>
  <c r="E68" i="26"/>
  <c r="E41" i="26"/>
  <c r="E8" i="26"/>
  <c r="E10" i="26"/>
  <c r="E16" i="26"/>
  <c r="E59" i="26"/>
  <c r="E64" i="26"/>
  <c r="H30" i="2"/>
  <c r="H42" i="2"/>
  <c r="H43" i="2"/>
  <c r="H44" i="2"/>
  <c r="H45" i="2"/>
  <c r="H46" i="2"/>
  <c r="H47" i="2"/>
  <c r="H48" i="2"/>
  <c r="H49" i="2"/>
  <c r="H50" i="2"/>
  <c r="H51" i="2"/>
  <c r="H52" i="2"/>
  <c r="H53" i="2"/>
  <c r="H54" i="2"/>
  <c r="H55" i="2"/>
  <c r="H56" i="2"/>
  <c r="H57" i="2"/>
  <c r="H58" i="2"/>
  <c r="H59" i="2"/>
  <c r="H60" i="2"/>
  <c r="H61" i="2"/>
  <c r="H62" i="2"/>
  <c r="H63" i="2"/>
  <c r="H64" i="2"/>
  <c r="H65" i="2"/>
  <c r="H66" i="2"/>
  <c r="H67" i="2"/>
  <c r="H68" i="2"/>
  <c r="H69" i="2"/>
  <c r="H70" i="2"/>
  <c r="H71" i="2"/>
  <c r="H72" i="2"/>
  <c r="H73" i="2"/>
  <c r="H74" i="2"/>
  <c r="H75" i="2"/>
  <c r="H76" i="2"/>
  <c r="H77" i="2"/>
  <c r="H78" i="2"/>
  <c r="H79" i="2"/>
  <c r="H80" i="2"/>
  <c r="H81" i="2"/>
  <c r="H84" i="2"/>
  <c r="H4" i="30"/>
  <c r="H3" i="30"/>
  <c r="H5" i="30"/>
  <c r="J7" i="6"/>
  <c r="L4" i="7"/>
  <c r="L5" i="7"/>
  <c r="L6" i="7"/>
  <c r="L7" i="7"/>
  <c r="L8" i="7"/>
  <c r="L9" i="7"/>
  <c r="L10" i="7"/>
  <c r="L11" i="7"/>
  <c r="L12" i="7"/>
  <c r="L13" i="7"/>
  <c r="L14" i="7"/>
  <c r="L15" i="7"/>
  <c r="L16" i="7"/>
  <c r="L17" i="7"/>
  <c r="L19" i="7"/>
  <c r="L3" i="7"/>
  <c r="J4" i="6"/>
  <c r="J5" i="6"/>
  <c r="J6" i="6"/>
  <c r="J10" i="6"/>
  <c r="J15" i="6"/>
  <c r="J16" i="6"/>
  <c r="J17" i="6"/>
  <c r="J3" i="6"/>
  <c r="K4" i="17"/>
  <c r="K5" i="17"/>
  <c r="K6" i="17"/>
  <c r="K7" i="17"/>
  <c r="K8" i="17"/>
  <c r="K9" i="17"/>
  <c r="K10" i="17"/>
  <c r="K11" i="17"/>
  <c r="K12" i="17"/>
  <c r="K3" i="17"/>
  <c r="H4" i="9"/>
  <c r="H5" i="9"/>
  <c r="H6" i="9"/>
  <c r="H7" i="9"/>
  <c r="H8" i="9"/>
  <c r="H9" i="9"/>
  <c r="H10" i="9"/>
  <c r="H11" i="9"/>
  <c r="H12" i="9"/>
  <c r="H13" i="9"/>
  <c r="H14" i="9"/>
  <c r="H15" i="9"/>
  <c r="H16" i="9"/>
  <c r="H18" i="9"/>
  <c r="H19" i="9"/>
  <c r="H20" i="9"/>
  <c r="H21" i="9"/>
  <c r="H22" i="9"/>
  <c r="H23" i="9"/>
  <c r="H24" i="9"/>
  <c r="H25" i="9"/>
  <c r="H29" i="9"/>
  <c r="H30" i="9"/>
  <c r="H31" i="9"/>
  <c r="H3" i="9"/>
  <c r="M11" i="8"/>
  <c r="M12" i="8"/>
  <c r="M10" i="8"/>
  <c r="M4" i="8"/>
  <c r="M5" i="8"/>
  <c r="M6" i="8"/>
  <c r="M7" i="8"/>
  <c r="M8" i="8"/>
  <c r="M3" i="8"/>
  <c r="G3" i="5"/>
  <c r="G4" i="5"/>
  <c r="J20" i="7"/>
  <c r="J18" i="7"/>
  <c r="F12" i="14"/>
  <c r="F89" i="2"/>
  <c r="K9" i="8"/>
  <c r="K14" i="8" s="1"/>
  <c r="F17" i="9"/>
  <c r="F32" i="9" s="1"/>
  <c r="F31" i="14"/>
  <c r="F7" i="14"/>
  <c r="F59" i="14" s="1"/>
  <c r="F20" i="7"/>
  <c r="F18" i="7"/>
  <c r="D33" i="28"/>
  <c r="E80" i="26" l="1"/>
  <c r="F80" i="26" s="1"/>
  <c r="F1" i="26" s="1"/>
  <c r="G1" i="26" s="1"/>
  <c r="I1" i="14"/>
  <c r="I1" i="2"/>
  <c r="M1" i="7"/>
  <c r="H1" i="2"/>
  <c r="K1" i="17"/>
  <c r="H1" i="14"/>
  <c r="G1" i="5"/>
  <c r="H1" i="30"/>
  <c r="M1" i="8"/>
  <c r="H1" i="9"/>
  <c r="J1" i="6"/>
  <c r="L1" i="7"/>
  <c r="J22" i="7"/>
  <c r="F14" i="32" s="1"/>
  <c r="C14" i="32" s="1"/>
  <c r="F23" i="7"/>
  <c r="C15" i="32" l="1"/>
  <c r="D15" i="32"/>
  <c r="D14" i="32"/>
  <c r="H14" i="32" s="1"/>
  <c r="C17" i="32"/>
  <c r="E16" i="32"/>
  <c r="F16" i="32" s="1"/>
  <c r="E17" i="32"/>
  <c r="C29" i="31"/>
  <c r="G16" i="32" l="1"/>
  <c r="C16" i="32" s="1"/>
  <c r="G14" i="32"/>
</calcChain>
</file>

<file path=xl/sharedStrings.xml><?xml version="1.0" encoding="utf-8"?>
<sst xmlns="http://schemas.openxmlformats.org/spreadsheetml/2006/main" count="1251" uniqueCount="555">
  <si>
    <t>TOELICHTING</t>
  </si>
  <si>
    <t xml:space="preserve">De lijst met eisen staat in tabbladden 'Eisen Westerkwartier BOR-systeem' </t>
  </si>
  <si>
    <t>NB: Wanneer u niet aan één of meer van de gestelde eisen kunt voldoen dient u de opdrachtgever per ommegaande op de hoogte te stellen door het stellen van één of meerdere vragen in de nota van inlichtingen.</t>
  </si>
  <si>
    <t>De lijst met eisen bestaat uit onderstaande 6 onderdelen. Elk onderdeel bevat meerdere catergorieën. Alle eisen zijn voorzien van een omschrijving.</t>
  </si>
  <si>
    <t>De eisen die worden gesteld zijn gebaseerd op onderstaande onderdelen.</t>
  </si>
  <si>
    <t>1. Algemeen</t>
  </si>
  <si>
    <t>2.Functionaliteit algemeen</t>
  </si>
  <si>
    <t>3. Doorontwikkeling</t>
  </si>
  <si>
    <t>4. Architectuur en koppelingen</t>
  </si>
  <si>
    <t>5. Techniek SAAS-Applicatie</t>
  </si>
  <si>
    <t>6. Info-veiligheid en privacy</t>
  </si>
  <si>
    <t>7. Gegevensmanagement</t>
  </si>
  <si>
    <t>8. Beheer en gebruik</t>
  </si>
  <si>
    <t>9. Beheer Thema's</t>
  </si>
  <si>
    <t>10. nvt</t>
  </si>
  <si>
    <t>11. Functionaliteit</t>
  </si>
  <si>
    <t>12. USE CASES</t>
  </si>
  <si>
    <t>14. Implementatie</t>
  </si>
  <si>
    <t>Wens score:</t>
  </si>
  <si>
    <t>Ja</t>
  </si>
  <si>
    <t>Nee</t>
  </si>
  <si>
    <t>Instructie</t>
  </si>
  <si>
    <r>
      <t>Deze bijlage bevat de inhoud van het Programma van eisen en wensen BOR-systeem. 
Indien u vragen heeft of er onduidelijkheden zijn over de inhoud van deze bijlage kunt u dit kenbaar maken tijdens de schriftelijke vragenronde via vragenmodule in TenderNed. U vermeldt hierbij de naam van het betreffende tabblad en het nummer van de eis of wens (bijvoorbeeld</t>
    </r>
    <r>
      <rPr>
        <b/>
        <sz val="10"/>
        <rFont val="Arial"/>
        <family val="2"/>
      </rPr>
      <t xml:space="preserve"> E5</t>
    </r>
    <r>
      <rPr>
        <sz val="10"/>
        <rFont val="Arial"/>
        <family val="2"/>
      </rPr>
      <t xml:space="preserve"> of </t>
    </r>
    <r>
      <rPr>
        <b/>
        <sz val="10"/>
        <rFont val="Arial"/>
        <family val="2"/>
      </rPr>
      <t>W3</t>
    </r>
    <r>
      <rPr>
        <sz val="10"/>
        <rFont val="Arial"/>
        <family val="2"/>
      </rPr>
      <t>).</t>
    </r>
  </si>
  <si>
    <t>2. Tabbladen</t>
  </si>
  <si>
    <t xml:space="preserve">Het Programma van eisen en wensen bestaat uit 10 verschillende tabbladen, genummerd van 1 tot en met 10. Er kunnen binnen verschillende tabbladen dezelfde of vergelijkbare eisen voorkomen. Teven wijzen wij erop dat Bijlage 3.2 - Standaard onderdelen Pakket van Eisen - Beheer Openbare Ruimte evenals de 1. Offerteaanvraag_beheerapplicatie BOR onderdeel is van dit programma en overruld eventuele onderdelen uit deze bijlage! </t>
  </si>
  <si>
    <t>3. Verwerking</t>
  </si>
  <si>
    <t xml:space="preserve">Indien u voldoet aan een eis of wens kiest u in de betreffende cel van de eis of wens een "Ja". Kunt u niet aan een eis of wens voldoen kiest u een "Nee".
Alle genoemde eisen zijn knock-out criteria. Dit betekent dat het niet kunnen voldoen aan een eis (antwoord "Nee"), tot uitsluiting van uw verdere deelname aan deze aanbestedingsprocedure leidt.
Op de wensen daarentegen kan gescoord worden. Iedere wens waarop "Ja" is geantwoord met bijbehorende toelichting, krijgt u de punten behorende bij die wens. U kunt maximaal 50 punten behalen op de wensen met een "Ja" beantwoord en een gegeven toelichting.
</t>
  </si>
  <si>
    <t>4. Score</t>
  </si>
  <si>
    <t>Punten Wensen</t>
  </si>
  <si>
    <t>Toelichtingen ingevuld</t>
  </si>
  <si>
    <t>K5: Toelichting en beantwoording wensen : - De door u behaalde totaalscore op de wensen met een"Ja' beantwoord:  (max 40) De door U  van 13 gevraagde gegeven toelichtingen</t>
  </si>
  <si>
    <t>K6: Demonstratie : Demonstratie thema's (max 50)</t>
  </si>
  <si>
    <r>
      <rPr>
        <sz val="10"/>
        <color rgb="FF000000"/>
        <rFont val="Arial"/>
      </rPr>
      <t xml:space="preserve">EISEN - Percentage door u met </t>
    </r>
    <r>
      <rPr>
        <b/>
        <sz val="10"/>
        <color rgb="FF000000"/>
        <rFont val="Arial"/>
      </rPr>
      <t>NEE</t>
    </r>
    <r>
      <rPr>
        <sz val="10"/>
        <color rgb="FF000000"/>
        <rFont val="Arial"/>
      </rPr>
      <t xml:space="preserve"> beantwoorde eisen:</t>
    </r>
  </si>
  <si>
    <t>Demonstratie thema's</t>
  </si>
  <si>
    <t>1. Algemene eisen en wensen</t>
  </si>
  <si>
    <t>Nr.</t>
  </si>
  <si>
    <t>Omschrijving</t>
  </si>
  <si>
    <t>Eis/Wens</t>
  </si>
  <si>
    <t>Akkoord
Ja / Nee</t>
  </si>
  <si>
    <t>Punten bij Wens</t>
  </si>
  <si>
    <t>Toelichting invulling Wens</t>
  </si>
  <si>
    <t>Algemeen</t>
  </si>
  <si>
    <t>E1</t>
  </si>
  <si>
    <t>De aangeboden oplossing is Geonovum gecertificeerd: Certificaten Geo BOR applicatie/oplossing, inclusief ondersteuning van  multi-punt/-vlak</t>
  </si>
  <si>
    <t>EIS</t>
  </si>
  <si>
    <t>E2</t>
  </si>
  <si>
    <t>U garandeert dat u als opdrachtnemer minimaal 5 nader af te stemmen werkdagen beschikbaar bent voor eventuele assistentie direct na opleveren en implementatie van applicatie en database.</t>
  </si>
  <si>
    <t>W3</t>
  </si>
  <si>
    <t>Als de applicatie via een virtuele desktop wordt gebruikt, moet alle functionaliteit beschikbaar zijn.</t>
  </si>
  <si>
    <t>Wens</t>
  </si>
  <si>
    <t>E4</t>
  </si>
  <si>
    <t>De applicatie werkt op basis van het principe van schaalbaarheid (responsiviteit) van de verschillende devices en besturingsplatvormen.</t>
  </si>
  <si>
    <t>E5</t>
  </si>
  <si>
    <t>De applicatie op mobiele apparatuur zoals een tablet, smartphone, enz. werkt op basis van webbased software en kan mutatie registreren ook als er geen internetverbinding aanwezig is, de verwerking moet dan plaats vinden als er weer een connectie is. Hiermee moet geborgd worden dat de (mobiele) applicatie ook werkt in gebieden met geen of een slechte dekking. Deze postprocessing synchronisatie moet dan geautomatiseerd plaats vinden.</t>
  </si>
  <si>
    <t xml:space="preserve">De applicatie ondersteunt onder andere de volgende processtappen: </t>
  </si>
  <si>
    <t>- Registratie van beheerobjecten;</t>
  </si>
  <si>
    <t>- Synchronisatie met BGT (in ieder geval middels dgDialog BGT van Sweco);</t>
  </si>
  <si>
    <t xml:space="preserve">- Inspectie; </t>
  </si>
  <si>
    <t xml:space="preserve">- Bepalen maatregelen a.d.h.v. inspectie; </t>
  </si>
  <si>
    <t>- Integraal projectmatig plannen (over de verschillende disciplines heen);</t>
  </si>
  <si>
    <t>- In opdracht geven van werkzaamheden aan interne of externe opdrachtnemer;</t>
  </si>
  <si>
    <t>- Rapportages en het verwerken resultaten van de uitgevoerde werkzaamheden (bijv. revisie).</t>
  </si>
  <si>
    <t>- De applicatie ondersteunt het volledige administratieve en grafische beheer voor openbare ruimte voor de volgende disciplines:</t>
  </si>
  <si>
    <t>- Wegen;</t>
  </si>
  <si>
    <t>- Groen;</t>
  </si>
  <si>
    <t>- Water, Duikers &amp; Beschoeiing;</t>
  </si>
  <si>
    <t>- Riolering, Pers- Drukleiding ;</t>
  </si>
  <si>
    <t>- Kabels en Leidingen;</t>
  </si>
  <si>
    <t>- Eigen te definieren domein areaal en proces stappen</t>
  </si>
  <si>
    <t>- Openbare Verlichting;</t>
  </si>
  <si>
    <t>- Verkeersregelinstallaties;</t>
  </si>
  <si>
    <t>- Verkeersborden;</t>
  </si>
  <si>
    <t>- Speelplekken en Speelelementen;</t>
  </si>
  <si>
    <t>- Wegbelijning;</t>
  </si>
  <si>
    <t>- Wegmeubilair;</t>
  </si>
  <si>
    <t>- Kunstwerken &amp; Overige Objecten.</t>
  </si>
  <si>
    <t>E6</t>
  </si>
  <si>
    <t>In uw applicatie is het mogelijk om alle objecten te registreren en te inspecteren volgens de bij de discipline behorende standaard (zie onder). Tevens wordt er een historie van inspecties opgebouwd.</t>
  </si>
  <si>
    <t>Eis</t>
  </si>
  <si>
    <t>Huidige standaarden:</t>
  </si>
  <si>
    <t>- Alle disciplines (voor zover de CROW hier een norm voor hanteert): CROW (CROW CUR)</t>
  </si>
  <si>
    <t>- Groen: VTA+, IMAG-normen Groenbeheer (zie www.normenboek.nl)</t>
  </si>
  <si>
    <t>- Wegen: CROW  keurmerk voor de wegbeheersystematiek vasthangend aan CROW SUF-Weg versie1.1. (incl. VOW)</t>
  </si>
  <si>
    <t>- Kabels en Leidingen: Informatiemodel en Berichtenmodel Kabels en leidingen (IMKL en BMKL)</t>
  </si>
  <si>
    <t>- Riolering: NEN 3398 (buiten riolering inspectie toestand beoordeling), NEN 3399 (buiten riolering  classificatiesysteem bij visuele inspectie), SUF-Hyd, SUF-Rib, RibX / NEN-EN 13508-2</t>
  </si>
  <si>
    <t>- OVL: NEN 1010, NEN 3140, ROVL 2011</t>
  </si>
  <si>
    <t>- VRI: NEN 1010, NEN 3140, Regeling Verkeerslichten</t>
  </si>
  <si>
    <t>- NEN 2767 Conditiemeting - Strategie en scenarioanalyse</t>
  </si>
  <si>
    <t>- Speeltoestellen: Attractiebesluit voor speeltoestellen</t>
  </si>
  <si>
    <t>- GWSW normen</t>
  </si>
  <si>
    <t>E14</t>
  </si>
  <si>
    <t>De applicatie bevat functionaliteit voor het invoeren en wijzigen van geometrie (punten, lijnen en vlakken) van beheerobjecten middels tekenfunctionaliteit, Alsmede tekenfunctionaliteiten om objecten te splitsen, samen te voegen en een topologiebewaking (snapping) van de geografische onderdelen. Administratieve gegevens kunnen per object worden gemuteerd en naar keus onderling worden gekopieerd. Ook is het mogelijk om selecties gelijktijdig te muteren.  Getekende Geo-objecten worden direct gekoppeld aan administratieve gegevens. Het invoeren en wijzigen van geometrie moet blijvend voldoen aan de huidige richtlijnen voor de BGT/IMGeo 2.2 (en alle daaropvolgende versies) .</t>
  </si>
  <si>
    <t>E16</t>
  </si>
  <si>
    <t>Met uw applicatie kunnen thematische kaarten worden gemaakt (m.b.v. administratieve kenmerken, GIS en/of CAD, etc).</t>
  </si>
  <si>
    <t>E17</t>
  </si>
  <si>
    <t>De applicatie biedt de mogelijkheid om te zoeken via verschillende ingangen (waaronder in ieder geval: object id, gemeente,  plaats, straat, adres, eigenaar, beheerder, type object, object kenmerken, xy-coördinaten) en het zoekresultaat bestaat uit geïntegreerde geometrische en administratieve gegevens.</t>
  </si>
  <si>
    <t>E18</t>
  </si>
  <si>
    <t>Vanuit de applicatie zijn selecties te maken met verschillende selectie criteria, administratief en vanuit de grafische kaart d.m.v. Bijvoorbeeld door selectie van individuele objecten of een polygoon.</t>
  </si>
  <si>
    <t>E19</t>
  </si>
  <si>
    <t>Bij het uitvoeren van werkprocessen en inspecties op straat is het mogelijk dat de hardware (met GPS) helpt bij de actuele plaatsbepaling van de inspecteur (uw applicatie kan GPS signalen gebruiken).</t>
  </si>
  <si>
    <t>E20</t>
  </si>
  <si>
    <t>In uw applicatie is het bij alle disciplines mogelijk om werkpakketten en (standaard) maatregelpakketten met bijbehorende eenheidsprijzen aan objecten te koppelen n.a.v. bijvoorbeeld een inspectie.</t>
  </si>
  <si>
    <t>E21</t>
  </si>
  <si>
    <t xml:space="preserve">Met uw applicatie is het mogelijk om onderhoudsplanningen (regulier en terugkerend) te maken en de financiële gevolgen daarvan in beeld te brengen. </t>
  </si>
  <si>
    <t>E22</t>
  </si>
  <si>
    <t>Het is met uw applicatie mogelijk om  bestanden te importeren en te exporteren naar ten minste het DXF bestand formaten.</t>
  </si>
  <si>
    <t>E24</t>
  </si>
  <si>
    <t>De applicatie moet in staat zijn overzichten en rapportgegevens te exporteren naar diverse standaardformaten (waaronder tenminste: shapefiles, ASCII, CSV, XLS en XML).</t>
  </si>
  <si>
    <t>E25</t>
  </si>
  <si>
    <t xml:space="preserve">Het is met uw applicatie mogelijk om gebruik te maken van rasterbestanden in de formaten ECW, TIFF, Geo TIFF, JPEG2000, PDF enz. </t>
  </si>
  <si>
    <t>E26</t>
  </si>
  <si>
    <t>Het moet vanuit uw applicatie mogelijk zijn om panorama/360 graden/Cyclorama foto's te kunnen raadplegen/openen.</t>
  </si>
  <si>
    <t>E27</t>
  </si>
  <si>
    <t>Het moet mogelijk zijn om geladen (Spatial) kaartlagen en rasterbestanden aan en uit te zetten. Tevens moet het mogelijk zijn om de tekenvolgorde van deze lagen op het scherm (laag naar boven/beneden verplaatsen) te kunnen beïnvloeden</t>
  </si>
  <si>
    <t>E28</t>
  </si>
  <si>
    <t>Van vlakken wordt automatisch de oppervlakte geregistreerd.</t>
  </si>
  <si>
    <t>E29</t>
  </si>
  <si>
    <t>Van lijnen wordt automatisch de lengte geregistreerd en van punten de coördinaat in RD (optioneel ook in WGS)</t>
  </si>
  <si>
    <t>E30</t>
  </si>
  <si>
    <t>Bij alle objecten is het mogelijk om zowel een eigenaar als een beheerder van het beheerobject te registreren.</t>
  </si>
  <si>
    <t>E31</t>
  </si>
  <si>
    <t>De applicatie gaat correct om met de opslag en weergave van Diakritische tekens zoals gedefinieerd in NEN 3098-2 en NEN 3098-4</t>
  </si>
  <si>
    <t>E33</t>
  </si>
  <si>
    <t>Het signaleren en markeren van afwijkingen van de geregistreerde gegevens moeten (bijvoorbeeld buiten door een toezichthouder) vastgelegd kunnen worden. Er wordt vervolgens een melding gedaan naar de desbetreffende gebruiker van de applicatie.</t>
  </si>
  <si>
    <t>E34</t>
  </si>
  <si>
    <t xml:space="preserve">De applicatie beschikt over een directe alarmeringsfunctie bij foutieve invoer van grafische en administratieve gegevens. Er wordt een melding gegeven, zodat het voor de gebruiker duidelijk is wat er foutief is ingevoerd. Bij foutieve invoer is het niet mogelijk om de gegevens op te slaan. </t>
  </si>
  <si>
    <t>E35</t>
  </si>
  <si>
    <t>De applicatie moet gebruikt kunnen worden door meerdere  gebruikers (muteren, concurrent users) ongeacht hun rol (o.a. beheerders openbare ruimte, muteerde, functioneel beheerders) binnen de applicatie.</t>
  </si>
  <si>
    <t>E36</t>
  </si>
  <si>
    <t>De applicatie biedt de mogelijkheid om objecten te zoeken   m.b.v. 'wildcards'.</t>
  </si>
  <si>
    <t>E37</t>
  </si>
  <si>
    <t>Gemaakte selecties (filters) moeten opgeslagen kunnen worden voor toekomstig gebruik en deze selecties moeten door gebruikers kunnen worden voorzien van gewenste opmaak.</t>
  </si>
  <si>
    <t>E38</t>
  </si>
  <si>
    <t>Het moet mogelijk zijn om de resultaten van (grafische/administratieve) selecties te printen en te exporteren naar een bestandsformaat (administratief: ASCII, Excel, PDF, CSV en XML/ Grafisch: DXF, DGN, Shape etc).</t>
  </si>
  <si>
    <t>E39</t>
  </si>
  <si>
    <t>Bij het invoeren van een inspectie moeten de objectgegevens van het betreffende object gelijktijdig zichtbaar zijn in het scherm.</t>
  </si>
  <si>
    <t>E40</t>
  </si>
  <si>
    <t>Met de applicatie is een meerjarenplanning te maken per discipline en gecombineerd voor meerdere disciplines.</t>
  </si>
  <si>
    <t>E41</t>
  </si>
  <si>
    <t>Met uw applicatie is het mogelijk om af te wijken van de door het systeem voorgestelde maatregelen en het moment van uitvoering (schuiven in de planning). Begrotingen en onderhoudsplanningen worden vervolgens aangepast door de aangepaste maatregelen.</t>
  </si>
  <si>
    <t>E42</t>
  </si>
  <si>
    <t>Binnen uw applicatie is het mogelijk om een integrale projectenplanning te maken. 
(Toelichting: dit betekent bijvoorbeeld dat planningen van groen, wegen, verkeer, riolering in kaart met elkaar gecombineerd worden en dat integrale selecties in kaart getoond kunnen worden met door de gebruiker te bepalen opmaak van deze selecties).</t>
  </si>
  <si>
    <t>E43</t>
  </si>
  <si>
    <t>Met uw applicatie is het mogelijk om een basisplanning (onbeperkt budget) te maken en een budgetplanning (beperkt budget). Hierbij moet het mogelijk zijn om de diverse disciplines een afwijkende prioriteit/budget te geven.</t>
  </si>
  <si>
    <t>E44</t>
  </si>
  <si>
    <t>Met uw applicatie is het mogelijk om vooraf gepland onderhoud in te voeren.</t>
  </si>
  <si>
    <t>E45</t>
  </si>
  <si>
    <t>Onderhoudsplanningen, projectplanningen en meerjarenplanningen moeten grafische kunnen worden getoond op een kaart.</t>
  </si>
  <si>
    <t>E46</t>
  </si>
  <si>
    <t xml:space="preserve">Het invoeren en werken met beeldbestekken/beeldsystematiek in functionele gebieden a.d.h.v. beheer categorieën en beheerniveaus, voor de diverse disciplines is geïntegreerd in uw applicatie. Het werken met beeldbestekken/beeldsystematiek moet voldoen aan de 'CROW Kwaliteitscatalogus Openbare Ruimte 2023' </t>
  </si>
  <si>
    <t>E47</t>
  </si>
  <si>
    <t>Het is met uw applicatie mogelijk om bestekken te importeren in de formaten zoals *.RSU en *.RSX (en daarop volgende versies).</t>
  </si>
  <si>
    <t>E48</t>
  </si>
  <si>
    <t>Het is met uw applicatie mogelijk om te schouwen m.b.v. beeldmeetlatten op door het systeem random gekozen locaties en op eigen geselecteerde locaties, in de diverse functionele gebieden.</t>
  </si>
  <si>
    <t>E49</t>
  </si>
  <si>
    <t>N.a.v. het schouwen op beeldbestekken moeten met uw applicatie bestek- en managementrapportages te maken zijn.</t>
  </si>
  <si>
    <t>E50</t>
  </si>
  <si>
    <t>De onderhoudskosten kunnen worden gelinkt aan een beheerkwaliteitsplan (BKP)</t>
  </si>
  <si>
    <t>E51</t>
  </si>
  <si>
    <t>De financiële gevolgen van het aanpassen van beheermaatregelen in de functionele gebieden zijn in beeld te brengen met uw applicatie.</t>
  </si>
  <si>
    <t>E52</t>
  </si>
  <si>
    <t>Ten behoeve van traceerbaarheid moet de historie van objectgegevens in uw applicatie worden bijgehouden, waarbij minimaal het volgende bewaard wordt: de vermelding van de persoon die de wijziging aangebracht heeft, datum en tijd waarop deze in het systeem is ingevoerd, de attribuutnaam en/of object en de oude en de nieuwe waarde van het attribuut en/of object.</t>
  </si>
  <si>
    <t>E53</t>
  </si>
  <si>
    <t>Per object kan tevens een administratief historisch overzicht worden gegenereerd.</t>
  </si>
  <si>
    <t>E54</t>
  </si>
  <si>
    <t>Als in uw applicatie een object wordt verwijderd of gewijzigd, dient dit object te worden gearchiveerd. Het komt dan niet meer in de actuele selecties voor, maar is nog wel te raadplegen 'vanuit het archief'. Tevens moet het mogelijk zijn om alle aan het verwijderde object gekoppelde gegevens (alle bestanden, alle inspecties, enz.) 'vanuit het archief' te raadplegen.</t>
  </si>
  <si>
    <t>E55</t>
  </si>
  <si>
    <t>Het is met uw applicatie mogelijk om grafische bestanden te importeren en te exporteren. En te koppelen aan andere registratie als BGT etc.</t>
  </si>
  <si>
    <t>E56</t>
  </si>
  <si>
    <t>Uw applicatie dient te beschikken over standaard rapportages van bijvoorbeeld Boom- of Speeltoestelinspecties en we kunnen hier nieuwe rapportages aan toevoegen.</t>
  </si>
  <si>
    <t>W57</t>
  </si>
  <si>
    <r>
      <rPr>
        <sz val="10"/>
        <color rgb="FF000000"/>
        <rFont val="Arial"/>
      </rPr>
      <t xml:space="preserve">Opdrachtgever moet eigen objecten kunnen opnemen welke niet aan de standaard normen voldoen. </t>
    </r>
    <r>
      <rPr>
        <b/>
        <sz val="10"/>
        <color rgb="FFC00000"/>
        <rFont val="Arial"/>
      </rPr>
      <t xml:space="preserve"> </t>
    </r>
    <r>
      <rPr>
        <sz val="10"/>
        <color rgb="FF000000"/>
        <rFont val="Arial"/>
      </rPr>
      <t>Bij voorkeur in de bron-database met de beschikking tot alle reguliere en grafische functionaliteiten.</t>
    </r>
  </si>
  <si>
    <t>W58</t>
  </si>
  <si>
    <t>De aangeboden kan aan 1 BGT object meerder BOR objecten kopelen. Sluitlijnen van vlakken worden in BOR vast gelegd op het zlefde BGT ID:</t>
  </si>
  <si>
    <t>E59</t>
  </si>
  <si>
    <t>De applicatie kan kabel- en leidinginformatie etc. geautomatiseerd met het kadaster delen (WIBON)</t>
  </si>
  <si>
    <t>W60</t>
  </si>
  <si>
    <t xml:space="preserve">Het is met uw oplssing mogelijk om berichten vanuit de BGT over tenemen maar de attributen zijn door de BOR registratie aantevullen in afwijking van het BGT bericht. </t>
  </si>
  <si>
    <t>W61</t>
  </si>
  <si>
    <t xml:space="preserve">Het is met uw oplssing mogelijk om berichten vanuit de BOR zonder geometrie te vesturen naar de BGT op bais van BGT ID. </t>
  </si>
  <si>
    <t>2. Functionaliteitseisen en wensen</t>
  </si>
  <si>
    <t>De modules zijn onderdeel van één geïntegreerd systeem. De gebruiker hoeft niet tussen verschillende applicatie-interfaces heen en weer te switchen. Transacties tussen de verschillende modules zijn als geautomatiseerde functies binnen de applicatie beschikbaar.</t>
  </si>
  <si>
    <t xml:space="preserve"> Alle gebruikersinterfaces (incl. op schermen, foutboodschappen, helpteksten, etc.) van de applicatie voor eindgebruikers en functioneel beheerders zijn volledig Nederlandstalig.</t>
  </si>
  <si>
    <t>E3</t>
  </si>
  <si>
    <t>Het huidige beheersysteem heeft een automatische koppeling met het kadaster  conform de WIBON. Deze functionaliteit moet in stand gehouden worden.</t>
  </si>
  <si>
    <t xml:space="preserve">De door opdrachtnemer aangeboden oplossing moet kunnen koppelen met street-smart, luchtfoto obliek-beelden, etc. van verschillende aanbieders. </t>
  </si>
  <si>
    <t>W5</t>
  </si>
  <si>
    <t>Als er aan een object een bestand (foto, video, PDF, DOCX, XLSX, DGN, enz.) is gekoppeld, dient dit zichtbaar te zijn op het administratieve basisscherm (bijvoorbeeld met een paperclip).</t>
  </si>
  <si>
    <t>Het is in uw applicatie mogelijk om met transparante vlakken te werken, of dit zelf in te kunnen stellen (zodat onderliggende objecten zichtbaar zijn).</t>
  </si>
  <si>
    <t>E7</t>
  </si>
  <si>
    <t>De applicatiebeheerder kan zelf administratieve velden toevoegen aan de standaard invoerschermen van alle in het systeem aanwezige disciplines/objecten. Deze velden moeten diverse invoermethoden kunnen hebben (datumvelden, vrij keuzelijst, radiobutton, keuzevakje, etc.).</t>
  </si>
  <si>
    <t>E8</t>
  </si>
  <si>
    <t>De applicatie is in staat logbestanden te genereren, waardoor eventuele problemen meer specialistisch geanalyseerd kunnen worden.</t>
  </si>
  <si>
    <t>E9</t>
  </si>
  <si>
    <t>Het moet mogelijk zijn om: zelf rapporten te genereren m.b.v. filters. De applicatie bevat standaard diverse rapportages voor alle disciplines. Denk o.a. aan: - inspectie rapporten; - object/areaal overzichten; - beeldsystematiek; - financiële rapportages. Opdrachtgever bepaald welke applicaties en BI tooling en scripts schrijf rechten kunnen krijgen op de database. Opdrachtnemer faciliteert dit middels een poortwachters oplossing.</t>
  </si>
  <si>
    <t>W10</t>
  </si>
  <si>
    <t>Per object kan een administratief historisch overzicht worden gegenereerd.</t>
  </si>
  <si>
    <t>E11</t>
  </si>
  <si>
    <t>Uw applicatie kan onder andere de volgende bestandsformaten importeren en exporteren: GML, GeoPackage, XML, KML, KMZ, CSV</t>
  </si>
  <si>
    <t>E12</t>
  </si>
  <si>
    <t>Met uw applicatie is het mogelijk om selectiecriteria en de laagopmaak op te slaan, zodat het mogelijk is om deze op een later moment opnieuw te gebruiken.</t>
  </si>
  <si>
    <t>E13</t>
  </si>
  <si>
    <t>Het is met uw applicatie mogelijk om extern opgestelde maatregelpakketten te kunnen importeren (o.a. riolering), door het toevoegen en koppelen van extra lagen in de database</t>
  </si>
  <si>
    <t>Met uw applicatie kunnen GIS analyses worden uitgevoerd.</t>
  </si>
  <si>
    <t>E15</t>
  </si>
  <si>
    <t>Opdrachtnemer maakt een duidelijk onderscheid tussen de Cloud opslag diensten, en applicatie diensten.</t>
  </si>
  <si>
    <t>W17</t>
  </si>
  <si>
    <t>De koppeling met de BGT zal moeten gebeuren middels een door opdrachtgever zelf te onderhouden (mapping)systeem.</t>
  </si>
  <si>
    <t>De Opdrachtnemer kan een visualisatie van de aangeboden applicatie, modulen en koppelingen leveren door middel van een architectuurschets waarin wordt aangegeven welke componenten worden geleverd en hoe deze op elkaar aansluiten.</t>
  </si>
  <si>
    <t>BOR objecten kunnen zonder autom. BGT koppeling toegevoegd worden. Ook moet het mogelijk zijn om meerdere objecten aan een BGT-object te koppelen.</t>
  </si>
  <si>
    <t xml:space="preserve">De Applicatie (Saas) koppelt met het huidige aanwezige BGT-systeem De applicatie ondersteunt de koppeling (a.d.h.v. het standaard koppelvlak) met de BGT-applicatie en moet blijvend voldoen aan de huidige richtlijnen voor de BGT/IMGeo 2.2 (en alle daaropvolgende versies) en ondersteunt Stuf-Geo IMG 1.2 (en alle daaropvolgende versies). </t>
  </si>
  <si>
    <t>De applicatie werkt volgens en voldoet minimaal aan de voorlaatste versie (bij voorkeur aan de laatste versie), van het Referentiemodel voor het Stelsel van Gemeentelijke Basisgegevens (RSGB).</t>
  </si>
  <si>
    <t>De applicatie ondersteunt een directe databaseconnectie, met en zonder API, zodat de gegevens  gebruikt kunnen worden voor bijv. PowerBI; of bewerkt kunnen worden door bijvoorbeeld FME</t>
  </si>
  <si>
    <t>E23</t>
  </si>
  <si>
    <t xml:space="preserve">Bij afname van gegevens van een Landelijke Voorziening zoals van de BAG gebeurt dit conform de relevante standaarden. De applicatie ondersteunt altijd de meest recente of de voorlaatste versie van Stuf BG. De gemeente  koppelt bij voorkeur aan de BAG met API's conform Gibit  ICT Kwaliteitsnormen hoofdstuk 3, met name 3.3 B3.  </t>
  </si>
  <si>
    <t xml:space="preserve">De applicatie biedt de mogelijkheid om aan te sluiten op web services om informatie van binnen en buiten het gemeentelijk netwerk in het beheerproces te gebruiken. Bijvoorbeeld de koppelingsmogelijkheid via WMS/WFS zoals met PDOK. </t>
  </si>
  <si>
    <t>Indien de applicatie vastloopt, mag er geen data in de database verloren gaan of corrupt raken.</t>
  </si>
  <si>
    <t>De applicatie draait op een platform waarin administratieve en/of geometrische gegevens geïntegreerd kunnen worden, met zoals Postgress, Microsoft SQL of Oracle Locator (en alle daaropvolgende versies) worden gebruikt.</t>
  </si>
  <si>
    <t>Het is mogelijk om aan alle objecten bestanden te koppelen door het opnemen van verwijzingen naar bestanden (foto- en videobestanden, PDF, DOCX, XLSX, DGN, netwerkmappen enz.), zodat deze bestanden vanuit de applicatie te openen zijn. (Wens: cloudbased opslag)</t>
  </si>
  <si>
    <t>De aangeboden oplossing en ook de vraag vanuit het aangeven van de opdrachtgever  dat de trajecten naar IMBOR en GWSW-onderdeel is van de aanbesteding.</t>
  </si>
  <si>
    <t>De applicatie kan controleren of koppelingen actief zijn (of het berichtenverkeer tussen systemen werkt) en kan dit zo nodig her-activeren of hier een melding van maken.</t>
  </si>
  <si>
    <t>W30</t>
  </si>
  <si>
    <t xml:space="preserve">De gemeente wil de mogelijkheid hebben om in de toekomst een koppeling met een zaaksysteem te kunnen realiseren.  </t>
  </si>
  <si>
    <t xml:space="preserve">Opdrachtnemer geeft de specificaties voor dataportabiliteit. Deze specificaties voor dataportabiliteit bevatten voor de export én import van data tenminste: </t>
  </si>
  <si>
    <t xml:space="preserve">a. de beschrijving van betekenis van de data van entiteit, attributen en waarde bereik; </t>
  </si>
  <si>
    <t xml:space="preserve">b. de beschrijving van betekenis en relaties (kardinaliteit) tussen gegevens; </t>
  </si>
  <si>
    <t xml:space="preserve">c. het formaat waarin data kan worden geëxporteerd/geïmporteerd; </t>
  </si>
  <si>
    <t xml:space="preserve">d. welke gegevens en metadata wel en niet worden meegenomen en het formaat waarin dat plaatsvindt; </t>
  </si>
  <si>
    <t xml:space="preserve">e. de beschrijving van de import en exportfunctionaliteit die de aangeboden oplossing ondersteunt; </t>
  </si>
  <si>
    <t xml:space="preserve">f. de data die niet in de import en export meegenomen wordt omdat deze geen eigendom is van Opdrachtgever; </t>
  </si>
  <si>
    <t>g. opgave van de technische formaten die voor dataportabiliteit gebruikt worden. Conform Gibit 2020 Gemeentelijke ICT-Kwaliteitsnormen paragraaf 5.3 D1.</t>
  </si>
  <si>
    <t>E32</t>
  </si>
  <si>
    <t>Het importeren en exporteren van data moet in de applicatie (voor de applicatiebeheerder) in bulk mogelijk zijn.</t>
  </si>
  <si>
    <t xml:space="preserve">Eis </t>
  </si>
  <si>
    <t>De applicatie werkt met een autorisatiesysteem (role based access control) dat minimaal kan autoriseren op de diverse disciplines en binnen een discipline op specifieke functionele componenten. Daarbinnen is het mogelijk om verschillende rollen toe te kennen (raadpleeg-, muteer- en verwijderrechten).</t>
  </si>
  <si>
    <t>Autorisaties kunnen door een beheerinterface eenvoudig worden geconfigureerd door de functioneel beheerder. Het hele rollen- en rechtenmodel van de applicatie kan op één plek door de functioneel beheerder geconfigureerd worden.</t>
  </si>
  <si>
    <t xml:space="preserve"> </t>
  </si>
  <si>
    <t xml:space="preserve">De functioneel beheerder kan de oplossing volledig afstemmen op de eigen organisatie-inrichting, voor wat betreft medewerkers, teams, afdelingen, rollen en voor externen. </t>
  </si>
  <si>
    <t xml:space="preserve">De functioneel beheerder kan de oplossing afstemmen op de eigen registratie-behoeften, door relevante referentietabellen zelf op maat in te richten of aan te vullen. </t>
  </si>
  <si>
    <t>De beheerder heeft de mogelijkheid om schrijfruimte (aantal tekens) in tekstvakken aan te passen, zonder tussenkomst van de Opdrachtnemer.</t>
  </si>
  <si>
    <t>De applicatiebeheerder kan in uw applicatie aangeven welke velden verplicht zijn bij de administratieve invoer van een object.</t>
  </si>
  <si>
    <r>
      <rPr>
        <sz val="10"/>
        <color rgb="FF000000"/>
        <rFont val="Arial"/>
        <family val="2"/>
      </rPr>
      <t xml:space="preserve">U aanbieding is voorzien van de dienstverlening om opdrachtgever te  helpen om snel onze kennis van uw applicatie c.q. de kennis van het materiegebied te vergroten. Het doel is om de door u aangeboden oplossing optimaal te gebruiken. Middels 1 dag per kwartaal aanwezigheid van de juiste materie deskundige en thema deskundige. Een en ander in overleg en gezamenlijke voorbereiding. </t>
    </r>
    <r>
      <rPr>
        <sz val="10"/>
        <color theme="1"/>
        <rFont val="Arial"/>
        <family val="2"/>
      </rPr>
      <t xml:space="preserve">De kosten moeten worden opgenomen in de bijlage 4 Tarievenblad. </t>
    </r>
  </si>
  <si>
    <t>De oplossing heeft een mogelijkheid om vastgelegde autorisaties op alle niveaus inzichtelijk te maken per persoon, per gebruikersgroep en rol. Hiervoor is het toegepaste autorisatieschema te exporteren naar een bestand, dat leesbaar en interpreteerbaar is voor derden (zoals toezichthouders zoals bijvoorbeeld de accountant, auditors, etc.)</t>
  </si>
  <si>
    <t>De applicatie is geschikt voor RBAC (Role Based Access Control)</t>
  </si>
  <si>
    <t>De opdrachtnemer geeft inzicht in de ingediende wijzigingsvoorstellen van de gemeenten.</t>
  </si>
  <si>
    <t xml:space="preserve">De toepassing biedt de mogelijkheid te zoeken op straatnamen en huisnummers en dan vervolgens op de kaart op deze locatie in te zoomen. </t>
  </si>
  <si>
    <t xml:space="preserve">In de toepassing kan een gebruiker een gebied selecteren om daarbinnen te gaan muteren en de toepassing waarborgt dat een andere gebruiker dan niet binnen die selectie ook aanpassingen kan gaan doen.  </t>
  </si>
  <si>
    <t>De geometrische en administratieve gegevens kunnen in onderlinge samenhang worden beheerd, waarbij de integritiet gewaarborgd blijft.</t>
  </si>
  <si>
    <t>De applicatie borgt de kwaliteit van de gegevens. Dit houdt in: compleetheid, formaat, consistentie, integer, geen dubbele sleutels, accuraat.</t>
  </si>
  <si>
    <t>De applicatie vereist geen CAD/GIS licenties.</t>
  </si>
  <si>
    <t>Zoomniveau moet gehandhaafd blijven tijdens bewerken/selecteren/raadplegen object(en)</t>
  </si>
  <si>
    <t>3. Architectuur en koppelingen</t>
  </si>
  <si>
    <t>Motivatie</t>
  </si>
  <si>
    <t>De applicatie gaat de digitalisering en de uniformering van de processen en de ontwikkeling naar de gezamenlijke informatievoorziening ondersteunen en faciliteren conform de Generieke Informatiearchitectuur.</t>
  </si>
  <si>
    <t>De Opdrachtnemer levert bij de offerte een visualisatie van de aangeboden applicatie, modulen en koppelingen door middel van een architectuurschets waarin wordt aangegeven welke componenten worden geleverd en hoe deze op elkaar aansluiten.</t>
  </si>
  <si>
    <t>De Opdrachtnemer actualiseert na afloop van de implementatie de visualisatie van de aangeboden applicatie, modulen en koppelingen door middel van een architectuurschets waarin wordt aangegeven welke componenten worden geleverd en hoe deze op elkaar aansluiten.</t>
  </si>
  <si>
    <t>De Applicatie (Saas) koppelt ook aan Microsoft Azure-AD voor SAML authenticatie t.b.v. toegang, de toegang zal Hybride moeten worden ingericht, zodat externe partijen ook toegang krijgen/hebben.</t>
  </si>
  <si>
    <t xml:space="preserve">De Applicatie (Saas) koppelt met het huidige aanwezige BGT systeem De applicatie ondersteunt de koppeling (a.d.h.v. het standaard koppelvlak) met de BGT applicatie en moet blijvend voldoen aan de huidige richtlijnen voor de BGT/IMGeo 2.2 (en alle daarop volgende versies) en ondersteunt Stuf-Geo IMG 1.2 (en alle daarop volgende versies). </t>
  </si>
  <si>
    <t>De applicatie voldoet minimaal aan de voorlaatste versie, bij voorkeur aan de laatste versie, van het Referentiemodel voor het Stelsel van Gemeentelijke Basisgegevens (RSGB).</t>
  </si>
  <si>
    <r>
      <rPr>
        <sz val="10"/>
        <color theme="1"/>
        <rFont val="Arial"/>
        <family val="2"/>
      </rPr>
      <t xml:space="preserve">De applicatie ondersteunt een directe databaseconnectie, </t>
    </r>
    <r>
      <rPr>
        <sz val="10"/>
        <color rgb="FF000000"/>
        <rFont val="Arial"/>
        <family val="2"/>
      </rPr>
      <t>al dan niet via een API</t>
    </r>
    <r>
      <rPr>
        <sz val="10"/>
        <color theme="1"/>
        <rFont val="Arial"/>
        <family val="2"/>
      </rPr>
      <t>, zodat de gegevens  gebruikt kunnen worden voor bijv. PowerBI; of bewerkt kunnen worden door bijvoorbeeld FME</t>
    </r>
  </si>
  <si>
    <t xml:space="preserve">Definitie en standaarden: De oplossing voldoet aan alle relevante standaarden zoals beschreven in de Gemeentelijke ICT-kwaliteitsnormen </t>
  </si>
  <si>
    <t>E10</t>
  </si>
  <si>
    <t xml:space="preserve">Bij afname van gegevens van een Landelijke Voorziening  zoals van de BAG gebeurt dit conform de relevante standaarden.  De applicatie ondersteunt altijd de meest recente of de voorlaatste versie van Stuf BG.  De gemeente  koppelt bij voorkeur aan de BAG met API's conform Gibit  ICT Kwaliteitsnormen hoofdstuk 3, met name 3.3 B3. De eis is dat de opdrachtnemer dit kan realiseren binnen 6 maanden na het vaststellen van de betreffende API standaard.  </t>
  </si>
  <si>
    <t>De oplossing dient te voldoen aan de door de overheid opgestelde lijst van verplichte open standaarden voor zover van toepassing. Zie https://www.forumstandaardisatie.nl/open-standaarden.</t>
  </si>
  <si>
    <t xml:space="preserve">De applicatie biedt de mogelijkheid om aan te sluiten op web services om informatie van binnen en buiten het gemeentelijk netwerk in het beheerproces te gebruiken. BIjvoorbeeld de koppelingsmogelijkheid via WMS/WFS zoals met PDOK. </t>
  </si>
  <si>
    <t xml:space="preserve">Conform Gibit  voldoet de applicatie aan de eisen op het gebied van toegankelijkheid ;  Wanneer de applicatie hier nog niet aan voldoet, wordt in het contract een stappenplan opgenomen met de punten die nog verbeterd moeten worden, een einddatum binnen 1,5 jaar na het ingaan van het contract en concrete afspraken/sancties als de doelen niet worden behaald; </t>
  </si>
  <si>
    <t>De opdrachtnemer levert testresultaten met betrekking tot de toegankelijkheid van de applicatie aan (technische deel, niet van evt. contentdeel) naar tevredenheid van opdrachtgever.</t>
  </si>
  <si>
    <t>De applicatie draait op een platform dat met administratieve en/of geometrische gegevens geïntegreerd kan werken, met  zoals Postgress, Microsoft SQL of  Oracle Locator (en alle daarop volgende versies) worden gebruikt.</t>
  </si>
  <si>
    <t>In één mee te leveren document; het antwoord is maximaal een A4-tje groot (Word, Arial 10).</t>
  </si>
  <si>
    <t>W18</t>
  </si>
  <si>
    <t>Het is mogelijk om aan alle objecten bestanden te koppelen door het opnemen van verwijzingen naar bestanden (foto- en videobestanden, PDF, DOCX, XLSX, DGN, enz.), zodat deze bestanden vanuit de applicatie te openen zijn.</t>
  </si>
  <si>
    <t>W20</t>
  </si>
  <si>
    <t xml:space="preserve">Indien de applicatie beschikt over een mailvoorziening, dan moet doormiddel van mail relay naar de omgeving van de Opdrachtgever gerouteerd worden met een herkenbare domeinnaam van de betreffende organisatie. </t>
  </si>
  <si>
    <t>TOTAAL PUNTEN:</t>
  </si>
  <si>
    <t>4. Techniek SAAS-applicatie</t>
  </si>
  <si>
    <t>E/W</t>
  </si>
  <si>
    <t xml:space="preserve">De applicatie wordt geleverd als Software as a Service (SaaS) </t>
  </si>
  <si>
    <t>De applicatie beschikt over een volledige schaalbare webbased userinterface die zonder beperking van functionaliteit, benaderbaar is op elk willekeurig device, door de laatste twee versies van de meest gangbare en ondersteunde webbrowsers (Microsoft Edge, Mozilla Firefox, Google Chrome, Apple Safari ), zonder gebruik te maken van plug-ins (zoals Flash, Silverlight, ActiveX of soortgelijke).</t>
  </si>
  <si>
    <t>Voor de logische communicatie laag dient het verkeer in ieder geval gebaseerd te zijn op het https protocol, zowel intern als extern.</t>
  </si>
  <si>
    <t>De Opdrachtnemer levert op basis van input van de Opdrachtgever een testdataset .</t>
  </si>
  <si>
    <t>De Opdrachtnemer garandeert, back-up- en restorevoorzieningen van de applicatie en de data. Dit gebeurt op aanvraag van de opdrachtgever en waarbij die volgende voorwaarden van toepassing zijn (conform de BIO).</t>
  </si>
  <si>
    <t>- RPO minder dan 28 uur.</t>
  </si>
  <si>
    <t xml:space="preserve">- RTO minder dan 16 uur.       </t>
  </si>
  <si>
    <t>De volgende retentie periodes moeten minimaal worden gehanteerd (conform de BIO):</t>
  </si>
  <si>
    <t>- De dagback-up wordt altijd 1 week bewaard voordat deze tape weer op dezelfde werkdag gebruikt wordt.</t>
  </si>
  <si>
    <t>- De weekback-up wordt 4 weken of een maand bewaard.</t>
  </si>
  <si>
    <t>- De maandback-up wordt een 1 jaar bewaard.</t>
  </si>
  <si>
    <t>- De jaarback-up wordt een jaar bewaard voordat deze tape of medium weer gebruikt wordt.</t>
  </si>
  <si>
    <t>De restore procedure wordt minimaal jaarlijks getest of na een grote wijziging.  De opdrachtgever ontvangt hiervan een rapportage (conform de BIO).</t>
  </si>
  <si>
    <t>De applicatie moet voldoen aan de internetstandaarden volgens de site 'internet.nl' en moet hier 100% score behalen. Hierop kan getoetst worden.</t>
  </si>
  <si>
    <t>5. Privacy en beveiliging</t>
  </si>
  <si>
    <t>De applicatie voldoet aan alle wettelijke privacy en beveiligingseisen.</t>
  </si>
  <si>
    <r>
      <t xml:space="preserve">De </t>
    </r>
    <r>
      <rPr>
        <sz val="10"/>
        <color theme="1"/>
        <rFont val="Arial"/>
        <family val="2"/>
      </rPr>
      <t>applicatie dient minimaal over de beveiligings- en autorisatiemogelijkheden te beschikken zoals gesteld in de verplichte overheidsmaatregelen in de Baseline Informatieveiligheid Overheid voor BBN 2.</t>
    </r>
  </si>
  <si>
    <t>De Opdrachtnemer waarborgt beschikbaarheid, integriteit en vertrouwelijkheid bij vastlegging en uitwisseling van (persoons)gegevens en dat gegevens, indien nodig, te allen tijde aangepast kunnen worden.</t>
  </si>
  <si>
    <t xml:space="preserve">De applicatie wordt regelmatig gescand en er wordt jaarlijks een pentest uitgevoerd door de Opdrachtnemer. De Opdrachtgever ontvangt een bewijs van uitvoering en indien er opvolging noodzakelijk is volgt dit binnen een passende termijn.  </t>
  </si>
  <si>
    <t>De Opdrachtgever heeft zelf het recht op het uitvoeren van pentesten en vulnerabilitytesten in de applicatie op vooraf aangegeven momenten. Indien er opvolging noodzakelijk is volgt dit binnen een passende termijn.</t>
  </si>
  <si>
    <t xml:space="preserve">De opdrachtnemer hanteert het principe van security by design, security by default, privacy by design en privacy by default. </t>
  </si>
  <si>
    <t>De applicatie beschikt over een niet-muteerbare audit-trail met daarin minimaal de gebeurtenis; het gebruikte apparaat; de inlognaam; het resultaat van de handeling; een datum en tijdstip van de gebeurtenis. Een logregel bevat in geen geval gegevens die tot het doorbreken van de beveiliging kunnen leiden. Ook bevat de logging in geen geval andere persoonsgegevens dan hiervoor genoemd.  Ten behoeve van de loganalyse is op basis van een expliciete risicoafweging de bewaarperiode van de logging bepaald maar is minimaal een half jaar. Binnen deze periode is de beschikbaarheid van de loginformatie gewaarborgd.</t>
  </si>
  <si>
    <t>In geval van een (vermoed) informatiebeveiligingsincident is de bewaartermijn van de gelogde incidentinformatie minimaal drie jaar.</t>
  </si>
  <si>
    <t>De Opdrachtnemer werkt volgens een algemeen erkende norm voor informatiebeveiliging, zoals bijv. NEN/ISO 27001 en is volgens deze norm gecertificeerd, of de verwerker werkt  volgens een algemeen erkende overheidsnorm zoals de BIO.  Het behoud van de certificeringen moet jaarlijks aangetoond worden. Bij inschrijving levert de Opdrachtnemer op verzoek van de Opdrachtgever het bewijs van certificering van ISO 27001 en de verklaring van toepasselijkheid aan.</t>
  </si>
  <si>
    <t>Voor zover Opdrachtnemer bij de uitvoering van de overeenkomst in de hoedanigheid van Verwerker persoonsgegevens verwerkt voor Opdrachtgever, sluit Opdrachtgever met Opdrachtnemer een verwerkersovereenkomst conform de model Verwerkersovereenkomst Gemeenten van de IBD/VNG</t>
  </si>
  <si>
    <t>6. Beheer en Gebruik</t>
  </si>
  <si>
    <t>De (digitale) gebruikers- en beheerdershandleidingen zijn compleet en in de Nederlandse taal gesteld.</t>
  </si>
  <si>
    <t>De beheerder van de Opdrachtgever heeft het beheer over de toegang tot de data, database en de applicatie.</t>
  </si>
  <si>
    <t>De beheerder kan zonder tussenkomst van de Opdrachtnemer nieuwe gebruikers aanmaken, autorisaties toevoegen, wijzigen of verwijderen en vertrekkende medewerkers blokkeren.</t>
  </si>
  <si>
    <t>De beheerder kan zonder tussenkomst van de Opdrachtnemer velden verplicht of niet-verplicht maken.</t>
  </si>
  <si>
    <t>De Opdrachtnemer verzorgt een Nederlandstalige helpdesk voor zowel technische als functionele ondersteuning. De helpdesk is het centrale punt voor het melden van incidenten, het stellen van vragen, indienen van wijzigingsvoorstellen en geeft informatie/inzicht in de afhandeling daarvan.</t>
  </si>
  <si>
    <t>De helpdesk van de Opdrachtnemer levert zowel telefonische ondersteuning als ondersteuning via e-mail en/of een webportaal.</t>
  </si>
  <si>
    <t>De helpdesk van de Opdrachtnemer is verantwoordelijk voor de gehele behandeling van meldingen, incidenten m.b.t. de applicatie volgens de procedure zoals vastgelegd in de Service Level Agreement (SLA). De Opdrachtgever bepaalt de prioriteit van incidenten. Ten aanzien van de ondersteuning wordt de volgende prioriteitsbepaling gehanteerd.</t>
  </si>
  <si>
    <t>De Opdrachtnemer levert een SLA aan, gebaseerd op dit PvE.</t>
  </si>
  <si>
    <t>De helpdesk van de Opdrachtnemer draagt tevens zorg voor het relateren van incidenten aan reeds bekende problemen m.b.t. de applicatie. De Opdrachtnemer maakt voor de Opdrachtgever inzichtelijk wanneer een incident in behandeling is genomen en wat de status van afhandeling is. De Opdrachtnemer is eindverantwoordelijk voor het beheren van incidenten.</t>
  </si>
  <si>
    <t>De Opdrachtnemer is verantwoordelijk voor de gehele afhandeling van wijzigingsvoorstellen m.b.t. de applicatie. De Opdrachtnemer is verantwoordelijk voor het inbrengen van wijzigingsvoorstellen ten behoeve van het oplossen van reeds geïdentificeerde problemen. Elk wijzigingsvoorstel ondergaat een intakeprocedure.</t>
  </si>
  <si>
    <t>De Opdrachtnemer houdt de applicatie en de koppelingen binnen de overeenkomst actueel ten aanzien van wijzigingen in wet- en regelgeving en landelijke standaarden. Deze wijzigingen worden beschouwd als onderhoud en leiden niet tot separate vergoedingen.</t>
  </si>
  <si>
    <t xml:space="preserve">De applicatie moet bij de inwerkingtreding voldoen aan de van nieuwste wet- en regelgeving. </t>
  </si>
  <si>
    <t>Er is een mogelijkheid , in onderling overleg, tot het uitvoeren van acceptatietesten van een nieuwe release, ruim voordat deze in productie wordt geïmplementeerd</t>
  </si>
  <si>
    <t>Er wordt een minimale beschikbaarheid geëist van 99,5% gedurende de gehele week voor 24x7 behoudens onderhoud (welke ten alle tijden moeten plaats vinden buiten werktijden) en verstoringen binnen de omgeving van de Opdrachtgever. Er wordt uitgegaan van een beschikbaarheid van de verbinding vanuit de Opdrachtgever van 100% waarbij gepland onderhoud niet wordt meegenomen. De beschikbaarheid dient tevens online of middels een rapportage per kwartaal inzichtelijk gemaakt te worden met een geschiedenis van een maand, kwartaal en jaar.</t>
  </si>
  <si>
    <t>W16</t>
  </si>
  <si>
    <t>Het importeren en exporteren van data moet in de applicatie (voor de beheerder) in bulk mogelijk zijn.</t>
  </si>
  <si>
    <t>Het muteren van data moet in de applicatie voor de eigen beheerder in de vorm van een bulk mutatie functionaliteit mogelijk zijn.</t>
  </si>
  <si>
    <t xml:space="preserve">De beheerder kan de oplossing volledig afstemmen op de eigen organisatie-inrichting, voor wat betreft medewerkers, teams, afdelingen, rollen en voor externen. </t>
  </si>
  <si>
    <t xml:space="preserve">De beheerder kan de oplossing afstemmen op de eigen registratie-behoeften, door relevante referentietabellen zelf op maat in te richten of aan te vullen. </t>
  </si>
  <si>
    <t>De releasemomenten worden minimaal 2 weken van tevoren gecommuniceerd. Bij het vrijkomen van een release worden de release notes tijdig en van tevoren opgeleverd voor zowel de eindgebruiker als de functioneel beheerder. Het streven van de opdrachtnemer is om zoveel mogelijk wijzigingen ‘releasegewijs’ door te voeren (behoudens spoedpatches).</t>
  </si>
  <si>
    <t>De Opdrachtnemer levert op verzoek van opdrachtgever een gedetailleerde en digitale rapportage in de vorm van een spreadsheet (formaat: Microsoft Excel), waarbij tenminste wordt vermeld:</t>
  </si>
  <si>
    <t>- aantal storingen gegroepeerd naar afgesproken afhandeltermijn;</t>
  </si>
  <si>
    <t>- gemiddelde hersteltijd (tijd waarbinnen de storing is opgelost).</t>
  </si>
  <si>
    <t>Een Dashbord mag als alternatief hiervoor dienen.</t>
  </si>
  <si>
    <t>Het systeem werkt met gebruikerspecifieke instelling (rol based profiling), waarbij de instellingen van gebruiker intact blijft en bij het opneiuw inloggen nog actief is.</t>
  </si>
  <si>
    <t>Uw applicatie beschikt over een beheeromgeving voor het aanpassen van metadata, alle configuratietabellen en (systeem-) instellingen van de applicatie (bijvoorbeeld standaardwaardes, gebruikers etc.)</t>
  </si>
  <si>
    <t>Autorisaties zijn toepasbaar op individuele gebruikers en op groepen gebruikers.</t>
  </si>
  <si>
    <t xml:space="preserve">7. Implementatie </t>
  </si>
  <si>
    <t xml:space="preserve">De Opdrachtnemer levert tijdig en in overleg met de Opdrachtgever een specifiek Implementatie- en beheerplan met daarin onder andere beschreven de integratie, configuratie, opleidingen, documentatie, ondersteuning inclusief conversie van data. Hierbij wordt benoemd welke activiteiten door de Opdrachtnemer en welke door de Opdrachtgever uitgevoerd dienen te worden. Op basis van dit plan komen we tot een projectorganisatie. Bij het inplannen van de opleidingen moet rekening worden gehouden met bestaande work-load. Het 'train the trainer' principe mag niet worden toegepast. Zie hiervoor Gibit   </t>
  </si>
  <si>
    <t>Commitment aan de planning; de Opdrachtnemer is verantwoordelijk voor het leveren van voldoende mankracht om de aangegeven planning te realiseren. De Opdrachtnemer zal zich schikken naar door de Opdrachtgever voorgestelde data (afspraken) en naar de voorgestelde planning. Mocht een datum vanwege overmacht niet passen dan komt de Opdrachtnemer met minimaal drie opties die binnen de planning vallen. U kunt er in uw aanbieding vanuit gaan dat er voldoende capaciteit en expertise bij de Opdrachtgever is om de planning te halen.</t>
  </si>
  <si>
    <t>De Opdrachtnemer leidt gebruikers en beheerders van de applicatie op. Hierbij worden zij voorzien van alle benodigde (digitale) documentatie (incl. alle benodigde technische en functionele beheerdocumenten) en eventuele hulpmiddelen zodat het gebruik en het beheer volledig zelfstandig kan plaatsvinden. Dit is onderdeel van het aan te leveren implementatieplan!</t>
  </si>
  <si>
    <t>Verplicht onderdeel van de implementatie is het cyclisch afstemmen met  alle aanleverende (sateliet) applicaties en de BGT. Hiervoor zullen alle afwijkingen verwerkt worden in de huidige BOR-omgeving en zal er enkele malen de data moeten geüpload naar de nieuwe omgeving. Het migratie proces zal omschreven moeten worden  in het te leveren implementatieplan!</t>
  </si>
  <si>
    <t xml:space="preserve">Tijdens de acceptatiefase werkt de Opdrachtnemer mee aan mogelijk te houden stress- en ketentests, ten einde de robuustheid en performance van de applicatie te testen. </t>
  </si>
  <si>
    <t>Er is alleen sprake van acceptatie van de applicaties bij een wederzijdse akkoordverklaring, welke schriftelijk wordt geformaliseerd door beide partijen.</t>
  </si>
  <si>
    <t>W7</t>
  </si>
  <si>
    <t xml:space="preserve">U dient er bij uw oplossing rekening mee te houden dat er binnen de gemeente in de toekomst gewerkt zal gaan worden volgens IMBOR.  </t>
  </si>
  <si>
    <t>Voor alle koppelingen van en naar de interne omgeving zal er gebruik gemaakt van de geledende interne procedures binnen de gemeente.</t>
  </si>
  <si>
    <t>De Opdrachtnemer levert een projectleider voor implementatie van de applicatie.</t>
  </si>
  <si>
    <t xml:space="preserve">De Opdrachtnemer levert een of meerdere consultants voor de inrichting van de applicatie op domein en werkproces niveau. </t>
  </si>
  <si>
    <t>8. Doorontwikkeling</t>
  </si>
  <si>
    <t>De leverancier geeft inzicht in de ingediende wijzigingsvoorstellen van de gemeenten.</t>
  </si>
  <si>
    <t>De leverancier geeft inzicht in de markt ontwikkelingen en neemt de gemeente mee in het acceptatie proces hiervan.</t>
  </si>
  <si>
    <t>9. Gegevensmanagement</t>
  </si>
  <si>
    <t>Nr</t>
  </si>
  <si>
    <t xml:space="preserve">De Opdrachtnemer levert aan de Opdrachtgever een juiste, volledige en gedetailleerde beschrijving van de aan de applicatie ten grondslag liggende datamodellen inclusief kenmerken, relaties en eventueel toegepaste berekeningen, teneinde Opdrachtgever in staat te stellen de gegevens zelf te ontsluiten, te interpreteren, te verwerken en/of te publiceren. Conform Gibit </t>
  </si>
  <si>
    <t xml:space="preserve">Leverancier geeft de specificaties voor dataportabiliteit. Deze specificaties voor dataportabiliteit bevatten voor de export én import van data tenminste: 
a. de beschrijving van betekenis van de data van entiteit, attributen en waardebereik; 
b. de beschrijving van betekenis en relaties (kardinaliteit) tussen gegevens; 
c. het formaat waarin data kan worden geëxporteerd/geïmporteerd; 
d. welke gegevens en metadata wel en niet worden meegenomen en het formaat waarin dat plaatsvindt; 
e. de beschrijving van de import en exportfunctionaliteit die het softwareproduct ondersteunt; 
f. de data die niet in de import en export meegenomen wordt omdat deze geen eigendom is van Opdrachtgever; 
g. opgave van de technische formaten die voor dataportabiliteit gebruikt worden.
Conform Gibit Gemeentelijke ICT-Kwaliteitsnormen paragraaf. </t>
  </si>
  <si>
    <t>10. Demonstratie thema's</t>
  </si>
  <si>
    <t>Score</t>
  </si>
  <si>
    <t>Omschrijving: Selctie van onderdelen die worden meegenomen in de DEMO!</t>
  </si>
  <si>
    <t>Onderdeel van de DEMO</t>
  </si>
  <si>
    <t>1. Algemeen Gegevensbeheer</t>
  </si>
  <si>
    <t>D1</t>
  </si>
  <si>
    <t>Gegevens/revisies wijzigen toevoegen en verwijderen</t>
  </si>
  <si>
    <t>D2</t>
  </si>
  <si>
    <t>Rapport exporteren</t>
  </si>
  <si>
    <t>D3</t>
  </si>
  <si>
    <t>Rapport aanmaken (filters, wizard etc)</t>
  </si>
  <si>
    <t>D4</t>
  </si>
  <si>
    <t>MJOP, Begroting en planning</t>
  </si>
  <si>
    <t>D5</t>
  </si>
  <si>
    <t>Paspoort inzien/exporteren/configureren</t>
  </si>
  <si>
    <t>2. CIVIELE KUNSTWERKEN</t>
  </si>
  <si>
    <t>D6</t>
  </si>
  <si>
    <t>D7</t>
  </si>
  <si>
    <t>Binnen de SaaS-applicatie moet de Opdrachtgever inspecties kunnen inlezen conform NEN 2767 en de objecten kunnen importeren en exporteren.</t>
  </si>
  <si>
    <t>D8</t>
  </si>
  <si>
    <t>Paspoort inzien en exporteren</t>
  </si>
  <si>
    <t>D9</t>
  </si>
  <si>
    <t>MJOP, begroting en planning, inspectie procedure.</t>
  </si>
  <si>
    <t>D10</t>
  </si>
  <si>
    <t xml:space="preserve">Hoe werk het Meldingssysteem beeidiging garantietermijn. </t>
  </si>
  <si>
    <t>3. GROEN</t>
  </si>
  <si>
    <t>D11</t>
  </si>
  <si>
    <t>MJOP, MJIP, begroting en planning</t>
  </si>
  <si>
    <t>D12</t>
  </si>
  <si>
    <t>D13</t>
  </si>
  <si>
    <t>Inzichtelijke berekeningen van hoe arealen zijn opgebouwd</t>
  </si>
  <si>
    <t>D14</t>
  </si>
  <si>
    <t>Areaal overzichten uittrekken met hoeveelheden en eenheidsprijzen.</t>
  </si>
  <si>
    <t>D15</t>
  </si>
  <si>
    <t>De applicatie voorziet in inboetlijsten te maken a.d.h.v. bijvoorbeeld inspectieresultaten en/of in te voeren parameters.</t>
  </si>
  <si>
    <t>D16</t>
  </si>
  <si>
    <t>Het moet mogelijk zijn om snoeiplanningen te maken a.d.h.v. bijvoorbeeld inspectieresultaten en/of in te voeren parameters.</t>
  </si>
  <si>
    <t>D17</t>
  </si>
  <si>
    <t>Het moet mogelijk zijn om op basis van selecties het verschil van prijzen door te rekenen op verschillende onderhoudsniveaus (minimaal onderhoudsniveaus/kwaliteitsniveaus). Zo kan de Opdrachtgever per onhoudsniveau een raming geven wat het ongeveer gaat kosten.</t>
  </si>
  <si>
    <t>D18</t>
  </si>
  <si>
    <t>Laat zien hoe een Visual Tree Assesment (VTA) inspecties en Boom Veiligheids Controle (BVC) kunt inlezen en exporteren.</t>
  </si>
  <si>
    <t>D19</t>
  </si>
  <si>
    <t>De applicatie dient om te kunnen gaan met schouwgegeven conform CROW en deze te kunnen importeren en exporteren.</t>
  </si>
  <si>
    <t>D20</t>
  </si>
  <si>
    <t>Het is met uw applicatie mogelijk om het aantal en soort obstakels in bijvoorbeeld groenvlakken automatisch te analyseren en te registreren. Anders gezegd, de applicatie signaleert zelf objecten (lichtmasten, bomen, VRI palen, verkeersbordpalen, enz.) met coördinaten die zich binnen het vlak bevinden.</t>
  </si>
  <si>
    <t>D21</t>
  </si>
  <si>
    <t>In uw applicatie is het mogelijk om een vervangingsprogramma te kunnen registreren en dit kan ook grafisch worden weergegeven.</t>
  </si>
  <si>
    <t>D22</t>
  </si>
  <si>
    <t>De applicatie kan zelf automatisch op basis van aangrenzende vlakken de lengte van randen (hard/zacht) bepalen tussen de objecten. (Toelichting: een harde overgang is bijvoorbeeld een overgang tussen een grasveld en een verhardingsvlak, een zachte overgang is bijvoorbeeld een overgang tussen een grasveld en een heestervak.)</t>
  </si>
  <si>
    <t>D23</t>
  </si>
  <si>
    <t>In uw applicatie is het mogelijk om verticale beplanting te registreren</t>
  </si>
  <si>
    <t>D24</t>
  </si>
  <si>
    <t>Het is met uw applicatie mogelijk om vanuit een object documenten te genereren waarbij de kenmerken van het object automatisch in het document worden opgenomen.
Voorbeeld: vanuit het basisscherm van een boom een kapvergunning te printen.</t>
  </si>
  <si>
    <t>4. WEGEN</t>
  </si>
  <si>
    <t>D25</t>
  </si>
  <si>
    <t>D26</t>
  </si>
  <si>
    <t>MJOP, begroting en planning en inclusief klein onderhoud  en het genereren van een inspectie</t>
  </si>
  <si>
    <t>D27</t>
  </si>
  <si>
    <t>In uw applicatie moet het mogelijk zijn om op het laagste niveau (wegvakonderdelen) het volgende te registreren:
     - strooiroutes;
     - veegroutes;
     - zwaar verkeer routes (LZV);
     - onkruidbestrijding;
     - wegcategorie.</t>
  </si>
  <si>
    <t>D28</t>
  </si>
  <si>
    <t>De diverse lagen waaruit de weg is opgebouwd moeten te registreren zijn.</t>
  </si>
  <si>
    <t>D29</t>
  </si>
  <si>
    <t>Uw applicatie kan SUF-Weg (de laatste versie en alle daarop volgende versies) en WIB (de laatste versie en alle daarop volgende versies) bestanden importeren en exporteren.</t>
  </si>
  <si>
    <t>D30</t>
  </si>
  <si>
    <t>Het moet mogelijk zijn om onderscheid te maken tussen aanlegdatum, datum groot onderhoud en datum reconstructie.</t>
  </si>
  <si>
    <t>D31</t>
  </si>
  <si>
    <r>
      <rPr>
        <sz val="10"/>
        <color rgb="FF000000"/>
        <rFont val="Arial"/>
      </rPr>
      <t xml:space="preserve">De applicatie voldoet aan CROW  systematiek en is dan ook voorzien van het (nieuwste) CROW  </t>
    </r>
    <r>
      <rPr>
        <i/>
        <sz val="10"/>
        <color rgb="FF000000"/>
        <rFont val="Arial"/>
      </rPr>
      <t>keurmerk inclusief flexi-metingen en inspectieresultaten.</t>
    </r>
  </si>
  <si>
    <t>D32</t>
  </si>
  <si>
    <t>Naast de oppervlakte van een wegvakonderdeel wordt tevens (bij benadering) de breedte, lengte en soort fundering van de weg geregistreerd.</t>
  </si>
  <si>
    <t>D33</t>
  </si>
  <si>
    <t>Het is met uw applicatie mogelijk om wegenbouwkundige onderzoeken (deflectiemetingen) te importeren. Ook dient het programma bij het voorstellen van maatregelen rekening te houden met deze waarden.</t>
  </si>
  <si>
    <t>5. RIOLERING</t>
  </si>
  <si>
    <t>D34</t>
  </si>
  <si>
    <t>D35</t>
  </si>
  <si>
    <t>importeren en exporten in gekozen formaten, zoals DWG, RIBX. DWG inclusief attribuut waarden. </t>
  </si>
  <si>
    <t>D36</t>
  </si>
  <si>
    <t>Video inspecties vanuit de kaart en attributenlijst inzichtelijk.</t>
  </si>
  <si>
    <t>D37</t>
  </si>
  <si>
    <t>Selectieve lay-out op de kaart per gebruiker. (Kolken aan/ uit enz.)</t>
  </si>
  <si>
    <t>D38</t>
  </si>
  <si>
    <t>In uw applicatie moet het mogelijk zijn om voor de riolering de fysieke onderdelen te registreren zoals omschreven in het document 'Gegevenswoordenboek Stedelijkwater - Versie 1.5.2' (beschikbaar op www.gwsw.nl.</t>
  </si>
  <si>
    <t>D39</t>
  </si>
  <si>
    <t>In uw applicatie is het mogelijk om SUF-Hyd (t/m versie 1.10 en alle daarop volgende versies) en SUF-Rib bestanden (t/m versie 2.1 en alle daarop volgende versies) te kunnen uitwisselen.</t>
  </si>
  <si>
    <t>D40</t>
  </si>
  <si>
    <t>In uw applicatie kunnen maatregelpakketten worden gegenereerd voor rioolbeheer aan de hand van schadebeelden welke zijn geconstateerd (bijvoorbeeld via inspecties).</t>
  </si>
  <si>
    <t>D41</t>
  </si>
  <si>
    <t>Gegevens van uit te voeren en uitgevoerde inspecties dienen in het systeem beschikbaar te zijn/ ontsloten te kunnen worden. Dit is inclusief alle digitale informatie zoals hellingshoekmetingen, inlaatgegevens, foto’s, videomateriaal en gegevensbestanden.</t>
  </si>
  <si>
    <t>D42</t>
  </si>
  <si>
    <t>Het is mogelijk om de ingelezen inspectie resultaten, met verschillende ingestelde classificaties te bevragen. Deze ingestelde classificaties zijn door de gebruiker in te stellen, en sluiten aan bij het GWSW, de NEN3398 en NEN 3399.</t>
  </si>
  <si>
    <t>D43</t>
  </si>
  <si>
    <t>De applicatie is in staat de aan de rioolbuis/-knoop toegeschreven belasting (dwa en/of verhardoppervlak) op te slaan/ te registreren.</t>
  </si>
  <si>
    <t>D44</t>
  </si>
  <si>
    <t>Met de applicatie moet het mogelijk zijn om renovaties en vervangingen te berekenen.</t>
  </si>
  <si>
    <t>D70</t>
  </si>
  <si>
    <t>De applicatie kan gebruik maken van beeldmateriaal vanaf een externe locatie en vanuit de cloud. (wat wordt aanbevolen en waarom)</t>
  </si>
  <si>
    <t>D45</t>
  </si>
  <si>
    <t>In uw applicatie is het mogelijk om de grootte van rioolobjecten zoals een bergbezinkbassins op schaal te registreren en het grafische object juist te roteren op de kaart.</t>
  </si>
  <si>
    <t>D46</t>
  </si>
  <si>
    <t>De applicatie kan graafcontouren (WIBON) weergeven</t>
  </si>
  <si>
    <t>D47</t>
  </si>
  <si>
    <t>Met de applicatie moet het mogelijk zijn om afstroomberekeningen te maken.</t>
  </si>
  <si>
    <t>D48</t>
  </si>
  <si>
    <t>Met de applicatie moet het mogelijk zijn om hydraulische berekeningen te maken.</t>
  </si>
  <si>
    <t>D49</t>
  </si>
  <si>
    <t>Met de applicatie moet het mogelijk zijn om bergings berekeningen te maken.</t>
  </si>
  <si>
    <t>6. OPENBARE VERLICHTING</t>
  </si>
  <si>
    <t>D50</t>
  </si>
  <si>
    <t>Gegevens/revisies wijzigen toevoegen en verwijderen per module</t>
  </si>
  <si>
    <t>D51</t>
  </si>
  <si>
    <t>In uw applicatie is het mogelijk om de leeftijd en vervangcyclus te registreren bij alle OVL onderdelen.</t>
  </si>
  <si>
    <t>D52</t>
  </si>
  <si>
    <t>API met de OVL applicatie</t>
  </si>
  <si>
    <t>D53</t>
  </si>
  <si>
    <t>In uw applicatie moet het mogelijk zijn om accessoires aan lichtmasten toe te voegen zoals plantenbakken, kerstverlichting, reklameborden, verkeersborden, enz.</t>
  </si>
  <si>
    <t>D54</t>
  </si>
  <si>
    <t>7. KABELS EN LEIDINGEN</t>
  </si>
  <si>
    <t>D55</t>
  </si>
  <si>
    <t>D56</t>
  </si>
  <si>
    <t>Het moet in uw applicatie mogelijk zijn om naast kabels en leidingen tevens de volgende objecten te registreren:
     - kabelmoffen;
     - mantelbuizen;
     - (OVL) kasten.</t>
  </si>
  <si>
    <t>D57</t>
  </si>
  <si>
    <t>Mutaties moeten worden gemeld in het kader van WIBON</t>
  </si>
  <si>
    <t>8. SPELEN</t>
  </si>
  <si>
    <t>D58</t>
  </si>
  <si>
    <t>D59</t>
  </si>
  <si>
    <t>Het moet in uw applicatie mogelijk zijn om de volgende objecten te registreren:
     - Speelplekken;
     - Speeltoestellen;
     -Speelondergronden;
     - Sportplekken;
     -Sportvoorzieningen;
     -Sportondergronden;
     -Meerdere vrije obejcten die de gemeente zelf kan benoemen.</t>
  </si>
  <si>
    <t>D60</t>
  </si>
  <si>
    <t>Het moet mogelijk zijn om voor toestellen en ondergronden meerdere foto's en gegevens te koppelen en te tonen</t>
  </si>
  <si>
    <t>D61</t>
  </si>
  <si>
    <t>Inspectiereslutaten per obejct moeten voor meerdere jaren beschikbaar / zichtbaar zijn.</t>
  </si>
  <si>
    <t>D62</t>
  </si>
  <si>
    <t>Het moet mogelijk zijn om onderhoudsplanningen incl. maatregel te maken aan de hand van inspectieresultaten en/of in te voeren parameters.</t>
  </si>
  <si>
    <t>D63</t>
  </si>
  <si>
    <t>Historie van objecten blijft bewaard, verwijderde objecten kunnen dus worden ingezien.</t>
  </si>
  <si>
    <t>9. Gebiedsbeheer, zien we terug bij de bovenstaande domeinen</t>
  </si>
  <si>
    <t>D64</t>
  </si>
  <si>
    <t xml:space="preserve">Rapport uitdraaien (wat heb ik te onderhouden) en wat zijn de kosten. </t>
  </si>
  <si>
    <t>D65</t>
  </si>
  <si>
    <t>Dat je bijhoudt wat je hebt gedaan en wat je nog moet doen --&gt; digitaal.</t>
  </si>
  <si>
    <t>D66</t>
  </si>
  <si>
    <t>Kaarten uitdraaien </t>
  </si>
  <si>
    <t>MAXIMALE PUNTEN</t>
  </si>
  <si>
    <t>UC01</t>
  </si>
  <si>
    <t xml:space="preserve">Laat zien dat de gehele applicatie gebruik maakt van overzichtelijke, duidelijke, eenduidige en eenvoudige schermen (voor invoeren, raadplegen en het beheer). </t>
  </si>
  <si>
    <t>UC02</t>
  </si>
  <si>
    <t>Laat zien hoe je een themakaart maakt met een (van de standaard) afwijkende legenda. Toon tevens een 'live' themakaart, waarbij de grafische weergave (symbool en kleur) van een object wijzigt als een administratieve waarde van hetzelfde object wordt aangepast.</t>
  </si>
  <si>
    <t>UC03</t>
  </si>
  <si>
    <t>Laat zien hoe je binnen de applicatie DGN/DXF/DWG bestanden achter een huidige kaart kunt hangen. Toon tevens het gebruik van rasterbestanden (bijvoorbeeld ECW).</t>
  </si>
  <si>
    <t>UC04</t>
  </si>
  <si>
    <t>Laat de volgende teken acties zien:
   - Teken in een kaart enkele objecten (vlakken, punten en lijnen). Toon hierbij het gebruik van deze
      tekenmogelijkheden: - voetmaat-loodlijn;
                                         - lijn verlengen;
                                         - boog bestaande uit meerdere punten welke een gelijke afstand hebben.
   - Laat zien hoe je een punt, lijn en vlak verplaatst en hoe je enkele punten van een vlak verplaatst;
   - Toon tijdens het tekenen de 'ongedaan maak' functie (undo, CTRL-Z);
   - Teken op hetzelfde niveau twee elkaar overlappende vlakken en teken twee niet aaneengesloten 
     vlakken om te demonstreren dat de applicatie een foutmelding geeft.</t>
  </si>
  <si>
    <t>UC05</t>
  </si>
  <si>
    <t>Laat zien hoe je bij bijvoorbeeld een wegvakonderdeel, een boom en een rioolleiding de gegevens van een element kunt kopieren om vervolgens dezelfde gegevens te kunnen plakken bij een nieuw element (gelijk object aan het gekopieerde).</t>
  </si>
  <si>
    <t>UC06</t>
  </si>
  <si>
    <t xml:space="preserve">Bijlagen:
- Laat zien hoe bijlagen (foto's, filmpjes, documenten, enz.) onder de diverse beheerobjecten gehangen kunnen worden;
- Laat zien hoe je dezelfde bijlage tegelijk onder meerdere verschillende beheerobjecten hangt (bijvoorbeeld een document in één keer onder diverse geselecteerde wegvakonderdelen hangen);
- Toon hoe je in de applicatie kunt zien dat er een bijlage achter het beheerobject hangt.
Verwerking:
- Laat zien dat mutatie's aangebracht op een Device zonder internet verbindig, worden verwerkt bij het weer beschikbaar komen van een internet of andere vorm van coneectie verwerkt worden
</t>
  </si>
  <si>
    <t>UC07</t>
  </si>
  <si>
    <t>Laat zien hoe geo-data uit een Postgress database in uw applicatie kan worden getoond.</t>
  </si>
  <si>
    <t>UC08</t>
  </si>
  <si>
    <t>Laat zien hoe IMBOR in uw applicatie is vorm gegeven.</t>
  </si>
  <si>
    <t>UC09</t>
  </si>
  <si>
    <t>Laat zien dat Single sign-on via AzureAD wordt ondersteund.</t>
  </si>
  <si>
    <t>UC10</t>
  </si>
  <si>
    <t>Laat zien dat beheerder velden kan toevoegen en aanpassen.</t>
  </si>
  <si>
    <t>Planningen</t>
  </si>
  <si>
    <t>UC11</t>
  </si>
  <si>
    <t>Laat zien dat het met uw applicatie mogelijk is om een meerjarenplanning te maken per discipline en gecombineerd voor meerdere disciplines.</t>
  </si>
  <si>
    <t>Rapportages</t>
  </si>
  <si>
    <t>UC12</t>
  </si>
  <si>
    <t>Toon standaard in uw applicatie aanwezige (management-) rapportages. 
Toon tevens hoe je zelf in de applicatie rapportages kunt maken en toon de mogelijkheden voor het maken van selecties (m.b.v. administratieve filters en een grafische polygoon) welke kunnen worden opgeslagen voor toekomstig gebruik.</t>
  </si>
  <si>
    <t>UC13</t>
  </si>
  <si>
    <t xml:space="preserve">Laat zien hoe de applicatie benodigde gegevens kan leveren voor eigen datawarehousing- en dashboarding-oplossingen van de gemeente (FME, Tableau en Power BI). </t>
  </si>
  <si>
    <t>Groen</t>
  </si>
  <si>
    <t>UC14</t>
  </si>
  <si>
    <t>Laat zien of en hoe de applicatie bij groenvlakken automatisch op basis van aangrenzende vlakken de lengte van randen (hard/zacht) kan bepalen tussen de objecten. 
(Toelichting: een harde overgang is bijvoorbeeld een overgang tussen een grasveld en een verhardingsvlak, een zachte overgang is bijvoorbeeld een overgang tussen een grasveld en een heestervak.)</t>
  </si>
  <si>
    <t>UC15</t>
  </si>
  <si>
    <t>Toon het gehele proces van een VTA of BVC controle. 
Laat o.a. zien:
   - hoe je een inspectie klaarzet voor een inspecteur;
   - of het systeem het wel/niet accepteert dat je een boom veilig verklaart terwijl je hebt aangegeven dat er dood hout in de boom zit (inconsequente registratie);
   - hoe je de inspectieresultaten en maatregelen (geen actie, snoeien, rooien en kappen) in een overzicht kunt tonen;
   - hoe je de uit te voeren maatregelen kunt wijzigen;
   - wat de kosten zijn van de uit te voeren maatregelen (snoeien, rooien en kappen);
   - hoe je deelopdrachten kunt maken van de uit te voeren maatregelen;
   - hoe je tekeningen maakt voor de uit te voeren werkzaamheden.</t>
  </si>
  <si>
    <t>UC16</t>
  </si>
  <si>
    <t>Laat enkele bestek- en managementrapportages zien welke gemaakt kunnen worden n.a.v. het schouwen op beeldbestekken/beeldsystematiek.</t>
  </si>
  <si>
    <t>UC17</t>
  </si>
  <si>
    <t>Laat het schouwen met beeldmeetlatten zien op een door het systeem gekozen locatie.</t>
  </si>
  <si>
    <t>Speelplekken</t>
  </si>
  <si>
    <t>UC18</t>
  </si>
  <si>
    <t>Registreer een speelplek met daarop een speelelement. Inspecteer vervolgens de speelplek en het speelelement inclusief enkele maatregelen.</t>
  </si>
  <si>
    <t>Wegen</t>
  </si>
  <si>
    <t>UC19</t>
  </si>
  <si>
    <t xml:space="preserve">Planning en onderhoud Wegen:
- Maak een basisplanning en een budgetplanning conform de CROW systematiek;
- Laat zien hoe vooraf gepland onderhoud na de maatregeltoets moet worden ingevoerd. Denk hierbij aan dezelfde maatregelen invoeren voor verschillende wegvakonderdelen. 
- Laat zien hoe er geschoven kan worden in de planning. Kunnen er bijvoorbeeld meerdere wegvakonderdelen tegelijk geselecteerd worden en tegelijk verschoven worden in de planning. Laat tevens de financiële consequenties zien van deze schuifactie. Als er een onderdeel een jaar later voor de tweede keer wordt verschoven in de planning, toon dan de originele door het systeem geplande datum (voor de eerste doorschuifactie), zodat achteraf duidelijk is dat er al eens geschoven is.
</t>
  </si>
  <si>
    <t>OVL</t>
  </si>
  <si>
    <t>UC20</t>
  </si>
  <si>
    <t>Laat het volgende zien: Voer een lichtmast (hoogte 4 meter) in met een dubbele uithouder, twee armaturen (LPH 3,8 meter en LPH 4,8 meter) en per armatuur een lamp met van elkaar afwijkende specificaties. Aan deze lichtmast hangt een verkeersbord en de lichtmast is voorzien van een voetplaat.</t>
  </si>
  <si>
    <t>UC21</t>
  </si>
  <si>
    <t xml:space="preserve">Laat het volgende zien: Er is buiten sprake van een kabelstoring, in het systeem wordt de betreffende kabel aangeklikt. Nu moet de hele kabel oplichten, en duidelijk zichtbaar zijn van voedingskast tot eindmof.
Tevens willen wij de gegevens zichtbaar krijgen zoals:
   - Naam voedingskast;
   - Nummer van de eindgroep van de kabel;
   - Waarde van de zekering in de voedingskast van de betreffende eindgroep;
   - Overzicht van de lichtmasten welke op deze kabel zijn aangesloten.
</t>
  </si>
  <si>
    <t>VRI</t>
  </si>
  <si>
    <t>UC22</t>
  </si>
  <si>
    <t xml:space="preserve">Laat de verkeersregelinstallatie zien van een compleet kruispunt en toon tevens de mogelijkheden om informatie op te vragen. Denk hierbij aan:
   - Straatmeubilair (mast, lantaarns, drukknop, dopplerrader enz)
   - Kabelloop en type vermelding (bv tussen kast en mast)
   - Aantal windingen van detectielussen
   - Geplaatste type lantaarns en hoogte van de plaatsing
   - Enz.
</t>
  </si>
  <si>
    <t>Riool</t>
  </si>
  <si>
    <t>UC23</t>
  </si>
  <si>
    <t>Lees een rioolinspectie bestand (SUF-RIB) in en koppel vervolgens een rioolinspectiefilm en rapportages aan de betreffende leiding/knoop.</t>
  </si>
  <si>
    <t>UC24</t>
  </si>
  <si>
    <t>Laat het volgende zien. Bepaald voor welk gebied een rioolinspectie wordt uitgevoerd. Meestal gebeurt dit volgens een vastgelegd schema. Maak met het systeem een RibX bestand van de rioolareaal binnen het betreffende gebied. 
De aannemer voert de inspectie uit met gebruik van het RibX bestand. Daarna levert de aannemer de inspectieresultaten op aan de rioolbeheerder. De oplevering bevat het RibX bestand met de inspectiegegevens, de rioolfimpjes (foto's) en het inspectierapport (digitaal). 
Plaats de filmpjes op de daarvoor bestemde map binnen de infrastructuur van de gemeente (kan ook Cloud zijn), lees het RibX bestand in en controleert de aanlevering door het maken van selecties en steekproefcontroles. Controleer ook de verbinding met de juiste filmpjes en controleer het inspectierapport met de opgeleverde inspectiegegevens.</t>
  </si>
  <si>
    <t>UC25</t>
  </si>
  <si>
    <t>Laat zien hoe je een deel van de riolering exporteert naar een SUF-HYD bestand.</t>
  </si>
  <si>
    <t>UC26</t>
  </si>
  <si>
    <t xml:space="preserve">Teken een aantal knopen en rioleringsleidingen waarvan er minimaal één knoop een bergbezinkbassin is. Toon deze gegevens ook grafisch.
</t>
  </si>
  <si>
    <t>BGT</t>
  </si>
  <si>
    <t>UC27</t>
  </si>
  <si>
    <t>Laat het volgende zien. Vanuit de BGT worden mutaties aangeleverd. Controleer de aangeleverde mutaties op juistheid. De volgende mogelijkheden treden op: 
Beheerder accepteert de mutatie; het BOR-systeem voert de mutatie door waarna de beheerder de verplichte attribuutwaardes moet toevoegen.  
De beheerder weigert de mutatie; de beheerder moet de reden meegegeven waarna de geweigerde mutatie terug wordt geleverd aan de BGT-beheerder.</t>
  </si>
  <si>
    <t>UC28</t>
  </si>
  <si>
    <t>Laat het volgende zien. Vanuit het BOR-systeem muteert een BOR-object. Deze mutatie wordt door het systeem aan de BGT-beheerder aangeboden als mutatievoorstel. 
De volgende mogelijkheden treden op: BGT-beheerder accepteert de mutatie; de BOR-beheerder krijgt van dit object een BGT-mutatie aangeboden.  
De BGT-beheerder weigert de mutatie; de BGT beheerder moet de reden meegegeven waarna de geweigerde mutatie terug wordt geleverd aan de BOR-beheerder. De BOR-mutatie wordt teruggedraaid.</t>
  </si>
  <si>
    <t>USE CASE worden beoordeeld op:
gebruiksvriendelijkheid,
eenvoudige interface,
aanpasbaarheid van schermen en invoermogelijkheden,
volledigheid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</si>
</sst>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8">
    <font>
      <sz val="11"/>
      <color theme="1"/>
      <name val="Calibri"/>
      <family val="2"/>
      <scheme val="minor"/>
    </font>
    <font>
      <sz val="12"/>
      <color theme="1"/>
      <name val="Calibri"/>
      <family val="2"/>
      <scheme val="minor"/>
    </font>
    <font>
      <b/>
      <sz val="11"/>
      <color theme="1"/>
      <name val="Calibri"/>
      <family val="2"/>
      <scheme val="minor"/>
    </font>
    <font>
      <b/>
      <sz val="10"/>
      <color theme="1"/>
      <name val="Arial"/>
      <family val="2"/>
    </font>
    <font>
      <sz val="10"/>
      <color theme="1"/>
      <name val="Arial"/>
      <family val="2"/>
    </font>
    <font>
      <sz val="10"/>
      <name val="Arial"/>
      <family val="2"/>
    </font>
    <font>
      <b/>
      <sz val="10"/>
      <name val="Arial"/>
      <family val="2"/>
    </font>
    <font>
      <sz val="10"/>
      <name val="Arial"/>
      <family val="2"/>
    </font>
    <font>
      <sz val="12"/>
      <color theme="1"/>
      <name val="Calibri"/>
      <family val="2"/>
      <scheme val="minor"/>
    </font>
    <font>
      <sz val="9"/>
      <color theme="4"/>
      <name val="Calibri"/>
      <family val="2"/>
      <scheme val="minor"/>
    </font>
    <font>
      <sz val="11"/>
      <color theme="1"/>
      <name val="Calibri"/>
      <family val="2"/>
      <scheme val="minor"/>
    </font>
    <font>
      <sz val="8"/>
      <name val="Calibri"/>
      <family val="2"/>
      <scheme val="minor"/>
    </font>
    <font>
      <sz val="11"/>
      <color theme="0"/>
      <name val="Calibri"/>
      <family val="2"/>
      <scheme val="minor"/>
    </font>
    <font>
      <b/>
      <sz val="10"/>
      <color rgb="FF2B9ECF"/>
      <name val="Arial"/>
      <family val="2"/>
    </font>
    <font>
      <sz val="10"/>
      <color rgb="FF000000"/>
      <name val="Arial"/>
      <family val="2"/>
    </font>
    <font>
      <b/>
      <sz val="11"/>
      <color theme="0"/>
      <name val="Calibri"/>
      <family val="2"/>
      <scheme val="minor"/>
    </font>
    <font>
      <sz val="10"/>
      <color theme="0"/>
      <name val="Arial"/>
      <family val="2"/>
    </font>
    <font>
      <b/>
      <sz val="12"/>
      <color theme="1"/>
      <name val="Arial"/>
      <family val="2"/>
    </font>
    <font>
      <sz val="10"/>
      <color theme="4"/>
      <name val="Arial"/>
      <family val="2"/>
    </font>
    <font>
      <b/>
      <sz val="10"/>
      <color rgb="FFC00000"/>
      <name val="Arial"/>
      <family val="2"/>
    </font>
    <font>
      <sz val="12"/>
      <color rgb="FFC00000"/>
      <name val="Calibri"/>
      <family val="2"/>
      <scheme val="minor"/>
    </font>
    <font>
      <b/>
      <sz val="16"/>
      <color theme="1"/>
      <name val="Arial"/>
      <family val="2"/>
    </font>
    <font>
      <sz val="11"/>
      <color theme="1"/>
      <name val="Arial"/>
      <family val="2"/>
    </font>
    <font>
      <sz val="11"/>
      <color theme="0"/>
      <name val="Arial"/>
      <family val="2"/>
    </font>
    <font>
      <sz val="12"/>
      <color theme="1"/>
      <name val="Arial"/>
      <family val="2"/>
    </font>
    <font>
      <b/>
      <sz val="11"/>
      <color theme="1"/>
      <name val="Arial"/>
      <family val="2"/>
    </font>
    <font>
      <b/>
      <sz val="9"/>
      <name val="Arial"/>
      <family val="2"/>
    </font>
    <font>
      <sz val="10"/>
      <color rgb="FF9C0006"/>
      <name val="Arial"/>
      <family val="2"/>
    </font>
    <font>
      <sz val="16"/>
      <color theme="1"/>
      <name val="Arial"/>
      <family val="2"/>
    </font>
    <font>
      <sz val="16"/>
      <color theme="0"/>
      <name val="Arial"/>
      <family val="2"/>
    </font>
    <font>
      <b/>
      <sz val="12"/>
      <color theme="1"/>
      <name val="Calibri"/>
      <family val="2"/>
      <scheme val="minor"/>
    </font>
    <font>
      <b/>
      <sz val="11"/>
      <name val="Arial"/>
      <family val="2"/>
    </font>
    <font>
      <b/>
      <sz val="10"/>
      <color theme="0"/>
      <name val="Arial"/>
      <family val="2"/>
    </font>
    <font>
      <sz val="10"/>
      <color rgb="FFFF0000"/>
      <name val="Arial"/>
      <family val="2"/>
    </font>
    <font>
      <b/>
      <sz val="10"/>
      <color rgb="FFFF0000"/>
      <name val="Arial"/>
      <family val="2"/>
    </font>
    <font>
      <sz val="10"/>
      <color rgb="FF000000"/>
      <name val="Arial"/>
    </font>
    <font>
      <b/>
      <sz val="10"/>
      <color rgb="FF000000"/>
      <name val="Arial"/>
    </font>
    <font>
      <b/>
      <sz val="10"/>
      <color theme="1"/>
      <name val="Arial"/>
    </font>
    <font>
      <sz val="11"/>
      <color rgb="FF242424"/>
      <name val="Aptos Narrow"/>
      <charset val="1"/>
    </font>
    <font>
      <b/>
      <sz val="10"/>
      <color rgb="FFC00000"/>
      <name val="Arial"/>
    </font>
    <font>
      <sz val="10"/>
      <color theme="1"/>
      <name val="Arial"/>
    </font>
    <font>
      <i/>
      <sz val="10"/>
      <color theme="1"/>
      <name val="Arial"/>
    </font>
    <font>
      <sz val="11"/>
      <color theme="1"/>
      <name val="Arial"/>
    </font>
    <font>
      <sz val="12"/>
      <name val="Calibri"/>
      <family val="2"/>
      <scheme val="minor"/>
    </font>
    <font>
      <sz val="11"/>
      <name val="Calibri"/>
      <family val="2"/>
      <scheme val="minor"/>
    </font>
    <font>
      <i/>
      <sz val="10"/>
      <color rgb="FF000000"/>
      <name val="Arial"/>
    </font>
    <font>
      <b/>
      <sz val="10"/>
      <color rgb="FF000000"/>
      <name val="Arial"/>
      <family val="2"/>
    </font>
    <font>
      <sz val="16"/>
      <color rgb="FF000000"/>
      <name val="Arial"/>
      <family val="2"/>
    </font>
  </fonts>
  <fills count="9">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FFFF"/>
        <bgColor indexed="64"/>
      </patternFill>
    </fill>
    <fill>
      <patternFill patternType="solid">
        <fgColor theme="0"/>
        <bgColor rgb="FF000000"/>
      </patternFill>
    </fill>
    <fill>
      <patternFill patternType="solid">
        <fgColor theme="0" tint="-4.9989318521683403E-2"/>
        <bgColor indexed="64"/>
      </patternFill>
    </fill>
    <fill>
      <patternFill patternType="solid">
        <fgColor rgb="FF7030A0"/>
        <bgColor rgb="FF000000"/>
      </patternFill>
    </fill>
    <fill>
      <patternFill patternType="solid">
        <fgColor theme="0" tint="-0.14999847407452621"/>
        <bgColor indexed="64"/>
      </patternFill>
    </fill>
  </fills>
  <borders count="44">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medium">
        <color indexed="64"/>
      </right>
      <top style="medium">
        <color indexed="64"/>
      </top>
      <bottom/>
      <diagonal/>
    </border>
    <border>
      <left style="thin">
        <color indexed="64"/>
      </left>
      <right style="thin">
        <color indexed="64"/>
      </right>
      <top/>
      <bottom/>
      <diagonal/>
    </border>
    <border>
      <left/>
      <right style="thin">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medium">
        <color indexed="64"/>
      </bottom>
      <diagonal/>
    </border>
    <border>
      <left/>
      <right style="thin">
        <color indexed="64"/>
      </right>
      <top/>
      <bottom style="medium">
        <color indexed="64"/>
      </bottom>
      <diagonal/>
    </border>
    <border>
      <left/>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thin">
        <color rgb="FF000000"/>
      </left>
      <right style="thin">
        <color rgb="FF000000"/>
      </right>
      <top style="thin">
        <color rgb="FF000000"/>
      </top>
      <bottom style="thin">
        <color rgb="FF000000"/>
      </bottom>
      <diagonal/>
    </border>
    <border>
      <left style="medium">
        <color rgb="FF000000"/>
      </left>
      <right/>
      <top style="thin">
        <color rgb="FF000000"/>
      </top>
      <bottom style="thin">
        <color rgb="FF000000"/>
      </bottom>
      <diagonal/>
    </border>
    <border>
      <left style="medium">
        <color rgb="FF000000"/>
      </left>
      <right/>
      <top style="thin">
        <color rgb="FF000000"/>
      </top>
      <bottom style="medium">
        <color rgb="FF000000"/>
      </bottom>
      <diagonal/>
    </border>
    <border>
      <left/>
      <right style="thin">
        <color rgb="FF000000"/>
      </right>
      <top/>
      <bottom/>
      <diagonal/>
    </border>
    <border>
      <left style="medium">
        <color rgb="FF000000"/>
      </left>
      <right/>
      <top style="medium">
        <color rgb="FF000000"/>
      </top>
      <bottom/>
      <diagonal/>
    </border>
    <border>
      <left style="medium">
        <color rgb="FF000000"/>
      </left>
      <right/>
      <top/>
      <bottom/>
      <diagonal/>
    </border>
    <border>
      <left style="medium">
        <color rgb="FF000000"/>
      </left>
      <right/>
      <top/>
      <bottom style="medium">
        <color rgb="FF000000"/>
      </bottom>
      <diagonal/>
    </border>
    <border>
      <left style="thin">
        <color indexed="64"/>
      </left>
      <right/>
      <top style="medium">
        <color rgb="FF000000"/>
      </top>
      <bottom/>
      <diagonal/>
    </border>
    <border>
      <left/>
      <right/>
      <top style="medium">
        <color rgb="FF000000"/>
      </top>
      <bottom/>
      <diagonal/>
    </border>
    <border>
      <left/>
      <right/>
      <top/>
      <bottom style="thin">
        <color indexed="64"/>
      </bottom>
      <diagonal/>
    </border>
    <border>
      <left style="thin">
        <color rgb="FF000000"/>
      </left>
      <right/>
      <top/>
      <bottom/>
      <diagonal/>
    </border>
    <border>
      <left style="thin">
        <color rgb="FF000000"/>
      </left>
      <right/>
      <top style="medium">
        <color indexed="64"/>
      </top>
      <bottom style="medium">
        <color indexed="64"/>
      </bottom>
      <diagonal/>
    </border>
    <border>
      <left style="thin">
        <color indexed="64"/>
      </left>
      <right style="medium">
        <color rgb="FF000000"/>
      </right>
      <top style="thin">
        <color indexed="64"/>
      </top>
      <bottom/>
      <diagonal/>
    </border>
    <border>
      <left style="thin">
        <color indexed="64"/>
      </left>
      <right style="medium">
        <color rgb="FF000000"/>
      </right>
      <top/>
      <bottom/>
      <diagonal/>
    </border>
    <border>
      <left style="thin">
        <color indexed="64"/>
      </left>
      <right style="medium">
        <color rgb="FF000000"/>
      </right>
      <top/>
      <bottom style="thin">
        <color indexed="64"/>
      </bottom>
      <diagonal/>
    </border>
    <border>
      <left style="thin">
        <color rgb="FF000000"/>
      </left>
      <right/>
      <top style="thin">
        <color rgb="FF000000"/>
      </top>
      <bottom style="thin">
        <color rgb="FF000000"/>
      </bottom>
      <diagonal/>
    </border>
  </borders>
  <cellStyleXfs count="4">
    <xf numFmtId="0" fontId="0" fillId="0" borderId="0"/>
    <xf numFmtId="0" fontId="7" fillId="0" borderId="0"/>
    <xf numFmtId="0" fontId="4" fillId="0" borderId="0"/>
    <xf numFmtId="0" fontId="10" fillId="0" borderId="0"/>
  </cellStyleXfs>
  <cellXfs count="421">
    <xf numFmtId="0" fontId="0" fillId="0" borderId="0" xfId="0"/>
    <xf numFmtId="0" fontId="3" fillId="0" borderId="0" xfId="0" applyFont="1" applyAlignment="1">
      <alignment vertical="top"/>
    </xf>
    <xf numFmtId="0" fontId="3" fillId="0" borderId="2" xfId="0" applyFont="1" applyBorder="1" applyAlignment="1">
      <alignment vertical="top" wrapText="1"/>
    </xf>
    <xf numFmtId="0" fontId="6" fillId="0" borderId="2" xfId="0" applyFont="1" applyBorder="1" applyAlignment="1">
      <alignment vertical="top" wrapText="1"/>
    </xf>
    <xf numFmtId="0" fontId="4" fillId="0" borderId="0" xfId="0" applyFont="1"/>
    <xf numFmtId="0" fontId="4" fillId="0" borderId="0" xfId="0" applyFont="1" applyAlignment="1">
      <alignment wrapText="1"/>
    </xf>
    <xf numFmtId="0" fontId="2" fillId="0" borderId="0" xfId="0" applyFont="1"/>
    <xf numFmtId="0" fontId="3" fillId="0" borderId="1" xfId="0" applyFont="1" applyBorder="1" applyAlignment="1">
      <alignment horizontal="center" vertical="top" wrapText="1"/>
    </xf>
    <xf numFmtId="0" fontId="2" fillId="0" borderId="0" xfId="0" applyFont="1" applyAlignment="1">
      <alignment horizontal="center"/>
    </xf>
    <xf numFmtId="0" fontId="9" fillId="0" borderId="0" xfId="0" applyFont="1" applyAlignment="1">
      <alignment horizontal="left" vertical="top" wrapText="1"/>
    </xf>
    <xf numFmtId="0" fontId="8" fillId="0" borderId="0" xfId="0" applyFont="1" applyAlignment="1">
      <alignment horizontal="left" vertical="top" wrapText="1"/>
    </xf>
    <xf numFmtId="0" fontId="9" fillId="0" borderId="3" xfId="0" applyFont="1" applyBorder="1" applyAlignment="1">
      <alignment horizontal="left" vertical="top" wrapText="1"/>
    </xf>
    <xf numFmtId="0" fontId="0" fillId="0" borderId="3" xfId="0" applyBorder="1"/>
    <xf numFmtId="0" fontId="0" fillId="0" borderId="0" xfId="0" applyAlignment="1">
      <alignment horizontal="left" vertical="top" wrapText="1"/>
    </xf>
    <xf numFmtId="0" fontId="0" fillId="0" borderId="0" xfId="0" applyAlignment="1">
      <alignment horizontal="right" vertical="top" wrapText="1"/>
    </xf>
    <xf numFmtId="0" fontId="0" fillId="0" borderId="0" xfId="0" applyAlignment="1">
      <alignment horizontal="left" vertical="top"/>
    </xf>
    <xf numFmtId="0" fontId="0" fillId="2" borderId="0" xfId="0" applyFill="1" applyAlignment="1">
      <alignment horizontal="left" vertical="top"/>
    </xf>
    <xf numFmtId="0" fontId="0" fillId="0" borderId="0" xfId="0" applyAlignment="1">
      <alignment vertical="top" wrapText="1"/>
    </xf>
    <xf numFmtId="0" fontId="0" fillId="3" borderId="0" xfId="0" applyFill="1"/>
    <xf numFmtId="0" fontId="1" fillId="0" borderId="3" xfId="0" applyFont="1" applyBorder="1" applyAlignment="1">
      <alignment horizontal="left" vertical="top" wrapText="1"/>
    </xf>
    <xf numFmtId="0" fontId="1" fillId="2" borderId="3" xfId="0" applyFont="1" applyFill="1" applyBorder="1" applyAlignment="1">
      <alignment horizontal="left" vertical="top" wrapText="1"/>
    </xf>
    <xf numFmtId="0" fontId="1" fillId="0" borderId="0" xfId="0" applyFont="1" applyAlignment="1">
      <alignment horizontal="left" vertical="top" wrapText="1"/>
    </xf>
    <xf numFmtId="0" fontId="12" fillId="0" borderId="0" xfId="0" applyFont="1"/>
    <xf numFmtId="0" fontId="4" fillId="0" borderId="3" xfId="0" applyFont="1" applyBorder="1" applyAlignment="1">
      <alignment horizontal="left" vertical="center" wrapText="1" indent="6"/>
    </xf>
    <xf numFmtId="0" fontId="14" fillId="0" borderId="3" xfId="0" applyFont="1" applyBorder="1" applyAlignment="1">
      <alignment horizontal="left" vertical="center" wrapText="1" indent="6"/>
    </xf>
    <xf numFmtId="0" fontId="4" fillId="0" borderId="3" xfId="0" applyFont="1" applyBorder="1" applyAlignment="1">
      <alignment vertical="top" wrapText="1"/>
    </xf>
    <xf numFmtId="0" fontId="14" fillId="4" borderId="3" xfId="0" applyFont="1" applyFill="1" applyBorder="1" applyAlignment="1">
      <alignment vertical="center" wrapText="1"/>
    </xf>
    <xf numFmtId="0" fontId="4" fillId="0" borderId="3" xfId="0" applyFont="1" applyBorder="1" applyAlignment="1">
      <alignment vertical="center" wrapText="1"/>
    </xf>
    <xf numFmtId="0" fontId="0" fillId="3" borderId="3" xfId="0" applyFill="1" applyBorder="1" applyProtection="1">
      <protection locked="0"/>
    </xf>
    <xf numFmtId="0" fontId="4" fillId="2" borderId="0" xfId="0" applyFont="1" applyFill="1" applyAlignment="1">
      <alignment wrapText="1"/>
    </xf>
    <xf numFmtId="0" fontId="16" fillId="2" borderId="0" xfId="0" applyFont="1" applyFill="1" applyAlignment="1">
      <alignment wrapText="1"/>
    </xf>
    <xf numFmtId="0" fontId="4" fillId="2" borderId="10" xfId="0" applyFont="1" applyFill="1" applyBorder="1" applyAlignment="1">
      <alignment vertical="center" wrapText="1"/>
    </xf>
    <xf numFmtId="0" fontId="4" fillId="2" borderId="8" xfId="0" applyFont="1" applyFill="1" applyBorder="1" applyAlignment="1">
      <alignment vertical="center" wrapText="1"/>
    </xf>
    <xf numFmtId="0" fontId="4" fillId="0" borderId="3" xfId="0" applyFont="1" applyBorder="1"/>
    <xf numFmtId="0" fontId="16" fillId="0" borderId="0" xfId="0" applyFont="1"/>
    <xf numFmtId="0" fontId="18" fillId="0" borderId="3" xfId="0" applyFont="1" applyBorder="1" applyAlignment="1">
      <alignment horizontal="left" vertical="top" wrapText="1"/>
    </xf>
    <xf numFmtId="0" fontId="4" fillId="0" borderId="3" xfId="0" applyFont="1" applyBorder="1" applyAlignment="1">
      <alignment horizontal="left" vertical="top" wrapText="1"/>
    </xf>
    <xf numFmtId="0" fontId="4" fillId="2" borderId="4" xfId="0" applyFont="1" applyFill="1" applyBorder="1" applyAlignment="1">
      <alignment vertical="center" wrapText="1"/>
    </xf>
    <xf numFmtId="0" fontId="13" fillId="2" borderId="5" xfId="0" applyFont="1" applyFill="1" applyBorder="1" applyAlignment="1">
      <alignment horizontal="left" vertical="center" wrapText="1"/>
    </xf>
    <xf numFmtId="0" fontId="5" fillId="2" borderId="13" xfId="0" applyFont="1" applyFill="1" applyBorder="1" applyAlignment="1">
      <alignment vertical="center" wrapText="1"/>
    </xf>
    <xf numFmtId="0" fontId="4" fillId="2" borderId="0" xfId="0" applyFont="1" applyFill="1" applyAlignment="1">
      <alignment vertical="center" wrapText="1"/>
    </xf>
    <xf numFmtId="0" fontId="4" fillId="2" borderId="12" xfId="0" applyFont="1" applyFill="1" applyBorder="1" applyAlignment="1">
      <alignment wrapText="1"/>
    </xf>
    <xf numFmtId="0" fontId="14" fillId="4" borderId="3" xfId="0" applyFont="1" applyFill="1" applyBorder="1" applyAlignment="1">
      <alignment vertical="top" wrapText="1"/>
    </xf>
    <xf numFmtId="49" fontId="14" fillId="0" borderId="3" xfId="0" applyNumberFormat="1" applyFont="1" applyBorder="1" applyAlignment="1">
      <alignment vertical="top" wrapText="1"/>
    </xf>
    <xf numFmtId="0" fontId="4" fillId="0" borderId="4" xfId="0" applyFont="1" applyBorder="1" applyAlignment="1">
      <alignment vertical="center" wrapText="1"/>
    </xf>
    <xf numFmtId="49" fontId="14" fillId="2" borderId="10" xfId="0" quotePrefix="1" applyNumberFormat="1" applyFont="1" applyFill="1" applyBorder="1" applyAlignment="1">
      <alignment vertical="top" wrapText="1"/>
    </xf>
    <xf numFmtId="49" fontId="14" fillId="2" borderId="8" xfId="0" quotePrefix="1" applyNumberFormat="1" applyFont="1" applyFill="1" applyBorder="1" applyAlignment="1">
      <alignment vertical="top" wrapText="1"/>
    </xf>
    <xf numFmtId="0" fontId="22" fillId="0" borderId="0" xfId="0" applyFont="1"/>
    <xf numFmtId="0" fontId="18" fillId="2" borderId="3" xfId="0" applyFont="1" applyFill="1" applyBorder="1" applyAlignment="1">
      <alignment horizontal="left" vertical="top" wrapText="1"/>
    </xf>
    <xf numFmtId="49" fontId="14" fillId="2" borderId="4" xfId="0" applyNumberFormat="1" applyFont="1" applyFill="1" applyBorder="1" applyAlignment="1">
      <alignment vertical="center" wrapText="1"/>
    </xf>
    <xf numFmtId="49" fontId="14" fillId="2" borderId="10" xfId="0" applyNumberFormat="1" applyFont="1" applyFill="1" applyBorder="1" applyAlignment="1">
      <alignment vertical="top" wrapText="1"/>
    </xf>
    <xf numFmtId="49" fontId="14" fillId="2" borderId="10" xfId="0" quotePrefix="1" applyNumberFormat="1" applyFont="1" applyFill="1" applyBorder="1" applyAlignment="1">
      <alignment vertical="center" wrapText="1"/>
    </xf>
    <xf numFmtId="49" fontId="14" fillId="2" borderId="8" xfId="0" quotePrefix="1" applyNumberFormat="1" applyFont="1" applyFill="1" applyBorder="1" applyAlignment="1">
      <alignment vertical="center" wrapText="1"/>
    </xf>
    <xf numFmtId="0" fontId="14" fillId="0" borderId="8" xfId="0" applyFont="1" applyBorder="1" applyAlignment="1">
      <alignment vertical="top" wrapText="1"/>
    </xf>
    <xf numFmtId="0" fontId="14" fillId="0" borderId="3" xfId="0" applyFont="1" applyBorder="1" applyAlignment="1">
      <alignment vertical="top" wrapText="1"/>
    </xf>
    <xf numFmtId="0" fontId="22" fillId="0" borderId="3" xfId="0" applyFont="1" applyBorder="1" applyAlignment="1">
      <alignment horizontal="center" vertical="center"/>
    </xf>
    <xf numFmtId="0" fontId="3" fillId="0" borderId="3" xfId="0" applyFont="1" applyBorder="1" applyAlignment="1">
      <alignment horizontal="center" vertical="center" wrapText="1"/>
    </xf>
    <xf numFmtId="0" fontId="6" fillId="2" borderId="3"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4" fillId="0" borderId="4" xfId="0" applyFont="1" applyBorder="1" applyAlignment="1">
      <alignment vertical="top" wrapText="1"/>
    </xf>
    <xf numFmtId="49" fontId="14" fillId="0" borderId="4" xfId="0" applyNumberFormat="1" applyFont="1" applyBorder="1" applyAlignment="1">
      <alignment vertical="top" wrapText="1"/>
    </xf>
    <xf numFmtId="49" fontId="14" fillId="0" borderId="8" xfId="0" applyNumberFormat="1" applyFont="1" applyBorder="1" applyAlignment="1">
      <alignment vertical="top" wrapText="1"/>
    </xf>
    <xf numFmtId="49" fontId="14" fillId="2" borderId="4" xfId="0" applyNumberFormat="1" applyFont="1" applyFill="1" applyBorder="1" applyAlignment="1">
      <alignment vertical="top" wrapText="1"/>
    </xf>
    <xf numFmtId="49" fontId="14" fillId="2" borderId="8" xfId="0" applyNumberFormat="1" applyFont="1" applyFill="1" applyBorder="1" applyAlignment="1">
      <alignment vertical="top" wrapText="1"/>
    </xf>
    <xf numFmtId="0" fontId="25" fillId="0" borderId="3" xfId="0" applyFont="1" applyBorder="1" applyAlignment="1">
      <alignment horizontal="center" vertical="center"/>
    </xf>
    <xf numFmtId="0" fontId="4" fillId="0" borderId="3" xfId="0" applyFont="1" applyBorder="1" applyAlignment="1">
      <alignment horizontal="center" vertical="center"/>
    </xf>
    <xf numFmtId="0" fontId="4" fillId="0" borderId="6" xfId="0" applyFont="1" applyBorder="1"/>
    <xf numFmtId="0" fontId="4" fillId="2" borderId="3" xfId="0" applyFont="1" applyFill="1" applyBorder="1" applyAlignment="1">
      <alignment horizontal="left" vertical="top" wrapText="1"/>
    </xf>
    <xf numFmtId="0" fontId="4" fillId="0" borderId="3" xfId="0" applyFont="1" applyBorder="1" applyAlignment="1" applyProtection="1">
      <alignment horizontal="center" vertical="center" wrapText="1"/>
      <protection locked="0"/>
    </xf>
    <xf numFmtId="0" fontId="4" fillId="0" borderId="3" xfId="0" applyFont="1" applyBorder="1" applyAlignment="1">
      <alignment horizontal="center" vertical="center" wrapText="1"/>
    </xf>
    <xf numFmtId="0" fontId="4" fillId="2" borderId="0" xfId="0" applyFont="1" applyFill="1"/>
    <xf numFmtId="0" fontId="4" fillId="2" borderId="3" xfId="0" applyFont="1" applyFill="1" applyBorder="1"/>
    <xf numFmtId="0" fontId="18" fillId="2" borderId="0" xfId="0" applyFont="1" applyFill="1" applyAlignment="1">
      <alignment horizontal="left" vertical="top" wrapText="1"/>
    </xf>
    <xf numFmtId="0" fontId="4" fillId="3" borderId="6" xfId="0" applyFont="1" applyFill="1" applyBorder="1" applyProtection="1">
      <protection locked="0"/>
    </xf>
    <xf numFmtId="0" fontId="4" fillId="2" borderId="7" xfId="0" applyFont="1" applyFill="1" applyBorder="1" applyAlignment="1">
      <alignment horizontal="left" vertical="top" wrapText="1"/>
    </xf>
    <xf numFmtId="0" fontId="4" fillId="0" borderId="7" xfId="0" applyFont="1" applyBorder="1" applyAlignment="1">
      <alignment horizontal="left" vertical="top" wrapText="1"/>
    </xf>
    <xf numFmtId="0" fontId="4" fillId="0" borderId="8" xfId="0" applyFont="1" applyBorder="1" applyAlignment="1" applyProtection="1">
      <alignment horizontal="center" vertical="center" wrapText="1"/>
      <protection locked="0"/>
    </xf>
    <xf numFmtId="49" fontId="18" fillId="0" borderId="3" xfId="0" applyNumberFormat="1" applyFont="1" applyBorder="1" applyAlignment="1">
      <alignment vertical="top" wrapText="1"/>
    </xf>
    <xf numFmtId="49" fontId="6" fillId="2" borderId="3" xfId="0" applyNumberFormat="1" applyFont="1" applyFill="1" applyBorder="1" applyAlignment="1">
      <alignment horizontal="center" vertical="center" wrapText="1"/>
    </xf>
    <xf numFmtId="49" fontId="4" fillId="0" borderId="3" xfId="0" applyNumberFormat="1" applyFont="1" applyBorder="1" applyAlignment="1">
      <alignment vertical="top" wrapText="1"/>
    </xf>
    <xf numFmtId="49" fontId="4" fillId="2" borderId="3" xfId="0" applyNumberFormat="1" applyFont="1" applyFill="1" applyBorder="1" applyAlignment="1">
      <alignment vertical="top" wrapText="1"/>
    </xf>
    <xf numFmtId="49" fontId="4" fillId="0" borderId="3" xfId="0" applyNumberFormat="1" applyFont="1" applyBorder="1" applyAlignment="1">
      <alignment horizontal="center" vertical="center" wrapText="1"/>
    </xf>
    <xf numFmtId="49" fontId="16" fillId="0" borderId="0" xfId="0" applyNumberFormat="1" applyFont="1" applyAlignment="1">
      <alignment vertical="top" wrapText="1"/>
    </xf>
    <xf numFmtId="49" fontId="4" fillId="0" borderId="0" xfId="0" applyNumberFormat="1" applyFont="1" applyAlignment="1">
      <alignment vertical="top" wrapText="1"/>
    </xf>
    <xf numFmtId="0" fontId="4" fillId="0" borderId="8" xfId="0" applyFont="1" applyBorder="1" applyAlignment="1">
      <alignment horizontal="center" vertical="center" wrapText="1"/>
    </xf>
    <xf numFmtId="0" fontId="3" fillId="0" borderId="3" xfId="0" applyFont="1" applyBorder="1" applyAlignment="1">
      <alignment horizontal="center" vertical="center"/>
    </xf>
    <xf numFmtId="0" fontId="28" fillId="0" borderId="3" xfId="0" applyFont="1" applyBorder="1"/>
    <xf numFmtId="0" fontId="29" fillId="0" borderId="0" xfId="0" applyFont="1"/>
    <xf numFmtId="0" fontId="28" fillId="0" borderId="0" xfId="0" applyFont="1"/>
    <xf numFmtId="0" fontId="21" fillId="0" borderId="3" xfId="0" applyFont="1" applyBorder="1" applyAlignment="1">
      <alignment horizontal="center" vertical="center"/>
    </xf>
    <xf numFmtId="0" fontId="3" fillId="2" borderId="3"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0" fillId="0" borderId="3" xfId="0" applyBorder="1" applyAlignment="1">
      <alignment horizontal="center" vertical="center"/>
    </xf>
    <xf numFmtId="0" fontId="1" fillId="0" borderId="3" xfId="0" applyFont="1" applyBorder="1" applyAlignment="1">
      <alignment horizontal="center" vertical="center" wrapText="1"/>
    </xf>
    <xf numFmtId="0" fontId="30" fillId="0" borderId="3" xfId="0" applyFont="1" applyBorder="1" applyAlignment="1">
      <alignment horizontal="center" vertical="center" wrapText="1"/>
    </xf>
    <xf numFmtId="0" fontId="2" fillId="0" borderId="3" xfId="0" applyFont="1" applyBorder="1" applyAlignment="1">
      <alignment horizontal="center" vertical="center"/>
    </xf>
    <xf numFmtId="0" fontId="6" fillId="0" borderId="3" xfId="0" applyFont="1" applyBorder="1" applyAlignment="1">
      <alignment horizontal="center" vertical="center" wrapText="1"/>
    </xf>
    <xf numFmtId="49" fontId="6" fillId="0" borderId="3" xfId="0" applyNumberFormat="1" applyFont="1" applyBorder="1" applyAlignment="1">
      <alignment horizontal="center" vertical="center" wrapText="1"/>
    </xf>
    <xf numFmtId="49" fontId="5" fillId="0" borderId="3" xfId="0" applyNumberFormat="1" applyFont="1" applyBorder="1" applyAlignment="1">
      <alignment vertical="top" wrapText="1"/>
    </xf>
    <xf numFmtId="49" fontId="4" fillId="4" borderId="3" xfId="0" applyNumberFormat="1" applyFont="1" applyFill="1" applyBorder="1" applyAlignment="1">
      <alignment vertical="top" wrapText="1"/>
    </xf>
    <xf numFmtId="49" fontId="0" fillId="0" borderId="3" xfId="0" applyNumberFormat="1" applyBorder="1" applyAlignment="1">
      <alignment vertical="top" wrapText="1"/>
    </xf>
    <xf numFmtId="49" fontId="1" fillId="0" borderId="3" xfId="0" applyNumberFormat="1" applyFont="1" applyBorder="1" applyAlignment="1">
      <alignment vertical="top" wrapText="1"/>
    </xf>
    <xf numFmtId="49" fontId="0" fillId="0" borderId="0" xfId="0" applyNumberFormat="1" applyAlignment="1">
      <alignment vertical="top" wrapText="1"/>
    </xf>
    <xf numFmtId="49" fontId="30" fillId="0" borderId="3" xfId="0" applyNumberFormat="1" applyFont="1" applyBorder="1" applyAlignment="1">
      <alignment horizontal="center" vertical="top" wrapText="1"/>
    </xf>
    <xf numFmtId="0" fontId="20" fillId="0" borderId="3" xfId="0" applyFont="1" applyBorder="1" applyAlignment="1">
      <alignment horizontal="center" vertical="center" wrapText="1"/>
    </xf>
    <xf numFmtId="0" fontId="4" fillId="0" borderId="8" xfId="0" applyFont="1" applyBorder="1" applyAlignment="1">
      <alignment vertical="center" wrapText="1"/>
    </xf>
    <xf numFmtId="0" fontId="26" fillId="0" borderId="3" xfId="0" applyFont="1" applyBorder="1" applyAlignment="1">
      <alignment horizontal="center" vertical="center" wrapText="1"/>
    </xf>
    <xf numFmtId="0" fontId="31" fillId="0" borderId="3" xfId="0" applyFont="1" applyBorder="1" applyAlignment="1">
      <alignment horizontal="center" vertical="center"/>
    </xf>
    <xf numFmtId="0" fontId="18" fillId="0" borderId="6" xfId="0" applyFont="1" applyBorder="1" applyAlignment="1">
      <alignment horizontal="left" vertical="top" wrapText="1"/>
    </xf>
    <xf numFmtId="0" fontId="4" fillId="0" borderId="0" xfId="0" applyFont="1" applyAlignment="1">
      <alignment horizontal="left" vertical="top" wrapText="1"/>
    </xf>
    <xf numFmtId="0" fontId="4" fillId="3" borderId="3" xfId="0" applyFont="1" applyFill="1" applyBorder="1" applyAlignment="1" applyProtection="1">
      <alignment horizontal="left" vertical="top" wrapText="1"/>
      <protection locked="0"/>
    </xf>
    <xf numFmtId="0" fontId="3" fillId="0" borderId="0" xfId="0" applyFont="1"/>
    <xf numFmtId="0" fontId="3" fillId="0" borderId="0" xfId="0" applyFont="1" applyAlignment="1">
      <alignment horizontal="center"/>
    </xf>
    <xf numFmtId="0" fontId="28" fillId="0" borderId="0" xfId="0" applyFont="1" applyAlignment="1">
      <alignment horizontal="center" vertical="top"/>
    </xf>
    <xf numFmtId="0" fontId="28" fillId="0" borderId="0" xfId="0" applyFont="1" applyAlignment="1">
      <alignment vertical="top" wrapText="1"/>
    </xf>
    <xf numFmtId="0" fontId="28" fillId="0" borderId="0" xfId="0" applyFont="1" applyAlignment="1">
      <alignment wrapText="1"/>
    </xf>
    <xf numFmtId="0" fontId="32" fillId="0" borderId="3" xfId="0" applyFont="1" applyBorder="1" applyAlignment="1">
      <alignment horizontal="center" vertical="center"/>
    </xf>
    <xf numFmtId="0" fontId="4" fillId="0" borderId="0" xfId="0" applyFont="1" applyAlignment="1">
      <alignment horizontal="center"/>
    </xf>
    <xf numFmtId="0" fontId="4" fillId="0" borderId="0" xfId="0" applyFont="1" applyAlignment="1">
      <alignment horizontal="center" vertical="center"/>
    </xf>
    <xf numFmtId="0" fontId="16" fillId="0" borderId="0" xfId="0" applyFont="1" applyAlignment="1">
      <alignment horizontal="center" vertical="center"/>
    </xf>
    <xf numFmtId="0" fontId="6" fillId="0" borderId="0" xfId="0" applyFont="1" applyAlignment="1">
      <alignment horizontal="center" vertical="center"/>
    </xf>
    <xf numFmtId="49" fontId="14" fillId="4" borderId="3" xfId="0" applyNumberFormat="1" applyFont="1" applyFill="1" applyBorder="1" applyAlignment="1">
      <alignment vertical="top" wrapText="1"/>
    </xf>
    <xf numFmtId="49" fontId="14" fillId="0" borderId="3" xfId="0" applyNumberFormat="1" applyFont="1" applyBorder="1" applyAlignment="1" applyProtection="1">
      <alignment vertical="top" wrapText="1"/>
      <protection locked="0"/>
    </xf>
    <xf numFmtId="0" fontId="6" fillId="0" borderId="0" xfId="0" applyFont="1" applyAlignment="1">
      <alignment horizontal="center" vertical="center" wrapText="1"/>
    </xf>
    <xf numFmtId="0" fontId="5" fillId="2" borderId="0" xfId="0" applyFont="1" applyFill="1"/>
    <xf numFmtId="0" fontId="21" fillId="0" borderId="0" xfId="0" applyFont="1" applyAlignment="1">
      <alignment horizontal="center" vertical="top" wrapText="1"/>
    </xf>
    <xf numFmtId="0" fontId="3" fillId="0" borderId="4" xfId="0" applyFont="1" applyBorder="1" applyAlignment="1">
      <alignment horizontal="center" vertical="center" wrapText="1"/>
    </xf>
    <xf numFmtId="49" fontId="14" fillId="0" borderId="0" xfId="0" applyNumberFormat="1" applyFont="1" applyAlignment="1">
      <alignment vertical="top" wrapText="1"/>
    </xf>
    <xf numFmtId="49" fontId="4" fillId="0" borderId="8" xfId="0" applyNumberFormat="1" applyFont="1" applyBorder="1" applyAlignment="1">
      <alignment vertical="top" wrapText="1"/>
    </xf>
    <xf numFmtId="49" fontId="4" fillId="0" borderId="0" xfId="0" applyNumberFormat="1" applyFont="1" applyAlignment="1">
      <alignment horizontal="center" vertical="center" wrapText="1"/>
    </xf>
    <xf numFmtId="49" fontId="16" fillId="0" borderId="0" xfId="0" applyNumberFormat="1" applyFont="1" applyAlignment="1">
      <alignment horizontal="center" vertical="center" wrapText="1"/>
    </xf>
    <xf numFmtId="49" fontId="28" fillId="0" borderId="0" xfId="0" applyNumberFormat="1" applyFont="1" applyAlignment="1">
      <alignment horizontal="center" vertical="center" wrapText="1"/>
    </xf>
    <xf numFmtId="49" fontId="3" fillId="0" borderId="4" xfId="0" applyNumberFormat="1" applyFont="1" applyBorder="1" applyAlignment="1">
      <alignment horizontal="center" vertical="center" wrapText="1"/>
    </xf>
    <xf numFmtId="49" fontId="3" fillId="0" borderId="3" xfId="0" applyNumberFormat="1" applyFont="1" applyBorder="1" applyAlignment="1">
      <alignment horizontal="center" vertical="center" wrapText="1"/>
    </xf>
    <xf numFmtId="49" fontId="21" fillId="0" borderId="3" xfId="0" applyNumberFormat="1" applyFont="1" applyBorder="1" applyAlignment="1">
      <alignment horizontal="center" vertical="center" wrapText="1"/>
    </xf>
    <xf numFmtId="49" fontId="3" fillId="0" borderId="8" xfId="0" applyNumberFormat="1" applyFont="1" applyBorder="1" applyAlignment="1">
      <alignment horizontal="center" vertical="center" wrapText="1"/>
    </xf>
    <xf numFmtId="49" fontId="4" fillId="0" borderId="5" xfId="0" applyNumberFormat="1" applyFont="1" applyBorder="1" applyAlignment="1">
      <alignment horizontal="center" vertical="center" wrapText="1"/>
    </xf>
    <xf numFmtId="49" fontId="3" fillId="0" borderId="0" xfId="0" applyNumberFormat="1" applyFont="1" applyAlignment="1">
      <alignment horizontal="center" vertical="center" wrapText="1"/>
    </xf>
    <xf numFmtId="49" fontId="6" fillId="0" borderId="0" xfId="0" applyNumberFormat="1" applyFont="1" applyAlignment="1">
      <alignment horizontal="center" vertical="center" wrapText="1"/>
    </xf>
    <xf numFmtId="49" fontId="4" fillId="3" borderId="3" xfId="0" applyNumberFormat="1" applyFont="1" applyFill="1" applyBorder="1" applyAlignment="1" applyProtection="1">
      <alignment vertical="top" wrapText="1"/>
      <protection locked="0"/>
    </xf>
    <xf numFmtId="49" fontId="4" fillId="0" borderId="7" xfId="0" applyNumberFormat="1" applyFont="1" applyBorder="1" applyAlignment="1">
      <alignment vertical="top" wrapText="1"/>
    </xf>
    <xf numFmtId="0" fontId="6" fillId="0" borderId="2" xfId="0" applyFont="1" applyBorder="1" applyAlignment="1">
      <alignment horizontal="center" vertical="center" wrapText="1"/>
    </xf>
    <xf numFmtId="0" fontId="3" fillId="0" borderId="0" xfId="0" applyFont="1" applyAlignment="1">
      <alignment horizontal="center" vertical="center"/>
    </xf>
    <xf numFmtId="0" fontId="25" fillId="0" borderId="8" xfId="0" applyFont="1" applyBorder="1" applyAlignment="1">
      <alignment horizontal="center" vertical="center"/>
    </xf>
    <xf numFmtId="0" fontId="22" fillId="0" borderId="0" xfId="0" applyFont="1" applyAlignment="1">
      <alignment horizontal="center" vertical="center"/>
    </xf>
    <xf numFmtId="0" fontId="31" fillId="0" borderId="0" xfId="0" applyFont="1" applyAlignment="1">
      <alignment horizontal="center" vertical="center"/>
    </xf>
    <xf numFmtId="0" fontId="28" fillId="0" borderId="4" xfId="0" applyFont="1" applyBorder="1"/>
    <xf numFmtId="0" fontId="21" fillId="0" borderId="4" xfId="0" applyFont="1" applyBorder="1" applyAlignment="1">
      <alignment horizontal="center" vertical="center"/>
    </xf>
    <xf numFmtId="0" fontId="28" fillId="0" borderId="4" xfId="0" applyFont="1" applyBorder="1" applyAlignment="1">
      <alignment horizontal="center" vertical="center"/>
    </xf>
    <xf numFmtId="0" fontId="28" fillId="0" borderId="15" xfId="0" applyFont="1" applyBorder="1"/>
    <xf numFmtId="0" fontId="16" fillId="0" borderId="10" xfId="0" applyFont="1" applyBorder="1" applyAlignment="1">
      <alignment horizontal="left" vertical="top" wrapText="1"/>
    </xf>
    <xf numFmtId="0" fontId="14" fillId="4" borderId="8" xfId="0" applyFont="1" applyFill="1" applyBorder="1" applyAlignment="1">
      <alignment horizontal="left" vertical="top" wrapText="1"/>
    </xf>
    <xf numFmtId="0" fontId="4" fillId="0" borderId="20" xfId="0" applyFont="1" applyBorder="1"/>
    <xf numFmtId="0" fontId="4" fillId="2" borderId="8" xfId="0" applyFont="1" applyFill="1" applyBorder="1"/>
    <xf numFmtId="0" fontId="4" fillId="0" borderId="24" xfId="0" applyFont="1" applyBorder="1"/>
    <xf numFmtId="0" fontId="4" fillId="0" borderId="27" xfId="0" applyFont="1" applyBorder="1"/>
    <xf numFmtId="0" fontId="4" fillId="0" borderId="25" xfId="0" applyFont="1" applyBorder="1"/>
    <xf numFmtId="0" fontId="3" fillId="2" borderId="4" xfId="0" applyFont="1" applyFill="1" applyBorder="1" applyAlignment="1">
      <alignment horizontal="center" vertical="center" wrapText="1"/>
    </xf>
    <xf numFmtId="0" fontId="4" fillId="0" borderId="4" xfId="0" applyFont="1" applyBorder="1" applyAlignment="1">
      <alignment horizontal="center"/>
    </xf>
    <xf numFmtId="0" fontId="4" fillId="3" borderId="15" xfId="0" applyFont="1" applyFill="1" applyBorder="1" applyAlignment="1" applyProtection="1">
      <alignment horizontal="center"/>
      <protection locked="0"/>
    </xf>
    <xf numFmtId="0" fontId="4" fillId="0" borderId="4" xfId="0" applyFont="1" applyBorder="1" applyAlignment="1">
      <alignment horizontal="center" vertical="center" wrapText="1"/>
    </xf>
    <xf numFmtId="0" fontId="18" fillId="0" borderId="0" xfId="0" applyFont="1" applyAlignment="1">
      <alignment horizontal="left" vertical="top" wrapText="1"/>
    </xf>
    <xf numFmtId="0" fontId="3" fillId="0" borderId="0" xfId="0" applyFont="1" applyAlignment="1">
      <alignment horizontal="left" vertical="top" wrapText="1"/>
    </xf>
    <xf numFmtId="0" fontId="33" fillId="0" borderId="0" xfId="0" applyFont="1" applyAlignment="1">
      <alignment horizontal="left" vertical="top" wrapText="1"/>
    </xf>
    <xf numFmtId="0" fontId="33" fillId="0" borderId="0" xfId="0" applyFont="1"/>
    <xf numFmtId="0" fontId="4" fillId="0" borderId="18" xfId="0" applyFont="1" applyBorder="1" applyAlignment="1">
      <alignment horizontal="left" vertical="top" wrapText="1"/>
    </xf>
    <xf numFmtId="0" fontId="32" fillId="0" borderId="0" xfId="0" applyFont="1"/>
    <xf numFmtId="49" fontId="6" fillId="2" borderId="4" xfId="0" applyNumberFormat="1" applyFont="1" applyFill="1" applyBorder="1" applyAlignment="1">
      <alignment horizontal="center" vertical="center" wrapText="1"/>
    </xf>
    <xf numFmtId="0" fontId="26" fillId="0" borderId="3" xfId="0" applyFont="1" applyBorder="1" applyAlignment="1">
      <alignment horizontal="center" vertical="top" wrapText="1"/>
    </xf>
    <xf numFmtId="0" fontId="30" fillId="0" borderId="3" xfId="0" applyFont="1" applyBorder="1" applyAlignment="1">
      <alignment horizontal="center" vertical="top" wrapText="1"/>
    </xf>
    <xf numFmtId="0" fontId="4" fillId="0" borderId="3" xfId="0" applyFont="1" applyBorder="1" applyAlignment="1" applyProtection="1">
      <alignment horizontal="center" vertical="top" wrapText="1"/>
      <protection locked="0"/>
    </xf>
    <xf numFmtId="0" fontId="1" fillId="0" borderId="3" xfId="0" applyFont="1" applyBorder="1" applyAlignment="1">
      <alignment horizontal="center" vertical="top" wrapText="1"/>
    </xf>
    <xf numFmtId="0" fontId="35" fillId="0" borderId="0" xfId="0" applyFont="1" applyAlignment="1">
      <alignment vertical="top" wrapText="1"/>
    </xf>
    <xf numFmtId="0" fontId="0" fillId="0" borderId="3" xfId="0" applyBorder="1" applyAlignment="1">
      <alignment vertical="top" wrapText="1"/>
    </xf>
    <xf numFmtId="49" fontId="35" fillId="0" borderId="4" xfId="0" applyNumberFormat="1" applyFont="1" applyBorder="1" applyAlignment="1">
      <alignment vertical="top" wrapText="1"/>
    </xf>
    <xf numFmtId="0" fontId="0" fillId="2" borderId="3" xfId="0" applyFill="1" applyBorder="1" applyProtection="1">
      <protection locked="0"/>
    </xf>
    <xf numFmtId="49" fontId="14" fillId="0" borderId="28" xfId="0" applyNumberFormat="1" applyFont="1" applyBorder="1" applyAlignment="1">
      <alignment vertical="top" wrapText="1"/>
    </xf>
    <xf numFmtId="0" fontId="6" fillId="2" borderId="6" xfId="0" applyFont="1" applyFill="1" applyBorder="1" applyAlignment="1">
      <alignment horizontal="center" vertical="center" wrapText="1"/>
    </xf>
    <xf numFmtId="49" fontId="40" fillId="0" borderId="14" xfId="0" applyNumberFormat="1" applyFont="1" applyBorder="1" applyAlignment="1">
      <alignment vertical="top" wrapText="1"/>
    </xf>
    <xf numFmtId="0" fontId="42" fillId="0" borderId="0" xfId="0" applyFont="1" applyAlignment="1">
      <alignment horizontal="left" vertical="top" wrapText="1"/>
    </xf>
    <xf numFmtId="0" fontId="38" fillId="0" borderId="29" xfId="0" applyFont="1" applyBorder="1"/>
    <xf numFmtId="0" fontId="35" fillId="2" borderId="30" xfId="0" applyFont="1" applyFill="1" applyBorder="1" applyAlignment="1">
      <alignment wrapText="1"/>
    </xf>
    <xf numFmtId="0" fontId="4" fillId="0" borderId="3" xfId="0" applyFont="1" applyBorder="1" applyAlignment="1">
      <alignment horizontal="left" vertical="center"/>
    </xf>
    <xf numFmtId="49" fontId="5" fillId="5" borderId="3" xfId="0" applyNumberFormat="1" applyFont="1" applyFill="1" applyBorder="1" applyAlignment="1" applyProtection="1">
      <alignment horizontal="center" vertical="center" wrapText="1"/>
      <protection locked="0"/>
    </xf>
    <xf numFmtId="0" fontId="43" fillId="5" borderId="3" xfId="0" applyFont="1" applyFill="1" applyBorder="1" applyAlignment="1" applyProtection="1">
      <alignment horizontal="center" vertical="center" wrapText="1"/>
      <protection locked="0"/>
    </xf>
    <xf numFmtId="0" fontId="6" fillId="2" borderId="0" xfId="0" applyFont="1" applyFill="1" applyAlignment="1">
      <alignment horizontal="center" vertical="center"/>
    </xf>
    <xf numFmtId="0" fontId="3" fillId="2" borderId="0" xfId="0" applyFont="1" applyFill="1" applyAlignment="1">
      <alignment horizontal="center" vertical="center" wrapText="1"/>
    </xf>
    <xf numFmtId="0" fontId="4" fillId="2" borderId="0" xfId="0" applyFont="1" applyFill="1" applyAlignment="1">
      <alignment horizontal="center" vertical="center" wrapText="1"/>
    </xf>
    <xf numFmtId="0" fontId="4" fillId="2" borderId="0" xfId="0" applyFont="1" applyFill="1" applyAlignment="1">
      <alignment horizontal="left" vertical="top" wrapText="1"/>
    </xf>
    <xf numFmtId="0" fontId="16" fillId="2" borderId="0" xfId="0" applyFont="1" applyFill="1"/>
    <xf numFmtId="0" fontId="19" fillId="2" borderId="0" xfId="0" applyFont="1" applyFill="1" applyAlignment="1">
      <alignment vertical="center" wrapText="1"/>
    </xf>
    <xf numFmtId="0" fontId="3" fillId="2" borderId="0" xfId="0" applyFont="1" applyFill="1" applyAlignment="1">
      <alignment horizontal="center" vertical="center"/>
    </xf>
    <xf numFmtId="0" fontId="4" fillId="2" borderId="0" xfId="0" applyFont="1" applyFill="1" applyAlignment="1">
      <alignment horizontal="center" vertical="center"/>
    </xf>
    <xf numFmtId="0" fontId="3" fillId="2" borderId="0" xfId="0" applyFont="1" applyFill="1" applyAlignment="1">
      <alignment horizontal="center" vertical="top" wrapText="1"/>
    </xf>
    <xf numFmtId="0" fontId="31" fillId="2" borderId="0" xfId="0" applyFont="1" applyFill="1" applyAlignment="1">
      <alignment horizontal="center" vertical="center"/>
    </xf>
    <xf numFmtId="0" fontId="22" fillId="2" borderId="0" xfId="0" applyFont="1" applyFill="1"/>
    <xf numFmtId="0" fontId="17" fillId="2" borderId="0" xfId="0" applyFont="1" applyFill="1" applyAlignment="1">
      <alignment horizontal="center" vertical="center" wrapText="1"/>
    </xf>
    <xf numFmtId="0" fontId="24" fillId="2" borderId="0" xfId="0" applyFont="1" applyFill="1" applyAlignment="1">
      <alignment horizontal="center" vertical="center" wrapText="1"/>
    </xf>
    <xf numFmtId="0" fontId="24" fillId="2" borderId="0" xfId="0" applyFont="1" applyFill="1" applyAlignment="1">
      <alignment horizontal="left" vertical="top" wrapText="1"/>
    </xf>
    <xf numFmtId="0" fontId="23" fillId="2" borderId="0" xfId="0" applyFont="1" applyFill="1"/>
    <xf numFmtId="0" fontId="25" fillId="2" borderId="0" xfId="0" applyFont="1" applyFill="1" applyAlignment="1">
      <alignment horizontal="center" vertical="center"/>
    </xf>
    <xf numFmtId="0" fontId="22" fillId="2" borderId="0" xfId="0" applyFont="1" applyFill="1" applyAlignment="1">
      <alignment horizontal="center" vertical="center"/>
    </xf>
    <xf numFmtId="0" fontId="22" fillId="0" borderId="6" xfId="0" applyFont="1" applyBorder="1" applyAlignment="1">
      <alignment horizontal="center" vertical="center"/>
    </xf>
    <xf numFmtId="0" fontId="22" fillId="0" borderId="20" xfId="0" applyFont="1" applyBorder="1" applyAlignment="1">
      <alignment horizontal="center" vertical="center"/>
    </xf>
    <xf numFmtId="49" fontId="3" fillId="2" borderId="0" xfId="0" applyNumberFormat="1" applyFont="1" applyFill="1" applyAlignment="1">
      <alignment horizontal="center" vertical="center" wrapText="1"/>
    </xf>
    <xf numFmtId="0" fontId="23" fillId="2" borderId="0" xfId="0" applyFont="1" applyFill="1" applyAlignment="1">
      <alignment horizontal="center" vertical="center"/>
    </xf>
    <xf numFmtId="49" fontId="24" fillId="2" borderId="0" xfId="0" applyNumberFormat="1" applyFont="1" applyFill="1" applyAlignment="1">
      <alignment vertical="top" wrapText="1"/>
    </xf>
    <xf numFmtId="49" fontId="22" fillId="2" borderId="0" xfId="0" applyNumberFormat="1" applyFont="1" applyFill="1" applyAlignment="1">
      <alignment vertical="top" wrapText="1"/>
    </xf>
    <xf numFmtId="0" fontId="40" fillId="2" borderId="0" xfId="0" applyFont="1" applyFill="1" applyAlignment="1">
      <alignment wrapText="1"/>
    </xf>
    <xf numFmtId="0" fontId="4" fillId="2" borderId="0" xfId="0" applyFont="1" applyFill="1" applyAlignment="1">
      <alignment horizontal="left" vertical="top"/>
    </xf>
    <xf numFmtId="0" fontId="0" fillId="2" borderId="0" xfId="0" applyFill="1"/>
    <xf numFmtId="0" fontId="42" fillId="2" borderId="0" xfId="0" applyFont="1" applyFill="1" applyAlignment="1">
      <alignment horizontal="left" vertical="top" wrapText="1"/>
    </xf>
    <xf numFmtId="0" fontId="33" fillId="2" borderId="0" xfId="0" applyFont="1" applyFill="1"/>
    <xf numFmtId="0" fontId="12" fillId="2" borderId="0" xfId="0" applyFont="1" applyFill="1"/>
    <xf numFmtId="0" fontId="4" fillId="0" borderId="17" xfId="0" applyFont="1" applyBorder="1" applyAlignment="1">
      <alignment horizontal="left" vertical="top" wrapText="1"/>
    </xf>
    <xf numFmtId="49" fontId="37" fillId="0" borderId="14" xfId="0" applyNumberFormat="1" applyFont="1" applyBorder="1" applyAlignment="1">
      <alignment vertical="top" wrapText="1"/>
    </xf>
    <xf numFmtId="0" fontId="4" fillId="0" borderId="11" xfId="0" applyFont="1" applyBorder="1" applyAlignment="1">
      <alignment horizontal="left" vertical="top" wrapText="1"/>
    </xf>
    <xf numFmtId="0" fontId="4" fillId="0" borderId="31" xfId="0" applyFont="1" applyBorder="1" applyAlignment="1">
      <alignment horizontal="left" vertical="top" wrapText="1"/>
    </xf>
    <xf numFmtId="0" fontId="33" fillId="0" borderId="11" xfId="0" applyFont="1" applyBorder="1" applyAlignment="1">
      <alignment horizontal="left" vertical="top" wrapText="1"/>
    </xf>
    <xf numFmtId="0" fontId="40" fillId="0" borderId="3" xfId="0" applyFont="1" applyBorder="1" applyAlignment="1">
      <alignment horizontal="left" vertical="top" wrapText="1"/>
    </xf>
    <xf numFmtId="0" fontId="5" fillId="5" borderId="3" xfId="0" applyFont="1" applyFill="1" applyBorder="1" applyAlignment="1" applyProtection="1">
      <alignment horizontal="left" vertical="top" wrapText="1"/>
      <protection locked="0"/>
    </xf>
    <xf numFmtId="49" fontId="40" fillId="0" borderId="3" xfId="0" applyNumberFormat="1" applyFont="1" applyBorder="1" applyAlignment="1">
      <alignment vertical="top" wrapText="1"/>
    </xf>
    <xf numFmtId="49" fontId="41" fillId="0" borderId="3" xfId="0" applyNumberFormat="1" applyFont="1" applyBorder="1" applyAlignment="1">
      <alignment vertical="top" wrapText="1"/>
    </xf>
    <xf numFmtId="0" fontId="3" fillId="0" borderId="3" xfId="0" applyFont="1" applyBorder="1" applyAlignment="1">
      <alignment horizontal="left" vertical="top" wrapText="1"/>
    </xf>
    <xf numFmtId="0" fontId="41" fillId="0" borderId="3" xfId="0" applyFont="1" applyBorder="1"/>
    <xf numFmtId="49" fontId="35" fillId="0" borderId="3" xfId="0" applyNumberFormat="1" applyFont="1" applyBorder="1" applyAlignment="1">
      <alignment vertical="top" wrapText="1"/>
    </xf>
    <xf numFmtId="49" fontId="40" fillId="2" borderId="3" xfId="0" applyNumberFormat="1" applyFont="1" applyFill="1" applyBorder="1" applyAlignment="1">
      <alignment vertical="top" wrapText="1"/>
    </xf>
    <xf numFmtId="0" fontId="33" fillId="0" borderId="3" xfId="0" applyFont="1" applyBorder="1" applyAlignment="1">
      <alignment horizontal="left" vertical="top" wrapText="1"/>
    </xf>
    <xf numFmtId="0" fontId="34" fillId="0" borderId="3" xfId="0" applyFont="1" applyBorder="1" applyAlignment="1">
      <alignment horizontal="left" vertical="top" wrapText="1"/>
    </xf>
    <xf numFmtId="0" fontId="4" fillId="0" borderId="3" xfId="0" applyFont="1" applyBorder="1" applyAlignment="1">
      <alignment horizontal="left" vertical="top"/>
    </xf>
    <xf numFmtId="0" fontId="16" fillId="0" borderId="3" xfId="0" applyFont="1" applyBorder="1" applyAlignment="1">
      <alignment horizontal="left" vertical="top"/>
    </xf>
    <xf numFmtId="0" fontId="40" fillId="0" borderId="3" xfId="0" applyFont="1" applyBorder="1" applyAlignment="1">
      <alignment wrapText="1"/>
    </xf>
    <xf numFmtId="0" fontId="40" fillId="0" borderId="3" xfId="0" applyFont="1" applyBorder="1"/>
    <xf numFmtId="0" fontId="6" fillId="0" borderId="3" xfId="0" applyFont="1" applyBorder="1" applyAlignment="1">
      <alignment horizontal="left" vertical="top" wrapText="1"/>
    </xf>
    <xf numFmtId="0" fontId="6" fillId="6" borderId="0" xfId="0" applyFont="1" applyFill="1" applyAlignment="1">
      <alignment horizontal="left" vertical="top" wrapText="1"/>
    </xf>
    <xf numFmtId="0" fontId="6" fillId="6" borderId="0" xfId="0" applyFont="1" applyFill="1"/>
    <xf numFmtId="49" fontId="6" fillId="6" borderId="14" xfId="0" applyNumberFormat="1" applyFont="1" applyFill="1" applyBorder="1" applyAlignment="1">
      <alignment vertical="top" wrapText="1"/>
    </xf>
    <xf numFmtId="49" fontId="37" fillId="6" borderId="14" xfId="0" applyNumberFormat="1" applyFont="1" applyFill="1" applyBorder="1" applyAlignment="1">
      <alignment vertical="top" wrapText="1"/>
    </xf>
    <xf numFmtId="49" fontId="37" fillId="6" borderId="5" xfId="0" applyNumberFormat="1" applyFont="1" applyFill="1" applyBorder="1" applyAlignment="1">
      <alignment vertical="top" wrapText="1"/>
    </xf>
    <xf numFmtId="0" fontId="27" fillId="7" borderId="19" xfId="0" applyFont="1" applyFill="1" applyBorder="1" applyAlignment="1" applyProtection="1">
      <alignment horizontal="left" vertical="top" wrapText="1"/>
      <protection locked="0"/>
    </xf>
    <xf numFmtId="0" fontId="27" fillId="7" borderId="15" xfId="0" applyFont="1" applyFill="1" applyBorder="1" applyAlignment="1" applyProtection="1">
      <alignment horizontal="left" vertical="top" wrapText="1"/>
      <protection locked="0"/>
    </xf>
    <xf numFmtId="0" fontId="44" fillId="0" borderId="0" xfId="0" applyFont="1"/>
    <xf numFmtId="0" fontId="4" fillId="2" borderId="0" xfId="0" applyFont="1" applyFill="1" applyAlignment="1" applyProtection="1">
      <alignment wrapText="1"/>
      <protection hidden="1"/>
    </xf>
    <xf numFmtId="10" fontId="16" fillId="2" borderId="0" xfId="0" applyNumberFormat="1" applyFont="1" applyFill="1" applyAlignment="1" applyProtection="1">
      <alignment wrapText="1"/>
      <protection hidden="1"/>
    </xf>
    <xf numFmtId="0" fontId="15" fillId="2" borderId="0" xfId="0" applyFont="1" applyFill="1" applyProtection="1">
      <protection hidden="1"/>
    </xf>
    <xf numFmtId="0" fontId="12" fillId="2" borderId="0" xfId="0" applyFont="1" applyFill="1" applyProtection="1">
      <protection hidden="1"/>
    </xf>
    <xf numFmtId="0" fontId="32" fillId="2" borderId="0" xfId="0" applyFont="1" applyFill="1" applyProtection="1">
      <protection hidden="1"/>
    </xf>
    <xf numFmtId="0" fontId="16" fillId="2" borderId="0" xfId="0" applyFont="1" applyFill="1" applyAlignment="1" applyProtection="1">
      <alignment horizontal="left"/>
      <protection hidden="1"/>
    </xf>
    <xf numFmtId="0" fontId="16" fillId="2" borderId="0" xfId="0" applyFont="1" applyFill="1" applyProtection="1">
      <protection hidden="1"/>
    </xf>
    <xf numFmtId="0" fontId="4" fillId="2" borderId="0" xfId="0" applyFont="1" applyFill="1" applyProtection="1">
      <protection hidden="1"/>
    </xf>
    <xf numFmtId="0" fontId="32" fillId="2" borderId="0" xfId="0" applyFont="1" applyFill="1" applyAlignment="1" applyProtection="1">
      <alignment horizontal="left" vertical="top" wrapText="1"/>
      <protection hidden="1"/>
    </xf>
    <xf numFmtId="0" fontId="33" fillId="2" borderId="0" xfId="0" applyFont="1" applyFill="1" applyProtection="1">
      <protection hidden="1"/>
    </xf>
    <xf numFmtId="0" fontId="12" fillId="2" borderId="0" xfId="0" applyFont="1" applyFill="1" applyAlignment="1" applyProtection="1">
      <alignment horizontal="left"/>
      <protection hidden="1"/>
    </xf>
    <xf numFmtId="0" fontId="14" fillId="2" borderId="15" xfId="0" applyFont="1" applyFill="1" applyBorder="1" applyAlignment="1">
      <alignment vertical="top" wrapText="1"/>
    </xf>
    <xf numFmtId="49" fontId="14" fillId="2" borderId="19" xfId="0" applyNumberFormat="1" applyFont="1" applyFill="1" applyBorder="1" applyAlignment="1">
      <alignment vertical="top" wrapText="1"/>
    </xf>
    <xf numFmtId="49" fontId="14" fillId="2" borderId="19" xfId="0" quotePrefix="1" applyNumberFormat="1" applyFont="1" applyFill="1" applyBorder="1" applyAlignment="1">
      <alignment vertical="top" wrapText="1"/>
    </xf>
    <xf numFmtId="0" fontId="4" fillId="0" borderId="15" xfId="0" applyFont="1" applyBorder="1"/>
    <xf numFmtId="0" fontId="4" fillId="2" borderId="32" xfId="0" applyFont="1" applyFill="1" applyBorder="1" applyAlignment="1">
      <alignment horizontal="left" vertical="top" wrapText="1"/>
    </xf>
    <xf numFmtId="0" fontId="4" fillId="2" borderId="33" xfId="0" applyFont="1" applyFill="1" applyBorder="1" applyAlignment="1">
      <alignment horizontal="left" vertical="top" wrapText="1"/>
    </xf>
    <xf numFmtId="0" fontId="4" fillId="2" borderId="34" xfId="0" applyFont="1" applyFill="1" applyBorder="1" applyAlignment="1">
      <alignment horizontal="left" vertical="top" wrapText="1"/>
    </xf>
    <xf numFmtId="0" fontId="16" fillId="0" borderId="3" xfId="0" applyFont="1" applyBorder="1" applyAlignment="1">
      <alignment horizontal="center" vertical="center"/>
    </xf>
    <xf numFmtId="0" fontId="29" fillId="0" borderId="38" xfId="0" applyFont="1" applyBorder="1"/>
    <xf numFmtId="0" fontId="16" fillId="0" borderId="39" xfId="0" applyFont="1" applyBorder="1"/>
    <xf numFmtId="0" fontId="16" fillId="0" borderId="38" xfId="0" applyFont="1" applyBorder="1"/>
    <xf numFmtId="0" fontId="4" fillId="2" borderId="32" xfId="0" applyFont="1" applyFill="1" applyBorder="1" applyAlignment="1">
      <alignment horizontal="left" vertical="top"/>
    </xf>
    <xf numFmtId="0" fontId="4" fillId="2" borderId="33" xfId="0" applyFont="1" applyFill="1" applyBorder="1" applyAlignment="1">
      <alignment horizontal="left" vertical="top"/>
    </xf>
    <xf numFmtId="0" fontId="4" fillId="2" borderId="34" xfId="0" applyFont="1" applyFill="1" applyBorder="1" applyAlignment="1">
      <alignment horizontal="left" vertical="top"/>
    </xf>
    <xf numFmtId="0" fontId="12" fillId="0" borderId="0" xfId="0" applyFont="1" applyAlignment="1">
      <alignment vertical="top" wrapText="1"/>
    </xf>
    <xf numFmtId="0" fontId="6" fillId="8" borderId="3" xfId="0" applyFont="1" applyFill="1" applyBorder="1" applyAlignment="1">
      <alignment horizontal="center" vertical="center" wrapText="1"/>
    </xf>
    <xf numFmtId="0" fontId="3" fillId="8" borderId="3" xfId="0" applyFont="1" applyFill="1" applyBorder="1" applyAlignment="1">
      <alignment horizontal="center" vertical="center" wrapText="1"/>
    </xf>
    <xf numFmtId="49" fontId="3" fillId="8" borderId="3" xfId="0" applyNumberFormat="1" applyFont="1" applyFill="1" applyBorder="1" applyAlignment="1">
      <alignment horizontal="center" vertical="center" wrapText="1"/>
    </xf>
    <xf numFmtId="0" fontId="16" fillId="0" borderId="3" xfId="0" applyFont="1" applyBorder="1"/>
    <xf numFmtId="0" fontId="15" fillId="0" borderId="3" xfId="0" applyFont="1" applyBorder="1" applyAlignment="1">
      <alignment horizontal="center" vertical="center"/>
    </xf>
    <xf numFmtId="0" fontId="12" fillId="0" borderId="3" xfId="0" applyFont="1" applyBorder="1" applyAlignment="1">
      <alignment horizontal="center" vertical="center"/>
    </xf>
    <xf numFmtId="0" fontId="12" fillId="0" borderId="3" xfId="0" applyFont="1" applyBorder="1"/>
    <xf numFmtId="0" fontId="3" fillId="8" borderId="2" xfId="0" applyFont="1" applyFill="1" applyBorder="1" applyAlignment="1">
      <alignment horizontal="center" vertical="center" wrapText="1"/>
    </xf>
    <xf numFmtId="0" fontId="3" fillId="8" borderId="1" xfId="0" applyFont="1" applyFill="1" applyBorder="1" applyAlignment="1">
      <alignment horizontal="center" vertical="center" wrapText="1"/>
    </xf>
    <xf numFmtId="0" fontId="3" fillId="8" borderId="6" xfId="0" applyFont="1" applyFill="1" applyBorder="1" applyAlignment="1">
      <alignment horizontal="center" vertical="center" wrapText="1"/>
    </xf>
    <xf numFmtId="0" fontId="6" fillId="8" borderId="5" xfId="0" applyFont="1" applyFill="1" applyBorder="1" applyAlignment="1">
      <alignment horizontal="center" vertical="center" wrapText="1"/>
    </xf>
    <xf numFmtId="0" fontId="3" fillId="8" borderId="9" xfId="0" applyFont="1" applyFill="1" applyBorder="1" applyAlignment="1">
      <alignment horizontal="center" vertical="center" wrapText="1"/>
    </xf>
    <xf numFmtId="0" fontId="3" fillId="0" borderId="0" xfId="0" applyFont="1" applyAlignment="1">
      <alignment horizontal="center" vertical="center" wrapText="1"/>
    </xf>
    <xf numFmtId="0" fontId="28" fillId="0" borderId="6" xfId="0" applyFont="1" applyBorder="1" applyAlignment="1">
      <alignment horizontal="center" vertical="center"/>
    </xf>
    <xf numFmtId="0" fontId="5" fillId="5" borderId="6" xfId="0" applyFont="1" applyFill="1" applyBorder="1" applyAlignment="1" applyProtection="1">
      <alignment horizontal="center" vertical="center" wrapText="1"/>
      <protection locked="0"/>
    </xf>
    <xf numFmtId="0" fontId="4" fillId="0" borderId="6" xfId="0" applyFont="1" applyBorder="1" applyAlignment="1">
      <alignment horizontal="center" vertical="center"/>
    </xf>
    <xf numFmtId="0" fontId="5" fillId="5" borderId="0" xfId="0" applyFont="1" applyFill="1" applyAlignment="1" applyProtection="1">
      <alignment horizontal="center" vertical="center" wrapText="1"/>
      <protection locked="0"/>
    </xf>
    <xf numFmtId="0" fontId="4" fillId="0" borderId="0" xfId="0" applyFont="1" applyAlignment="1">
      <alignment horizontal="center" vertical="center" wrapText="1"/>
    </xf>
    <xf numFmtId="0" fontId="6" fillId="0" borderId="4" xfId="0" applyFont="1" applyBorder="1" applyAlignment="1">
      <alignment horizontal="center" vertical="center" wrapText="1"/>
    </xf>
    <xf numFmtId="0" fontId="3" fillId="0" borderId="8" xfId="0" applyFont="1" applyBorder="1" applyAlignment="1">
      <alignment horizontal="center" vertical="center"/>
    </xf>
    <xf numFmtId="0" fontId="4" fillId="0" borderId="20" xfId="0" applyFont="1" applyBorder="1" applyAlignment="1">
      <alignment horizontal="center" vertical="center"/>
    </xf>
    <xf numFmtId="49" fontId="6" fillId="8" borderId="5" xfId="0" applyNumberFormat="1" applyFont="1" applyFill="1" applyBorder="1" applyAlignment="1">
      <alignment horizontal="center" vertical="center" wrapText="1"/>
    </xf>
    <xf numFmtId="49" fontId="3" fillId="8" borderId="9" xfId="0" applyNumberFormat="1" applyFont="1" applyFill="1" applyBorder="1" applyAlignment="1">
      <alignment horizontal="center" vertical="center" wrapText="1"/>
    </xf>
    <xf numFmtId="49" fontId="3" fillId="8" borderId="5" xfId="0" applyNumberFormat="1" applyFont="1" applyFill="1" applyBorder="1" applyAlignment="1">
      <alignment horizontal="center" vertical="center" wrapText="1"/>
    </xf>
    <xf numFmtId="49" fontId="4" fillId="8" borderId="0" xfId="0" applyNumberFormat="1" applyFont="1" applyFill="1" applyAlignment="1">
      <alignment horizontal="center" vertical="center" wrapText="1"/>
    </xf>
    <xf numFmtId="49" fontId="3" fillId="8" borderId="4" xfId="0" applyNumberFormat="1" applyFont="1" applyFill="1" applyBorder="1" applyAlignment="1">
      <alignment horizontal="center" vertical="center" wrapText="1"/>
    </xf>
    <xf numFmtId="49" fontId="29" fillId="0" borderId="0" xfId="0" applyNumberFormat="1" applyFont="1" applyAlignment="1">
      <alignment horizontal="center" vertical="center" wrapText="1"/>
    </xf>
    <xf numFmtId="49" fontId="28" fillId="0" borderId="6" xfId="0" applyNumberFormat="1" applyFont="1" applyBorder="1" applyAlignment="1">
      <alignment horizontal="center" vertical="center" wrapText="1"/>
    </xf>
    <xf numFmtId="49" fontId="3" fillId="8" borderId="6" xfId="0" applyNumberFormat="1" applyFont="1" applyFill="1" applyBorder="1" applyAlignment="1">
      <alignment horizontal="center" vertical="center" wrapText="1"/>
    </xf>
    <xf numFmtId="49" fontId="5" fillId="5" borderId="6" xfId="0" applyNumberFormat="1" applyFont="1" applyFill="1" applyBorder="1" applyAlignment="1" applyProtection="1">
      <alignment horizontal="center" vertical="center" wrapText="1"/>
      <protection locked="0"/>
    </xf>
    <xf numFmtId="49" fontId="4" fillId="0" borderId="6" xfId="0" applyNumberFormat="1" applyFont="1" applyBorder="1" applyAlignment="1">
      <alignment horizontal="center" vertical="center" wrapText="1"/>
    </xf>
    <xf numFmtId="49" fontId="4" fillId="0" borderId="20" xfId="0" applyNumberFormat="1" applyFont="1" applyBorder="1" applyAlignment="1">
      <alignment horizontal="center" vertical="center" wrapText="1"/>
    </xf>
    <xf numFmtId="49" fontId="6" fillId="0" borderId="4" xfId="0" applyNumberFormat="1" applyFont="1" applyBorder="1" applyAlignment="1">
      <alignment horizontal="center" vertical="center" wrapText="1"/>
    </xf>
    <xf numFmtId="49" fontId="4" fillId="0" borderId="4" xfId="0" applyNumberFormat="1" applyFont="1" applyBorder="1" applyAlignment="1">
      <alignment vertical="top" wrapText="1"/>
    </xf>
    <xf numFmtId="49" fontId="6" fillId="8" borderId="9" xfId="0" applyNumberFormat="1" applyFont="1" applyFill="1" applyBorder="1" applyAlignment="1">
      <alignment horizontal="center" vertical="center" wrapText="1"/>
    </xf>
    <xf numFmtId="49" fontId="3" fillId="8" borderId="2" xfId="0" applyNumberFormat="1" applyFont="1" applyFill="1" applyBorder="1" applyAlignment="1">
      <alignment horizontal="center" vertical="center" wrapText="1"/>
    </xf>
    <xf numFmtId="49" fontId="3" fillId="8" borderId="1" xfId="0" applyNumberFormat="1" applyFont="1" applyFill="1" applyBorder="1" applyAlignment="1">
      <alignment horizontal="center" vertical="center" wrapText="1"/>
    </xf>
    <xf numFmtId="49" fontId="32" fillId="0" borderId="0" xfId="0" applyNumberFormat="1" applyFont="1" applyAlignment="1">
      <alignment horizontal="center" vertical="center" wrapText="1"/>
    </xf>
    <xf numFmtId="49" fontId="16" fillId="0" borderId="3" xfId="0" applyNumberFormat="1" applyFont="1" applyBorder="1" applyAlignment="1">
      <alignment horizontal="center" vertical="center" wrapText="1"/>
    </xf>
    <xf numFmtId="0" fontId="6" fillId="8" borderId="2" xfId="0" applyFont="1" applyFill="1" applyBorder="1" applyAlignment="1">
      <alignment vertical="top" wrapText="1"/>
    </xf>
    <xf numFmtId="0" fontId="3" fillId="8" borderId="4" xfId="0" applyFont="1" applyFill="1" applyBorder="1" applyAlignment="1">
      <alignment horizontal="center" vertical="center" wrapText="1"/>
    </xf>
    <xf numFmtId="49" fontId="6" fillId="8" borderId="3" xfId="0" applyNumberFormat="1" applyFont="1" applyFill="1" applyBorder="1" applyAlignment="1">
      <alignment horizontal="center" vertical="center" wrapText="1"/>
    </xf>
    <xf numFmtId="0" fontId="37" fillId="8" borderId="3" xfId="0" applyFont="1" applyFill="1" applyBorder="1" applyAlignment="1">
      <alignment horizontal="center" vertical="center" wrapText="1"/>
    </xf>
    <xf numFmtId="0" fontId="14" fillId="0" borderId="3" xfId="0" applyFont="1" applyBorder="1" applyAlignment="1">
      <alignment horizontal="center" vertical="center"/>
    </xf>
    <xf numFmtId="0" fontId="3" fillId="8" borderId="25" xfId="0" applyFont="1" applyFill="1" applyBorder="1" applyAlignment="1">
      <alignment horizontal="center" vertical="center" wrapText="1"/>
    </xf>
    <xf numFmtId="49" fontId="6" fillId="8" borderId="25" xfId="0" applyNumberFormat="1" applyFont="1" applyFill="1" applyBorder="1" applyAlignment="1">
      <alignment horizontal="center" vertical="center" wrapText="1"/>
    </xf>
    <xf numFmtId="0" fontId="3" fillId="8" borderId="26" xfId="0" applyFont="1" applyFill="1" applyBorder="1" applyAlignment="1">
      <alignment horizontal="center" vertical="center" wrapText="1"/>
    </xf>
    <xf numFmtId="0" fontId="14" fillId="2" borderId="0" xfId="0" applyFont="1" applyFill="1" applyAlignment="1">
      <alignment wrapText="1"/>
    </xf>
    <xf numFmtId="10" fontId="46" fillId="2" borderId="0" xfId="0" applyNumberFormat="1" applyFont="1" applyFill="1" applyAlignment="1">
      <alignment horizontal="center" vertical="center" wrapText="1"/>
    </xf>
    <xf numFmtId="0" fontId="46" fillId="2" borderId="0" xfId="0" applyFont="1" applyFill="1" applyAlignment="1">
      <alignment horizontal="center" vertical="center" wrapText="1"/>
    </xf>
    <xf numFmtId="10" fontId="14" fillId="2" borderId="0" xfId="0" applyNumberFormat="1" applyFont="1" applyFill="1" applyAlignment="1">
      <alignment wrapText="1"/>
    </xf>
    <xf numFmtId="0" fontId="3" fillId="2" borderId="28" xfId="0" applyFont="1" applyFill="1" applyBorder="1" applyAlignment="1" applyProtection="1">
      <alignment horizontal="left" wrapText="1"/>
      <protection hidden="1"/>
    </xf>
    <xf numFmtId="0" fontId="13" fillId="2" borderId="32" xfId="0" applyFont="1" applyFill="1" applyBorder="1" applyAlignment="1">
      <alignment horizontal="left" vertical="center" wrapText="1"/>
    </xf>
    <xf numFmtId="0" fontId="47" fillId="0" borderId="0" xfId="0" applyFont="1"/>
    <xf numFmtId="49" fontId="4" fillId="2" borderId="0" xfId="0" applyNumberFormat="1" applyFont="1" applyFill="1" applyAlignment="1" applyProtection="1">
      <alignment wrapText="1"/>
      <protection hidden="1"/>
    </xf>
    <xf numFmtId="49" fontId="16" fillId="2" borderId="0" xfId="0" applyNumberFormat="1" applyFont="1" applyFill="1" applyAlignment="1">
      <alignment wrapText="1"/>
    </xf>
    <xf numFmtId="0" fontId="4" fillId="2" borderId="29" xfId="0" applyFont="1" applyFill="1" applyBorder="1" applyAlignment="1">
      <alignment horizontal="left" vertical="top" wrapText="1"/>
    </xf>
    <xf numFmtId="49" fontId="46" fillId="2" borderId="28" xfId="0" applyNumberFormat="1" applyFont="1" applyFill="1" applyBorder="1" applyAlignment="1">
      <alignment horizontal="left" vertical="top" wrapText="1"/>
    </xf>
    <xf numFmtId="49" fontId="46" fillId="2" borderId="43" xfId="0" applyNumberFormat="1" applyFont="1" applyFill="1" applyBorder="1" applyAlignment="1">
      <alignment horizontal="left" vertical="top" wrapText="1"/>
    </xf>
    <xf numFmtId="0" fontId="46" fillId="2" borderId="28" xfId="0" applyFont="1" applyFill="1" applyBorder="1" applyAlignment="1">
      <alignment wrapText="1"/>
    </xf>
    <xf numFmtId="0" fontId="14" fillId="2" borderId="0" xfId="0" applyFont="1" applyFill="1"/>
    <xf numFmtId="0" fontId="35" fillId="2" borderId="0" xfId="0" applyFont="1" applyFill="1" applyAlignment="1">
      <alignment wrapText="1"/>
    </xf>
    <xf numFmtId="0" fontId="14" fillId="2" borderId="0" xfId="0" applyFont="1" applyFill="1" applyAlignment="1">
      <alignment horizontal="left" vertical="top"/>
    </xf>
    <xf numFmtId="0" fontId="14" fillId="2" borderId="0" xfId="0" applyFont="1" applyFill="1" applyProtection="1">
      <protection hidden="1"/>
    </xf>
    <xf numFmtId="1" fontId="3" fillId="2" borderId="28" xfId="0" applyNumberFormat="1" applyFont="1" applyFill="1" applyBorder="1" applyAlignment="1" applyProtection="1">
      <alignment horizontal="left" wrapText="1"/>
      <protection hidden="1"/>
    </xf>
    <xf numFmtId="49" fontId="12" fillId="0" borderId="0" xfId="0" applyNumberFormat="1" applyFont="1" applyAlignment="1">
      <alignment vertical="top" wrapText="1"/>
    </xf>
    <xf numFmtId="2" fontId="16" fillId="2" borderId="0" xfId="0" applyNumberFormat="1" applyFont="1" applyFill="1" applyProtection="1">
      <protection hidden="1"/>
    </xf>
    <xf numFmtId="49" fontId="32" fillId="2" borderId="0" xfId="0" applyNumberFormat="1" applyFont="1" applyFill="1" applyAlignment="1">
      <alignment horizontal="center" vertical="center" wrapText="1"/>
    </xf>
    <xf numFmtId="10" fontId="32" fillId="2" borderId="0" xfId="0" applyNumberFormat="1" applyFont="1" applyFill="1" applyAlignment="1">
      <alignment horizontal="center" vertical="center" wrapText="1"/>
    </xf>
    <xf numFmtId="0" fontId="32" fillId="2" borderId="0" xfId="0" applyFont="1" applyFill="1" applyAlignment="1">
      <alignment horizontal="center" vertical="center" wrapText="1"/>
    </xf>
    <xf numFmtId="0" fontId="16" fillId="2" borderId="0" xfId="0" applyFont="1" applyFill="1" applyAlignment="1">
      <alignment horizontal="left" vertical="top" wrapText="1"/>
    </xf>
    <xf numFmtId="0" fontId="16" fillId="0" borderId="27" xfId="0" applyFont="1" applyBorder="1"/>
    <xf numFmtId="0" fontId="16" fillId="0" borderId="25" xfId="0" applyFont="1" applyBorder="1"/>
    <xf numFmtId="9" fontId="12" fillId="2" borderId="0" xfId="0" applyNumberFormat="1" applyFont="1" applyFill="1" applyAlignment="1" applyProtection="1">
      <alignment horizontal="left"/>
      <protection hidden="1"/>
    </xf>
    <xf numFmtId="1" fontId="12" fillId="2" borderId="0" xfId="0" applyNumberFormat="1" applyFont="1" applyFill="1" applyProtection="1">
      <protection hidden="1"/>
    </xf>
    <xf numFmtId="0" fontId="0" fillId="0" borderId="0" xfId="0" applyAlignment="1">
      <alignment horizontal="left" vertical="top" wrapText="1"/>
    </xf>
    <xf numFmtId="0" fontId="21" fillId="2" borderId="5" xfId="0" applyFont="1" applyFill="1" applyBorder="1" applyAlignment="1">
      <alignment horizontal="center" vertical="center" wrapText="1"/>
    </xf>
    <xf numFmtId="0" fontId="21" fillId="2" borderId="14" xfId="0" applyFont="1" applyFill="1" applyBorder="1" applyAlignment="1">
      <alignment horizontal="center" vertical="center" wrapText="1"/>
    </xf>
    <xf numFmtId="0" fontId="4" fillId="0" borderId="35" xfId="0" applyFont="1" applyBorder="1" applyAlignment="1">
      <alignment horizontal="center" vertical="top"/>
    </xf>
    <xf numFmtId="0" fontId="4" fillId="0" borderId="36" xfId="0" applyFont="1" applyBorder="1" applyAlignment="1">
      <alignment horizontal="center" vertical="top"/>
    </xf>
    <xf numFmtId="0" fontId="4" fillId="0" borderId="19" xfId="0" applyFont="1" applyBorder="1" applyAlignment="1">
      <alignment horizontal="center" vertical="top"/>
    </xf>
    <xf numFmtId="0" fontId="4" fillId="0" borderId="0" xfId="0" applyFont="1" applyAlignment="1">
      <alignment horizontal="center" vertical="top"/>
    </xf>
    <xf numFmtId="0" fontId="4" fillId="0" borderId="20" xfId="0" applyFont="1" applyBorder="1" applyAlignment="1">
      <alignment horizontal="center" vertical="top"/>
    </xf>
    <xf numFmtId="0" fontId="4" fillId="0" borderId="37" xfId="0" applyFont="1" applyBorder="1" applyAlignment="1">
      <alignment horizontal="center" vertical="top"/>
    </xf>
    <xf numFmtId="0" fontId="21" fillId="0" borderId="15" xfId="0" applyFont="1" applyBorder="1" applyAlignment="1">
      <alignment horizontal="center" vertical="center"/>
    </xf>
    <xf numFmtId="0" fontId="21" fillId="0" borderId="23" xfId="0" applyFont="1" applyBorder="1" applyAlignment="1">
      <alignment horizontal="center" vertical="center"/>
    </xf>
    <xf numFmtId="0" fontId="21" fillId="0" borderId="17" xfId="0" applyFont="1" applyBorder="1" applyAlignment="1">
      <alignment horizontal="center" vertical="center"/>
    </xf>
    <xf numFmtId="0" fontId="3" fillId="2" borderId="32" xfId="0" applyFont="1" applyFill="1" applyBorder="1" applyAlignment="1">
      <alignment horizontal="center" vertical="center" wrapText="1"/>
    </xf>
    <xf numFmtId="0" fontId="3" fillId="2" borderId="33" xfId="0" applyFont="1" applyFill="1" applyBorder="1" applyAlignment="1">
      <alignment horizontal="center" vertical="center" wrapText="1"/>
    </xf>
    <xf numFmtId="0" fontId="3" fillId="2" borderId="34"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4" fillId="0" borderId="40" xfId="0" applyFont="1" applyBorder="1" applyAlignment="1" applyProtection="1">
      <alignment horizontal="center" vertical="center" wrapText="1"/>
      <protection locked="0"/>
    </xf>
    <xf numFmtId="0" fontId="4" fillId="0" borderId="41" xfId="0" applyFont="1" applyBorder="1" applyAlignment="1" applyProtection="1">
      <alignment horizontal="center" vertical="center" wrapText="1"/>
      <protection locked="0"/>
    </xf>
    <xf numFmtId="0" fontId="4" fillId="0" borderId="42" xfId="0" applyFont="1" applyBorder="1" applyAlignment="1" applyProtection="1">
      <alignment horizontal="center" vertical="center" wrapText="1"/>
      <protection locked="0"/>
    </xf>
    <xf numFmtId="0" fontId="18" fillId="2" borderId="10" xfId="0" applyFont="1" applyFill="1" applyBorder="1" applyAlignment="1">
      <alignment horizontal="center" vertical="top" wrapText="1"/>
    </xf>
    <xf numFmtId="0" fontId="18" fillId="2" borderId="8" xfId="0" applyFont="1" applyFill="1" applyBorder="1" applyAlignment="1">
      <alignment horizontal="center" vertical="top" wrapText="1"/>
    </xf>
    <xf numFmtId="0" fontId="3" fillId="2" borderId="4"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4" fillId="0" borderId="4" xfId="0" applyFont="1" applyBorder="1" applyAlignment="1" applyProtection="1">
      <alignment horizontal="center" vertical="center" wrapText="1"/>
      <protection locked="0"/>
    </xf>
    <xf numFmtId="0" fontId="4" fillId="0" borderId="10" xfId="0" applyFont="1" applyBorder="1" applyAlignment="1" applyProtection="1">
      <alignment horizontal="center" vertical="center" wrapText="1"/>
      <protection locked="0"/>
    </xf>
    <xf numFmtId="0" fontId="4" fillId="0" borderId="8" xfId="0" applyFont="1" applyBorder="1" applyAlignment="1" applyProtection="1">
      <alignment horizontal="center" vertical="center" wrapText="1"/>
      <protection locked="0"/>
    </xf>
    <xf numFmtId="0" fontId="1" fillId="0" borderId="4"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8" xfId="0" applyFont="1" applyBorder="1" applyAlignment="1">
      <alignment horizontal="center" vertical="center" wrapText="1"/>
    </xf>
    <xf numFmtId="0" fontId="21" fillId="0" borderId="6" xfId="0" applyFont="1" applyBorder="1" applyAlignment="1">
      <alignment horizontal="center" vertical="center"/>
    </xf>
    <xf numFmtId="0" fontId="21" fillId="0" borderId="16" xfId="0" applyFont="1" applyBorder="1" applyAlignment="1">
      <alignment horizontal="center" vertical="center"/>
    </xf>
    <xf numFmtId="0" fontId="21" fillId="0" borderId="7" xfId="0" applyFont="1" applyBorder="1" applyAlignment="1">
      <alignment horizontal="center" vertical="center"/>
    </xf>
    <xf numFmtId="0" fontId="26" fillId="0" borderId="15" xfId="0" applyFont="1" applyBorder="1" applyAlignment="1">
      <alignment horizontal="center" vertical="center" wrapText="1"/>
    </xf>
    <xf numFmtId="0" fontId="26" fillId="0" borderId="19" xfId="0" applyFont="1" applyBorder="1" applyAlignment="1">
      <alignment horizontal="center" vertical="center" wrapText="1"/>
    </xf>
    <xf numFmtId="0" fontId="26" fillId="0" borderId="20" xfId="0" applyFont="1" applyBorder="1" applyAlignment="1">
      <alignment horizontal="center" vertical="center" wrapText="1"/>
    </xf>
    <xf numFmtId="0" fontId="0" fillId="0" borderId="4" xfId="0" applyBorder="1" applyAlignment="1">
      <alignment horizontal="center"/>
    </xf>
    <xf numFmtId="0" fontId="0" fillId="0" borderId="10" xfId="0" applyBorder="1" applyAlignment="1">
      <alignment horizontal="center"/>
    </xf>
    <xf numFmtId="0" fontId="0" fillId="0" borderId="8" xfId="0" applyBorder="1" applyAlignment="1">
      <alignment horizontal="center"/>
    </xf>
    <xf numFmtId="0" fontId="30" fillId="0" borderId="4" xfId="0" applyFont="1" applyBorder="1" applyAlignment="1">
      <alignment horizontal="center" vertical="center" wrapText="1"/>
    </xf>
    <xf numFmtId="0" fontId="30" fillId="0" borderId="10" xfId="0" applyFont="1" applyBorder="1" applyAlignment="1">
      <alignment horizontal="center" vertical="center" wrapText="1"/>
    </xf>
    <xf numFmtId="0" fontId="30" fillId="0" borderId="8" xfId="0" applyFont="1" applyBorder="1" applyAlignment="1">
      <alignment horizontal="center" vertical="center" wrapText="1"/>
    </xf>
    <xf numFmtId="0" fontId="4" fillId="0" borderId="4" xfId="0" applyFont="1" applyBorder="1" applyAlignment="1" applyProtection="1">
      <alignment horizontal="center" vertical="top" wrapText="1"/>
      <protection locked="0"/>
    </xf>
    <xf numFmtId="0" fontId="4" fillId="0" borderId="10" xfId="0" applyFont="1" applyBorder="1" applyAlignment="1" applyProtection="1">
      <alignment horizontal="center" vertical="top" wrapText="1"/>
      <protection locked="0"/>
    </xf>
    <xf numFmtId="0" fontId="4" fillId="0" borderId="8" xfId="0" applyFont="1" applyBorder="1" applyAlignment="1" applyProtection="1">
      <alignment horizontal="center" vertical="top" wrapText="1"/>
      <protection locked="0"/>
    </xf>
    <xf numFmtId="0" fontId="21" fillId="0" borderId="0" xfId="0" applyFont="1" applyAlignment="1">
      <alignment horizontal="center" vertical="center"/>
    </xf>
    <xf numFmtId="0" fontId="16" fillId="0" borderId="0" xfId="0" applyFont="1" applyAlignment="1">
      <alignment horizontal="center"/>
    </xf>
    <xf numFmtId="0" fontId="21" fillId="0" borderId="21" xfId="0" applyFont="1" applyBorder="1" applyAlignment="1">
      <alignment horizontal="center" vertical="center"/>
    </xf>
    <xf numFmtId="0" fontId="6" fillId="0" borderId="15" xfId="0" applyFont="1" applyBorder="1" applyAlignment="1">
      <alignment horizontal="center" vertical="center" wrapText="1"/>
    </xf>
    <xf numFmtId="0" fontId="6" fillId="0" borderId="19" xfId="0" applyFont="1" applyBorder="1" applyAlignment="1">
      <alignment horizontal="center" vertical="center" wrapText="1"/>
    </xf>
    <xf numFmtId="0" fontId="6" fillId="0" borderId="20"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8" xfId="0" applyFont="1" applyBorder="1" applyAlignment="1">
      <alignment horizontal="center" vertical="center" wrapText="1"/>
    </xf>
    <xf numFmtId="0" fontId="5" fillId="5" borderId="15" xfId="0" applyFont="1" applyFill="1" applyBorder="1" applyAlignment="1" applyProtection="1">
      <alignment horizontal="center" vertical="center" wrapText="1"/>
      <protection locked="0"/>
    </xf>
    <xf numFmtId="0" fontId="5" fillId="5" borderId="19" xfId="0" applyFont="1" applyFill="1" applyBorder="1" applyAlignment="1" applyProtection="1">
      <alignment horizontal="center" vertical="center" wrapText="1"/>
      <protection locked="0"/>
    </xf>
    <xf numFmtId="0" fontId="5" fillId="5" borderId="20" xfId="0" applyFont="1" applyFill="1" applyBorder="1" applyAlignment="1" applyProtection="1">
      <alignment horizontal="center" vertical="center" wrapText="1"/>
      <protection locked="0"/>
    </xf>
    <xf numFmtId="49" fontId="21" fillId="0" borderId="21" xfId="0" applyNumberFormat="1" applyFont="1" applyBorder="1" applyAlignment="1">
      <alignment horizontal="center" vertical="center" wrapText="1"/>
    </xf>
    <xf numFmtId="49" fontId="16" fillId="0" borderId="0" xfId="0" applyNumberFormat="1" applyFont="1" applyAlignment="1">
      <alignment horizontal="center" vertical="top" wrapText="1"/>
    </xf>
    <xf numFmtId="49" fontId="21" fillId="0" borderId="0" xfId="0" applyNumberFormat="1" applyFont="1" applyAlignment="1">
      <alignment horizontal="center" vertical="center" wrapText="1"/>
    </xf>
    <xf numFmtId="49" fontId="6" fillId="0" borderId="15" xfId="0" applyNumberFormat="1" applyFont="1" applyBorder="1" applyAlignment="1">
      <alignment horizontal="center" vertical="center" wrapText="1"/>
    </xf>
    <xf numFmtId="49" fontId="6" fillId="0" borderId="19" xfId="0" applyNumberFormat="1" applyFont="1" applyBorder="1" applyAlignment="1">
      <alignment horizontal="center" vertical="center" wrapText="1"/>
    </xf>
    <xf numFmtId="49" fontId="6" fillId="0" borderId="20" xfId="0" applyNumberFormat="1" applyFont="1" applyBorder="1" applyAlignment="1">
      <alignment horizontal="center" vertical="center" wrapText="1"/>
    </xf>
    <xf numFmtId="49" fontId="18" fillId="0" borderId="4" xfId="0" applyNumberFormat="1" applyFont="1" applyBorder="1" applyAlignment="1">
      <alignment horizontal="center" vertical="top" wrapText="1"/>
    </xf>
    <xf numFmtId="49" fontId="18" fillId="0" borderId="10" xfId="0" applyNumberFormat="1" applyFont="1" applyBorder="1" applyAlignment="1">
      <alignment horizontal="center" vertical="top" wrapText="1"/>
    </xf>
    <xf numFmtId="49" fontId="18" fillId="0" borderId="8" xfId="0" applyNumberFormat="1" applyFont="1" applyBorder="1" applyAlignment="1">
      <alignment horizontal="center" vertical="top" wrapText="1"/>
    </xf>
    <xf numFmtId="49" fontId="3" fillId="0" borderId="17" xfId="0" applyNumberFormat="1" applyFont="1" applyBorder="1" applyAlignment="1">
      <alignment horizontal="center" vertical="center" wrapText="1"/>
    </xf>
    <xf numFmtId="49" fontId="3" fillId="0" borderId="11" xfId="0" applyNumberFormat="1" applyFont="1" applyBorder="1" applyAlignment="1">
      <alignment horizontal="center" vertical="center" wrapText="1"/>
    </xf>
    <xf numFmtId="49" fontId="3" fillId="0" borderId="18" xfId="0" applyNumberFormat="1" applyFont="1" applyBorder="1" applyAlignment="1">
      <alignment horizontal="center" vertical="center" wrapText="1"/>
    </xf>
    <xf numFmtId="49" fontId="5" fillId="5" borderId="4" xfId="0" applyNumberFormat="1" applyFont="1" applyFill="1" applyBorder="1" applyAlignment="1" applyProtection="1">
      <alignment horizontal="center" vertical="center" wrapText="1"/>
      <protection locked="0"/>
    </xf>
    <xf numFmtId="49" fontId="5" fillId="5" borderId="10" xfId="0" applyNumberFormat="1" applyFont="1" applyFill="1" applyBorder="1" applyAlignment="1" applyProtection="1">
      <alignment horizontal="center" vertical="center" wrapText="1"/>
      <protection locked="0"/>
    </xf>
    <xf numFmtId="49" fontId="5" fillId="5" borderId="8" xfId="0" applyNumberFormat="1" applyFont="1" applyFill="1" applyBorder="1" applyAlignment="1" applyProtection="1">
      <alignment horizontal="center" vertical="center" wrapText="1"/>
      <protection locked="0"/>
    </xf>
    <xf numFmtId="0" fontId="21" fillId="0" borderId="21" xfId="0" applyFont="1" applyBorder="1" applyAlignment="1">
      <alignment horizontal="center" vertical="center" wrapText="1"/>
    </xf>
    <xf numFmtId="0" fontId="21" fillId="0" borderId="22" xfId="0" applyFont="1" applyBorder="1" applyAlignment="1">
      <alignment horizontal="center" vertical="center" wrapText="1"/>
    </xf>
    <xf numFmtId="0" fontId="21" fillId="0" borderId="3" xfId="0" applyFont="1" applyBorder="1" applyAlignment="1">
      <alignment horizontal="center" vertical="center"/>
    </xf>
    <xf numFmtId="0" fontId="21" fillId="0" borderId="0" xfId="0" applyFont="1" applyAlignment="1">
      <alignment horizontal="center" vertical="top"/>
    </xf>
  </cellXfs>
  <cellStyles count="4">
    <cellStyle name="Standaard" xfId="0" builtinId="0"/>
    <cellStyle name="Standaard 2" xfId="1" xr:uid="{00000000-0005-0000-0000-000001000000}"/>
    <cellStyle name="Standaard 2 2" xfId="3" xr:uid="{00000000-0005-0000-0000-000002000000}"/>
    <cellStyle name="Standaard 3" xfId="2" xr:uid="{00000000-0005-0000-0000-000003000000}"/>
  </cellStyles>
  <dxfs count="22">
    <dxf>
      <fill>
        <patternFill>
          <bgColor rgb="FFFF0000"/>
        </patternFill>
      </fill>
    </dxf>
    <dxf>
      <font>
        <color rgb="FF9C0006"/>
      </font>
      <fill>
        <patternFill>
          <bgColor rgb="FFFFC7CE"/>
        </patternFill>
      </fill>
    </dxf>
    <dxf>
      <fill>
        <patternFill>
          <bgColor rgb="FFFF0000"/>
        </patternFill>
      </fill>
    </dxf>
    <dxf>
      <font>
        <color rgb="FF9C0006"/>
      </font>
      <fill>
        <patternFill>
          <bgColor rgb="FFFFC7CE"/>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rgb="FFFF0000"/>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9746B5-F80E-4D9C-8CD7-75DD2E2E1AE5}">
  <sheetPr codeName="Blad1"/>
  <dimension ref="A1:K101"/>
  <sheetViews>
    <sheetView workbookViewId="0">
      <selection activeCell="F27" sqref="F27"/>
    </sheetView>
  </sheetViews>
  <sheetFormatPr defaultColWidth="8.85546875" defaultRowHeight="15"/>
  <sheetData>
    <row r="1" spans="1:11">
      <c r="A1" s="18" t="s">
        <v>0</v>
      </c>
      <c r="B1" s="18"/>
    </row>
    <row r="3" spans="1:11">
      <c r="A3" s="343" t="s">
        <v>1</v>
      </c>
      <c r="B3" s="343"/>
      <c r="C3" s="343"/>
      <c r="D3" s="343"/>
      <c r="E3" s="343"/>
      <c r="F3" s="343"/>
      <c r="G3" s="343"/>
      <c r="H3" s="343"/>
      <c r="I3" s="17"/>
      <c r="J3" s="17"/>
      <c r="K3" s="17"/>
    </row>
    <row r="5" spans="1:11">
      <c r="A5" s="343" t="s">
        <v>2</v>
      </c>
      <c r="B5" s="343"/>
      <c r="C5" s="343"/>
      <c r="D5" s="343"/>
      <c r="E5" s="343"/>
      <c r="F5" s="343"/>
      <c r="G5" s="343"/>
      <c r="H5" s="343"/>
      <c r="I5" s="343"/>
      <c r="J5" s="343"/>
      <c r="K5" s="343"/>
    </row>
    <row r="6" spans="1:11">
      <c r="A6" s="343"/>
      <c r="B6" s="343"/>
      <c r="C6" s="343"/>
      <c r="D6" s="343"/>
      <c r="E6" s="343"/>
      <c r="F6" s="343"/>
      <c r="G6" s="343"/>
      <c r="H6" s="343"/>
      <c r="I6" s="343"/>
      <c r="J6" s="343"/>
      <c r="K6" s="343"/>
    </row>
    <row r="7" spans="1:11">
      <c r="A7" s="13"/>
      <c r="B7" s="13"/>
      <c r="C7" s="13"/>
      <c r="D7" s="13"/>
      <c r="E7" s="13"/>
      <c r="F7" s="13"/>
      <c r="G7" s="13"/>
      <c r="H7" s="13"/>
      <c r="I7" s="13"/>
      <c r="J7" s="13"/>
      <c r="K7" s="13"/>
    </row>
    <row r="8" spans="1:11">
      <c r="A8" s="343" t="s">
        <v>3</v>
      </c>
      <c r="B8" s="343"/>
      <c r="C8" s="343"/>
      <c r="D8" s="343"/>
      <c r="E8" s="343"/>
      <c r="F8" s="343"/>
      <c r="G8" s="343"/>
      <c r="H8" s="343"/>
      <c r="I8" s="343"/>
      <c r="J8" s="343"/>
      <c r="K8" s="343"/>
    </row>
    <row r="9" spans="1:11">
      <c r="A9" s="343"/>
      <c r="B9" s="343"/>
      <c r="C9" s="343"/>
      <c r="D9" s="343"/>
      <c r="E9" s="343"/>
      <c r="F9" s="343"/>
      <c r="G9" s="343"/>
      <c r="H9" s="343"/>
      <c r="I9" s="343"/>
      <c r="J9" s="343"/>
      <c r="K9" s="343"/>
    </row>
    <row r="10" spans="1:11">
      <c r="A10" s="13"/>
      <c r="B10" s="13"/>
      <c r="C10" s="13"/>
      <c r="D10" s="13"/>
      <c r="E10" s="13"/>
      <c r="F10" s="13"/>
      <c r="G10" s="13"/>
      <c r="H10" s="13"/>
      <c r="I10" s="13"/>
      <c r="J10" s="13"/>
      <c r="K10" s="13"/>
    </row>
    <row r="11" spans="1:11">
      <c r="A11" s="343" t="s">
        <v>4</v>
      </c>
      <c r="B11" s="343"/>
      <c r="C11" s="343"/>
      <c r="D11" s="343"/>
      <c r="E11" s="343"/>
      <c r="F11" s="343"/>
      <c r="G11" s="343"/>
      <c r="H11" s="17"/>
      <c r="I11" s="13"/>
      <c r="J11" s="13"/>
      <c r="K11" s="13"/>
    </row>
    <row r="12" spans="1:11">
      <c r="A12" s="13"/>
      <c r="B12" s="13"/>
      <c r="C12" s="13"/>
      <c r="D12" s="13"/>
      <c r="E12" s="13"/>
      <c r="F12" s="13"/>
      <c r="G12" s="13"/>
      <c r="H12" s="13"/>
      <c r="I12" s="13"/>
      <c r="J12" s="13"/>
      <c r="K12" s="13"/>
    </row>
    <row r="13" spans="1:11">
      <c r="A13" t="s">
        <v>5</v>
      </c>
    </row>
    <row r="14" spans="1:11">
      <c r="A14" t="s">
        <v>6</v>
      </c>
    </row>
    <row r="15" spans="1:11">
      <c r="A15" t="s">
        <v>7</v>
      </c>
    </row>
    <row r="16" spans="1:11">
      <c r="A16" t="s">
        <v>8</v>
      </c>
    </row>
    <row r="17" spans="1:3">
      <c r="A17" t="s">
        <v>9</v>
      </c>
    </row>
    <row r="18" spans="1:3">
      <c r="A18" t="s">
        <v>10</v>
      </c>
    </row>
    <row r="19" spans="1:3">
      <c r="A19" t="s">
        <v>11</v>
      </c>
    </row>
    <row r="20" spans="1:3">
      <c r="A20" t="s">
        <v>12</v>
      </c>
    </row>
    <row r="21" spans="1:3">
      <c r="A21" t="s">
        <v>13</v>
      </c>
    </row>
    <row r="22" spans="1:3">
      <c r="A22" t="s">
        <v>14</v>
      </c>
    </row>
    <row r="23" spans="1:3">
      <c r="A23" t="s">
        <v>15</v>
      </c>
    </row>
    <row r="24" spans="1:3">
      <c r="A24" t="s">
        <v>16</v>
      </c>
    </row>
    <row r="26" spans="1:3">
      <c r="A26" t="s">
        <v>17</v>
      </c>
    </row>
    <row r="29" spans="1:3">
      <c r="A29" s="22" t="s">
        <v>18</v>
      </c>
      <c r="B29" s="22"/>
      <c r="C29" s="22" t="e">
        <f>'1. Algemeen'!#REF!+'2. Functionaliteitseisen'!F25+'8. Doorontwikkeling'!#REF!+'3. Architectuur en koppelingen'!F23+'6. Beheer en gebruik'!F32+'10. Demonstratie thema''s'!#REF!</f>
        <v>#REF!</v>
      </c>
    </row>
    <row r="100" spans="1:1">
      <c r="A100" t="s">
        <v>19</v>
      </c>
    </row>
    <row r="101" spans="1:1">
      <c r="A101" t="s">
        <v>20</v>
      </c>
    </row>
  </sheetData>
  <mergeCells count="4">
    <mergeCell ref="A5:K6"/>
    <mergeCell ref="A8:K9"/>
    <mergeCell ref="A11:G11"/>
    <mergeCell ref="A3:H3"/>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Blad10"/>
  <dimension ref="A1:AE919"/>
  <sheetViews>
    <sheetView zoomScale="110" zoomScaleNormal="110" workbookViewId="0">
      <selection activeCell="C5" sqref="C5"/>
    </sheetView>
  </sheetViews>
  <sheetFormatPr defaultColWidth="8.85546875" defaultRowHeight="12.75"/>
  <cols>
    <col min="1" max="1" width="6" style="4" customWidth="1"/>
    <col min="2" max="2" width="8.85546875" style="120" customWidth="1"/>
    <col min="3" max="3" width="99.5703125" style="4" customWidth="1"/>
    <col min="4" max="4" width="20.85546875" style="85" customWidth="1"/>
    <col min="5" max="5" width="17.85546875" style="65" customWidth="1"/>
    <col min="6" max="6" width="21.42578125" style="71" customWidth="1"/>
    <col min="7" max="7" width="40.42578125" style="71" customWidth="1"/>
    <col min="8" max="8" width="8.85546875" style="34"/>
    <col min="9" max="16384" width="8.85546875" style="4"/>
  </cols>
  <sheetData>
    <row r="1" spans="1:31" ht="29.25" customHeight="1">
      <c r="A1" s="417" t="s">
        <v>341</v>
      </c>
      <c r="B1" s="417"/>
      <c r="C1" s="418"/>
      <c r="F1" s="70"/>
      <c r="G1" s="70"/>
      <c r="H1" s="189">
        <f>SUM(H3:H5)</f>
        <v>3</v>
      </c>
      <c r="I1" s="70"/>
      <c r="J1" s="70"/>
      <c r="K1" s="70"/>
      <c r="L1" s="70"/>
      <c r="M1" s="70"/>
      <c r="N1" s="70"/>
      <c r="O1" s="70"/>
      <c r="P1" s="70"/>
      <c r="Q1" s="70"/>
      <c r="R1" s="70"/>
      <c r="S1" s="70"/>
      <c r="T1" s="70"/>
      <c r="U1" s="70"/>
      <c r="V1" s="70"/>
      <c r="W1" s="70"/>
      <c r="X1" s="70"/>
      <c r="Y1" s="70"/>
      <c r="Z1" s="70"/>
      <c r="AA1" s="70"/>
      <c r="AB1" s="70"/>
      <c r="AC1" s="70"/>
      <c r="AD1" s="70"/>
      <c r="AE1" s="70"/>
    </row>
    <row r="2" spans="1:31" ht="26.25" thickBot="1">
      <c r="A2" s="3"/>
      <c r="B2" s="141" t="s">
        <v>35</v>
      </c>
      <c r="C2" s="307" t="s">
        <v>36</v>
      </c>
      <c r="D2" s="308" t="s">
        <v>37</v>
      </c>
      <c r="E2" s="269" t="s">
        <v>38</v>
      </c>
      <c r="F2" s="193" t="s">
        <v>236</v>
      </c>
      <c r="G2" s="193" t="s">
        <v>236</v>
      </c>
      <c r="H2" s="189"/>
      <c r="I2" s="70"/>
      <c r="J2" s="70"/>
      <c r="K2" s="70"/>
      <c r="L2" s="70"/>
      <c r="M2" s="70"/>
      <c r="N2" s="70"/>
      <c r="O2" s="70"/>
      <c r="P2" s="70"/>
      <c r="Q2" s="70"/>
      <c r="R2" s="70"/>
      <c r="S2" s="70"/>
      <c r="T2" s="70"/>
      <c r="U2" s="70"/>
      <c r="V2" s="70"/>
      <c r="W2" s="70"/>
      <c r="X2" s="70"/>
      <c r="Y2" s="70"/>
      <c r="Z2" s="70"/>
      <c r="AA2" s="70"/>
      <c r="AB2" s="70"/>
      <c r="AC2" s="70"/>
      <c r="AD2" s="70"/>
      <c r="AE2" s="70"/>
    </row>
    <row r="3" spans="1:31" ht="15.95" customHeight="1">
      <c r="A3" s="35"/>
      <c r="B3" s="96" t="s">
        <v>42</v>
      </c>
      <c r="C3" s="79" t="s">
        <v>243</v>
      </c>
      <c r="D3" s="56" t="s">
        <v>78</v>
      </c>
      <c r="E3" s="184" t="s">
        <v>20</v>
      </c>
      <c r="F3" s="188"/>
      <c r="G3" s="70"/>
      <c r="H3" s="189">
        <f t="shared" ref="H3:H5" si="0">IF(E3="Nee",1,0)</f>
        <v>1</v>
      </c>
      <c r="I3" s="70"/>
      <c r="J3" s="70"/>
      <c r="K3" s="70"/>
      <c r="L3" s="70"/>
      <c r="M3" s="70"/>
      <c r="N3" s="70"/>
      <c r="O3" s="70"/>
      <c r="P3" s="70"/>
      <c r="Q3" s="70"/>
      <c r="R3" s="70"/>
      <c r="S3" s="70"/>
      <c r="T3" s="70"/>
      <c r="U3" s="70"/>
      <c r="V3" s="70"/>
      <c r="W3" s="70"/>
      <c r="X3" s="70"/>
      <c r="Y3" s="70"/>
      <c r="Z3" s="70"/>
      <c r="AA3" s="70"/>
      <c r="AB3" s="70"/>
      <c r="AC3" s="70"/>
      <c r="AD3" s="70"/>
      <c r="AE3" s="70"/>
    </row>
    <row r="4" spans="1:31" ht="15.95" customHeight="1">
      <c r="A4" s="35"/>
      <c r="B4" s="96" t="s">
        <v>45</v>
      </c>
      <c r="C4" s="79" t="s">
        <v>342</v>
      </c>
      <c r="D4" s="56" t="s">
        <v>78</v>
      </c>
      <c r="E4" s="184" t="s">
        <v>20</v>
      </c>
      <c r="F4" s="188"/>
      <c r="G4" s="70"/>
      <c r="H4" s="189">
        <f t="shared" si="0"/>
        <v>1</v>
      </c>
      <c r="I4" s="70"/>
      <c r="J4" s="70"/>
      <c r="K4" s="70"/>
      <c r="L4" s="70"/>
      <c r="M4" s="70"/>
      <c r="N4" s="70"/>
      <c r="O4" s="70"/>
      <c r="P4" s="70"/>
      <c r="Q4" s="70"/>
      <c r="R4" s="70"/>
      <c r="S4" s="70"/>
      <c r="T4" s="70"/>
      <c r="U4" s="70"/>
      <c r="V4" s="70"/>
      <c r="W4" s="70"/>
      <c r="X4" s="70"/>
      <c r="Y4" s="70"/>
      <c r="Z4" s="70"/>
      <c r="AA4" s="70"/>
      <c r="AB4" s="70"/>
      <c r="AC4" s="70"/>
      <c r="AD4" s="70"/>
      <c r="AE4" s="70"/>
    </row>
    <row r="5" spans="1:31" ht="16.5">
      <c r="B5" s="96" t="s">
        <v>183</v>
      </c>
      <c r="C5" s="33" t="s">
        <v>343</v>
      </c>
      <c r="D5" s="56" t="s">
        <v>78</v>
      </c>
      <c r="E5" s="184" t="s">
        <v>20</v>
      </c>
      <c r="F5" s="188"/>
      <c r="G5" s="70"/>
      <c r="H5" s="189">
        <f t="shared" si="0"/>
        <v>1</v>
      </c>
      <c r="I5" s="70"/>
      <c r="J5" s="70"/>
      <c r="K5" s="70"/>
      <c r="L5" s="70"/>
      <c r="M5" s="70"/>
      <c r="N5" s="70"/>
      <c r="O5" s="70"/>
      <c r="P5" s="70"/>
      <c r="Q5" s="70"/>
      <c r="R5" s="70"/>
      <c r="S5" s="70"/>
      <c r="T5" s="70"/>
      <c r="U5" s="70"/>
      <c r="V5" s="70"/>
      <c r="W5" s="70"/>
      <c r="X5" s="70"/>
      <c r="Y5" s="70"/>
      <c r="Z5" s="70"/>
      <c r="AA5" s="70"/>
      <c r="AB5" s="70"/>
      <c r="AC5" s="70"/>
      <c r="AD5" s="70"/>
      <c r="AE5" s="70"/>
    </row>
    <row r="6" spans="1:31" s="70" customFormat="1">
      <c r="B6" s="185"/>
      <c r="D6" s="186"/>
      <c r="E6" s="187"/>
      <c r="F6" s="188"/>
      <c r="H6" s="189"/>
    </row>
    <row r="7" spans="1:31" s="70" customFormat="1">
      <c r="B7" s="185"/>
      <c r="D7" s="186"/>
      <c r="E7" s="187"/>
      <c r="F7" s="188"/>
      <c r="H7" s="189"/>
    </row>
    <row r="8" spans="1:31" s="70" customFormat="1">
      <c r="B8" s="185"/>
      <c r="C8" s="190"/>
      <c r="D8" s="186"/>
      <c r="E8" s="187"/>
      <c r="F8" s="188"/>
      <c r="H8" s="189"/>
    </row>
    <row r="9" spans="1:31" s="70" customFormat="1">
      <c r="B9" s="185"/>
      <c r="C9" s="190"/>
      <c r="D9" s="186"/>
      <c r="E9" s="187"/>
      <c r="F9" s="188"/>
      <c r="H9" s="189"/>
    </row>
    <row r="10" spans="1:31" s="70" customFormat="1">
      <c r="B10" s="185"/>
      <c r="C10" s="190"/>
      <c r="D10" s="186"/>
      <c r="E10" s="187"/>
      <c r="F10" s="188"/>
      <c r="H10" s="189"/>
    </row>
    <row r="11" spans="1:31" s="70" customFormat="1">
      <c r="B11" s="185"/>
      <c r="C11" s="190"/>
      <c r="D11" s="186"/>
      <c r="E11" s="187"/>
      <c r="F11" s="188"/>
      <c r="H11" s="189"/>
    </row>
    <row r="12" spans="1:31" s="70" customFormat="1">
      <c r="B12" s="185"/>
      <c r="C12" s="190"/>
      <c r="D12" s="186"/>
      <c r="E12" s="187"/>
      <c r="F12" s="188"/>
      <c r="H12" s="189"/>
    </row>
    <row r="13" spans="1:31" s="70" customFormat="1">
      <c r="B13" s="185"/>
      <c r="D13" s="186"/>
      <c r="E13" s="187"/>
      <c r="F13" s="188"/>
      <c r="H13" s="189"/>
    </row>
    <row r="14" spans="1:31" s="70" customFormat="1">
      <c r="B14" s="185"/>
      <c r="D14" s="191"/>
      <c r="E14" s="192" t="s">
        <v>236</v>
      </c>
      <c r="H14" s="189"/>
    </row>
    <row r="15" spans="1:31" s="70" customFormat="1">
      <c r="B15" s="185"/>
      <c r="D15" s="191"/>
      <c r="E15" s="192"/>
      <c r="H15" s="189"/>
    </row>
    <row r="16" spans="1:31" s="70" customFormat="1">
      <c r="B16" s="185"/>
      <c r="D16" s="191"/>
      <c r="E16" s="192"/>
      <c r="H16" s="189"/>
    </row>
    <row r="17" spans="2:8" s="70" customFormat="1">
      <c r="B17" s="185"/>
      <c r="D17" s="191"/>
      <c r="E17" s="192"/>
      <c r="H17" s="189"/>
    </row>
    <row r="18" spans="2:8" s="70" customFormat="1">
      <c r="B18" s="185"/>
      <c r="D18" s="191"/>
      <c r="E18" s="192"/>
      <c r="H18" s="189"/>
    </row>
    <row r="19" spans="2:8" s="70" customFormat="1">
      <c r="B19" s="185"/>
      <c r="D19" s="191"/>
      <c r="E19" s="192"/>
      <c r="H19" s="189"/>
    </row>
    <row r="20" spans="2:8" s="70" customFormat="1">
      <c r="B20" s="185"/>
      <c r="D20" s="191"/>
      <c r="E20" s="192"/>
      <c r="H20" s="189"/>
    </row>
    <row r="21" spans="2:8" s="70" customFormat="1">
      <c r="B21" s="185"/>
      <c r="D21" s="191"/>
      <c r="E21" s="192"/>
      <c r="H21" s="189"/>
    </row>
    <row r="22" spans="2:8" s="70" customFormat="1">
      <c r="B22" s="185"/>
      <c r="D22" s="191"/>
      <c r="E22" s="192"/>
      <c r="H22" s="189"/>
    </row>
    <row r="23" spans="2:8" s="70" customFormat="1">
      <c r="B23" s="185"/>
      <c r="D23" s="191"/>
      <c r="E23" s="192"/>
      <c r="H23" s="189"/>
    </row>
    <row r="24" spans="2:8" s="70" customFormat="1">
      <c r="B24" s="185"/>
      <c r="D24" s="191"/>
      <c r="E24" s="192"/>
      <c r="H24" s="189"/>
    </row>
    <row r="25" spans="2:8" s="70" customFormat="1">
      <c r="B25" s="185"/>
      <c r="D25" s="191"/>
      <c r="E25" s="192"/>
      <c r="H25" s="189"/>
    </row>
    <row r="26" spans="2:8" s="70" customFormat="1">
      <c r="B26" s="185"/>
      <c r="D26" s="191"/>
      <c r="E26" s="192"/>
      <c r="H26" s="189"/>
    </row>
    <row r="27" spans="2:8" s="70" customFormat="1">
      <c r="B27" s="185"/>
      <c r="D27" s="191"/>
      <c r="E27" s="192"/>
      <c r="H27" s="189"/>
    </row>
    <row r="28" spans="2:8" s="70" customFormat="1">
      <c r="B28" s="185"/>
      <c r="D28" s="191"/>
      <c r="E28" s="192"/>
      <c r="H28" s="189"/>
    </row>
    <row r="29" spans="2:8" s="70" customFormat="1">
      <c r="B29" s="185"/>
      <c r="D29" s="191"/>
      <c r="E29" s="192"/>
      <c r="H29" s="189"/>
    </row>
    <row r="30" spans="2:8" s="70" customFormat="1">
      <c r="B30" s="185"/>
      <c r="D30" s="191"/>
      <c r="E30" s="192"/>
      <c r="H30" s="189"/>
    </row>
    <row r="31" spans="2:8" s="70" customFormat="1">
      <c r="B31" s="185"/>
      <c r="D31" s="191"/>
      <c r="E31" s="192"/>
      <c r="H31" s="189"/>
    </row>
    <row r="32" spans="2:8" s="70" customFormat="1">
      <c r="B32" s="185"/>
      <c r="D32" s="191"/>
      <c r="E32" s="192"/>
      <c r="H32" s="189"/>
    </row>
    <row r="33" spans="2:8" s="70" customFormat="1">
      <c r="B33" s="185"/>
      <c r="D33" s="191"/>
      <c r="E33" s="192"/>
      <c r="H33" s="189"/>
    </row>
    <row r="34" spans="2:8" s="70" customFormat="1">
      <c r="B34" s="185"/>
      <c r="D34" s="191"/>
      <c r="E34" s="192"/>
      <c r="H34" s="189"/>
    </row>
    <row r="35" spans="2:8" s="70" customFormat="1">
      <c r="B35" s="185"/>
      <c r="D35" s="191"/>
      <c r="E35" s="192"/>
      <c r="H35" s="189"/>
    </row>
    <row r="36" spans="2:8" s="70" customFormat="1">
      <c r="B36" s="185"/>
      <c r="D36" s="191"/>
      <c r="E36" s="192"/>
      <c r="H36" s="189"/>
    </row>
    <row r="37" spans="2:8" s="70" customFormat="1">
      <c r="B37" s="185"/>
      <c r="D37" s="191"/>
      <c r="E37" s="192"/>
      <c r="H37" s="189"/>
    </row>
    <row r="38" spans="2:8" s="70" customFormat="1">
      <c r="B38" s="185"/>
      <c r="D38" s="191"/>
      <c r="E38" s="192"/>
      <c r="H38" s="189"/>
    </row>
    <row r="39" spans="2:8" s="70" customFormat="1">
      <c r="B39" s="185"/>
      <c r="D39" s="191"/>
      <c r="E39" s="192"/>
      <c r="H39" s="189"/>
    </row>
    <row r="40" spans="2:8" s="70" customFormat="1">
      <c r="B40" s="185"/>
      <c r="D40" s="191"/>
      <c r="E40" s="192"/>
      <c r="H40" s="189"/>
    </row>
    <row r="41" spans="2:8" s="70" customFormat="1">
      <c r="B41" s="185"/>
      <c r="D41" s="191"/>
      <c r="E41" s="192"/>
      <c r="H41" s="189"/>
    </row>
    <row r="42" spans="2:8" s="70" customFormat="1">
      <c r="B42" s="185"/>
      <c r="D42" s="191"/>
      <c r="E42" s="192"/>
      <c r="H42" s="189"/>
    </row>
    <row r="43" spans="2:8" s="70" customFormat="1">
      <c r="B43" s="185"/>
      <c r="D43" s="191"/>
      <c r="E43" s="192"/>
      <c r="H43" s="189"/>
    </row>
    <row r="44" spans="2:8" s="70" customFormat="1">
      <c r="B44" s="185"/>
      <c r="D44" s="191"/>
      <c r="E44" s="192"/>
      <c r="H44" s="189"/>
    </row>
    <row r="45" spans="2:8" s="70" customFormat="1">
      <c r="B45" s="185"/>
      <c r="D45" s="191"/>
      <c r="E45" s="192"/>
      <c r="H45" s="189"/>
    </row>
    <row r="46" spans="2:8" s="70" customFormat="1">
      <c r="B46" s="185"/>
      <c r="D46" s="191"/>
      <c r="E46" s="192"/>
      <c r="H46" s="189"/>
    </row>
    <row r="47" spans="2:8" s="70" customFormat="1">
      <c r="B47" s="185"/>
      <c r="D47" s="191"/>
      <c r="E47" s="192"/>
      <c r="H47" s="189"/>
    </row>
    <row r="48" spans="2:8" s="70" customFormat="1">
      <c r="B48" s="185"/>
      <c r="D48" s="191"/>
      <c r="E48" s="192"/>
      <c r="H48" s="189"/>
    </row>
    <row r="49" spans="2:8" s="70" customFormat="1">
      <c r="B49" s="185"/>
      <c r="D49" s="191"/>
      <c r="E49" s="192"/>
      <c r="H49" s="189"/>
    </row>
    <row r="50" spans="2:8" s="70" customFormat="1">
      <c r="B50" s="185"/>
      <c r="D50" s="191"/>
      <c r="E50" s="192"/>
      <c r="H50" s="189"/>
    </row>
    <row r="51" spans="2:8" s="70" customFormat="1">
      <c r="B51" s="185"/>
      <c r="D51" s="191"/>
      <c r="E51" s="192"/>
      <c r="H51" s="189"/>
    </row>
    <row r="52" spans="2:8" s="70" customFormat="1">
      <c r="B52" s="185"/>
      <c r="D52" s="191"/>
      <c r="E52" s="192"/>
      <c r="H52" s="189"/>
    </row>
    <row r="53" spans="2:8" s="70" customFormat="1">
      <c r="B53" s="185"/>
      <c r="D53" s="191"/>
      <c r="E53" s="192"/>
      <c r="H53" s="189"/>
    </row>
    <row r="54" spans="2:8" s="70" customFormat="1">
      <c r="B54" s="185"/>
      <c r="D54" s="191"/>
      <c r="E54" s="192"/>
      <c r="H54" s="189"/>
    </row>
    <row r="55" spans="2:8" s="70" customFormat="1">
      <c r="B55" s="185"/>
      <c r="D55" s="191"/>
      <c r="E55" s="192"/>
      <c r="H55" s="189"/>
    </row>
    <row r="56" spans="2:8" s="70" customFormat="1">
      <c r="B56" s="185"/>
      <c r="D56" s="191"/>
      <c r="E56" s="192"/>
      <c r="H56" s="189"/>
    </row>
    <row r="57" spans="2:8" s="70" customFormat="1">
      <c r="B57" s="185"/>
      <c r="D57" s="191"/>
      <c r="E57" s="192"/>
      <c r="H57" s="189"/>
    </row>
    <row r="58" spans="2:8" s="70" customFormat="1">
      <c r="B58" s="185"/>
      <c r="D58" s="191"/>
      <c r="E58" s="192"/>
      <c r="H58" s="189"/>
    </row>
    <row r="59" spans="2:8" s="70" customFormat="1">
      <c r="B59" s="185"/>
      <c r="D59" s="191"/>
      <c r="E59" s="192"/>
      <c r="H59" s="189"/>
    </row>
    <row r="60" spans="2:8" s="70" customFormat="1">
      <c r="B60" s="185"/>
      <c r="D60" s="191"/>
      <c r="E60" s="192"/>
      <c r="H60" s="189"/>
    </row>
    <row r="61" spans="2:8" s="70" customFormat="1">
      <c r="B61" s="185"/>
      <c r="D61" s="191"/>
      <c r="E61" s="192"/>
      <c r="H61" s="189"/>
    </row>
    <row r="62" spans="2:8" s="70" customFormat="1">
      <c r="B62" s="185"/>
      <c r="D62" s="191"/>
      <c r="E62" s="192"/>
      <c r="H62" s="189"/>
    </row>
    <row r="63" spans="2:8" s="70" customFormat="1">
      <c r="B63" s="185"/>
      <c r="D63" s="191"/>
      <c r="E63" s="192"/>
      <c r="H63" s="189"/>
    </row>
    <row r="64" spans="2:8" s="70" customFormat="1">
      <c r="B64" s="185"/>
      <c r="D64" s="191"/>
      <c r="E64" s="192"/>
      <c r="H64" s="189"/>
    </row>
    <row r="65" spans="2:8" s="70" customFormat="1">
      <c r="B65" s="185"/>
      <c r="D65" s="191"/>
      <c r="E65" s="192"/>
      <c r="H65" s="189"/>
    </row>
    <row r="66" spans="2:8" s="70" customFormat="1">
      <c r="B66" s="185"/>
      <c r="D66" s="191"/>
      <c r="E66" s="192"/>
      <c r="H66" s="189"/>
    </row>
    <row r="67" spans="2:8" s="70" customFormat="1">
      <c r="B67" s="185"/>
      <c r="D67" s="191"/>
      <c r="E67" s="192"/>
      <c r="H67" s="189"/>
    </row>
    <row r="68" spans="2:8" s="70" customFormat="1">
      <c r="B68" s="185"/>
      <c r="D68" s="191"/>
      <c r="E68" s="192"/>
      <c r="H68" s="189"/>
    </row>
    <row r="69" spans="2:8" s="70" customFormat="1">
      <c r="B69" s="185"/>
      <c r="D69" s="191"/>
      <c r="E69" s="192"/>
      <c r="H69" s="189"/>
    </row>
    <row r="70" spans="2:8" s="70" customFormat="1">
      <c r="B70" s="185"/>
      <c r="D70" s="191"/>
      <c r="E70" s="192"/>
      <c r="H70" s="189"/>
    </row>
    <row r="71" spans="2:8" s="70" customFormat="1">
      <c r="B71" s="185"/>
      <c r="D71" s="191"/>
      <c r="E71" s="192"/>
      <c r="H71" s="189"/>
    </row>
    <row r="72" spans="2:8" s="70" customFormat="1">
      <c r="B72" s="185"/>
      <c r="D72" s="191"/>
      <c r="E72" s="192"/>
      <c r="H72" s="189"/>
    </row>
    <row r="73" spans="2:8" s="70" customFormat="1">
      <c r="B73" s="185"/>
      <c r="D73" s="191"/>
      <c r="E73" s="192"/>
      <c r="H73" s="189"/>
    </row>
    <row r="74" spans="2:8" s="70" customFormat="1">
      <c r="B74" s="185"/>
      <c r="D74" s="191"/>
      <c r="E74" s="192"/>
      <c r="H74" s="189"/>
    </row>
    <row r="75" spans="2:8" s="70" customFormat="1">
      <c r="B75" s="185"/>
      <c r="D75" s="191"/>
      <c r="E75" s="192"/>
      <c r="H75" s="189"/>
    </row>
    <row r="76" spans="2:8" s="70" customFormat="1">
      <c r="B76" s="185"/>
      <c r="D76" s="191"/>
      <c r="E76" s="192"/>
      <c r="H76" s="189"/>
    </row>
    <row r="77" spans="2:8" s="70" customFormat="1">
      <c r="B77" s="185"/>
      <c r="D77" s="191"/>
      <c r="E77" s="192"/>
      <c r="H77" s="189"/>
    </row>
    <row r="78" spans="2:8" s="70" customFormat="1">
      <c r="B78" s="185"/>
      <c r="D78" s="191"/>
      <c r="E78" s="192"/>
      <c r="H78" s="189"/>
    </row>
    <row r="79" spans="2:8" s="70" customFormat="1">
      <c r="B79" s="185"/>
      <c r="D79" s="191"/>
      <c r="E79" s="192"/>
      <c r="H79" s="189"/>
    </row>
    <row r="80" spans="2:8" s="70" customFormat="1">
      <c r="B80" s="185"/>
      <c r="D80" s="191"/>
      <c r="E80" s="192"/>
      <c r="H80" s="189"/>
    </row>
    <row r="81" spans="2:8" s="70" customFormat="1">
      <c r="B81" s="185"/>
      <c r="D81" s="191"/>
      <c r="E81" s="192"/>
      <c r="H81" s="189"/>
    </row>
    <row r="82" spans="2:8" s="70" customFormat="1">
      <c r="B82" s="185"/>
      <c r="D82" s="191"/>
      <c r="E82" s="192"/>
      <c r="H82" s="189"/>
    </row>
    <row r="83" spans="2:8" s="70" customFormat="1">
      <c r="B83" s="185"/>
      <c r="D83" s="191"/>
      <c r="E83" s="192"/>
      <c r="H83" s="189"/>
    </row>
    <row r="84" spans="2:8" s="70" customFormat="1">
      <c r="B84" s="185"/>
      <c r="D84" s="191"/>
      <c r="E84" s="192"/>
      <c r="H84" s="189"/>
    </row>
    <row r="85" spans="2:8" s="70" customFormat="1">
      <c r="B85" s="185"/>
      <c r="D85" s="191"/>
      <c r="E85" s="192"/>
      <c r="H85" s="189"/>
    </row>
    <row r="86" spans="2:8" s="70" customFormat="1">
      <c r="B86" s="185"/>
      <c r="D86" s="191"/>
      <c r="E86" s="192"/>
      <c r="H86" s="189"/>
    </row>
    <row r="87" spans="2:8" s="70" customFormat="1">
      <c r="B87" s="185"/>
      <c r="D87" s="191"/>
      <c r="E87" s="192"/>
      <c r="H87" s="189"/>
    </row>
    <row r="88" spans="2:8" s="70" customFormat="1">
      <c r="B88" s="185"/>
      <c r="D88" s="191"/>
      <c r="E88" s="192"/>
      <c r="H88" s="189"/>
    </row>
    <row r="89" spans="2:8" s="70" customFormat="1">
      <c r="B89" s="185"/>
      <c r="D89" s="191"/>
      <c r="E89" s="192"/>
      <c r="H89" s="189"/>
    </row>
    <row r="90" spans="2:8" s="70" customFormat="1">
      <c r="B90" s="185"/>
      <c r="D90" s="191"/>
      <c r="E90" s="192"/>
      <c r="H90" s="189"/>
    </row>
    <row r="91" spans="2:8" s="70" customFormat="1">
      <c r="B91" s="185"/>
      <c r="D91" s="191"/>
      <c r="E91" s="192"/>
      <c r="H91" s="189"/>
    </row>
    <row r="92" spans="2:8" s="70" customFormat="1">
      <c r="B92" s="185"/>
      <c r="D92" s="191"/>
      <c r="E92" s="192"/>
      <c r="H92" s="189"/>
    </row>
    <row r="93" spans="2:8" s="70" customFormat="1">
      <c r="B93" s="185"/>
      <c r="D93" s="191"/>
      <c r="E93" s="192"/>
      <c r="H93" s="189"/>
    </row>
    <row r="94" spans="2:8" s="70" customFormat="1">
      <c r="B94" s="185"/>
      <c r="D94" s="191"/>
      <c r="E94" s="192"/>
      <c r="H94" s="189"/>
    </row>
    <row r="95" spans="2:8" s="70" customFormat="1">
      <c r="B95" s="185"/>
      <c r="D95" s="191"/>
      <c r="E95" s="192"/>
      <c r="H95" s="189"/>
    </row>
    <row r="96" spans="2:8" s="70" customFormat="1">
      <c r="B96" s="185"/>
      <c r="D96" s="191"/>
      <c r="E96" s="192"/>
      <c r="H96" s="189"/>
    </row>
    <row r="97" spans="2:8" s="70" customFormat="1">
      <c r="B97" s="185"/>
      <c r="D97" s="191"/>
      <c r="E97" s="192"/>
      <c r="H97" s="189"/>
    </row>
    <row r="98" spans="2:8">
      <c r="D98" s="142"/>
      <c r="E98" s="118"/>
      <c r="F98" s="70"/>
      <c r="G98" s="70"/>
    </row>
    <row r="99" spans="2:8">
      <c r="D99" s="142"/>
      <c r="E99" s="118"/>
      <c r="F99" s="70"/>
      <c r="G99" s="70"/>
    </row>
    <row r="100" spans="2:8">
      <c r="D100" s="142"/>
      <c r="E100" s="118"/>
      <c r="F100" s="70"/>
      <c r="G100" s="70"/>
    </row>
    <row r="101" spans="2:8">
      <c r="D101" s="142"/>
      <c r="E101" s="118"/>
      <c r="F101" s="70"/>
      <c r="G101" s="70"/>
    </row>
    <row r="102" spans="2:8">
      <c r="D102" s="142"/>
      <c r="E102" s="118"/>
      <c r="F102" s="70"/>
      <c r="G102" s="70"/>
    </row>
    <row r="103" spans="2:8">
      <c r="D103" s="142"/>
      <c r="E103" s="118"/>
      <c r="F103" s="70"/>
      <c r="G103" s="70"/>
    </row>
    <row r="104" spans="2:8">
      <c r="D104" s="142"/>
      <c r="E104" s="118"/>
      <c r="F104" s="70"/>
      <c r="G104" s="70"/>
    </row>
    <row r="105" spans="2:8">
      <c r="D105" s="142"/>
      <c r="E105" s="118"/>
      <c r="F105" s="70"/>
      <c r="G105" s="70"/>
    </row>
    <row r="106" spans="2:8">
      <c r="D106" s="142"/>
      <c r="E106" s="118"/>
      <c r="F106" s="70"/>
      <c r="G106" s="70"/>
    </row>
    <row r="107" spans="2:8">
      <c r="D107" s="142"/>
      <c r="E107" s="118"/>
      <c r="F107" s="70"/>
      <c r="G107" s="70"/>
    </row>
    <row r="108" spans="2:8">
      <c r="D108" s="142"/>
      <c r="E108" s="118"/>
      <c r="F108" s="70"/>
      <c r="G108" s="70"/>
    </row>
    <row r="109" spans="2:8">
      <c r="D109" s="142"/>
      <c r="E109" s="118"/>
      <c r="F109" s="70"/>
      <c r="G109" s="70"/>
    </row>
    <row r="110" spans="2:8">
      <c r="D110" s="142"/>
      <c r="E110" s="118"/>
      <c r="F110" s="70"/>
      <c r="G110" s="70"/>
    </row>
    <row r="111" spans="2:8">
      <c r="D111" s="142"/>
      <c r="E111" s="118"/>
      <c r="F111" s="70"/>
      <c r="G111" s="70"/>
    </row>
    <row r="112" spans="2:8">
      <c r="D112" s="142"/>
      <c r="E112" s="118"/>
      <c r="F112" s="70"/>
      <c r="G112" s="70"/>
    </row>
    <row r="113" spans="4:7">
      <c r="D113" s="142"/>
      <c r="E113" s="118"/>
      <c r="F113" s="70"/>
      <c r="G113" s="70"/>
    </row>
    <row r="114" spans="4:7">
      <c r="D114" s="142"/>
      <c r="E114" s="118"/>
      <c r="F114" s="70"/>
      <c r="G114" s="70"/>
    </row>
    <row r="115" spans="4:7">
      <c r="D115" s="142"/>
      <c r="E115" s="118"/>
      <c r="F115" s="70"/>
      <c r="G115" s="70"/>
    </row>
    <row r="116" spans="4:7">
      <c r="D116" s="142"/>
      <c r="E116" s="118"/>
      <c r="F116" s="70"/>
      <c r="G116" s="70"/>
    </row>
    <row r="117" spans="4:7">
      <c r="D117" s="142"/>
      <c r="E117" s="118"/>
      <c r="F117" s="70"/>
      <c r="G117" s="70"/>
    </row>
    <row r="118" spans="4:7">
      <c r="D118" s="142"/>
      <c r="E118" s="118"/>
      <c r="F118" s="70"/>
      <c r="G118" s="70"/>
    </row>
    <row r="119" spans="4:7">
      <c r="D119" s="142"/>
      <c r="E119" s="118"/>
      <c r="F119" s="70"/>
      <c r="G119" s="70"/>
    </row>
    <row r="120" spans="4:7">
      <c r="D120" s="142"/>
      <c r="E120" s="118"/>
      <c r="F120" s="70"/>
      <c r="G120" s="70"/>
    </row>
    <row r="121" spans="4:7">
      <c r="D121" s="142"/>
      <c r="E121" s="118"/>
      <c r="F121" s="70"/>
      <c r="G121" s="70"/>
    </row>
    <row r="122" spans="4:7">
      <c r="D122" s="142"/>
      <c r="E122" s="118"/>
      <c r="F122" s="70"/>
      <c r="G122" s="70"/>
    </row>
    <row r="123" spans="4:7">
      <c r="D123" s="142"/>
      <c r="E123" s="118"/>
      <c r="F123" s="70"/>
      <c r="G123" s="70"/>
    </row>
    <row r="124" spans="4:7">
      <c r="D124" s="142"/>
      <c r="E124" s="118"/>
      <c r="F124" s="70"/>
      <c r="G124" s="70"/>
    </row>
    <row r="125" spans="4:7">
      <c r="D125" s="142"/>
      <c r="E125" s="118"/>
      <c r="F125" s="70"/>
      <c r="G125" s="70"/>
    </row>
    <row r="126" spans="4:7">
      <c r="D126" s="142"/>
      <c r="E126" s="118"/>
      <c r="F126" s="70"/>
      <c r="G126" s="70"/>
    </row>
    <row r="127" spans="4:7">
      <c r="D127" s="142"/>
      <c r="E127" s="118"/>
      <c r="F127" s="70"/>
      <c r="G127" s="70"/>
    </row>
    <row r="128" spans="4:7">
      <c r="D128" s="142"/>
      <c r="E128" s="118"/>
      <c r="F128" s="70"/>
      <c r="G128" s="70"/>
    </row>
    <row r="129" spans="4:7">
      <c r="D129" s="142"/>
      <c r="E129" s="118"/>
      <c r="F129" s="70"/>
      <c r="G129" s="70"/>
    </row>
    <row r="130" spans="4:7">
      <c r="D130" s="142"/>
      <c r="E130" s="118"/>
      <c r="F130" s="70"/>
      <c r="G130" s="70"/>
    </row>
    <row r="131" spans="4:7">
      <c r="D131" s="142"/>
      <c r="E131" s="118"/>
      <c r="F131" s="70"/>
      <c r="G131" s="70"/>
    </row>
    <row r="132" spans="4:7">
      <c r="D132" s="142"/>
      <c r="E132" s="118"/>
      <c r="F132" s="70"/>
      <c r="G132" s="70"/>
    </row>
    <row r="133" spans="4:7">
      <c r="D133" s="142"/>
      <c r="E133" s="118"/>
      <c r="F133" s="70"/>
      <c r="G133" s="70"/>
    </row>
    <row r="134" spans="4:7">
      <c r="D134" s="142"/>
      <c r="E134" s="118"/>
      <c r="F134" s="70"/>
      <c r="G134" s="70"/>
    </row>
    <row r="135" spans="4:7">
      <c r="D135" s="142"/>
      <c r="E135" s="118"/>
      <c r="F135" s="70"/>
      <c r="G135" s="70"/>
    </row>
    <row r="136" spans="4:7">
      <c r="D136" s="142"/>
      <c r="E136" s="118"/>
      <c r="F136" s="70"/>
      <c r="G136" s="70"/>
    </row>
    <row r="137" spans="4:7">
      <c r="D137" s="142"/>
      <c r="E137" s="118"/>
      <c r="F137" s="70"/>
      <c r="G137" s="70"/>
    </row>
    <row r="138" spans="4:7">
      <c r="D138" s="142"/>
      <c r="E138" s="118"/>
      <c r="F138" s="70"/>
      <c r="G138" s="70"/>
    </row>
    <row r="139" spans="4:7">
      <c r="D139" s="142"/>
      <c r="E139" s="118"/>
      <c r="F139" s="70"/>
      <c r="G139" s="70"/>
    </row>
    <row r="140" spans="4:7">
      <c r="D140" s="142"/>
      <c r="E140" s="118"/>
      <c r="F140" s="70"/>
      <c r="G140" s="70"/>
    </row>
    <row r="141" spans="4:7">
      <c r="D141" s="142"/>
      <c r="E141" s="118"/>
      <c r="F141" s="70"/>
      <c r="G141" s="70"/>
    </row>
    <row r="142" spans="4:7">
      <c r="D142" s="142"/>
      <c r="E142" s="118"/>
      <c r="F142" s="70"/>
      <c r="G142" s="70"/>
    </row>
    <row r="143" spans="4:7">
      <c r="D143" s="142"/>
      <c r="E143" s="118"/>
      <c r="F143" s="70"/>
      <c r="G143" s="70"/>
    </row>
    <row r="144" spans="4:7">
      <c r="D144" s="142"/>
      <c r="E144" s="118"/>
      <c r="F144" s="70"/>
      <c r="G144" s="70"/>
    </row>
    <row r="145" spans="4:7">
      <c r="D145" s="142"/>
      <c r="E145" s="118"/>
      <c r="F145" s="70"/>
      <c r="G145" s="70"/>
    </row>
    <row r="146" spans="4:7">
      <c r="D146" s="142"/>
      <c r="E146" s="118"/>
      <c r="F146" s="70"/>
      <c r="G146" s="70"/>
    </row>
    <row r="147" spans="4:7">
      <c r="D147" s="142"/>
      <c r="E147" s="118"/>
      <c r="F147" s="70"/>
      <c r="G147" s="70"/>
    </row>
    <row r="148" spans="4:7">
      <c r="D148" s="142"/>
      <c r="E148" s="118"/>
      <c r="F148" s="70"/>
      <c r="G148" s="70"/>
    </row>
    <row r="149" spans="4:7">
      <c r="D149" s="142"/>
      <c r="E149" s="118"/>
      <c r="F149" s="70"/>
      <c r="G149" s="70"/>
    </row>
    <row r="150" spans="4:7">
      <c r="D150" s="142"/>
      <c r="E150" s="118"/>
      <c r="F150" s="70"/>
      <c r="G150" s="70"/>
    </row>
    <row r="151" spans="4:7">
      <c r="D151" s="142"/>
      <c r="E151" s="118"/>
      <c r="F151" s="70"/>
      <c r="G151" s="70"/>
    </row>
    <row r="152" spans="4:7">
      <c r="D152" s="142"/>
      <c r="E152" s="118"/>
      <c r="F152" s="70"/>
      <c r="G152" s="70"/>
    </row>
    <row r="153" spans="4:7">
      <c r="D153" s="142"/>
      <c r="E153" s="118"/>
      <c r="F153" s="70"/>
      <c r="G153" s="70"/>
    </row>
    <row r="154" spans="4:7">
      <c r="D154" s="142"/>
      <c r="E154" s="118"/>
      <c r="F154" s="70"/>
      <c r="G154" s="70"/>
    </row>
    <row r="155" spans="4:7">
      <c r="D155" s="142"/>
      <c r="E155" s="118"/>
      <c r="F155" s="70"/>
      <c r="G155" s="70"/>
    </row>
    <row r="156" spans="4:7">
      <c r="D156" s="142"/>
      <c r="E156" s="118"/>
      <c r="F156" s="70"/>
      <c r="G156" s="70"/>
    </row>
    <row r="157" spans="4:7">
      <c r="D157" s="142"/>
      <c r="E157" s="118"/>
      <c r="F157" s="70"/>
      <c r="G157" s="70"/>
    </row>
    <row r="158" spans="4:7">
      <c r="D158" s="142"/>
      <c r="E158" s="118"/>
      <c r="F158" s="70"/>
      <c r="G158" s="70"/>
    </row>
    <row r="159" spans="4:7">
      <c r="D159" s="142"/>
      <c r="E159" s="118"/>
      <c r="F159" s="70"/>
      <c r="G159" s="70"/>
    </row>
    <row r="160" spans="4:7">
      <c r="D160" s="142"/>
      <c r="E160" s="118"/>
      <c r="F160" s="70"/>
      <c r="G160" s="70"/>
    </row>
    <row r="161" spans="4:7">
      <c r="D161" s="142"/>
      <c r="E161" s="118"/>
      <c r="F161" s="70"/>
      <c r="G161" s="70"/>
    </row>
    <row r="162" spans="4:7">
      <c r="D162" s="142"/>
      <c r="E162" s="118"/>
      <c r="F162" s="70"/>
      <c r="G162" s="70"/>
    </row>
    <row r="163" spans="4:7">
      <c r="D163" s="142"/>
      <c r="E163" s="118"/>
      <c r="F163" s="70"/>
      <c r="G163" s="70"/>
    </row>
    <row r="164" spans="4:7">
      <c r="D164" s="142"/>
      <c r="E164" s="118"/>
      <c r="F164" s="70"/>
      <c r="G164" s="70"/>
    </row>
    <row r="165" spans="4:7">
      <c r="D165" s="142"/>
      <c r="E165" s="118"/>
      <c r="F165" s="70"/>
      <c r="G165" s="70"/>
    </row>
    <row r="166" spans="4:7">
      <c r="D166" s="142"/>
      <c r="E166" s="118"/>
      <c r="F166" s="70"/>
      <c r="G166" s="70"/>
    </row>
    <row r="167" spans="4:7">
      <c r="D167" s="142"/>
      <c r="E167" s="118"/>
      <c r="F167" s="70"/>
      <c r="G167" s="70"/>
    </row>
    <row r="168" spans="4:7">
      <c r="D168" s="142"/>
      <c r="E168" s="118"/>
      <c r="F168" s="70"/>
      <c r="G168" s="70"/>
    </row>
    <row r="169" spans="4:7">
      <c r="D169" s="142"/>
      <c r="E169" s="118"/>
      <c r="F169" s="70"/>
      <c r="G169" s="70"/>
    </row>
    <row r="170" spans="4:7">
      <c r="D170" s="142"/>
      <c r="E170" s="118"/>
      <c r="F170" s="70"/>
      <c r="G170" s="70"/>
    </row>
    <row r="171" spans="4:7">
      <c r="D171" s="142"/>
      <c r="E171" s="118"/>
      <c r="F171" s="70"/>
      <c r="G171" s="70"/>
    </row>
    <row r="172" spans="4:7">
      <c r="D172" s="142"/>
      <c r="E172" s="118"/>
      <c r="F172" s="70"/>
      <c r="G172" s="70"/>
    </row>
    <row r="173" spans="4:7">
      <c r="D173" s="142"/>
      <c r="E173" s="118"/>
      <c r="F173" s="70"/>
      <c r="G173" s="70"/>
    </row>
    <row r="174" spans="4:7">
      <c r="D174" s="142"/>
      <c r="E174" s="118"/>
      <c r="F174" s="70"/>
      <c r="G174" s="70"/>
    </row>
    <row r="175" spans="4:7">
      <c r="D175" s="142"/>
      <c r="E175" s="118"/>
      <c r="F175" s="70"/>
      <c r="G175" s="70"/>
    </row>
    <row r="176" spans="4:7">
      <c r="D176" s="142"/>
      <c r="E176" s="118"/>
      <c r="F176" s="70"/>
      <c r="G176" s="70"/>
    </row>
    <row r="177" spans="4:7">
      <c r="D177" s="142"/>
      <c r="E177" s="118"/>
      <c r="F177" s="70"/>
      <c r="G177" s="70"/>
    </row>
    <row r="178" spans="4:7">
      <c r="D178" s="142"/>
      <c r="E178" s="118"/>
      <c r="F178" s="70"/>
      <c r="G178" s="70"/>
    </row>
    <row r="179" spans="4:7">
      <c r="D179" s="142"/>
      <c r="E179" s="118"/>
      <c r="F179" s="70"/>
      <c r="G179" s="70"/>
    </row>
    <row r="180" spans="4:7">
      <c r="D180" s="142"/>
      <c r="E180" s="118"/>
      <c r="F180" s="70"/>
      <c r="G180" s="70"/>
    </row>
    <row r="181" spans="4:7">
      <c r="D181" s="142"/>
      <c r="E181" s="118"/>
      <c r="F181" s="70"/>
      <c r="G181" s="70"/>
    </row>
    <row r="182" spans="4:7">
      <c r="D182" s="142"/>
      <c r="E182" s="118"/>
      <c r="F182" s="70"/>
      <c r="G182" s="70"/>
    </row>
    <row r="183" spans="4:7">
      <c r="D183" s="142"/>
      <c r="E183" s="118"/>
      <c r="F183" s="70"/>
      <c r="G183" s="70"/>
    </row>
    <row r="184" spans="4:7">
      <c r="D184" s="142"/>
      <c r="E184" s="118"/>
      <c r="F184" s="70"/>
      <c r="G184" s="70"/>
    </row>
    <row r="185" spans="4:7">
      <c r="D185" s="142"/>
      <c r="E185" s="118"/>
      <c r="F185" s="70"/>
      <c r="G185" s="70"/>
    </row>
    <row r="186" spans="4:7">
      <c r="D186" s="142"/>
      <c r="E186" s="118"/>
      <c r="F186" s="70"/>
      <c r="G186" s="70"/>
    </row>
    <row r="187" spans="4:7">
      <c r="D187" s="142"/>
      <c r="E187" s="118"/>
      <c r="F187" s="70"/>
      <c r="G187" s="70"/>
    </row>
    <row r="188" spans="4:7">
      <c r="D188" s="142"/>
      <c r="E188" s="118"/>
      <c r="F188" s="70"/>
      <c r="G188" s="70"/>
    </row>
    <row r="189" spans="4:7">
      <c r="D189" s="142"/>
      <c r="E189" s="118"/>
      <c r="F189" s="70"/>
      <c r="G189" s="70"/>
    </row>
    <row r="190" spans="4:7">
      <c r="D190" s="142"/>
      <c r="E190" s="118"/>
      <c r="F190" s="70"/>
      <c r="G190" s="70"/>
    </row>
    <row r="191" spans="4:7">
      <c r="D191" s="142"/>
      <c r="E191" s="118"/>
      <c r="F191" s="70"/>
      <c r="G191" s="70"/>
    </row>
    <row r="192" spans="4:7">
      <c r="D192" s="142"/>
      <c r="E192" s="118"/>
      <c r="F192" s="70"/>
      <c r="G192" s="70"/>
    </row>
    <row r="193" spans="4:7">
      <c r="D193" s="142"/>
      <c r="E193" s="118"/>
      <c r="F193" s="70"/>
      <c r="G193" s="70"/>
    </row>
    <row r="194" spans="4:7">
      <c r="D194" s="142"/>
      <c r="E194" s="118"/>
      <c r="F194" s="70"/>
      <c r="G194" s="70"/>
    </row>
    <row r="195" spans="4:7">
      <c r="D195" s="142"/>
      <c r="E195" s="118"/>
      <c r="F195" s="70"/>
      <c r="G195" s="70"/>
    </row>
    <row r="196" spans="4:7">
      <c r="D196" s="142"/>
      <c r="E196" s="118"/>
      <c r="F196" s="70"/>
      <c r="G196" s="70"/>
    </row>
    <row r="197" spans="4:7">
      <c r="D197" s="142"/>
      <c r="E197" s="118"/>
      <c r="F197" s="70"/>
      <c r="G197" s="70"/>
    </row>
    <row r="198" spans="4:7">
      <c r="D198" s="142"/>
      <c r="E198" s="118"/>
      <c r="F198" s="70"/>
      <c r="G198" s="70"/>
    </row>
    <row r="199" spans="4:7">
      <c r="D199" s="142"/>
      <c r="E199" s="118"/>
      <c r="F199" s="70"/>
      <c r="G199" s="70"/>
    </row>
    <row r="200" spans="4:7">
      <c r="D200" s="142"/>
      <c r="E200" s="118"/>
      <c r="F200" s="70"/>
      <c r="G200" s="70"/>
    </row>
    <row r="201" spans="4:7">
      <c r="D201" s="142"/>
      <c r="E201" s="118"/>
      <c r="F201" s="70"/>
      <c r="G201" s="70"/>
    </row>
    <row r="202" spans="4:7">
      <c r="D202" s="142"/>
      <c r="E202" s="118"/>
      <c r="F202" s="70"/>
      <c r="G202" s="70"/>
    </row>
    <row r="203" spans="4:7">
      <c r="D203" s="142"/>
      <c r="E203" s="118"/>
      <c r="F203" s="70"/>
      <c r="G203" s="70"/>
    </row>
    <row r="204" spans="4:7">
      <c r="D204" s="142"/>
      <c r="E204" s="118"/>
      <c r="F204" s="70"/>
      <c r="G204" s="70"/>
    </row>
    <row r="205" spans="4:7">
      <c r="D205" s="142"/>
      <c r="E205" s="118"/>
      <c r="F205" s="70"/>
      <c r="G205" s="70"/>
    </row>
    <row r="206" spans="4:7">
      <c r="D206" s="142"/>
      <c r="E206" s="118"/>
      <c r="F206" s="70"/>
      <c r="G206" s="70"/>
    </row>
    <row r="207" spans="4:7">
      <c r="D207" s="142"/>
      <c r="E207" s="118"/>
      <c r="F207" s="70"/>
      <c r="G207" s="70"/>
    </row>
    <row r="208" spans="4:7">
      <c r="D208" s="142"/>
      <c r="E208" s="118"/>
      <c r="F208" s="70"/>
      <c r="G208" s="70"/>
    </row>
    <row r="209" spans="4:7">
      <c r="D209" s="142"/>
      <c r="E209" s="118"/>
      <c r="F209" s="70"/>
      <c r="G209" s="70"/>
    </row>
    <row r="210" spans="4:7">
      <c r="D210" s="142"/>
      <c r="E210" s="118"/>
      <c r="F210" s="70"/>
      <c r="G210" s="70"/>
    </row>
    <row r="211" spans="4:7">
      <c r="D211" s="142"/>
      <c r="E211" s="118"/>
      <c r="F211" s="70"/>
      <c r="G211" s="70"/>
    </row>
    <row r="212" spans="4:7">
      <c r="D212" s="142"/>
      <c r="E212" s="118"/>
      <c r="F212" s="70"/>
      <c r="G212" s="70"/>
    </row>
    <row r="213" spans="4:7">
      <c r="D213" s="142"/>
      <c r="E213" s="118"/>
      <c r="F213" s="70"/>
      <c r="G213" s="70"/>
    </row>
    <row r="214" spans="4:7">
      <c r="D214" s="142"/>
      <c r="E214" s="118"/>
      <c r="F214" s="70"/>
      <c r="G214" s="70"/>
    </row>
    <row r="215" spans="4:7">
      <c r="D215" s="142"/>
      <c r="E215" s="118"/>
      <c r="F215" s="70"/>
      <c r="G215" s="70"/>
    </row>
    <row r="216" spans="4:7">
      <c r="D216" s="142"/>
      <c r="E216" s="118"/>
      <c r="F216" s="70"/>
      <c r="G216" s="70"/>
    </row>
    <row r="217" spans="4:7">
      <c r="D217" s="142"/>
      <c r="E217" s="118"/>
      <c r="F217" s="70"/>
      <c r="G217" s="70"/>
    </row>
    <row r="218" spans="4:7">
      <c r="D218" s="142"/>
      <c r="E218" s="118"/>
      <c r="F218" s="70"/>
      <c r="G218" s="70"/>
    </row>
    <row r="219" spans="4:7">
      <c r="D219" s="142"/>
      <c r="E219" s="118"/>
      <c r="F219" s="70"/>
      <c r="G219" s="70"/>
    </row>
    <row r="220" spans="4:7">
      <c r="D220" s="142"/>
      <c r="E220" s="118"/>
      <c r="F220" s="70"/>
      <c r="G220" s="70"/>
    </row>
    <row r="221" spans="4:7">
      <c r="D221" s="142"/>
      <c r="E221" s="118"/>
      <c r="F221" s="70"/>
      <c r="G221" s="70"/>
    </row>
    <row r="222" spans="4:7">
      <c r="D222" s="142"/>
      <c r="E222" s="118"/>
      <c r="F222" s="70"/>
      <c r="G222" s="70"/>
    </row>
    <row r="223" spans="4:7">
      <c r="D223" s="142"/>
      <c r="E223" s="118"/>
      <c r="F223" s="70"/>
      <c r="G223" s="70"/>
    </row>
    <row r="224" spans="4:7">
      <c r="D224" s="142"/>
      <c r="E224" s="118"/>
      <c r="F224" s="70"/>
      <c r="G224" s="70"/>
    </row>
    <row r="225" spans="4:7">
      <c r="D225" s="142"/>
      <c r="E225" s="118"/>
      <c r="F225" s="70"/>
      <c r="G225" s="70"/>
    </row>
    <row r="226" spans="4:7">
      <c r="D226" s="142"/>
      <c r="E226" s="118"/>
      <c r="F226" s="70"/>
      <c r="G226" s="70"/>
    </row>
    <row r="227" spans="4:7">
      <c r="D227" s="142"/>
      <c r="E227" s="118"/>
      <c r="F227" s="70"/>
      <c r="G227" s="70"/>
    </row>
    <row r="228" spans="4:7">
      <c r="D228" s="142"/>
      <c r="E228" s="118"/>
      <c r="F228" s="70"/>
      <c r="G228" s="70"/>
    </row>
    <row r="229" spans="4:7">
      <c r="D229" s="142"/>
      <c r="E229" s="118"/>
      <c r="F229" s="70"/>
      <c r="G229" s="70"/>
    </row>
    <row r="230" spans="4:7">
      <c r="D230" s="142"/>
      <c r="E230" s="118"/>
      <c r="F230" s="70"/>
      <c r="G230" s="70"/>
    </row>
    <row r="231" spans="4:7">
      <c r="D231" s="142"/>
      <c r="E231" s="118"/>
      <c r="F231" s="70"/>
      <c r="G231" s="70"/>
    </row>
    <row r="232" spans="4:7">
      <c r="D232" s="142"/>
      <c r="E232" s="118"/>
      <c r="F232" s="70"/>
      <c r="G232" s="70"/>
    </row>
    <row r="233" spans="4:7">
      <c r="D233" s="142"/>
      <c r="E233" s="118"/>
      <c r="F233" s="70"/>
      <c r="G233" s="70"/>
    </row>
    <row r="234" spans="4:7">
      <c r="D234" s="142"/>
      <c r="E234" s="118"/>
      <c r="F234" s="70"/>
      <c r="G234" s="70"/>
    </row>
    <row r="235" spans="4:7">
      <c r="D235" s="142"/>
      <c r="E235" s="118"/>
      <c r="F235" s="70"/>
      <c r="G235" s="70"/>
    </row>
    <row r="236" spans="4:7">
      <c r="D236" s="142"/>
      <c r="E236" s="118"/>
      <c r="F236" s="70"/>
      <c r="G236" s="70"/>
    </row>
    <row r="237" spans="4:7">
      <c r="D237" s="142"/>
      <c r="E237" s="118"/>
      <c r="F237" s="70"/>
      <c r="G237" s="70"/>
    </row>
    <row r="238" spans="4:7">
      <c r="D238" s="142"/>
      <c r="E238" s="118"/>
      <c r="F238" s="70"/>
      <c r="G238" s="70"/>
    </row>
    <row r="239" spans="4:7">
      <c r="D239" s="142"/>
      <c r="E239" s="118"/>
      <c r="F239" s="70"/>
      <c r="G239" s="70"/>
    </row>
    <row r="240" spans="4:7">
      <c r="D240" s="142"/>
      <c r="E240" s="118"/>
      <c r="F240" s="70"/>
      <c r="G240" s="70"/>
    </row>
    <row r="241" spans="4:7">
      <c r="D241" s="142"/>
      <c r="E241" s="118"/>
      <c r="F241" s="70"/>
      <c r="G241" s="70"/>
    </row>
    <row r="242" spans="4:7">
      <c r="D242" s="142"/>
      <c r="E242" s="118"/>
      <c r="F242" s="70"/>
      <c r="G242" s="70"/>
    </row>
    <row r="243" spans="4:7">
      <c r="D243" s="142"/>
      <c r="E243" s="118"/>
      <c r="F243" s="70"/>
      <c r="G243" s="70"/>
    </row>
    <row r="244" spans="4:7">
      <c r="D244" s="142"/>
      <c r="E244" s="118"/>
      <c r="F244" s="70"/>
      <c r="G244" s="70"/>
    </row>
    <row r="245" spans="4:7">
      <c r="D245" s="142"/>
      <c r="E245" s="118"/>
      <c r="F245" s="70"/>
      <c r="G245" s="70"/>
    </row>
    <row r="246" spans="4:7">
      <c r="D246" s="142"/>
      <c r="E246" s="118"/>
      <c r="F246" s="70"/>
      <c r="G246" s="70"/>
    </row>
    <row r="247" spans="4:7">
      <c r="D247" s="142"/>
      <c r="E247" s="118"/>
      <c r="F247" s="70"/>
      <c r="G247" s="70"/>
    </row>
    <row r="248" spans="4:7">
      <c r="D248" s="142"/>
      <c r="E248" s="118"/>
      <c r="F248" s="70"/>
      <c r="G248" s="70"/>
    </row>
    <row r="249" spans="4:7">
      <c r="D249" s="142"/>
      <c r="E249" s="118"/>
      <c r="F249" s="70"/>
      <c r="G249" s="70"/>
    </row>
    <row r="250" spans="4:7">
      <c r="D250" s="142"/>
      <c r="E250" s="118"/>
      <c r="F250" s="70"/>
      <c r="G250" s="70"/>
    </row>
    <row r="251" spans="4:7">
      <c r="D251" s="142"/>
      <c r="E251" s="118"/>
      <c r="F251" s="70"/>
      <c r="G251" s="70"/>
    </row>
    <row r="252" spans="4:7">
      <c r="D252" s="142"/>
      <c r="E252" s="118"/>
      <c r="F252" s="70"/>
      <c r="G252" s="70"/>
    </row>
    <row r="253" spans="4:7">
      <c r="D253" s="142"/>
      <c r="E253" s="118"/>
      <c r="F253" s="70"/>
      <c r="G253" s="70"/>
    </row>
    <row r="254" spans="4:7">
      <c r="D254" s="142"/>
      <c r="E254" s="118"/>
      <c r="F254" s="70"/>
      <c r="G254" s="70"/>
    </row>
    <row r="255" spans="4:7">
      <c r="D255" s="142"/>
      <c r="E255" s="118"/>
      <c r="F255" s="70"/>
      <c r="G255" s="70"/>
    </row>
    <row r="256" spans="4:7">
      <c r="D256" s="142"/>
      <c r="E256" s="118"/>
      <c r="F256" s="70"/>
      <c r="G256" s="70"/>
    </row>
    <row r="257" spans="4:7">
      <c r="D257" s="142"/>
      <c r="E257" s="118"/>
      <c r="F257" s="70"/>
      <c r="G257" s="70"/>
    </row>
    <row r="258" spans="4:7">
      <c r="D258" s="142"/>
      <c r="E258" s="118"/>
      <c r="F258" s="70"/>
      <c r="G258" s="70"/>
    </row>
    <row r="259" spans="4:7">
      <c r="D259" s="142"/>
      <c r="E259" s="118"/>
      <c r="F259" s="70"/>
      <c r="G259" s="70"/>
    </row>
    <row r="260" spans="4:7">
      <c r="D260" s="142"/>
      <c r="E260" s="118"/>
      <c r="F260" s="70"/>
      <c r="G260" s="70"/>
    </row>
    <row r="261" spans="4:7">
      <c r="D261" s="142"/>
      <c r="E261" s="118"/>
      <c r="F261" s="70"/>
      <c r="G261" s="70"/>
    </row>
    <row r="262" spans="4:7">
      <c r="D262" s="142"/>
      <c r="E262" s="118"/>
      <c r="F262" s="70"/>
      <c r="G262" s="70"/>
    </row>
    <row r="263" spans="4:7">
      <c r="D263" s="142"/>
      <c r="E263" s="118"/>
      <c r="F263" s="70"/>
      <c r="G263" s="70"/>
    </row>
    <row r="264" spans="4:7">
      <c r="D264" s="142"/>
      <c r="E264" s="118"/>
      <c r="F264" s="70"/>
      <c r="G264" s="70"/>
    </row>
    <row r="265" spans="4:7">
      <c r="D265" s="142"/>
      <c r="E265" s="118"/>
      <c r="F265" s="70"/>
      <c r="G265" s="70"/>
    </row>
    <row r="266" spans="4:7">
      <c r="D266" s="142"/>
      <c r="E266" s="118"/>
      <c r="F266" s="70"/>
      <c r="G266" s="70"/>
    </row>
    <row r="267" spans="4:7">
      <c r="D267" s="142"/>
      <c r="E267" s="118"/>
      <c r="F267" s="70"/>
      <c r="G267" s="70"/>
    </row>
    <row r="268" spans="4:7">
      <c r="D268" s="142"/>
      <c r="E268" s="118"/>
      <c r="F268" s="70"/>
      <c r="G268" s="70"/>
    </row>
    <row r="269" spans="4:7">
      <c r="D269" s="142"/>
      <c r="E269" s="118"/>
      <c r="F269" s="70"/>
      <c r="G269" s="70"/>
    </row>
    <row r="270" spans="4:7">
      <c r="D270" s="142"/>
      <c r="E270" s="118"/>
      <c r="F270" s="70"/>
      <c r="G270" s="70"/>
    </row>
    <row r="271" spans="4:7">
      <c r="D271" s="142"/>
      <c r="E271" s="118"/>
      <c r="F271" s="70"/>
      <c r="G271" s="70"/>
    </row>
    <row r="272" spans="4:7">
      <c r="D272" s="142"/>
      <c r="E272" s="118"/>
      <c r="F272" s="70"/>
      <c r="G272" s="70"/>
    </row>
    <row r="273" spans="4:7">
      <c r="D273" s="142"/>
      <c r="E273" s="118"/>
      <c r="F273" s="70"/>
      <c r="G273" s="70"/>
    </row>
    <row r="274" spans="4:7">
      <c r="D274" s="142"/>
      <c r="E274" s="118"/>
      <c r="F274" s="70"/>
      <c r="G274" s="70"/>
    </row>
    <row r="275" spans="4:7">
      <c r="D275" s="142"/>
      <c r="E275" s="118"/>
      <c r="F275" s="70"/>
      <c r="G275" s="70"/>
    </row>
    <row r="276" spans="4:7">
      <c r="D276" s="142"/>
      <c r="E276" s="118"/>
      <c r="F276" s="70"/>
      <c r="G276" s="70"/>
    </row>
    <row r="277" spans="4:7">
      <c r="D277" s="142"/>
      <c r="E277" s="118"/>
      <c r="F277" s="70"/>
      <c r="G277" s="70"/>
    </row>
    <row r="278" spans="4:7">
      <c r="D278" s="142"/>
      <c r="E278" s="118"/>
      <c r="F278" s="70"/>
      <c r="G278" s="70"/>
    </row>
    <row r="279" spans="4:7">
      <c r="D279" s="142"/>
      <c r="E279" s="118"/>
      <c r="F279" s="70"/>
      <c r="G279" s="70"/>
    </row>
    <row r="280" spans="4:7">
      <c r="D280" s="142"/>
      <c r="E280" s="118"/>
      <c r="F280" s="70"/>
      <c r="G280" s="70"/>
    </row>
    <row r="281" spans="4:7">
      <c r="D281" s="142"/>
      <c r="E281" s="118"/>
      <c r="F281" s="70"/>
      <c r="G281" s="70"/>
    </row>
    <row r="282" spans="4:7">
      <c r="D282" s="142"/>
      <c r="E282" s="118"/>
      <c r="F282" s="70"/>
      <c r="G282" s="70"/>
    </row>
    <row r="283" spans="4:7">
      <c r="D283" s="142"/>
      <c r="E283" s="118"/>
      <c r="F283" s="70"/>
      <c r="G283" s="70"/>
    </row>
    <row r="284" spans="4:7">
      <c r="D284" s="142"/>
      <c r="E284" s="118"/>
      <c r="F284" s="70"/>
      <c r="G284" s="70"/>
    </row>
    <row r="285" spans="4:7">
      <c r="D285" s="142"/>
      <c r="E285" s="118"/>
      <c r="F285" s="70"/>
      <c r="G285" s="70"/>
    </row>
    <row r="286" spans="4:7">
      <c r="D286" s="142"/>
      <c r="E286" s="118"/>
      <c r="F286" s="70"/>
      <c r="G286" s="70"/>
    </row>
    <row r="287" spans="4:7">
      <c r="D287" s="142"/>
      <c r="E287" s="118"/>
      <c r="F287" s="70"/>
      <c r="G287" s="70"/>
    </row>
    <row r="288" spans="4:7">
      <c r="D288" s="142"/>
      <c r="E288" s="118"/>
      <c r="F288" s="70"/>
      <c r="G288" s="70"/>
    </row>
    <row r="289" spans="4:7">
      <c r="D289" s="142"/>
      <c r="E289" s="118"/>
      <c r="F289" s="70"/>
      <c r="G289" s="70"/>
    </row>
    <row r="290" spans="4:7">
      <c r="D290" s="142"/>
      <c r="E290" s="118"/>
      <c r="F290" s="70"/>
      <c r="G290" s="70"/>
    </row>
    <row r="291" spans="4:7">
      <c r="D291" s="142"/>
      <c r="E291" s="118"/>
      <c r="F291" s="70"/>
      <c r="G291" s="70"/>
    </row>
    <row r="292" spans="4:7">
      <c r="D292" s="142"/>
      <c r="E292" s="118"/>
      <c r="F292" s="70"/>
      <c r="G292" s="70"/>
    </row>
    <row r="293" spans="4:7">
      <c r="D293" s="142"/>
      <c r="E293" s="118"/>
      <c r="F293" s="70"/>
      <c r="G293" s="70"/>
    </row>
    <row r="294" spans="4:7">
      <c r="D294" s="142"/>
      <c r="E294" s="118"/>
      <c r="F294" s="70"/>
      <c r="G294" s="70"/>
    </row>
    <row r="295" spans="4:7">
      <c r="D295" s="142"/>
      <c r="E295" s="118"/>
      <c r="F295" s="70"/>
      <c r="G295" s="70"/>
    </row>
    <row r="296" spans="4:7">
      <c r="D296" s="142"/>
      <c r="E296" s="118"/>
      <c r="F296" s="70"/>
      <c r="G296" s="70"/>
    </row>
    <row r="297" spans="4:7">
      <c r="D297" s="142"/>
      <c r="E297" s="118"/>
      <c r="F297" s="70"/>
      <c r="G297" s="70"/>
    </row>
    <row r="298" spans="4:7">
      <c r="D298" s="142"/>
      <c r="E298" s="118"/>
      <c r="F298" s="70"/>
      <c r="G298" s="70"/>
    </row>
    <row r="299" spans="4:7">
      <c r="D299" s="142"/>
      <c r="E299" s="118"/>
      <c r="F299" s="70"/>
      <c r="G299" s="70"/>
    </row>
    <row r="300" spans="4:7">
      <c r="D300" s="142"/>
      <c r="E300" s="118"/>
      <c r="F300" s="70"/>
      <c r="G300" s="70"/>
    </row>
    <row r="301" spans="4:7">
      <c r="D301" s="142"/>
      <c r="E301" s="118"/>
      <c r="F301" s="70"/>
      <c r="G301" s="70"/>
    </row>
    <row r="302" spans="4:7">
      <c r="D302" s="142"/>
      <c r="E302" s="118"/>
      <c r="F302" s="70"/>
      <c r="G302" s="70"/>
    </row>
    <row r="303" spans="4:7">
      <c r="D303" s="142"/>
      <c r="E303" s="118"/>
      <c r="F303" s="70"/>
      <c r="G303" s="70"/>
    </row>
    <row r="304" spans="4:7">
      <c r="D304" s="142"/>
      <c r="E304" s="118"/>
      <c r="F304" s="70"/>
      <c r="G304" s="70"/>
    </row>
    <row r="305" spans="4:7">
      <c r="D305" s="142"/>
      <c r="E305" s="118"/>
      <c r="F305" s="70"/>
      <c r="G305" s="70"/>
    </row>
    <row r="306" spans="4:7">
      <c r="D306" s="142"/>
      <c r="E306" s="118"/>
      <c r="F306" s="70"/>
      <c r="G306" s="70"/>
    </row>
    <row r="307" spans="4:7">
      <c r="D307" s="142"/>
      <c r="E307" s="118"/>
      <c r="F307" s="70"/>
      <c r="G307" s="70"/>
    </row>
    <row r="308" spans="4:7">
      <c r="D308" s="142"/>
      <c r="E308" s="118"/>
      <c r="F308" s="70"/>
      <c r="G308" s="70"/>
    </row>
    <row r="309" spans="4:7">
      <c r="D309" s="142"/>
      <c r="E309" s="118"/>
      <c r="F309" s="70"/>
      <c r="G309" s="70"/>
    </row>
    <row r="310" spans="4:7">
      <c r="D310" s="142"/>
      <c r="E310" s="118"/>
      <c r="F310" s="70"/>
      <c r="G310" s="70"/>
    </row>
    <row r="311" spans="4:7">
      <c r="D311" s="142"/>
      <c r="E311" s="118"/>
      <c r="F311" s="70"/>
      <c r="G311" s="70"/>
    </row>
    <row r="312" spans="4:7">
      <c r="D312" s="142"/>
      <c r="E312" s="118"/>
      <c r="F312" s="70"/>
      <c r="G312" s="70"/>
    </row>
    <row r="313" spans="4:7">
      <c r="D313" s="142"/>
      <c r="E313" s="118"/>
      <c r="F313" s="70"/>
      <c r="G313" s="70"/>
    </row>
    <row r="314" spans="4:7">
      <c r="D314" s="142"/>
      <c r="E314" s="118"/>
      <c r="F314" s="70"/>
      <c r="G314" s="70"/>
    </row>
    <row r="315" spans="4:7">
      <c r="D315" s="142"/>
      <c r="E315" s="118"/>
      <c r="F315" s="70"/>
      <c r="G315" s="70"/>
    </row>
    <row r="316" spans="4:7">
      <c r="D316" s="142"/>
      <c r="E316" s="118"/>
      <c r="F316" s="70"/>
      <c r="G316" s="70"/>
    </row>
    <row r="317" spans="4:7">
      <c r="D317" s="142"/>
      <c r="E317" s="118"/>
      <c r="F317" s="70"/>
      <c r="G317" s="70"/>
    </row>
    <row r="318" spans="4:7">
      <c r="D318" s="142"/>
      <c r="E318" s="118"/>
      <c r="F318" s="70"/>
      <c r="G318" s="70"/>
    </row>
    <row r="319" spans="4:7">
      <c r="D319" s="142"/>
      <c r="E319" s="118"/>
      <c r="F319" s="70"/>
      <c r="G319" s="70"/>
    </row>
    <row r="320" spans="4:7">
      <c r="D320" s="142"/>
      <c r="E320" s="118"/>
      <c r="F320" s="70"/>
      <c r="G320" s="70"/>
    </row>
    <row r="321" spans="4:7">
      <c r="D321" s="142"/>
      <c r="E321" s="118"/>
      <c r="F321" s="70"/>
      <c r="G321" s="70"/>
    </row>
    <row r="322" spans="4:7">
      <c r="D322" s="142"/>
      <c r="E322" s="118"/>
      <c r="F322" s="70"/>
      <c r="G322" s="70"/>
    </row>
    <row r="323" spans="4:7">
      <c r="D323" s="142"/>
      <c r="E323" s="118"/>
      <c r="F323" s="70"/>
      <c r="G323" s="70"/>
    </row>
    <row r="324" spans="4:7">
      <c r="D324" s="142"/>
      <c r="E324" s="118"/>
      <c r="F324" s="70"/>
      <c r="G324" s="70"/>
    </row>
    <row r="325" spans="4:7">
      <c r="D325" s="142"/>
      <c r="E325" s="118"/>
      <c r="F325" s="70"/>
      <c r="G325" s="70"/>
    </row>
    <row r="326" spans="4:7">
      <c r="D326" s="142"/>
      <c r="E326" s="118"/>
      <c r="F326" s="70"/>
      <c r="G326" s="70"/>
    </row>
    <row r="327" spans="4:7">
      <c r="D327" s="142"/>
      <c r="E327" s="118"/>
      <c r="F327" s="70"/>
      <c r="G327" s="70"/>
    </row>
    <row r="328" spans="4:7">
      <c r="D328" s="142"/>
      <c r="E328" s="118"/>
      <c r="F328" s="70"/>
      <c r="G328" s="70"/>
    </row>
    <row r="329" spans="4:7">
      <c r="D329" s="142"/>
      <c r="E329" s="118"/>
      <c r="F329" s="70"/>
      <c r="G329" s="70"/>
    </row>
    <row r="330" spans="4:7">
      <c r="D330" s="142"/>
      <c r="E330" s="118"/>
      <c r="F330" s="70"/>
      <c r="G330" s="70"/>
    </row>
    <row r="331" spans="4:7">
      <c r="D331" s="142"/>
      <c r="E331" s="118"/>
      <c r="F331" s="70"/>
      <c r="G331" s="70"/>
    </row>
    <row r="332" spans="4:7">
      <c r="D332" s="142"/>
      <c r="E332" s="118"/>
      <c r="F332" s="70"/>
      <c r="G332" s="70"/>
    </row>
    <row r="333" spans="4:7">
      <c r="D333" s="142"/>
      <c r="E333" s="118"/>
      <c r="F333" s="70"/>
      <c r="G333" s="70"/>
    </row>
    <row r="334" spans="4:7">
      <c r="D334" s="142"/>
      <c r="E334" s="118"/>
      <c r="F334" s="70"/>
      <c r="G334" s="70"/>
    </row>
    <row r="335" spans="4:7">
      <c r="D335" s="142"/>
      <c r="E335" s="118"/>
      <c r="F335" s="70"/>
      <c r="G335" s="70"/>
    </row>
    <row r="336" spans="4:7">
      <c r="D336" s="142"/>
      <c r="E336" s="118"/>
      <c r="F336" s="70"/>
      <c r="G336" s="70"/>
    </row>
    <row r="337" spans="4:7">
      <c r="D337" s="142"/>
      <c r="E337" s="118"/>
      <c r="F337" s="70"/>
      <c r="G337" s="70"/>
    </row>
    <row r="338" spans="4:7">
      <c r="D338" s="142"/>
      <c r="E338" s="118"/>
      <c r="F338" s="70"/>
      <c r="G338" s="70"/>
    </row>
    <row r="339" spans="4:7">
      <c r="D339" s="142"/>
      <c r="E339" s="118"/>
      <c r="F339" s="70"/>
      <c r="G339" s="70"/>
    </row>
    <row r="340" spans="4:7">
      <c r="D340" s="142"/>
      <c r="E340" s="118"/>
      <c r="F340" s="70"/>
      <c r="G340" s="70"/>
    </row>
    <row r="341" spans="4:7">
      <c r="D341" s="142"/>
      <c r="E341" s="118"/>
      <c r="F341" s="70"/>
      <c r="G341" s="70"/>
    </row>
    <row r="342" spans="4:7">
      <c r="D342" s="142"/>
      <c r="E342" s="118"/>
      <c r="F342" s="70"/>
      <c r="G342" s="70"/>
    </row>
    <row r="343" spans="4:7">
      <c r="D343" s="142"/>
      <c r="E343" s="118"/>
      <c r="F343" s="70"/>
      <c r="G343" s="70"/>
    </row>
    <row r="344" spans="4:7">
      <c r="D344" s="142"/>
      <c r="E344" s="118"/>
      <c r="F344" s="70"/>
      <c r="G344" s="70"/>
    </row>
    <row r="345" spans="4:7">
      <c r="D345" s="142"/>
      <c r="E345" s="118"/>
      <c r="F345" s="70"/>
      <c r="G345" s="70"/>
    </row>
    <row r="346" spans="4:7">
      <c r="D346" s="142"/>
      <c r="E346" s="118"/>
      <c r="F346" s="70"/>
      <c r="G346" s="70"/>
    </row>
    <row r="347" spans="4:7">
      <c r="D347" s="142"/>
      <c r="E347" s="118"/>
      <c r="F347" s="70"/>
      <c r="G347" s="70"/>
    </row>
    <row r="348" spans="4:7">
      <c r="D348" s="142"/>
      <c r="E348" s="118"/>
      <c r="F348" s="70"/>
      <c r="G348" s="70"/>
    </row>
    <row r="349" spans="4:7">
      <c r="D349" s="142"/>
      <c r="E349" s="118"/>
      <c r="F349" s="70"/>
      <c r="G349" s="70"/>
    </row>
    <row r="350" spans="4:7">
      <c r="D350" s="142"/>
      <c r="E350" s="118"/>
      <c r="F350" s="70"/>
      <c r="G350" s="70"/>
    </row>
    <row r="351" spans="4:7">
      <c r="D351" s="142"/>
      <c r="E351" s="118"/>
      <c r="F351" s="70"/>
      <c r="G351" s="70"/>
    </row>
    <row r="352" spans="4:7">
      <c r="D352" s="142"/>
      <c r="E352" s="118"/>
      <c r="F352" s="70"/>
      <c r="G352" s="70"/>
    </row>
    <row r="353" spans="4:7">
      <c r="D353" s="142"/>
      <c r="E353" s="118"/>
      <c r="F353" s="70"/>
      <c r="G353" s="70"/>
    </row>
    <row r="354" spans="4:7">
      <c r="D354" s="142"/>
      <c r="E354" s="118"/>
      <c r="F354" s="70"/>
      <c r="G354" s="70"/>
    </row>
    <row r="355" spans="4:7">
      <c r="D355" s="142"/>
      <c r="E355" s="118"/>
      <c r="F355" s="70"/>
      <c r="G355" s="70"/>
    </row>
    <row r="356" spans="4:7">
      <c r="D356" s="142"/>
      <c r="E356" s="118"/>
      <c r="F356" s="70"/>
      <c r="G356" s="70"/>
    </row>
    <row r="357" spans="4:7">
      <c r="D357" s="142"/>
      <c r="E357" s="118"/>
      <c r="F357" s="70"/>
      <c r="G357" s="70"/>
    </row>
    <row r="358" spans="4:7">
      <c r="D358" s="142"/>
      <c r="E358" s="118"/>
      <c r="F358" s="70"/>
      <c r="G358" s="70"/>
    </row>
    <row r="359" spans="4:7">
      <c r="D359" s="142"/>
      <c r="E359" s="118"/>
      <c r="F359" s="70"/>
      <c r="G359" s="70"/>
    </row>
    <row r="360" spans="4:7">
      <c r="D360" s="142"/>
      <c r="E360" s="118"/>
      <c r="F360" s="70"/>
      <c r="G360" s="70"/>
    </row>
    <row r="361" spans="4:7">
      <c r="D361" s="142"/>
      <c r="E361" s="118"/>
      <c r="F361" s="70"/>
      <c r="G361" s="70"/>
    </row>
    <row r="362" spans="4:7">
      <c r="D362" s="142"/>
      <c r="E362" s="118"/>
      <c r="F362" s="70"/>
      <c r="G362" s="70"/>
    </row>
    <row r="363" spans="4:7">
      <c r="D363" s="142"/>
      <c r="E363" s="118"/>
      <c r="F363" s="70"/>
      <c r="G363" s="70"/>
    </row>
    <row r="364" spans="4:7">
      <c r="D364" s="142"/>
      <c r="E364" s="118"/>
      <c r="F364" s="70"/>
      <c r="G364" s="70"/>
    </row>
    <row r="365" spans="4:7">
      <c r="D365" s="142"/>
      <c r="E365" s="118"/>
      <c r="F365" s="70"/>
      <c r="G365" s="70"/>
    </row>
    <row r="366" spans="4:7">
      <c r="D366" s="142"/>
      <c r="E366" s="118"/>
      <c r="F366" s="70"/>
      <c r="G366" s="70"/>
    </row>
    <row r="367" spans="4:7">
      <c r="D367" s="142"/>
      <c r="E367" s="118"/>
      <c r="F367" s="70"/>
      <c r="G367" s="70"/>
    </row>
    <row r="368" spans="4:7">
      <c r="D368" s="142"/>
      <c r="E368" s="118"/>
      <c r="F368" s="70"/>
      <c r="G368" s="70"/>
    </row>
    <row r="369" spans="4:7">
      <c r="D369" s="142"/>
      <c r="E369" s="118"/>
      <c r="F369" s="70"/>
      <c r="G369" s="70"/>
    </row>
    <row r="370" spans="4:7">
      <c r="D370" s="142"/>
      <c r="E370" s="118"/>
      <c r="F370" s="70"/>
      <c r="G370" s="70"/>
    </row>
    <row r="371" spans="4:7">
      <c r="D371" s="142"/>
      <c r="E371" s="118"/>
      <c r="F371" s="70"/>
      <c r="G371" s="70"/>
    </row>
    <row r="372" spans="4:7">
      <c r="D372" s="142"/>
      <c r="E372" s="118"/>
      <c r="F372" s="70"/>
      <c r="G372" s="70"/>
    </row>
    <row r="373" spans="4:7">
      <c r="D373" s="142"/>
      <c r="E373" s="118"/>
      <c r="F373" s="70"/>
      <c r="G373" s="70"/>
    </row>
    <row r="374" spans="4:7">
      <c r="D374" s="142"/>
      <c r="E374" s="118"/>
      <c r="F374" s="70"/>
      <c r="G374" s="70"/>
    </row>
    <row r="375" spans="4:7">
      <c r="D375" s="142"/>
      <c r="E375" s="118"/>
      <c r="F375" s="70"/>
      <c r="G375" s="70"/>
    </row>
    <row r="376" spans="4:7">
      <c r="D376" s="142"/>
      <c r="E376" s="118"/>
      <c r="F376" s="70"/>
      <c r="G376" s="70"/>
    </row>
    <row r="377" spans="4:7">
      <c r="D377" s="142"/>
      <c r="E377" s="118"/>
      <c r="F377" s="70"/>
      <c r="G377" s="70"/>
    </row>
    <row r="378" spans="4:7">
      <c r="D378" s="142"/>
      <c r="E378" s="118"/>
      <c r="F378" s="70"/>
      <c r="G378" s="70"/>
    </row>
    <row r="379" spans="4:7">
      <c r="D379" s="142"/>
      <c r="E379" s="118"/>
      <c r="F379" s="70"/>
      <c r="G379" s="70"/>
    </row>
    <row r="380" spans="4:7">
      <c r="D380" s="142"/>
      <c r="E380" s="118"/>
      <c r="F380" s="70"/>
      <c r="G380" s="70"/>
    </row>
    <row r="381" spans="4:7">
      <c r="D381" s="142"/>
      <c r="E381" s="118"/>
      <c r="F381" s="70"/>
      <c r="G381" s="70"/>
    </row>
    <row r="382" spans="4:7">
      <c r="D382" s="142"/>
      <c r="E382" s="118"/>
      <c r="F382" s="70"/>
      <c r="G382" s="70"/>
    </row>
    <row r="383" spans="4:7">
      <c r="D383" s="142"/>
      <c r="E383" s="118"/>
      <c r="F383" s="70"/>
      <c r="G383" s="70"/>
    </row>
    <row r="384" spans="4:7">
      <c r="D384" s="142"/>
      <c r="E384" s="118"/>
      <c r="F384" s="70"/>
      <c r="G384" s="70"/>
    </row>
    <row r="385" spans="4:7">
      <c r="D385" s="142"/>
      <c r="E385" s="118"/>
      <c r="F385" s="70"/>
      <c r="G385" s="70"/>
    </row>
    <row r="386" spans="4:7">
      <c r="D386" s="142"/>
      <c r="E386" s="118"/>
      <c r="F386" s="70"/>
      <c r="G386" s="70"/>
    </row>
    <row r="387" spans="4:7">
      <c r="D387" s="142"/>
      <c r="E387" s="118"/>
      <c r="F387" s="70"/>
      <c r="G387" s="70"/>
    </row>
    <row r="388" spans="4:7">
      <c r="D388" s="142"/>
      <c r="E388" s="118"/>
      <c r="F388" s="70"/>
      <c r="G388" s="70"/>
    </row>
    <row r="389" spans="4:7">
      <c r="D389" s="142"/>
      <c r="E389" s="118"/>
      <c r="F389" s="70"/>
      <c r="G389" s="70"/>
    </row>
    <row r="390" spans="4:7">
      <c r="D390" s="142"/>
      <c r="E390" s="118"/>
      <c r="F390" s="70"/>
      <c r="G390" s="70"/>
    </row>
    <row r="391" spans="4:7">
      <c r="D391" s="142"/>
      <c r="E391" s="118"/>
      <c r="F391" s="70"/>
      <c r="G391" s="70"/>
    </row>
    <row r="392" spans="4:7">
      <c r="D392" s="142"/>
      <c r="E392" s="118"/>
      <c r="F392" s="70"/>
      <c r="G392" s="70"/>
    </row>
    <row r="393" spans="4:7">
      <c r="D393" s="142"/>
      <c r="E393" s="118"/>
      <c r="F393" s="70"/>
      <c r="G393" s="70"/>
    </row>
    <row r="394" spans="4:7">
      <c r="D394" s="142"/>
      <c r="E394" s="118"/>
      <c r="F394" s="70"/>
      <c r="G394" s="70"/>
    </row>
    <row r="395" spans="4:7">
      <c r="D395" s="142"/>
      <c r="E395" s="118"/>
      <c r="F395" s="70"/>
      <c r="G395" s="70"/>
    </row>
    <row r="396" spans="4:7">
      <c r="D396" s="142"/>
      <c r="E396" s="118"/>
      <c r="F396" s="70"/>
      <c r="G396" s="70"/>
    </row>
    <row r="397" spans="4:7">
      <c r="D397" s="142"/>
      <c r="E397" s="118"/>
      <c r="F397" s="70"/>
      <c r="G397" s="70"/>
    </row>
    <row r="398" spans="4:7">
      <c r="D398" s="142"/>
      <c r="E398" s="118"/>
      <c r="F398" s="70"/>
      <c r="G398" s="70"/>
    </row>
    <row r="399" spans="4:7">
      <c r="D399" s="142"/>
      <c r="E399" s="118"/>
      <c r="F399" s="70"/>
      <c r="G399" s="70"/>
    </row>
    <row r="400" spans="4:7">
      <c r="D400" s="142"/>
      <c r="E400" s="118"/>
      <c r="F400" s="70"/>
      <c r="G400" s="70"/>
    </row>
    <row r="401" spans="4:7">
      <c r="D401" s="142"/>
      <c r="E401" s="118"/>
      <c r="F401" s="70"/>
      <c r="G401" s="70"/>
    </row>
    <row r="402" spans="4:7">
      <c r="D402" s="142"/>
      <c r="E402" s="118"/>
      <c r="F402" s="70"/>
      <c r="G402" s="70"/>
    </row>
    <row r="403" spans="4:7">
      <c r="D403" s="142"/>
      <c r="E403" s="118"/>
      <c r="F403" s="70"/>
      <c r="G403" s="70"/>
    </row>
    <row r="404" spans="4:7">
      <c r="D404" s="142"/>
      <c r="E404" s="118"/>
      <c r="F404" s="70"/>
      <c r="G404" s="70"/>
    </row>
    <row r="405" spans="4:7">
      <c r="D405" s="142"/>
      <c r="E405" s="118"/>
      <c r="F405" s="70"/>
      <c r="G405" s="70"/>
    </row>
    <row r="406" spans="4:7">
      <c r="D406" s="142"/>
      <c r="E406" s="118"/>
      <c r="F406" s="70"/>
      <c r="G406" s="70"/>
    </row>
    <row r="407" spans="4:7">
      <c r="D407" s="142"/>
      <c r="E407" s="118"/>
      <c r="F407" s="70"/>
      <c r="G407" s="70"/>
    </row>
    <row r="408" spans="4:7">
      <c r="D408" s="142"/>
      <c r="E408" s="118"/>
      <c r="F408" s="70"/>
      <c r="G408" s="70"/>
    </row>
    <row r="409" spans="4:7">
      <c r="D409" s="142"/>
      <c r="E409" s="118"/>
      <c r="F409" s="70"/>
      <c r="G409" s="70"/>
    </row>
    <row r="410" spans="4:7">
      <c r="D410" s="142"/>
      <c r="E410" s="118"/>
      <c r="F410" s="70"/>
      <c r="G410" s="70"/>
    </row>
    <row r="411" spans="4:7">
      <c r="D411" s="142"/>
      <c r="E411" s="118"/>
      <c r="F411" s="70"/>
      <c r="G411" s="70"/>
    </row>
    <row r="412" spans="4:7">
      <c r="D412" s="142"/>
      <c r="E412" s="118"/>
      <c r="F412" s="70"/>
      <c r="G412" s="70"/>
    </row>
    <row r="413" spans="4:7">
      <c r="D413" s="142"/>
      <c r="E413" s="118"/>
      <c r="F413" s="70"/>
      <c r="G413" s="70"/>
    </row>
    <row r="414" spans="4:7">
      <c r="D414" s="142"/>
      <c r="E414" s="118"/>
      <c r="F414" s="70"/>
      <c r="G414" s="70"/>
    </row>
    <row r="415" spans="4:7">
      <c r="D415" s="142"/>
      <c r="E415" s="118"/>
      <c r="F415" s="70"/>
      <c r="G415" s="70"/>
    </row>
    <row r="416" spans="4:7">
      <c r="D416" s="142"/>
      <c r="E416" s="118"/>
      <c r="F416" s="70"/>
      <c r="G416" s="70"/>
    </row>
    <row r="417" spans="4:7">
      <c r="D417" s="142"/>
      <c r="E417" s="118"/>
      <c r="F417" s="70"/>
      <c r="G417" s="70"/>
    </row>
    <row r="418" spans="4:7">
      <c r="D418" s="142"/>
      <c r="E418" s="118"/>
      <c r="F418" s="70"/>
      <c r="G418" s="70"/>
    </row>
    <row r="419" spans="4:7">
      <c r="D419" s="142"/>
      <c r="E419" s="118"/>
      <c r="F419" s="70"/>
      <c r="G419" s="70"/>
    </row>
    <row r="420" spans="4:7">
      <c r="D420" s="142"/>
      <c r="E420" s="118"/>
      <c r="F420" s="70"/>
      <c r="G420" s="70"/>
    </row>
    <row r="421" spans="4:7">
      <c r="D421" s="142"/>
      <c r="E421" s="118"/>
      <c r="F421" s="70"/>
      <c r="G421" s="70"/>
    </row>
    <row r="422" spans="4:7">
      <c r="D422" s="142"/>
      <c r="E422" s="118"/>
      <c r="F422" s="70"/>
      <c r="G422" s="70"/>
    </row>
    <row r="423" spans="4:7">
      <c r="D423" s="142"/>
      <c r="E423" s="118"/>
      <c r="F423" s="70"/>
      <c r="G423" s="70"/>
    </row>
    <row r="424" spans="4:7">
      <c r="D424" s="142"/>
      <c r="E424" s="118"/>
      <c r="F424" s="70"/>
      <c r="G424" s="70"/>
    </row>
    <row r="425" spans="4:7">
      <c r="D425" s="142"/>
      <c r="E425" s="118"/>
      <c r="F425" s="70"/>
      <c r="G425" s="70"/>
    </row>
    <row r="426" spans="4:7">
      <c r="D426" s="142"/>
      <c r="E426" s="118"/>
      <c r="F426" s="70"/>
      <c r="G426" s="70"/>
    </row>
    <row r="427" spans="4:7">
      <c r="D427" s="142"/>
      <c r="E427" s="118"/>
      <c r="F427" s="70"/>
      <c r="G427" s="70"/>
    </row>
    <row r="428" spans="4:7">
      <c r="D428" s="142"/>
      <c r="E428" s="118"/>
      <c r="F428" s="70"/>
      <c r="G428" s="70"/>
    </row>
    <row r="429" spans="4:7">
      <c r="D429" s="142"/>
      <c r="E429" s="118"/>
      <c r="F429" s="70"/>
      <c r="G429" s="70"/>
    </row>
    <row r="430" spans="4:7">
      <c r="D430" s="142"/>
      <c r="E430" s="118"/>
      <c r="F430" s="70"/>
      <c r="G430" s="70"/>
    </row>
    <row r="431" spans="4:7">
      <c r="D431" s="142"/>
      <c r="E431" s="118"/>
      <c r="F431" s="70"/>
      <c r="G431" s="70"/>
    </row>
    <row r="432" spans="4:7">
      <c r="D432" s="142"/>
      <c r="E432" s="118"/>
      <c r="F432" s="70"/>
      <c r="G432" s="70"/>
    </row>
    <row r="433" spans="4:7">
      <c r="D433" s="142"/>
      <c r="E433" s="118"/>
      <c r="F433" s="70"/>
      <c r="G433" s="70"/>
    </row>
    <row r="434" spans="4:7">
      <c r="D434" s="142"/>
      <c r="E434" s="118"/>
      <c r="F434" s="70"/>
      <c r="G434" s="70"/>
    </row>
    <row r="435" spans="4:7">
      <c r="D435" s="142"/>
      <c r="E435" s="118"/>
      <c r="F435" s="70"/>
      <c r="G435" s="70"/>
    </row>
    <row r="436" spans="4:7">
      <c r="D436" s="142"/>
      <c r="E436" s="118"/>
      <c r="F436" s="70"/>
      <c r="G436" s="70"/>
    </row>
    <row r="437" spans="4:7">
      <c r="D437" s="142"/>
      <c r="E437" s="118"/>
      <c r="F437" s="70"/>
      <c r="G437" s="70"/>
    </row>
    <row r="438" spans="4:7">
      <c r="D438" s="142"/>
      <c r="E438" s="118"/>
      <c r="F438" s="70"/>
      <c r="G438" s="70"/>
    </row>
    <row r="439" spans="4:7">
      <c r="D439" s="142"/>
      <c r="E439" s="118"/>
      <c r="F439" s="70"/>
      <c r="G439" s="70"/>
    </row>
    <row r="440" spans="4:7">
      <c r="D440" s="142"/>
      <c r="E440" s="118"/>
      <c r="F440" s="70"/>
      <c r="G440" s="70"/>
    </row>
    <row r="441" spans="4:7">
      <c r="D441" s="142"/>
      <c r="E441" s="118"/>
      <c r="F441" s="70"/>
      <c r="G441" s="70"/>
    </row>
    <row r="442" spans="4:7">
      <c r="D442" s="142"/>
      <c r="E442" s="118"/>
      <c r="F442" s="70"/>
      <c r="G442" s="70"/>
    </row>
    <row r="443" spans="4:7">
      <c r="D443" s="142"/>
      <c r="E443" s="118"/>
      <c r="F443" s="70"/>
      <c r="G443" s="70"/>
    </row>
    <row r="444" spans="4:7">
      <c r="D444" s="142"/>
      <c r="E444" s="118"/>
      <c r="F444" s="70"/>
      <c r="G444" s="70"/>
    </row>
    <row r="445" spans="4:7">
      <c r="D445" s="142"/>
      <c r="E445" s="118"/>
      <c r="F445" s="70"/>
      <c r="G445" s="70"/>
    </row>
    <row r="446" spans="4:7">
      <c r="D446" s="142"/>
      <c r="E446" s="118"/>
      <c r="F446" s="70"/>
      <c r="G446" s="70"/>
    </row>
    <row r="447" spans="4:7">
      <c r="D447" s="142"/>
      <c r="E447" s="118"/>
      <c r="F447" s="70"/>
      <c r="G447" s="70"/>
    </row>
    <row r="448" spans="4:7">
      <c r="D448" s="142"/>
      <c r="E448" s="118"/>
      <c r="F448" s="70"/>
      <c r="G448" s="70"/>
    </row>
    <row r="449" spans="4:7">
      <c r="D449" s="142"/>
      <c r="E449" s="118"/>
      <c r="F449" s="70"/>
      <c r="G449" s="70"/>
    </row>
    <row r="450" spans="4:7">
      <c r="D450" s="142"/>
      <c r="E450" s="118"/>
      <c r="F450" s="70"/>
      <c r="G450" s="70"/>
    </row>
    <row r="451" spans="4:7">
      <c r="D451" s="142"/>
      <c r="E451" s="118"/>
      <c r="F451" s="70"/>
      <c r="G451" s="70"/>
    </row>
    <row r="452" spans="4:7">
      <c r="D452" s="142"/>
      <c r="E452" s="118"/>
      <c r="F452" s="70"/>
      <c r="G452" s="70"/>
    </row>
    <row r="453" spans="4:7">
      <c r="D453" s="142"/>
      <c r="E453" s="118"/>
      <c r="F453" s="70"/>
      <c r="G453" s="70"/>
    </row>
    <row r="454" spans="4:7">
      <c r="D454" s="142"/>
      <c r="E454" s="118"/>
      <c r="F454" s="70"/>
      <c r="G454" s="70"/>
    </row>
    <row r="455" spans="4:7">
      <c r="D455" s="142"/>
      <c r="E455" s="118"/>
      <c r="F455" s="70"/>
      <c r="G455" s="70"/>
    </row>
    <row r="456" spans="4:7">
      <c r="D456" s="142"/>
      <c r="E456" s="118"/>
      <c r="F456" s="70"/>
      <c r="G456" s="70"/>
    </row>
    <row r="457" spans="4:7">
      <c r="D457" s="142"/>
      <c r="E457" s="118"/>
      <c r="F457" s="70"/>
      <c r="G457" s="70"/>
    </row>
    <row r="458" spans="4:7">
      <c r="D458" s="142"/>
      <c r="E458" s="118"/>
      <c r="F458" s="70"/>
      <c r="G458" s="70"/>
    </row>
    <row r="459" spans="4:7">
      <c r="D459" s="142"/>
      <c r="E459" s="118"/>
      <c r="F459" s="70"/>
      <c r="G459" s="70"/>
    </row>
    <row r="460" spans="4:7">
      <c r="D460" s="142"/>
      <c r="E460" s="118"/>
      <c r="F460" s="70"/>
      <c r="G460" s="70"/>
    </row>
    <row r="461" spans="4:7">
      <c r="D461" s="142"/>
      <c r="E461" s="118"/>
      <c r="F461" s="70"/>
      <c r="G461" s="70"/>
    </row>
    <row r="462" spans="4:7">
      <c r="D462" s="142"/>
      <c r="E462" s="118"/>
      <c r="F462" s="70"/>
      <c r="G462" s="70"/>
    </row>
    <row r="463" spans="4:7">
      <c r="D463" s="142"/>
      <c r="E463" s="118"/>
      <c r="F463" s="70"/>
      <c r="G463" s="70"/>
    </row>
    <row r="464" spans="4:7">
      <c r="D464" s="142"/>
      <c r="E464" s="118"/>
      <c r="F464" s="70"/>
      <c r="G464" s="70"/>
    </row>
    <row r="465" spans="4:7">
      <c r="D465" s="142"/>
      <c r="E465" s="118"/>
      <c r="F465" s="70"/>
      <c r="G465" s="70"/>
    </row>
    <row r="466" spans="4:7">
      <c r="D466" s="142"/>
      <c r="E466" s="118"/>
      <c r="F466" s="70"/>
      <c r="G466" s="70"/>
    </row>
    <row r="467" spans="4:7">
      <c r="D467" s="142"/>
      <c r="E467" s="118"/>
      <c r="F467" s="70"/>
      <c r="G467" s="70"/>
    </row>
    <row r="468" spans="4:7">
      <c r="D468" s="142"/>
      <c r="E468" s="118"/>
      <c r="F468" s="70"/>
      <c r="G468" s="70"/>
    </row>
    <row r="469" spans="4:7">
      <c r="D469" s="142"/>
      <c r="E469" s="118"/>
      <c r="F469" s="70"/>
      <c r="G469" s="70"/>
    </row>
    <row r="470" spans="4:7">
      <c r="D470" s="142"/>
      <c r="E470" s="118"/>
      <c r="F470" s="70"/>
      <c r="G470" s="70"/>
    </row>
    <row r="471" spans="4:7">
      <c r="D471" s="142"/>
      <c r="E471" s="118"/>
      <c r="F471" s="70"/>
      <c r="G471" s="70"/>
    </row>
    <row r="472" spans="4:7">
      <c r="D472" s="142"/>
      <c r="E472" s="118"/>
      <c r="F472" s="70"/>
      <c r="G472" s="70"/>
    </row>
    <row r="473" spans="4:7">
      <c r="D473" s="142"/>
      <c r="E473" s="118"/>
      <c r="F473" s="70"/>
      <c r="G473" s="70"/>
    </row>
    <row r="474" spans="4:7">
      <c r="D474" s="142"/>
      <c r="E474" s="118"/>
      <c r="F474" s="70"/>
      <c r="G474" s="70"/>
    </row>
    <row r="475" spans="4:7">
      <c r="D475" s="142"/>
      <c r="E475" s="118"/>
      <c r="F475" s="70"/>
      <c r="G475" s="70"/>
    </row>
    <row r="476" spans="4:7">
      <c r="D476" s="142"/>
      <c r="E476" s="118"/>
      <c r="F476" s="70"/>
      <c r="G476" s="70"/>
    </row>
    <row r="477" spans="4:7">
      <c r="D477" s="142"/>
      <c r="E477" s="118"/>
      <c r="F477" s="70"/>
      <c r="G477" s="70"/>
    </row>
    <row r="478" spans="4:7">
      <c r="D478" s="142"/>
      <c r="E478" s="118"/>
      <c r="F478" s="70"/>
      <c r="G478" s="70"/>
    </row>
    <row r="479" spans="4:7">
      <c r="D479" s="142"/>
      <c r="E479" s="118"/>
      <c r="F479" s="70"/>
      <c r="G479" s="70"/>
    </row>
    <row r="480" spans="4:7">
      <c r="D480" s="142"/>
      <c r="E480" s="118"/>
      <c r="F480" s="70"/>
      <c r="G480" s="70"/>
    </row>
    <row r="481" spans="4:7">
      <c r="D481" s="142"/>
      <c r="E481" s="118"/>
      <c r="F481" s="70"/>
      <c r="G481" s="70"/>
    </row>
    <row r="482" spans="4:7">
      <c r="D482" s="142"/>
      <c r="E482" s="118"/>
      <c r="F482" s="70"/>
      <c r="G482" s="70"/>
    </row>
    <row r="483" spans="4:7">
      <c r="D483" s="142"/>
      <c r="E483" s="118"/>
      <c r="F483" s="70"/>
      <c r="G483" s="70"/>
    </row>
    <row r="484" spans="4:7">
      <c r="D484" s="142"/>
      <c r="E484" s="118"/>
      <c r="F484" s="70"/>
      <c r="G484" s="70"/>
    </row>
    <row r="485" spans="4:7">
      <c r="D485" s="142"/>
      <c r="E485" s="118"/>
      <c r="F485" s="70"/>
      <c r="G485" s="70"/>
    </row>
    <row r="486" spans="4:7">
      <c r="D486" s="142"/>
      <c r="E486" s="118"/>
      <c r="F486" s="70"/>
      <c r="G486" s="70"/>
    </row>
    <row r="487" spans="4:7">
      <c r="D487" s="142"/>
      <c r="E487" s="118"/>
      <c r="F487" s="70"/>
      <c r="G487" s="70"/>
    </row>
    <row r="488" spans="4:7">
      <c r="D488" s="142"/>
      <c r="E488" s="118"/>
      <c r="F488" s="70"/>
      <c r="G488" s="70"/>
    </row>
    <row r="489" spans="4:7">
      <c r="D489" s="142"/>
      <c r="E489" s="118"/>
      <c r="F489" s="70"/>
      <c r="G489" s="70"/>
    </row>
    <row r="490" spans="4:7">
      <c r="D490" s="142"/>
      <c r="E490" s="118"/>
      <c r="F490" s="70"/>
      <c r="G490" s="70"/>
    </row>
    <row r="491" spans="4:7">
      <c r="D491" s="142"/>
      <c r="E491" s="118"/>
      <c r="F491" s="70"/>
      <c r="G491" s="70"/>
    </row>
    <row r="492" spans="4:7">
      <c r="D492" s="142"/>
      <c r="E492" s="118"/>
      <c r="F492" s="70"/>
      <c r="G492" s="70"/>
    </row>
    <row r="493" spans="4:7">
      <c r="D493" s="142"/>
      <c r="E493" s="118"/>
      <c r="F493" s="70"/>
      <c r="G493" s="70"/>
    </row>
    <row r="494" spans="4:7">
      <c r="D494" s="142"/>
      <c r="E494" s="118"/>
      <c r="F494" s="70"/>
      <c r="G494" s="70"/>
    </row>
    <row r="495" spans="4:7">
      <c r="D495" s="142"/>
      <c r="E495" s="118"/>
      <c r="F495" s="70"/>
      <c r="G495" s="70"/>
    </row>
    <row r="496" spans="4:7">
      <c r="D496" s="142"/>
      <c r="E496" s="118"/>
      <c r="F496" s="70"/>
      <c r="G496" s="70"/>
    </row>
    <row r="497" spans="4:7">
      <c r="D497" s="142"/>
      <c r="E497" s="118"/>
      <c r="F497" s="70"/>
      <c r="G497" s="70"/>
    </row>
    <row r="498" spans="4:7">
      <c r="D498" s="142"/>
      <c r="E498" s="118"/>
      <c r="F498" s="70"/>
      <c r="G498" s="70"/>
    </row>
    <row r="499" spans="4:7">
      <c r="D499" s="142"/>
      <c r="E499" s="118"/>
      <c r="F499" s="70"/>
      <c r="G499" s="70"/>
    </row>
    <row r="500" spans="4:7">
      <c r="D500" s="142"/>
      <c r="E500" s="118"/>
      <c r="F500" s="70"/>
      <c r="G500" s="70"/>
    </row>
    <row r="501" spans="4:7">
      <c r="D501" s="142"/>
      <c r="E501" s="118"/>
      <c r="F501" s="70"/>
      <c r="G501" s="70"/>
    </row>
    <row r="502" spans="4:7">
      <c r="D502" s="142"/>
      <c r="E502" s="118"/>
      <c r="F502" s="70"/>
      <c r="G502" s="70"/>
    </row>
    <row r="503" spans="4:7">
      <c r="D503" s="142"/>
      <c r="E503" s="118"/>
      <c r="F503" s="70"/>
      <c r="G503" s="70"/>
    </row>
    <row r="504" spans="4:7">
      <c r="D504" s="142"/>
      <c r="E504" s="118"/>
      <c r="F504" s="70"/>
      <c r="G504" s="70"/>
    </row>
    <row r="505" spans="4:7">
      <c r="D505" s="142"/>
      <c r="E505" s="118"/>
      <c r="F505" s="70"/>
      <c r="G505" s="70"/>
    </row>
    <row r="506" spans="4:7">
      <c r="D506" s="142"/>
      <c r="E506" s="118"/>
      <c r="F506" s="70"/>
      <c r="G506" s="70"/>
    </row>
    <row r="507" spans="4:7">
      <c r="D507" s="142"/>
      <c r="E507" s="118"/>
      <c r="F507" s="70"/>
      <c r="G507" s="70"/>
    </row>
    <row r="508" spans="4:7">
      <c r="D508" s="142"/>
      <c r="E508" s="118"/>
      <c r="F508" s="70"/>
      <c r="G508" s="70"/>
    </row>
    <row r="509" spans="4:7">
      <c r="D509" s="142"/>
      <c r="E509" s="118"/>
      <c r="F509" s="70"/>
      <c r="G509" s="70"/>
    </row>
    <row r="510" spans="4:7">
      <c r="D510" s="142"/>
      <c r="E510" s="118"/>
      <c r="F510" s="70"/>
      <c r="G510" s="70"/>
    </row>
    <row r="511" spans="4:7">
      <c r="D511" s="142"/>
      <c r="E511" s="118"/>
      <c r="F511" s="70"/>
      <c r="G511" s="70"/>
    </row>
    <row r="512" spans="4:7">
      <c r="D512" s="142"/>
      <c r="E512" s="118"/>
      <c r="F512" s="70"/>
      <c r="G512" s="70"/>
    </row>
    <row r="513" spans="4:7">
      <c r="D513" s="142"/>
      <c r="E513" s="118"/>
      <c r="F513" s="70"/>
      <c r="G513" s="70"/>
    </row>
    <row r="514" spans="4:7">
      <c r="D514" s="142"/>
      <c r="E514" s="118"/>
      <c r="F514" s="70"/>
      <c r="G514" s="70"/>
    </row>
    <row r="515" spans="4:7">
      <c r="D515" s="142"/>
      <c r="E515" s="118"/>
      <c r="F515" s="70"/>
      <c r="G515" s="70"/>
    </row>
    <row r="516" spans="4:7">
      <c r="D516" s="142"/>
      <c r="E516" s="118"/>
      <c r="F516" s="70"/>
      <c r="G516" s="70"/>
    </row>
    <row r="517" spans="4:7">
      <c r="D517" s="142"/>
      <c r="E517" s="118"/>
      <c r="F517" s="70"/>
      <c r="G517" s="70"/>
    </row>
    <row r="518" spans="4:7">
      <c r="D518" s="142"/>
      <c r="E518" s="118"/>
      <c r="F518" s="70"/>
      <c r="G518" s="70"/>
    </row>
    <row r="519" spans="4:7">
      <c r="D519" s="142"/>
      <c r="E519" s="118"/>
      <c r="F519" s="70"/>
      <c r="G519" s="70"/>
    </row>
    <row r="520" spans="4:7">
      <c r="D520" s="142"/>
      <c r="E520" s="118"/>
      <c r="F520" s="70"/>
      <c r="G520" s="70"/>
    </row>
    <row r="521" spans="4:7">
      <c r="D521" s="142"/>
      <c r="E521" s="118"/>
      <c r="F521" s="70"/>
      <c r="G521" s="70"/>
    </row>
    <row r="522" spans="4:7">
      <c r="D522" s="142"/>
      <c r="E522" s="118"/>
      <c r="F522" s="70"/>
      <c r="G522" s="70"/>
    </row>
    <row r="523" spans="4:7">
      <c r="D523" s="142"/>
      <c r="E523" s="118"/>
      <c r="F523" s="70"/>
      <c r="G523" s="70"/>
    </row>
    <row r="524" spans="4:7">
      <c r="D524" s="142"/>
      <c r="E524" s="118"/>
      <c r="F524" s="70"/>
      <c r="G524" s="70"/>
    </row>
    <row r="525" spans="4:7">
      <c r="D525" s="142"/>
      <c r="E525" s="118"/>
      <c r="F525" s="70"/>
      <c r="G525" s="70"/>
    </row>
    <row r="526" spans="4:7">
      <c r="D526" s="142"/>
      <c r="E526" s="118"/>
      <c r="F526" s="70"/>
      <c r="G526" s="70"/>
    </row>
    <row r="527" spans="4:7">
      <c r="D527" s="142"/>
      <c r="E527" s="118"/>
      <c r="F527" s="70"/>
      <c r="G527" s="70"/>
    </row>
    <row r="528" spans="4:7">
      <c r="D528" s="142"/>
      <c r="E528" s="118"/>
      <c r="F528" s="70"/>
      <c r="G528" s="70"/>
    </row>
    <row r="529" spans="4:7">
      <c r="D529" s="142"/>
      <c r="E529" s="118"/>
      <c r="F529" s="70"/>
      <c r="G529" s="70"/>
    </row>
    <row r="530" spans="4:7">
      <c r="D530" s="142"/>
      <c r="E530" s="118"/>
      <c r="F530" s="70"/>
      <c r="G530" s="70"/>
    </row>
    <row r="531" spans="4:7">
      <c r="D531" s="142"/>
      <c r="E531" s="118"/>
      <c r="F531" s="70"/>
      <c r="G531" s="70"/>
    </row>
    <row r="532" spans="4:7">
      <c r="D532" s="142"/>
      <c r="E532" s="118"/>
      <c r="F532" s="70"/>
      <c r="G532" s="70"/>
    </row>
    <row r="533" spans="4:7">
      <c r="D533" s="142"/>
      <c r="E533" s="118"/>
      <c r="F533" s="70"/>
      <c r="G533" s="70"/>
    </row>
    <row r="534" spans="4:7">
      <c r="D534" s="142"/>
      <c r="E534" s="118"/>
      <c r="F534" s="70"/>
      <c r="G534" s="70"/>
    </row>
    <row r="535" spans="4:7">
      <c r="D535" s="142"/>
      <c r="E535" s="118"/>
      <c r="F535" s="70"/>
      <c r="G535" s="70"/>
    </row>
    <row r="536" spans="4:7">
      <c r="D536" s="142"/>
      <c r="E536" s="118"/>
      <c r="F536" s="70"/>
      <c r="G536" s="70"/>
    </row>
    <row r="537" spans="4:7">
      <c r="D537" s="142"/>
      <c r="E537" s="118"/>
      <c r="F537" s="70"/>
      <c r="G537" s="70"/>
    </row>
    <row r="538" spans="4:7">
      <c r="D538" s="142"/>
      <c r="E538" s="118"/>
      <c r="F538" s="70"/>
      <c r="G538" s="70"/>
    </row>
    <row r="539" spans="4:7">
      <c r="D539" s="142"/>
      <c r="E539" s="118"/>
      <c r="F539" s="70"/>
      <c r="G539" s="70"/>
    </row>
    <row r="540" spans="4:7">
      <c r="D540" s="142"/>
      <c r="E540" s="118"/>
      <c r="F540" s="70"/>
      <c r="G540" s="70"/>
    </row>
    <row r="541" spans="4:7">
      <c r="D541" s="142"/>
      <c r="E541" s="118"/>
      <c r="F541" s="70"/>
      <c r="G541" s="70"/>
    </row>
    <row r="542" spans="4:7">
      <c r="D542" s="142"/>
      <c r="E542" s="118"/>
      <c r="F542" s="70"/>
      <c r="G542" s="70"/>
    </row>
    <row r="543" spans="4:7">
      <c r="D543" s="142"/>
      <c r="E543" s="118"/>
      <c r="F543" s="70"/>
      <c r="G543" s="70"/>
    </row>
    <row r="544" spans="4:7">
      <c r="D544" s="142"/>
      <c r="E544" s="118"/>
      <c r="F544" s="70"/>
      <c r="G544" s="70"/>
    </row>
    <row r="545" spans="4:7">
      <c r="D545" s="142"/>
      <c r="E545" s="118"/>
      <c r="F545" s="70"/>
      <c r="G545" s="70"/>
    </row>
    <row r="546" spans="4:7">
      <c r="D546" s="142"/>
      <c r="E546" s="118"/>
      <c r="F546" s="70"/>
      <c r="G546" s="70"/>
    </row>
    <row r="547" spans="4:7">
      <c r="D547" s="142"/>
      <c r="E547" s="118"/>
      <c r="F547" s="70"/>
      <c r="G547" s="70"/>
    </row>
    <row r="548" spans="4:7">
      <c r="D548" s="142"/>
      <c r="E548" s="118"/>
      <c r="F548" s="70"/>
      <c r="G548" s="70"/>
    </row>
    <row r="549" spans="4:7">
      <c r="D549" s="142"/>
      <c r="E549" s="118"/>
      <c r="F549" s="70"/>
      <c r="G549" s="70"/>
    </row>
    <row r="550" spans="4:7">
      <c r="D550" s="142"/>
      <c r="E550" s="118"/>
      <c r="F550" s="70"/>
      <c r="G550" s="70"/>
    </row>
    <row r="551" spans="4:7">
      <c r="D551" s="142"/>
      <c r="E551" s="118"/>
      <c r="F551" s="70"/>
      <c r="G551" s="70"/>
    </row>
    <row r="552" spans="4:7">
      <c r="D552" s="142"/>
      <c r="E552" s="118"/>
      <c r="F552" s="70"/>
      <c r="G552" s="70"/>
    </row>
    <row r="553" spans="4:7">
      <c r="D553" s="142"/>
      <c r="E553" s="118"/>
      <c r="F553" s="70"/>
      <c r="G553" s="70"/>
    </row>
    <row r="554" spans="4:7">
      <c r="D554" s="142"/>
      <c r="E554" s="118"/>
      <c r="F554" s="70"/>
      <c r="G554" s="70"/>
    </row>
    <row r="555" spans="4:7">
      <c r="D555" s="142"/>
      <c r="E555" s="118"/>
      <c r="F555" s="70"/>
      <c r="G555" s="70"/>
    </row>
    <row r="556" spans="4:7">
      <c r="D556" s="142"/>
      <c r="E556" s="118"/>
      <c r="F556" s="70"/>
      <c r="G556" s="70"/>
    </row>
    <row r="557" spans="4:7">
      <c r="D557" s="142"/>
      <c r="E557" s="118"/>
      <c r="F557" s="70"/>
      <c r="G557" s="70"/>
    </row>
    <row r="558" spans="4:7">
      <c r="D558" s="142"/>
      <c r="E558" s="118"/>
      <c r="F558" s="70"/>
      <c r="G558" s="70"/>
    </row>
    <row r="559" spans="4:7">
      <c r="D559" s="142"/>
      <c r="E559" s="118"/>
      <c r="F559" s="70"/>
      <c r="G559" s="70"/>
    </row>
    <row r="560" spans="4:7">
      <c r="D560" s="142"/>
      <c r="E560" s="118"/>
      <c r="F560" s="70"/>
      <c r="G560" s="70"/>
    </row>
    <row r="561" spans="4:7">
      <c r="D561" s="142"/>
      <c r="E561" s="118"/>
      <c r="F561" s="70"/>
      <c r="G561" s="70"/>
    </row>
    <row r="562" spans="4:7">
      <c r="D562" s="142"/>
      <c r="E562" s="118"/>
      <c r="F562" s="70"/>
      <c r="G562" s="70"/>
    </row>
    <row r="563" spans="4:7">
      <c r="D563" s="142"/>
      <c r="E563" s="118"/>
      <c r="F563" s="70"/>
      <c r="G563" s="70"/>
    </row>
    <row r="564" spans="4:7">
      <c r="D564" s="142"/>
      <c r="E564" s="118"/>
      <c r="F564" s="70"/>
      <c r="G564" s="70"/>
    </row>
    <row r="565" spans="4:7">
      <c r="D565" s="142"/>
      <c r="E565" s="118"/>
      <c r="F565" s="70"/>
      <c r="G565" s="70"/>
    </row>
    <row r="566" spans="4:7">
      <c r="D566" s="142"/>
      <c r="E566" s="118"/>
      <c r="F566" s="70"/>
      <c r="G566" s="70"/>
    </row>
    <row r="567" spans="4:7">
      <c r="D567" s="142"/>
      <c r="E567" s="118"/>
      <c r="F567" s="70"/>
      <c r="G567" s="70"/>
    </row>
    <row r="568" spans="4:7">
      <c r="D568" s="142"/>
      <c r="E568" s="118"/>
      <c r="F568" s="70"/>
      <c r="G568" s="70"/>
    </row>
    <row r="569" spans="4:7">
      <c r="D569" s="142"/>
      <c r="E569" s="118"/>
      <c r="F569" s="70"/>
      <c r="G569" s="70"/>
    </row>
    <row r="570" spans="4:7">
      <c r="D570" s="142"/>
      <c r="E570" s="118"/>
      <c r="F570" s="70"/>
      <c r="G570" s="70"/>
    </row>
    <row r="571" spans="4:7">
      <c r="D571" s="142"/>
      <c r="E571" s="118"/>
      <c r="F571" s="70"/>
      <c r="G571" s="70"/>
    </row>
    <row r="572" spans="4:7">
      <c r="D572" s="142"/>
      <c r="E572" s="118"/>
      <c r="F572" s="70"/>
      <c r="G572" s="70"/>
    </row>
    <row r="573" spans="4:7">
      <c r="D573" s="142"/>
      <c r="E573" s="118"/>
      <c r="F573" s="70"/>
      <c r="G573" s="70"/>
    </row>
    <row r="574" spans="4:7">
      <c r="D574" s="142"/>
      <c r="E574" s="118"/>
      <c r="F574" s="70"/>
      <c r="G574" s="70"/>
    </row>
    <row r="575" spans="4:7">
      <c r="D575" s="142"/>
      <c r="E575" s="118"/>
      <c r="F575" s="70"/>
      <c r="G575" s="70"/>
    </row>
    <row r="576" spans="4:7">
      <c r="D576" s="142"/>
      <c r="E576" s="118"/>
      <c r="F576" s="70"/>
      <c r="G576" s="70"/>
    </row>
    <row r="577" spans="4:7">
      <c r="D577" s="142"/>
      <c r="E577" s="118"/>
      <c r="F577" s="70"/>
      <c r="G577" s="70"/>
    </row>
    <row r="578" spans="4:7">
      <c r="D578" s="142"/>
      <c r="E578" s="118"/>
      <c r="F578" s="70"/>
      <c r="G578" s="70"/>
    </row>
    <row r="579" spans="4:7">
      <c r="D579" s="142"/>
      <c r="E579" s="118"/>
      <c r="F579" s="70"/>
      <c r="G579" s="70"/>
    </row>
    <row r="580" spans="4:7">
      <c r="D580" s="142"/>
      <c r="E580" s="118"/>
      <c r="F580" s="70"/>
      <c r="G580" s="70"/>
    </row>
    <row r="581" spans="4:7">
      <c r="D581" s="142"/>
      <c r="E581" s="118"/>
      <c r="F581" s="70"/>
      <c r="G581" s="70"/>
    </row>
    <row r="582" spans="4:7">
      <c r="D582" s="142"/>
      <c r="E582" s="118"/>
      <c r="F582" s="70"/>
      <c r="G582" s="70"/>
    </row>
    <row r="583" spans="4:7">
      <c r="D583" s="142"/>
      <c r="E583" s="118"/>
      <c r="F583" s="70"/>
      <c r="G583" s="70"/>
    </row>
    <row r="584" spans="4:7">
      <c r="D584" s="142"/>
      <c r="E584" s="118"/>
      <c r="F584" s="70"/>
      <c r="G584" s="70"/>
    </row>
    <row r="585" spans="4:7">
      <c r="D585" s="142"/>
      <c r="E585" s="118"/>
      <c r="F585" s="70"/>
      <c r="G585" s="70"/>
    </row>
    <row r="586" spans="4:7">
      <c r="D586" s="142"/>
      <c r="E586" s="118"/>
      <c r="F586" s="70"/>
      <c r="G586" s="70"/>
    </row>
    <row r="587" spans="4:7">
      <c r="D587" s="142"/>
      <c r="E587" s="118"/>
      <c r="F587" s="70"/>
      <c r="G587" s="70"/>
    </row>
    <row r="588" spans="4:7">
      <c r="D588" s="142"/>
      <c r="E588" s="118"/>
      <c r="F588" s="70"/>
      <c r="G588" s="70"/>
    </row>
    <row r="589" spans="4:7">
      <c r="D589" s="142"/>
      <c r="E589" s="118"/>
      <c r="F589" s="70"/>
      <c r="G589" s="70"/>
    </row>
    <row r="590" spans="4:7">
      <c r="D590" s="142"/>
      <c r="E590" s="118"/>
      <c r="F590" s="70"/>
      <c r="G590" s="70"/>
    </row>
    <row r="591" spans="4:7">
      <c r="D591" s="142"/>
      <c r="E591" s="118"/>
      <c r="F591" s="70"/>
      <c r="G591" s="70"/>
    </row>
    <row r="592" spans="4:7">
      <c r="D592" s="142"/>
      <c r="E592" s="118"/>
      <c r="F592" s="70"/>
      <c r="G592" s="70"/>
    </row>
    <row r="593" spans="4:7">
      <c r="D593" s="142"/>
      <c r="E593" s="118"/>
      <c r="F593" s="70"/>
      <c r="G593" s="70"/>
    </row>
    <row r="594" spans="4:7">
      <c r="D594" s="142"/>
      <c r="E594" s="118"/>
      <c r="F594" s="70"/>
      <c r="G594" s="70"/>
    </row>
    <row r="595" spans="4:7">
      <c r="D595" s="142"/>
      <c r="E595" s="118"/>
      <c r="F595" s="70"/>
      <c r="G595" s="70"/>
    </row>
    <row r="596" spans="4:7">
      <c r="D596" s="142"/>
      <c r="E596" s="118"/>
      <c r="F596" s="70"/>
      <c r="G596" s="70"/>
    </row>
    <row r="597" spans="4:7">
      <c r="D597" s="142"/>
      <c r="E597" s="118"/>
      <c r="F597" s="70"/>
      <c r="G597" s="70"/>
    </row>
    <row r="598" spans="4:7">
      <c r="D598" s="142"/>
      <c r="E598" s="118"/>
      <c r="F598" s="70"/>
      <c r="G598" s="70"/>
    </row>
    <row r="599" spans="4:7">
      <c r="D599" s="142"/>
      <c r="E599" s="118"/>
      <c r="F599" s="70"/>
      <c r="G599" s="70"/>
    </row>
    <row r="600" spans="4:7">
      <c r="D600" s="142"/>
      <c r="E600" s="118"/>
      <c r="F600" s="70"/>
      <c r="G600" s="70"/>
    </row>
    <row r="601" spans="4:7">
      <c r="D601" s="142"/>
      <c r="E601" s="118"/>
      <c r="F601" s="70"/>
      <c r="G601" s="70"/>
    </row>
    <row r="602" spans="4:7">
      <c r="D602" s="142"/>
      <c r="E602" s="118"/>
      <c r="F602" s="70"/>
      <c r="G602" s="70"/>
    </row>
    <row r="603" spans="4:7">
      <c r="D603" s="142"/>
      <c r="E603" s="118"/>
      <c r="F603" s="70"/>
      <c r="G603" s="70"/>
    </row>
    <row r="604" spans="4:7">
      <c r="D604" s="142"/>
      <c r="E604" s="118"/>
      <c r="F604" s="70"/>
      <c r="G604" s="70"/>
    </row>
    <row r="605" spans="4:7">
      <c r="D605" s="142"/>
      <c r="E605" s="118"/>
      <c r="F605" s="70"/>
      <c r="G605" s="70"/>
    </row>
    <row r="606" spans="4:7">
      <c r="D606" s="142"/>
      <c r="E606" s="118"/>
      <c r="F606" s="70"/>
      <c r="G606" s="70"/>
    </row>
    <row r="607" spans="4:7">
      <c r="D607" s="142"/>
      <c r="E607" s="118"/>
      <c r="F607" s="70"/>
      <c r="G607" s="70"/>
    </row>
    <row r="608" spans="4:7">
      <c r="D608" s="142"/>
      <c r="E608" s="118"/>
      <c r="F608" s="70"/>
      <c r="G608" s="70"/>
    </row>
    <row r="609" spans="4:7">
      <c r="D609" s="142"/>
      <c r="E609" s="118"/>
      <c r="F609" s="70"/>
      <c r="G609" s="70"/>
    </row>
    <row r="610" spans="4:7">
      <c r="D610" s="142"/>
      <c r="E610" s="118"/>
      <c r="F610" s="70"/>
      <c r="G610" s="70"/>
    </row>
    <row r="611" spans="4:7">
      <c r="D611" s="142"/>
      <c r="E611" s="118"/>
      <c r="F611" s="70"/>
      <c r="G611" s="70"/>
    </row>
    <row r="612" spans="4:7">
      <c r="D612" s="142"/>
      <c r="E612" s="118"/>
      <c r="F612" s="70"/>
      <c r="G612" s="70"/>
    </row>
    <row r="613" spans="4:7">
      <c r="D613" s="142"/>
      <c r="E613" s="118"/>
      <c r="F613" s="70"/>
      <c r="G613" s="70"/>
    </row>
    <row r="614" spans="4:7">
      <c r="D614" s="142"/>
      <c r="E614" s="118"/>
      <c r="F614" s="70"/>
      <c r="G614" s="70"/>
    </row>
    <row r="615" spans="4:7">
      <c r="D615" s="142"/>
      <c r="E615" s="118"/>
      <c r="F615" s="70"/>
      <c r="G615" s="70"/>
    </row>
    <row r="616" spans="4:7">
      <c r="D616" s="142"/>
      <c r="E616" s="118"/>
      <c r="F616" s="70"/>
      <c r="G616" s="70"/>
    </row>
    <row r="617" spans="4:7">
      <c r="D617" s="142"/>
      <c r="E617" s="118"/>
      <c r="F617" s="70"/>
      <c r="G617" s="70"/>
    </row>
    <row r="618" spans="4:7">
      <c r="D618" s="142"/>
      <c r="E618" s="118"/>
      <c r="F618" s="70"/>
      <c r="G618" s="70"/>
    </row>
    <row r="619" spans="4:7">
      <c r="D619" s="142"/>
      <c r="E619" s="118"/>
      <c r="F619" s="70"/>
      <c r="G619" s="70"/>
    </row>
    <row r="620" spans="4:7">
      <c r="D620" s="142"/>
      <c r="E620" s="118"/>
      <c r="F620" s="70"/>
      <c r="G620" s="70"/>
    </row>
    <row r="621" spans="4:7">
      <c r="D621" s="142"/>
      <c r="E621" s="118"/>
      <c r="F621" s="70"/>
      <c r="G621" s="70"/>
    </row>
    <row r="622" spans="4:7">
      <c r="D622" s="142"/>
      <c r="E622" s="118"/>
      <c r="F622" s="70"/>
      <c r="G622" s="70"/>
    </row>
    <row r="623" spans="4:7">
      <c r="D623" s="142"/>
      <c r="E623" s="118"/>
      <c r="F623" s="70"/>
      <c r="G623" s="70"/>
    </row>
    <row r="624" spans="4:7">
      <c r="D624" s="142"/>
      <c r="E624" s="118"/>
      <c r="F624" s="70"/>
      <c r="G624" s="70"/>
    </row>
    <row r="625" spans="4:7">
      <c r="D625" s="142"/>
      <c r="E625" s="118"/>
      <c r="F625" s="70"/>
      <c r="G625" s="70"/>
    </row>
    <row r="626" spans="4:7">
      <c r="D626" s="142"/>
      <c r="E626" s="118"/>
      <c r="F626" s="70"/>
      <c r="G626" s="70"/>
    </row>
    <row r="627" spans="4:7">
      <c r="D627" s="142"/>
      <c r="E627" s="118"/>
      <c r="F627" s="70"/>
      <c r="G627" s="70"/>
    </row>
    <row r="628" spans="4:7">
      <c r="D628" s="142"/>
      <c r="E628" s="118"/>
      <c r="F628" s="70"/>
      <c r="G628" s="70"/>
    </row>
    <row r="629" spans="4:7">
      <c r="D629" s="142"/>
      <c r="E629" s="118"/>
      <c r="F629" s="70"/>
      <c r="G629" s="70"/>
    </row>
    <row r="630" spans="4:7">
      <c r="D630" s="142"/>
      <c r="E630" s="118"/>
      <c r="F630" s="70"/>
      <c r="G630" s="70"/>
    </row>
    <row r="631" spans="4:7">
      <c r="D631" s="142"/>
      <c r="E631" s="118"/>
      <c r="F631" s="70"/>
      <c r="G631" s="70"/>
    </row>
    <row r="632" spans="4:7">
      <c r="D632" s="142"/>
      <c r="E632" s="118"/>
      <c r="F632" s="70"/>
      <c r="G632" s="70"/>
    </row>
    <row r="633" spans="4:7">
      <c r="D633" s="142"/>
      <c r="E633" s="118"/>
      <c r="F633" s="70"/>
      <c r="G633" s="70"/>
    </row>
    <row r="634" spans="4:7">
      <c r="D634" s="142"/>
      <c r="E634" s="118"/>
      <c r="F634" s="70"/>
      <c r="G634" s="70"/>
    </row>
    <row r="635" spans="4:7">
      <c r="D635" s="142"/>
      <c r="E635" s="118"/>
      <c r="F635" s="70"/>
      <c r="G635" s="70"/>
    </row>
    <row r="636" spans="4:7">
      <c r="D636" s="142"/>
      <c r="E636" s="118"/>
      <c r="F636" s="70"/>
      <c r="G636" s="70"/>
    </row>
    <row r="637" spans="4:7">
      <c r="D637" s="142"/>
      <c r="E637" s="118"/>
      <c r="F637" s="70"/>
      <c r="G637" s="70"/>
    </row>
    <row r="638" spans="4:7">
      <c r="D638" s="142"/>
      <c r="E638" s="118"/>
      <c r="F638" s="70"/>
      <c r="G638" s="70"/>
    </row>
    <row r="639" spans="4:7">
      <c r="D639" s="142"/>
      <c r="E639" s="118"/>
      <c r="F639" s="70"/>
      <c r="G639" s="70"/>
    </row>
    <row r="640" spans="4:7">
      <c r="D640" s="142"/>
      <c r="E640" s="118"/>
      <c r="F640" s="70"/>
      <c r="G640" s="70"/>
    </row>
    <row r="641" spans="4:7">
      <c r="D641" s="142"/>
      <c r="E641" s="118"/>
      <c r="F641" s="70"/>
      <c r="G641" s="70"/>
    </row>
    <row r="642" spans="4:7">
      <c r="D642" s="142"/>
      <c r="E642" s="118"/>
      <c r="F642" s="70"/>
      <c r="G642" s="70"/>
    </row>
    <row r="643" spans="4:7">
      <c r="D643" s="142"/>
      <c r="E643" s="118"/>
      <c r="F643" s="70"/>
      <c r="G643" s="70"/>
    </row>
    <row r="644" spans="4:7">
      <c r="D644" s="142"/>
      <c r="E644" s="118"/>
      <c r="F644" s="70"/>
      <c r="G644" s="70"/>
    </row>
    <row r="645" spans="4:7">
      <c r="D645" s="142"/>
      <c r="E645" s="118"/>
      <c r="F645" s="70"/>
      <c r="G645" s="70"/>
    </row>
    <row r="646" spans="4:7">
      <c r="D646" s="142"/>
      <c r="E646" s="118"/>
      <c r="F646" s="70"/>
      <c r="G646" s="70"/>
    </row>
    <row r="647" spans="4:7">
      <c r="D647" s="142"/>
      <c r="E647" s="118"/>
      <c r="F647" s="70"/>
      <c r="G647" s="70"/>
    </row>
    <row r="648" spans="4:7">
      <c r="D648" s="142"/>
      <c r="E648" s="118"/>
      <c r="F648" s="70"/>
      <c r="G648" s="70"/>
    </row>
    <row r="649" spans="4:7">
      <c r="D649" s="142"/>
      <c r="E649" s="118"/>
      <c r="F649" s="70"/>
      <c r="G649" s="70"/>
    </row>
    <row r="650" spans="4:7">
      <c r="D650" s="142"/>
      <c r="E650" s="118"/>
      <c r="F650" s="70"/>
      <c r="G650" s="70"/>
    </row>
    <row r="651" spans="4:7">
      <c r="D651" s="142"/>
      <c r="E651" s="118"/>
      <c r="F651" s="70"/>
      <c r="G651" s="70"/>
    </row>
    <row r="652" spans="4:7">
      <c r="D652" s="142"/>
      <c r="E652" s="118"/>
      <c r="F652" s="70"/>
      <c r="G652" s="70"/>
    </row>
    <row r="653" spans="4:7">
      <c r="D653" s="142"/>
      <c r="E653" s="118"/>
      <c r="F653" s="70"/>
      <c r="G653" s="70"/>
    </row>
    <row r="654" spans="4:7">
      <c r="D654" s="142"/>
      <c r="E654" s="118"/>
      <c r="F654" s="70"/>
      <c r="G654" s="70"/>
    </row>
    <row r="655" spans="4:7">
      <c r="D655" s="142"/>
      <c r="E655" s="118"/>
      <c r="F655" s="70"/>
      <c r="G655" s="70"/>
    </row>
    <row r="656" spans="4:7">
      <c r="D656" s="142"/>
      <c r="E656" s="118"/>
      <c r="F656" s="70"/>
      <c r="G656" s="70"/>
    </row>
    <row r="657" spans="4:7">
      <c r="D657" s="142"/>
      <c r="E657" s="118"/>
      <c r="F657" s="70"/>
      <c r="G657" s="70"/>
    </row>
    <row r="658" spans="4:7">
      <c r="D658" s="142"/>
      <c r="E658" s="118"/>
      <c r="F658" s="70"/>
      <c r="G658" s="70"/>
    </row>
    <row r="659" spans="4:7">
      <c r="D659" s="142"/>
      <c r="E659" s="118"/>
      <c r="F659" s="70"/>
      <c r="G659" s="70"/>
    </row>
    <row r="660" spans="4:7">
      <c r="D660" s="142"/>
      <c r="E660" s="118"/>
      <c r="F660" s="70"/>
      <c r="G660" s="70"/>
    </row>
    <row r="661" spans="4:7">
      <c r="D661" s="142"/>
      <c r="E661" s="118"/>
      <c r="F661" s="70"/>
      <c r="G661" s="70"/>
    </row>
    <row r="662" spans="4:7">
      <c r="D662" s="142"/>
      <c r="E662" s="118"/>
      <c r="F662" s="70"/>
      <c r="G662" s="70"/>
    </row>
    <row r="663" spans="4:7">
      <c r="D663" s="142"/>
      <c r="E663" s="118"/>
      <c r="F663" s="70"/>
      <c r="G663" s="70"/>
    </row>
    <row r="664" spans="4:7">
      <c r="D664" s="142"/>
      <c r="E664" s="118"/>
      <c r="F664" s="70"/>
      <c r="G664" s="70"/>
    </row>
    <row r="665" spans="4:7">
      <c r="D665" s="142"/>
      <c r="E665" s="118"/>
      <c r="F665" s="70"/>
      <c r="G665" s="70"/>
    </row>
    <row r="666" spans="4:7">
      <c r="D666" s="142"/>
      <c r="E666" s="118"/>
      <c r="F666" s="70"/>
      <c r="G666" s="70"/>
    </row>
    <row r="667" spans="4:7">
      <c r="D667" s="142"/>
      <c r="E667" s="118"/>
      <c r="F667" s="70"/>
      <c r="G667" s="70"/>
    </row>
    <row r="668" spans="4:7">
      <c r="D668" s="142"/>
      <c r="E668" s="118"/>
      <c r="F668" s="70"/>
      <c r="G668" s="70"/>
    </row>
    <row r="669" spans="4:7">
      <c r="D669" s="142"/>
      <c r="E669" s="118"/>
      <c r="F669" s="70"/>
      <c r="G669" s="70"/>
    </row>
    <row r="670" spans="4:7">
      <c r="D670" s="142"/>
      <c r="E670" s="118"/>
      <c r="F670" s="70"/>
      <c r="G670" s="70"/>
    </row>
    <row r="671" spans="4:7">
      <c r="D671" s="142"/>
      <c r="E671" s="118"/>
      <c r="F671" s="70"/>
      <c r="G671" s="70"/>
    </row>
    <row r="672" spans="4:7">
      <c r="D672" s="142"/>
      <c r="E672" s="118"/>
      <c r="F672" s="70"/>
      <c r="G672" s="70"/>
    </row>
    <row r="673" spans="4:7">
      <c r="D673" s="142"/>
      <c r="E673" s="118"/>
      <c r="F673" s="70"/>
      <c r="G673" s="70"/>
    </row>
    <row r="674" spans="4:7">
      <c r="D674" s="142"/>
      <c r="E674" s="118"/>
      <c r="F674" s="70"/>
      <c r="G674" s="70"/>
    </row>
    <row r="675" spans="4:7">
      <c r="D675" s="142"/>
      <c r="E675" s="118"/>
      <c r="F675" s="70"/>
      <c r="G675" s="70"/>
    </row>
    <row r="676" spans="4:7">
      <c r="D676" s="142"/>
      <c r="E676" s="118"/>
      <c r="F676" s="70"/>
      <c r="G676" s="70"/>
    </row>
    <row r="677" spans="4:7">
      <c r="D677" s="142"/>
      <c r="E677" s="118"/>
      <c r="F677" s="70"/>
      <c r="G677" s="70"/>
    </row>
    <row r="678" spans="4:7">
      <c r="D678" s="142"/>
      <c r="E678" s="118"/>
      <c r="F678" s="70"/>
      <c r="G678" s="70"/>
    </row>
    <row r="679" spans="4:7">
      <c r="D679" s="142"/>
      <c r="E679" s="118"/>
      <c r="F679" s="70"/>
      <c r="G679" s="70"/>
    </row>
    <row r="680" spans="4:7">
      <c r="D680" s="142"/>
      <c r="E680" s="118"/>
      <c r="F680" s="70"/>
      <c r="G680" s="70"/>
    </row>
    <row r="681" spans="4:7">
      <c r="D681" s="142"/>
      <c r="E681" s="118"/>
      <c r="F681" s="70"/>
      <c r="G681" s="70"/>
    </row>
    <row r="682" spans="4:7">
      <c r="D682" s="142"/>
      <c r="E682" s="118"/>
      <c r="F682" s="70"/>
      <c r="G682" s="70"/>
    </row>
    <row r="683" spans="4:7">
      <c r="D683" s="142"/>
      <c r="E683" s="118"/>
      <c r="F683" s="70"/>
      <c r="G683" s="70"/>
    </row>
    <row r="684" spans="4:7">
      <c r="D684" s="142"/>
      <c r="E684" s="118"/>
      <c r="F684" s="70"/>
      <c r="G684" s="70"/>
    </row>
    <row r="685" spans="4:7">
      <c r="D685" s="142"/>
      <c r="E685" s="118"/>
      <c r="F685" s="70"/>
      <c r="G685" s="70"/>
    </row>
    <row r="686" spans="4:7">
      <c r="D686" s="142"/>
      <c r="E686" s="118"/>
      <c r="F686" s="70"/>
      <c r="G686" s="70"/>
    </row>
    <row r="687" spans="4:7">
      <c r="D687" s="142"/>
      <c r="E687" s="118"/>
      <c r="F687" s="70"/>
      <c r="G687" s="70"/>
    </row>
    <row r="688" spans="4:7">
      <c r="D688" s="142"/>
      <c r="E688" s="118"/>
      <c r="F688" s="70"/>
      <c r="G688" s="70"/>
    </row>
    <row r="689" spans="4:7">
      <c r="D689" s="142"/>
      <c r="E689" s="118"/>
      <c r="F689" s="70"/>
      <c r="G689" s="70"/>
    </row>
    <row r="690" spans="4:7">
      <c r="D690" s="142"/>
      <c r="E690" s="118"/>
      <c r="F690" s="70"/>
      <c r="G690" s="70"/>
    </row>
    <row r="691" spans="4:7">
      <c r="D691" s="142"/>
      <c r="E691" s="118"/>
      <c r="F691" s="70"/>
      <c r="G691" s="70"/>
    </row>
    <row r="692" spans="4:7">
      <c r="D692" s="142"/>
      <c r="E692" s="118"/>
      <c r="F692" s="70"/>
      <c r="G692" s="70"/>
    </row>
    <row r="693" spans="4:7">
      <c r="D693" s="142"/>
      <c r="E693" s="118"/>
      <c r="F693" s="70"/>
      <c r="G693" s="70"/>
    </row>
    <row r="694" spans="4:7">
      <c r="D694" s="142"/>
      <c r="E694" s="118"/>
      <c r="F694" s="70"/>
      <c r="G694" s="70"/>
    </row>
    <row r="695" spans="4:7">
      <c r="D695" s="142"/>
      <c r="E695" s="118"/>
      <c r="F695" s="70"/>
      <c r="G695" s="70"/>
    </row>
    <row r="696" spans="4:7">
      <c r="D696" s="142"/>
      <c r="E696" s="118"/>
      <c r="F696" s="70"/>
      <c r="G696" s="70"/>
    </row>
    <row r="697" spans="4:7">
      <c r="D697" s="142"/>
      <c r="E697" s="118"/>
      <c r="F697" s="70"/>
      <c r="G697" s="70"/>
    </row>
    <row r="698" spans="4:7">
      <c r="D698" s="142"/>
      <c r="E698" s="118"/>
      <c r="F698" s="70"/>
      <c r="G698" s="70"/>
    </row>
    <row r="699" spans="4:7">
      <c r="D699" s="142"/>
      <c r="E699" s="118"/>
      <c r="F699" s="70"/>
      <c r="G699" s="70"/>
    </row>
    <row r="700" spans="4:7">
      <c r="D700" s="142"/>
      <c r="E700" s="118"/>
      <c r="F700" s="70"/>
      <c r="G700" s="70"/>
    </row>
    <row r="701" spans="4:7">
      <c r="D701" s="142"/>
      <c r="E701" s="118"/>
      <c r="F701" s="70"/>
      <c r="G701" s="70"/>
    </row>
    <row r="702" spans="4:7">
      <c r="D702" s="142"/>
      <c r="E702" s="118"/>
      <c r="F702" s="70"/>
      <c r="G702" s="70"/>
    </row>
    <row r="703" spans="4:7">
      <c r="D703" s="142"/>
      <c r="E703" s="118"/>
      <c r="F703" s="70"/>
      <c r="G703" s="70"/>
    </row>
    <row r="704" spans="4:7">
      <c r="D704" s="142"/>
      <c r="E704" s="118"/>
      <c r="F704" s="70"/>
      <c r="G704" s="70"/>
    </row>
    <row r="705" spans="4:7">
      <c r="D705" s="142"/>
      <c r="E705" s="118"/>
      <c r="F705" s="70"/>
      <c r="G705" s="70"/>
    </row>
    <row r="706" spans="4:7">
      <c r="D706" s="142"/>
      <c r="E706" s="118"/>
      <c r="F706" s="70"/>
      <c r="G706" s="70"/>
    </row>
    <row r="707" spans="4:7">
      <c r="D707" s="142"/>
      <c r="E707" s="118"/>
      <c r="F707" s="70"/>
      <c r="G707" s="70"/>
    </row>
    <row r="708" spans="4:7">
      <c r="D708" s="142"/>
      <c r="E708" s="118"/>
      <c r="F708" s="70"/>
      <c r="G708" s="70"/>
    </row>
    <row r="709" spans="4:7">
      <c r="D709" s="142"/>
      <c r="E709" s="118"/>
      <c r="F709" s="70"/>
      <c r="G709" s="70"/>
    </row>
    <row r="710" spans="4:7">
      <c r="D710" s="142"/>
      <c r="E710" s="118"/>
      <c r="F710" s="70"/>
      <c r="G710" s="70"/>
    </row>
    <row r="711" spans="4:7">
      <c r="D711" s="142"/>
      <c r="E711" s="118"/>
      <c r="F711" s="70"/>
      <c r="G711" s="70"/>
    </row>
    <row r="712" spans="4:7">
      <c r="D712" s="142"/>
      <c r="E712" s="118"/>
      <c r="F712" s="70"/>
      <c r="G712" s="70"/>
    </row>
    <row r="713" spans="4:7">
      <c r="D713" s="142"/>
      <c r="E713" s="118"/>
      <c r="F713" s="70"/>
      <c r="G713" s="70"/>
    </row>
    <row r="714" spans="4:7">
      <c r="D714" s="142"/>
      <c r="E714" s="118"/>
      <c r="F714" s="70"/>
      <c r="G714" s="70"/>
    </row>
    <row r="715" spans="4:7">
      <c r="D715" s="142"/>
      <c r="E715" s="118"/>
      <c r="F715" s="70"/>
      <c r="G715" s="70"/>
    </row>
    <row r="716" spans="4:7">
      <c r="D716" s="142"/>
      <c r="E716" s="118"/>
      <c r="F716" s="70"/>
      <c r="G716" s="70"/>
    </row>
    <row r="717" spans="4:7">
      <c r="D717" s="142"/>
      <c r="E717" s="118"/>
      <c r="F717" s="70"/>
      <c r="G717" s="70"/>
    </row>
    <row r="718" spans="4:7">
      <c r="D718" s="142"/>
      <c r="E718" s="118"/>
      <c r="F718" s="70"/>
      <c r="G718" s="70"/>
    </row>
    <row r="719" spans="4:7">
      <c r="D719" s="142"/>
      <c r="E719" s="118"/>
      <c r="F719" s="70"/>
      <c r="G719" s="70"/>
    </row>
    <row r="720" spans="4:7">
      <c r="D720" s="142"/>
      <c r="E720" s="118"/>
      <c r="F720" s="70"/>
      <c r="G720" s="70"/>
    </row>
    <row r="721" spans="4:7">
      <c r="D721" s="142"/>
      <c r="E721" s="118"/>
      <c r="F721" s="70"/>
      <c r="G721" s="70"/>
    </row>
    <row r="722" spans="4:7">
      <c r="D722" s="142"/>
      <c r="E722" s="118"/>
      <c r="F722" s="70"/>
      <c r="G722" s="70"/>
    </row>
    <row r="723" spans="4:7">
      <c r="D723" s="142"/>
      <c r="E723" s="118"/>
      <c r="F723" s="70"/>
      <c r="G723" s="70"/>
    </row>
    <row r="724" spans="4:7">
      <c r="D724" s="142"/>
      <c r="E724" s="118"/>
      <c r="F724" s="70"/>
      <c r="G724" s="70"/>
    </row>
    <row r="725" spans="4:7">
      <c r="D725" s="142"/>
      <c r="E725" s="118"/>
      <c r="F725" s="70"/>
      <c r="G725" s="70"/>
    </row>
    <row r="726" spans="4:7">
      <c r="D726" s="142"/>
      <c r="E726" s="118"/>
      <c r="F726" s="70"/>
      <c r="G726" s="70"/>
    </row>
    <row r="727" spans="4:7">
      <c r="D727" s="142"/>
      <c r="E727" s="118"/>
      <c r="F727" s="70"/>
      <c r="G727" s="70"/>
    </row>
    <row r="728" spans="4:7">
      <c r="D728" s="142"/>
      <c r="E728" s="118"/>
      <c r="F728" s="70"/>
      <c r="G728" s="70"/>
    </row>
    <row r="729" spans="4:7">
      <c r="D729" s="142"/>
      <c r="E729" s="118"/>
      <c r="F729" s="70"/>
      <c r="G729" s="70"/>
    </row>
    <row r="730" spans="4:7">
      <c r="D730" s="142"/>
      <c r="E730" s="118"/>
      <c r="F730" s="70"/>
      <c r="G730" s="70"/>
    </row>
    <row r="731" spans="4:7">
      <c r="D731" s="142"/>
      <c r="E731" s="118"/>
      <c r="F731" s="70"/>
      <c r="G731" s="70"/>
    </row>
    <row r="732" spans="4:7">
      <c r="D732" s="142"/>
      <c r="E732" s="118"/>
      <c r="F732" s="70"/>
      <c r="G732" s="70"/>
    </row>
    <row r="733" spans="4:7">
      <c r="D733" s="142"/>
      <c r="E733" s="118"/>
      <c r="F733" s="70"/>
      <c r="G733" s="70"/>
    </row>
    <row r="734" spans="4:7">
      <c r="D734" s="142"/>
      <c r="E734" s="118"/>
      <c r="F734" s="70"/>
      <c r="G734" s="70"/>
    </row>
    <row r="735" spans="4:7">
      <c r="D735" s="142"/>
      <c r="E735" s="118"/>
      <c r="F735" s="70"/>
      <c r="G735" s="70"/>
    </row>
    <row r="736" spans="4:7">
      <c r="D736" s="142"/>
      <c r="E736" s="118"/>
      <c r="F736" s="70"/>
      <c r="G736" s="70"/>
    </row>
    <row r="737" spans="4:7">
      <c r="D737" s="142"/>
      <c r="E737" s="118"/>
      <c r="F737" s="70"/>
      <c r="G737" s="70"/>
    </row>
    <row r="738" spans="4:7">
      <c r="D738" s="142"/>
      <c r="E738" s="118"/>
      <c r="F738" s="70"/>
      <c r="G738" s="70"/>
    </row>
    <row r="739" spans="4:7">
      <c r="D739" s="142"/>
      <c r="E739" s="118"/>
      <c r="F739" s="70"/>
      <c r="G739" s="70"/>
    </row>
    <row r="740" spans="4:7">
      <c r="D740" s="142"/>
      <c r="E740" s="118"/>
      <c r="F740" s="70"/>
      <c r="G740" s="70"/>
    </row>
    <row r="741" spans="4:7">
      <c r="D741" s="142"/>
      <c r="E741" s="118"/>
      <c r="F741" s="70"/>
      <c r="G741" s="70"/>
    </row>
    <row r="742" spans="4:7">
      <c r="D742" s="142"/>
      <c r="E742" s="118"/>
      <c r="F742" s="70"/>
      <c r="G742" s="70"/>
    </row>
    <row r="743" spans="4:7">
      <c r="D743" s="142"/>
      <c r="E743" s="118"/>
      <c r="F743" s="70"/>
      <c r="G743" s="70"/>
    </row>
    <row r="744" spans="4:7">
      <c r="D744" s="142"/>
      <c r="E744" s="118"/>
      <c r="F744" s="70"/>
      <c r="G744" s="70"/>
    </row>
    <row r="745" spans="4:7">
      <c r="D745" s="142"/>
      <c r="E745" s="118"/>
      <c r="F745" s="70"/>
      <c r="G745" s="70"/>
    </row>
    <row r="746" spans="4:7">
      <c r="D746" s="142"/>
      <c r="E746" s="118"/>
      <c r="F746" s="70"/>
      <c r="G746" s="70"/>
    </row>
    <row r="747" spans="4:7">
      <c r="D747" s="142"/>
      <c r="E747" s="118"/>
      <c r="F747" s="70"/>
      <c r="G747" s="70"/>
    </row>
    <row r="748" spans="4:7">
      <c r="D748" s="142"/>
      <c r="E748" s="118"/>
      <c r="F748" s="70"/>
      <c r="G748" s="70"/>
    </row>
    <row r="749" spans="4:7">
      <c r="D749" s="142"/>
      <c r="E749" s="118"/>
      <c r="F749" s="70"/>
      <c r="G749" s="70"/>
    </row>
    <row r="750" spans="4:7">
      <c r="D750" s="142"/>
      <c r="E750" s="118"/>
      <c r="F750" s="70"/>
      <c r="G750" s="70"/>
    </row>
    <row r="751" spans="4:7">
      <c r="D751" s="142"/>
      <c r="E751" s="118"/>
      <c r="F751" s="70"/>
      <c r="G751" s="70"/>
    </row>
    <row r="752" spans="4:7">
      <c r="D752" s="142"/>
      <c r="E752" s="118"/>
      <c r="F752" s="70"/>
      <c r="G752" s="70"/>
    </row>
    <row r="753" spans="4:7">
      <c r="D753" s="142"/>
      <c r="E753" s="118"/>
      <c r="F753" s="70"/>
      <c r="G753" s="70"/>
    </row>
    <row r="754" spans="4:7">
      <c r="D754" s="142"/>
      <c r="E754" s="118"/>
      <c r="F754" s="70"/>
      <c r="G754" s="70"/>
    </row>
    <row r="755" spans="4:7">
      <c r="D755" s="142"/>
      <c r="E755" s="118"/>
      <c r="F755" s="70"/>
      <c r="G755" s="70"/>
    </row>
    <row r="756" spans="4:7">
      <c r="D756" s="142"/>
      <c r="E756" s="118"/>
      <c r="F756" s="70"/>
      <c r="G756" s="70"/>
    </row>
    <row r="757" spans="4:7">
      <c r="D757" s="142"/>
      <c r="E757" s="118"/>
      <c r="F757" s="70"/>
      <c r="G757" s="70"/>
    </row>
    <row r="758" spans="4:7">
      <c r="D758" s="142"/>
      <c r="E758" s="118"/>
      <c r="F758" s="70"/>
      <c r="G758" s="70"/>
    </row>
    <row r="759" spans="4:7">
      <c r="D759" s="142"/>
      <c r="E759" s="118"/>
      <c r="F759" s="70"/>
      <c r="G759" s="70"/>
    </row>
    <row r="760" spans="4:7">
      <c r="D760" s="142"/>
      <c r="E760" s="118"/>
      <c r="F760" s="70"/>
      <c r="G760" s="70"/>
    </row>
    <row r="761" spans="4:7">
      <c r="D761" s="142"/>
      <c r="E761" s="118"/>
      <c r="F761" s="70"/>
      <c r="G761" s="70"/>
    </row>
    <row r="762" spans="4:7">
      <c r="D762" s="142"/>
      <c r="E762" s="118"/>
      <c r="F762" s="70"/>
      <c r="G762" s="70"/>
    </row>
    <row r="763" spans="4:7">
      <c r="D763" s="142"/>
      <c r="E763" s="118"/>
      <c r="F763" s="70"/>
      <c r="G763" s="70"/>
    </row>
    <row r="764" spans="4:7">
      <c r="D764" s="142"/>
      <c r="E764" s="118"/>
      <c r="F764" s="70"/>
      <c r="G764" s="70"/>
    </row>
    <row r="765" spans="4:7">
      <c r="D765" s="142"/>
      <c r="E765" s="118"/>
      <c r="F765" s="70"/>
      <c r="G765" s="70"/>
    </row>
    <row r="766" spans="4:7">
      <c r="D766" s="142"/>
      <c r="E766" s="118"/>
      <c r="F766" s="70"/>
      <c r="G766" s="70"/>
    </row>
    <row r="767" spans="4:7">
      <c r="D767" s="142"/>
      <c r="E767" s="118"/>
      <c r="F767" s="70"/>
      <c r="G767" s="70"/>
    </row>
    <row r="768" spans="4:7">
      <c r="D768" s="142"/>
      <c r="E768" s="118"/>
      <c r="F768" s="70"/>
      <c r="G768" s="70"/>
    </row>
    <row r="769" spans="4:7">
      <c r="D769" s="142"/>
      <c r="E769" s="118"/>
      <c r="F769" s="70"/>
      <c r="G769" s="70"/>
    </row>
    <row r="770" spans="4:7">
      <c r="D770" s="142"/>
      <c r="E770" s="118"/>
      <c r="F770" s="70"/>
      <c r="G770" s="70"/>
    </row>
    <row r="771" spans="4:7">
      <c r="D771" s="142"/>
      <c r="E771" s="118"/>
      <c r="F771" s="70"/>
      <c r="G771" s="70"/>
    </row>
    <row r="772" spans="4:7">
      <c r="D772" s="142"/>
      <c r="E772" s="118"/>
      <c r="F772" s="70"/>
      <c r="G772" s="70"/>
    </row>
    <row r="773" spans="4:7">
      <c r="D773" s="142"/>
      <c r="E773" s="118"/>
      <c r="F773" s="70"/>
      <c r="G773" s="70"/>
    </row>
    <row r="774" spans="4:7">
      <c r="D774" s="142"/>
      <c r="E774" s="118"/>
      <c r="F774" s="70"/>
      <c r="G774" s="70"/>
    </row>
    <row r="775" spans="4:7">
      <c r="D775" s="142"/>
      <c r="E775" s="118"/>
      <c r="F775" s="70"/>
      <c r="G775" s="70"/>
    </row>
    <row r="776" spans="4:7">
      <c r="D776" s="142"/>
      <c r="E776" s="118"/>
      <c r="F776" s="70"/>
      <c r="G776" s="70"/>
    </row>
    <row r="777" spans="4:7">
      <c r="D777" s="142"/>
      <c r="E777" s="118"/>
      <c r="F777" s="70"/>
      <c r="G777" s="70"/>
    </row>
    <row r="778" spans="4:7">
      <c r="D778" s="142"/>
      <c r="E778" s="118"/>
      <c r="F778" s="70"/>
      <c r="G778" s="70"/>
    </row>
    <row r="779" spans="4:7">
      <c r="D779" s="142"/>
      <c r="E779" s="118"/>
      <c r="F779" s="70"/>
      <c r="G779" s="70"/>
    </row>
    <row r="780" spans="4:7">
      <c r="D780" s="142"/>
      <c r="E780" s="118"/>
      <c r="F780" s="70"/>
      <c r="G780" s="70"/>
    </row>
    <row r="781" spans="4:7">
      <c r="D781" s="142"/>
      <c r="E781" s="118"/>
      <c r="F781" s="70"/>
      <c r="G781" s="70"/>
    </row>
    <row r="782" spans="4:7">
      <c r="D782" s="142"/>
      <c r="E782" s="118"/>
      <c r="F782" s="70"/>
      <c r="G782" s="70"/>
    </row>
    <row r="783" spans="4:7">
      <c r="D783" s="142"/>
      <c r="E783" s="118"/>
      <c r="F783" s="70"/>
      <c r="G783" s="70"/>
    </row>
    <row r="784" spans="4:7">
      <c r="D784" s="142"/>
      <c r="E784" s="118"/>
      <c r="F784" s="70"/>
      <c r="G784" s="70"/>
    </row>
    <row r="785" spans="4:7">
      <c r="D785" s="142"/>
      <c r="E785" s="118"/>
      <c r="F785" s="70"/>
      <c r="G785" s="70"/>
    </row>
    <row r="786" spans="4:7">
      <c r="D786" s="142"/>
      <c r="E786" s="118"/>
      <c r="F786" s="70"/>
      <c r="G786" s="70"/>
    </row>
    <row r="787" spans="4:7">
      <c r="D787" s="142"/>
      <c r="E787" s="118"/>
      <c r="F787" s="70"/>
      <c r="G787" s="70"/>
    </row>
    <row r="788" spans="4:7">
      <c r="D788" s="142"/>
      <c r="E788" s="118"/>
      <c r="F788" s="70"/>
      <c r="G788" s="70"/>
    </row>
    <row r="789" spans="4:7">
      <c r="D789" s="142"/>
      <c r="E789" s="118"/>
      <c r="F789" s="70"/>
      <c r="G789" s="70"/>
    </row>
    <row r="790" spans="4:7">
      <c r="D790" s="142"/>
      <c r="E790" s="118"/>
      <c r="F790" s="70"/>
      <c r="G790" s="70"/>
    </row>
    <row r="791" spans="4:7">
      <c r="D791" s="142"/>
      <c r="E791" s="118"/>
      <c r="F791" s="70"/>
      <c r="G791" s="70"/>
    </row>
    <row r="792" spans="4:7">
      <c r="D792" s="142"/>
      <c r="E792" s="118"/>
      <c r="F792" s="70"/>
      <c r="G792" s="70"/>
    </row>
    <row r="793" spans="4:7">
      <c r="D793" s="142"/>
      <c r="E793" s="118"/>
      <c r="F793" s="70"/>
      <c r="G793" s="70"/>
    </row>
    <row r="794" spans="4:7">
      <c r="D794" s="142"/>
      <c r="E794" s="118"/>
      <c r="F794" s="70"/>
      <c r="G794" s="70"/>
    </row>
    <row r="795" spans="4:7">
      <c r="D795" s="142"/>
      <c r="E795" s="118"/>
      <c r="F795" s="70"/>
      <c r="G795" s="70"/>
    </row>
    <row r="796" spans="4:7">
      <c r="D796" s="142"/>
      <c r="E796" s="118"/>
      <c r="F796" s="70"/>
      <c r="G796" s="70"/>
    </row>
    <row r="797" spans="4:7">
      <c r="D797" s="142"/>
      <c r="E797" s="118"/>
      <c r="F797" s="70"/>
      <c r="G797" s="70"/>
    </row>
    <row r="798" spans="4:7">
      <c r="D798" s="142"/>
      <c r="E798" s="118"/>
      <c r="F798" s="70"/>
      <c r="G798" s="70"/>
    </row>
    <row r="799" spans="4:7">
      <c r="D799" s="142"/>
      <c r="E799" s="118"/>
      <c r="F799" s="70"/>
      <c r="G799" s="70"/>
    </row>
    <row r="800" spans="4:7">
      <c r="D800" s="142"/>
      <c r="E800" s="118"/>
      <c r="F800" s="70"/>
      <c r="G800" s="70"/>
    </row>
    <row r="801" spans="4:7">
      <c r="D801" s="142"/>
      <c r="E801" s="118"/>
      <c r="F801" s="70"/>
      <c r="G801" s="70"/>
    </row>
    <row r="802" spans="4:7">
      <c r="D802" s="142"/>
      <c r="E802" s="118"/>
      <c r="F802" s="70"/>
      <c r="G802" s="70"/>
    </row>
    <row r="803" spans="4:7">
      <c r="D803" s="142"/>
      <c r="E803" s="118"/>
      <c r="F803" s="70"/>
      <c r="G803" s="70"/>
    </row>
    <row r="804" spans="4:7">
      <c r="D804" s="142"/>
      <c r="E804" s="118"/>
      <c r="F804" s="70"/>
      <c r="G804" s="70"/>
    </row>
    <row r="805" spans="4:7">
      <c r="D805" s="142"/>
      <c r="E805" s="118"/>
      <c r="F805" s="70"/>
      <c r="G805" s="70"/>
    </row>
    <row r="806" spans="4:7">
      <c r="D806" s="142"/>
      <c r="E806" s="118"/>
      <c r="F806" s="70"/>
      <c r="G806" s="70"/>
    </row>
    <row r="807" spans="4:7">
      <c r="D807" s="142"/>
      <c r="E807" s="118"/>
      <c r="F807" s="70"/>
      <c r="G807" s="70"/>
    </row>
    <row r="808" spans="4:7">
      <c r="D808" s="142"/>
      <c r="E808" s="118"/>
      <c r="F808" s="70"/>
      <c r="G808" s="70"/>
    </row>
    <row r="809" spans="4:7">
      <c r="D809" s="142"/>
      <c r="E809" s="118"/>
      <c r="F809" s="70"/>
      <c r="G809" s="70"/>
    </row>
    <row r="810" spans="4:7">
      <c r="D810" s="142"/>
      <c r="E810" s="118"/>
      <c r="F810" s="70"/>
      <c r="G810" s="70"/>
    </row>
    <row r="811" spans="4:7">
      <c r="D811" s="142"/>
      <c r="E811" s="118"/>
      <c r="F811" s="70"/>
      <c r="G811" s="70"/>
    </row>
    <row r="812" spans="4:7">
      <c r="D812" s="142"/>
      <c r="E812" s="118"/>
      <c r="F812" s="70"/>
      <c r="G812" s="70"/>
    </row>
    <row r="813" spans="4:7">
      <c r="D813" s="142"/>
      <c r="E813" s="118"/>
      <c r="F813" s="70"/>
      <c r="G813" s="70"/>
    </row>
    <row r="814" spans="4:7">
      <c r="D814" s="142"/>
      <c r="E814" s="118"/>
      <c r="F814" s="70"/>
      <c r="G814" s="70"/>
    </row>
    <row r="815" spans="4:7">
      <c r="D815" s="142"/>
      <c r="E815" s="118"/>
      <c r="F815" s="70"/>
      <c r="G815" s="70"/>
    </row>
    <row r="816" spans="4:7">
      <c r="D816" s="142"/>
      <c r="E816" s="118"/>
      <c r="F816" s="70"/>
      <c r="G816" s="70"/>
    </row>
    <row r="817" spans="4:7">
      <c r="D817" s="142"/>
      <c r="E817" s="118"/>
      <c r="F817" s="70"/>
      <c r="G817" s="70"/>
    </row>
    <row r="818" spans="4:7">
      <c r="D818" s="142"/>
      <c r="E818" s="118"/>
      <c r="F818" s="70"/>
      <c r="G818" s="70"/>
    </row>
    <row r="819" spans="4:7">
      <c r="D819" s="142"/>
      <c r="E819" s="118"/>
      <c r="F819" s="70"/>
      <c r="G819" s="70"/>
    </row>
    <row r="820" spans="4:7">
      <c r="D820" s="142"/>
      <c r="E820" s="118"/>
      <c r="F820" s="70"/>
      <c r="G820" s="70"/>
    </row>
    <row r="821" spans="4:7">
      <c r="D821" s="142"/>
      <c r="E821" s="118"/>
      <c r="F821" s="70"/>
      <c r="G821" s="70"/>
    </row>
    <row r="822" spans="4:7">
      <c r="D822" s="142"/>
      <c r="E822" s="118"/>
      <c r="F822" s="70"/>
      <c r="G822" s="70"/>
    </row>
    <row r="823" spans="4:7">
      <c r="D823" s="142"/>
      <c r="E823" s="118"/>
      <c r="F823" s="70"/>
      <c r="G823" s="70"/>
    </row>
    <row r="824" spans="4:7">
      <c r="D824" s="142"/>
      <c r="E824" s="118"/>
      <c r="F824" s="70"/>
      <c r="G824" s="70"/>
    </row>
    <row r="825" spans="4:7">
      <c r="D825" s="142"/>
      <c r="E825" s="118"/>
      <c r="F825" s="70"/>
      <c r="G825" s="70"/>
    </row>
    <row r="826" spans="4:7">
      <c r="D826" s="142"/>
      <c r="E826" s="118"/>
      <c r="F826" s="70"/>
      <c r="G826" s="70"/>
    </row>
    <row r="827" spans="4:7">
      <c r="D827" s="142"/>
      <c r="E827" s="118"/>
      <c r="F827" s="70"/>
      <c r="G827" s="70"/>
    </row>
    <row r="828" spans="4:7">
      <c r="D828" s="142"/>
      <c r="E828" s="118"/>
      <c r="F828" s="70"/>
      <c r="G828" s="70"/>
    </row>
    <row r="829" spans="4:7">
      <c r="D829" s="142"/>
      <c r="E829" s="118"/>
      <c r="F829" s="70"/>
      <c r="G829" s="70"/>
    </row>
    <row r="830" spans="4:7">
      <c r="D830" s="142"/>
      <c r="E830" s="118"/>
      <c r="F830" s="70"/>
      <c r="G830" s="70"/>
    </row>
    <row r="831" spans="4:7">
      <c r="D831" s="142"/>
      <c r="E831" s="118"/>
      <c r="F831" s="70"/>
      <c r="G831" s="70"/>
    </row>
    <row r="832" spans="4:7">
      <c r="D832" s="142"/>
      <c r="E832" s="118"/>
      <c r="F832" s="70"/>
      <c r="G832" s="70"/>
    </row>
    <row r="833" spans="4:7">
      <c r="D833" s="142"/>
      <c r="E833" s="118"/>
      <c r="F833" s="70"/>
      <c r="G833" s="70"/>
    </row>
    <row r="834" spans="4:7">
      <c r="D834" s="142"/>
      <c r="E834" s="118"/>
      <c r="F834" s="70"/>
      <c r="G834" s="70"/>
    </row>
    <row r="835" spans="4:7">
      <c r="D835" s="142"/>
      <c r="E835" s="118"/>
      <c r="F835" s="70"/>
      <c r="G835" s="70"/>
    </row>
    <row r="836" spans="4:7">
      <c r="D836" s="142"/>
      <c r="E836" s="118"/>
      <c r="F836" s="70"/>
      <c r="G836" s="70"/>
    </row>
    <row r="837" spans="4:7">
      <c r="D837" s="142"/>
      <c r="E837" s="118"/>
      <c r="F837" s="70"/>
      <c r="G837" s="70"/>
    </row>
    <row r="838" spans="4:7">
      <c r="D838" s="142"/>
      <c r="E838" s="118"/>
      <c r="F838" s="70"/>
      <c r="G838" s="70"/>
    </row>
    <row r="839" spans="4:7">
      <c r="D839" s="142"/>
      <c r="E839" s="118"/>
      <c r="F839" s="70"/>
      <c r="G839" s="70"/>
    </row>
    <row r="840" spans="4:7">
      <c r="D840" s="142"/>
      <c r="E840" s="118"/>
      <c r="F840" s="70"/>
      <c r="G840" s="70"/>
    </row>
    <row r="841" spans="4:7">
      <c r="D841" s="142"/>
      <c r="E841" s="118"/>
      <c r="F841" s="70"/>
      <c r="G841" s="70"/>
    </row>
    <row r="842" spans="4:7">
      <c r="D842" s="142"/>
      <c r="E842" s="118"/>
      <c r="F842" s="70"/>
      <c r="G842" s="70"/>
    </row>
    <row r="843" spans="4:7">
      <c r="D843" s="142"/>
      <c r="E843" s="118"/>
      <c r="F843" s="70"/>
      <c r="G843" s="70"/>
    </row>
    <row r="844" spans="4:7">
      <c r="D844" s="142"/>
      <c r="E844" s="118"/>
      <c r="F844" s="70"/>
      <c r="G844" s="70"/>
    </row>
    <row r="845" spans="4:7">
      <c r="D845" s="142"/>
      <c r="E845" s="118"/>
      <c r="F845" s="70"/>
      <c r="G845" s="70"/>
    </row>
    <row r="846" spans="4:7">
      <c r="D846" s="142"/>
      <c r="E846" s="118"/>
      <c r="F846" s="70"/>
      <c r="G846" s="70"/>
    </row>
    <row r="847" spans="4:7">
      <c r="D847" s="142"/>
      <c r="E847" s="118"/>
      <c r="F847" s="70"/>
      <c r="G847" s="70"/>
    </row>
    <row r="848" spans="4:7">
      <c r="D848" s="142"/>
      <c r="E848" s="118"/>
      <c r="F848" s="70"/>
      <c r="G848" s="70"/>
    </row>
    <row r="849" spans="4:7">
      <c r="D849" s="142"/>
      <c r="E849" s="118"/>
      <c r="F849" s="70"/>
      <c r="G849" s="70"/>
    </row>
    <row r="850" spans="4:7">
      <c r="D850" s="142"/>
      <c r="E850" s="118"/>
      <c r="F850" s="70"/>
      <c r="G850" s="70"/>
    </row>
    <row r="851" spans="4:7">
      <c r="D851" s="142"/>
      <c r="E851" s="118"/>
      <c r="F851" s="70"/>
      <c r="G851" s="70"/>
    </row>
    <row r="852" spans="4:7">
      <c r="D852" s="142"/>
      <c r="E852" s="118"/>
      <c r="F852" s="70"/>
      <c r="G852" s="70"/>
    </row>
    <row r="853" spans="4:7">
      <c r="D853" s="142"/>
      <c r="E853" s="118"/>
      <c r="F853" s="70"/>
      <c r="G853" s="70"/>
    </row>
    <row r="854" spans="4:7">
      <c r="D854" s="142"/>
      <c r="E854" s="118"/>
      <c r="F854" s="70"/>
      <c r="G854" s="70"/>
    </row>
    <row r="855" spans="4:7">
      <c r="D855" s="142"/>
      <c r="E855" s="118"/>
      <c r="F855" s="70"/>
      <c r="G855" s="70"/>
    </row>
    <row r="856" spans="4:7">
      <c r="D856" s="142"/>
      <c r="E856" s="118"/>
      <c r="F856" s="70"/>
      <c r="G856" s="70"/>
    </row>
    <row r="857" spans="4:7">
      <c r="D857" s="142"/>
      <c r="E857" s="118"/>
      <c r="F857" s="70"/>
      <c r="G857" s="70"/>
    </row>
    <row r="858" spans="4:7">
      <c r="D858" s="142"/>
      <c r="E858" s="118"/>
      <c r="F858" s="70"/>
      <c r="G858" s="70"/>
    </row>
    <row r="859" spans="4:7">
      <c r="D859" s="142"/>
      <c r="E859" s="118"/>
      <c r="F859" s="70"/>
      <c r="G859" s="70"/>
    </row>
    <row r="860" spans="4:7">
      <c r="D860" s="142"/>
      <c r="E860" s="118"/>
      <c r="F860" s="70"/>
      <c r="G860" s="70"/>
    </row>
    <row r="861" spans="4:7">
      <c r="D861" s="142"/>
      <c r="E861" s="118"/>
      <c r="F861" s="70"/>
      <c r="G861" s="70"/>
    </row>
    <row r="862" spans="4:7">
      <c r="D862" s="142"/>
      <c r="E862" s="118"/>
      <c r="F862" s="70"/>
      <c r="G862" s="70"/>
    </row>
    <row r="863" spans="4:7">
      <c r="D863" s="142"/>
      <c r="E863" s="118"/>
      <c r="F863" s="70"/>
      <c r="G863" s="70"/>
    </row>
    <row r="864" spans="4:7">
      <c r="D864" s="142"/>
      <c r="E864" s="118"/>
      <c r="F864" s="70"/>
      <c r="G864" s="70"/>
    </row>
    <row r="865" spans="4:7">
      <c r="D865" s="142"/>
      <c r="E865" s="118"/>
      <c r="F865" s="70"/>
      <c r="G865" s="70"/>
    </row>
    <row r="866" spans="4:7">
      <c r="D866" s="142"/>
      <c r="E866" s="118"/>
      <c r="F866" s="70"/>
      <c r="G866" s="70"/>
    </row>
    <row r="867" spans="4:7">
      <c r="D867" s="142"/>
      <c r="E867" s="118"/>
      <c r="F867" s="70"/>
      <c r="G867" s="70"/>
    </row>
    <row r="868" spans="4:7">
      <c r="D868" s="142"/>
      <c r="E868" s="118"/>
      <c r="F868" s="70"/>
      <c r="G868" s="70"/>
    </row>
    <row r="869" spans="4:7">
      <c r="D869" s="142"/>
      <c r="E869" s="118"/>
      <c r="F869" s="70"/>
      <c r="G869" s="70"/>
    </row>
    <row r="870" spans="4:7">
      <c r="D870" s="142"/>
      <c r="E870" s="118"/>
      <c r="F870" s="70"/>
      <c r="G870" s="70"/>
    </row>
    <row r="871" spans="4:7">
      <c r="D871" s="142"/>
      <c r="E871" s="118"/>
      <c r="F871" s="70"/>
      <c r="G871" s="70"/>
    </row>
    <row r="872" spans="4:7">
      <c r="D872" s="142"/>
      <c r="E872" s="118"/>
      <c r="F872" s="70"/>
      <c r="G872" s="70"/>
    </row>
    <row r="873" spans="4:7">
      <c r="D873" s="142"/>
      <c r="E873" s="118"/>
      <c r="F873" s="70"/>
      <c r="G873" s="70"/>
    </row>
    <row r="874" spans="4:7">
      <c r="D874" s="142"/>
      <c r="E874" s="118"/>
      <c r="F874" s="70"/>
      <c r="G874" s="70"/>
    </row>
    <row r="875" spans="4:7">
      <c r="D875" s="142"/>
      <c r="E875" s="118"/>
      <c r="F875" s="70"/>
      <c r="G875" s="70"/>
    </row>
    <row r="876" spans="4:7">
      <c r="D876" s="142"/>
      <c r="E876" s="118"/>
      <c r="F876" s="70"/>
      <c r="G876" s="70"/>
    </row>
    <row r="877" spans="4:7">
      <c r="D877" s="142"/>
      <c r="E877" s="118"/>
      <c r="F877" s="70"/>
      <c r="G877" s="70"/>
    </row>
    <row r="878" spans="4:7">
      <c r="D878" s="142"/>
      <c r="E878" s="118"/>
      <c r="F878" s="70"/>
      <c r="G878" s="70"/>
    </row>
    <row r="879" spans="4:7">
      <c r="D879" s="142"/>
      <c r="E879" s="118"/>
      <c r="F879" s="70"/>
      <c r="G879" s="70"/>
    </row>
    <row r="880" spans="4:7">
      <c r="D880" s="142"/>
      <c r="E880" s="118"/>
      <c r="F880" s="70"/>
      <c r="G880" s="70"/>
    </row>
    <row r="881" spans="4:7">
      <c r="D881" s="142"/>
      <c r="E881" s="118"/>
      <c r="F881" s="70"/>
      <c r="G881" s="70"/>
    </row>
    <row r="882" spans="4:7">
      <c r="D882" s="142"/>
      <c r="E882" s="118"/>
      <c r="F882" s="70"/>
      <c r="G882" s="70"/>
    </row>
    <row r="883" spans="4:7">
      <c r="D883" s="142"/>
      <c r="E883" s="118"/>
      <c r="F883" s="70"/>
      <c r="G883" s="70"/>
    </row>
    <row r="884" spans="4:7">
      <c r="D884" s="142"/>
      <c r="E884" s="118"/>
      <c r="F884" s="70"/>
      <c r="G884" s="70"/>
    </row>
    <row r="885" spans="4:7">
      <c r="D885" s="142"/>
      <c r="E885" s="118"/>
      <c r="F885" s="70"/>
      <c r="G885" s="70"/>
    </row>
    <row r="886" spans="4:7">
      <c r="D886" s="142"/>
      <c r="E886" s="118"/>
      <c r="F886" s="70"/>
      <c r="G886" s="70"/>
    </row>
    <row r="887" spans="4:7">
      <c r="D887" s="142"/>
      <c r="E887" s="118"/>
      <c r="F887" s="70"/>
      <c r="G887" s="70"/>
    </row>
    <row r="888" spans="4:7">
      <c r="D888" s="142"/>
      <c r="E888" s="118"/>
      <c r="F888" s="70"/>
      <c r="G888" s="70"/>
    </row>
    <row r="889" spans="4:7">
      <c r="D889" s="142"/>
      <c r="E889" s="118"/>
      <c r="F889" s="70"/>
      <c r="G889" s="70"/>
    </row>
    <row r="890" spans="4:7">
      <c r="D890" s="142"/>
      <c r="E890" s="118"/>
      <c r="F890" s="70"/>
      <c r="G890" s="70"/>
    </row>
    <row r="891" spans="4:7">
      <c r="D891" s="142"/>
      <c r="E891" s="118"/>
      <c r="F891" s="70"/>
      <c r="G891" s="70"/>
    </row>
    <row r="892" spans="4:7">
      <c r="D892" s="142"/>
      <c r="E892" s="118"/>
      <c r="F892" s="70"/>
      <c r="G892" s="70"/>
    </row>
    <row r="893" spans="4:7">
      <c r="D893" s="142"/>
      <c r="E893" s="118"/>
      <c r="F893" s="70"/>
      <c r="G893" s="70"/>
    </row>
    <row r="894" spans="4:7">
      <c r="D894" s="142"/>
      <c r="E894" s="118"/>
      <c r="F894" s="70"/>
      <c r="G894" s="70"/>
    </row>
    <row r="895" spans="4:7">
      <c r="D895" s="142"/>
      <c r="E895" s="118"/>
      <c r="F895" s="70"/>
      <c r="G895" s="70"/>
    </row>
    <row r="896" spans="4:7">
      <c r="D896" s="142"/>
      <c r="E896" s="118"/>
      <c r="F896" s="70"/>
      <c r="G896" s="70"/>
    </row>
    <row r="897" spans="4:7">
      <c r="D897" s="142"/>
      <c r="E897" s="118"/>
      <c r="F897" s="70"/>
      <c r="G897" s="70"/>
    </row>
    <row r="898" spans="4:7">
      <c r="D898" s="142"/>
      <c r="E898" s="118"/>
      <c r="F898" s="70"/>
      <c r="G898" s="70"/>
    </row>
    <row r="899" spans="4:7">
      <c r="D899" s="142"/>
      <c r="E899" s="118"/>
      <c r="F899" s="70"/>
      <c r="G899" s="70"/>
    </row>
    <row r="900" spans="4:7">
      <c r="D900" s="142"/>
      <c r="E900" s="118"/>
      <c r="F900" s="70"/>
      <c r="G900" s="70"/>
    </row>
    <row r="901" spans="4:7">
      <c r="D901" s="142"/>
      <c r="E901" s="118"/>
      <c r="F901" s="70"/>
      <c r="G901" s="70"/>
    </row>
    <row r="902" spans="4:7">
      <c r="D902" s="142"/>
      <c r="E902" s="118"/>
      <c r="F902" s="70"/>
      <c r="G902" s="70"/>
    </row>
    <row r="903" spans="4:7">
      <c r="D903" s="142"/>
      <c r="E903" s="118"/>
      <c r="F903" s="70"/>
      <c r="G903" s="70"/>
    </row>
    <row r="904" spans="4:7">
      <c r="D904" s="142"/>
      <c r="E904" s="118"/>
      <c r="F904" s="70"/>
      <c r="G904" s="70"/>
    </row>
    <row r="905" spans="4:7">
      <c r="D905" s="142"/>
      <c r="E905" s="118"/>
      <c r="F905" s="70"/>
      <c r="G905" s="70"/>
    </row>
    <row r="906" spans="4:7">
      <c r="D906" s="142"/>
      <c r="E906" s="118"/>
      <c r="F906" s="70"/>
      <c r="G906" s="70"/>
    </row>
    <row r="907" spans="4:7">
      <c r="D907" s="142"/>
      <c r="E907" s="118"/>
      <c r="F907" s="70"/>
      <c r="G907" s="70"/>
    </row>
    <row r="908" spans="4:7">
      <c r="D908" s="142"/>
      <c r="E908" s="118"/>
      <c r="F908" s="70"/>
      <c r="G908" s="70"/>
    </row>
    <row r="909" spans="4:7">
      <c r="D909" s="142"/>
      <c r="E909" s="118"/>
      <c r="F909" s="70"/>
      <c r="G909" s="70"/>
    </row>
    <row r="910" spans="4:7">
      <c r="D910" s="142"/>
      <c r="E910" s="118"/>
      <c r="F910" s="70"/>
      <c r="G910" s="70"/>
    </row>
    <row r="911" spans="4:7">
      <c r="D911" s="142"/>
      <c r="E911" s="118"/>
      <c r="F911" s="70"/>
      <c r="G911" s="70"/>
    </row>
    <row r="912" spans="4:7">
      <c r="D912" s="142"/>
      <c r="E912" s="118"/>
      <c r="F912" s="70"/>
      <c r="G912" s="70"/>
    </row>
    <row r="913" spans="4:7">
      <c r="D913" s="142"/>
      <c r="E913" s="118"/>
      <c r="F913" s="70"/>
      <c r="G913" s="70"/>
    </row>
    <row r="914" spans="4:7">
      <c r="D914" s="142"/>
      <c r="E914" s="118"/>
      <c r="F914" s="70"/>
      <c r="G914" s="70"/>
    </row>
    <row r="915" spans="4:7">
      <c r="D915" s="142"/>
      <c r="E915" s="118"/>
      <c r="F915" s="70"/>
      <c r="G915" s="70"/>
    </row>
    <row r="916" spans="4:7">
      <c r="D916" s="142"/>
      <c r="E916" s="118"/>
      <c r="F916" s="70"/>
      <c r="G916" s="70"/>
    </row>
    <row r="917" spans="4:7">
      <c r="D917" s="142"/>
      <c r="E917" s="118"/>
      <c r="F917" s="70"/>
      <c r="G917" s="70"/>
    </row>
    <row r="918" spans="4:7">
      <c r="D918" s="142"/>
      <c r="E918" s="118"/>
      <c r="F918" s="70"/>
      <c r="G918" s="70"/>
    </row>
    <row r="919" spans="4:7">
      <c r="D919" s="142"/>
      <c r="E919" s="118"/>
      <c r="F919" s="70"/>
      <c r="G919" s="70"/>
    </row>
  </sheetData>
  <sheetProtection algorithmName="SHA-512" hashValue="KACM3ZQrQ2mWxNZHrr3kHd2I+Nk7FOFSlns8hjnQiKRnBmg8F4peNR1Pom9Xt57g2DhxlkyzBZUomHNkYT7XrQ==" saltValue="91BRZQyimkiYCY065RuIjw==" spinCount="100000" sheet="1" selectLockedCells="1"/>
  <mergeCells count="1">
    <mergeCell ref="A1:C1"/>
  </mergeCells>
  <phoneticPr fontId="11" type="noConversion"/>
  <conditionalFormatting sqref="D11:D13">
    <cfRule type="containsText" dxfId="6" priority="2" operator="containsText" text="Nee">
      <formula>NOT(ISERROR(SEARCH("Nee",D11)))</formula>
    </cfRule>
  </conditionalFormatting>
  <conditionalFormatting sqref="E3:E5">
    <cfRule type="cellIs" dxfId="5" priority="1" operator="equal">
      <formula>"Nee"</formula>
    </cfRule>
  </conditionalFormatting>
  <conditionalFormatting sqref="E6:E10">
    <cfRule type="containsText" dxfId="4" priority="4" operator="containsText" text="Nee">
      <formula>NOT(ISERROR(SEARCH("Nee",E6)))</formula>
    </cfRule>
  </conditionalFormatting>
  <pageMargins left="0.7" right="0.7" top="0.75" bottom="0.75" header="0.3" footer="0.3"/>
  <pageSetup paperSize="9" orientation="portrait" horizontalDpi="0" verticalDpi="0"/>
  <extLst>
    <ext xmlns:x14="http://schemas.microsoft.com/office/spreadsheetml/2009/9/main" uri="{CCE6A557-97BC-4b89-ADB6-D9C93CAAB3DF}">
      <x14:dataValidations xmlns:xm="http://schemas.microsoft.com/office/excel/2006/main" count="1">
        <x14:dataValidation type="list" allowBlank="1" showInputMessage="1" showErrorMessage="1" xr:uid="{381EF836-B01F-6B44-9EA6-C7DE49788049}">
          <x14:formula1>
            <xm:f>Toelichting!$A$100:$A$101</xm:f>
          </x14:formula1>
          <xm:sqref>D11:D13 E3:E10</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Blad11"/>
  <dimension ref="A1:AR127"/>
  <sheetViews>
    <sheetView zoomScale="110" zoomScaleNormal="110" workbookViewId="0">
      <selection activeCell="G1" sqref="G1"/>
    </sheetView>
  </sheetViews>
  <sheetFormatPr defaultColWidth="8.85546875" defaultRowHeight="15"/>
  <cols>
    <col min="1" max="1" width="7.140625" style="145" customWidth="1"/>
    <col min="2" max="2" width="106" style="47" customWidth="1"/>
    <col min="3" max="3" width="20.85546875" style="64" customWidth="1"/>
    <col min="4" max="4" width="17.85546875" style="202" customWidth="1"/>
    <col min="5" max="5" width="21.42578125" style="195" customWidth="1"/>
    <col min="6" max="6" width="40.42578125" style="195" customWidth="1"/>
    <col min="7" max="7" width="8.85546875" style="199"/>
    <col min="8" max="44" width="8.85546875" style="195"/>
    <col min="45" max="16384" width="8.85546875" style="47"/>
  </cols>
  <sheetData>
    <row r="1" spans="1:44" ht="29.25" customHeight="1">
      <c r="A1" s="419" t="s">
        <v>344</v>
      </c>
      <c r="B1" s="419"/>
      <c r="C1" s="85"/>
      <c r="D1" s="55"/>
      <c r="G1" s="199">
        <f>SUM(G3:G5)</f>
        <v>2</v>
      </c>
    </row>
    <row r="2" spans="1:44" s="144" customFormat="1" ht="30.2" customHeight="1">
      <c r="A2" s="309" t="s">
        <v>345</v>
      </c>
      <c r="B2" s="270" t="s">
        <v>36</v>
      </c>
      <c r="C2" s="270" t="s">
        <v>37</v>
      </c>
      <c r="D2" s="270" t="s">
        <v>38</v>
      </c>
      <c r="E2" s="204" t="s">
        <v>236</v>
      </c>
      <c r="F2" s="204" t="s">
        <v>236</v>
      </c>
      <c r="G2" s="205"/>
      <c r="H2" s="201"/>
      <c r="I2" s="201"/>
      <c r="J2" s="201"/>
      <c r="K2" s="201"/>
      <c r="L2" s="201"/>
      <c r="M2" s="201"/>
      <c r="N2" s="201"/>
      <c r="O2" s="201"/>
      <c r="P2" s="201"/>
      <c r="Q2" s="201"/>
      <c r="R2" s="201"/>
      <c r="S2" s="201"/>
      <c r="T2" s="201"/>
      <c r="U2" s="201"/>
      <c r="V2" s="201"/>
      <c r="W2" s="201"/>
      <c r="X2" s="201"/>
      <c r="Y2" s="201"/>
      <c r="Z2" s="201"/>
      <c r="AA2" s="201"/>
      <c r="AB2" s="201"/>
      <c r="AC2" s="201"/>
      <c r="AD2" s="201"/>
      <c r="AE2" s="201"/>
      <c r="AF2" s="201"/>
      <c r="AG2" s="201"/>
      <c r="AH2" s="201"/>
      <c r="AI2" s="201"/>
      <c r="AJ2" s="201"/>
      <c r="AK2" s="201"/>
      <c r="AL2" s="201"/>
      <c r="AM2" s="201"/>
      <c r="AN2" s="201"/>
      <c r="AO2" s="201"/>
      <c r="AP2" s="201"/>
      <c r="AQ2" s="201"/>
      <c r="AR2" s="201"/>
    </row>
    <row r="3" spans="1:44" ht="55.15" customHeight="1">
      <c r="A3" s="97" t="s">
        <v>42</v>
      </c>
      <c r="B3" s="79" t="s">
        <v>346</v>
      </c>
      <c r="C3" s="133" t="s">
        <v>78</v>
      </c>
      <c r="D3" s="183" t="s">
        <v>20</v>
      </c>
      <c r="E3" s="206"/>
      <c r="F3" s="207"/>
      <c r="G3" s="199">
        <f>IF(D3="Nee",1,0)</f>
        <v>1</v>
      </c>
    </row>
    <row r="4" spans="1:44" ht="135" customHeight="1">
      <c r="A4" s="97" t="s">
        <v>45</v>
      </c>
      <c r="B4" s="79" t="s">
        <v>347</v>
      </c>
      <c r="C4" s="133" t="s">
        <v>78</v>
      </c>
      <c r="D4" s="183" t="s">
        <v>20</v>
      </c>
      <c r="E4" s="206"/>
      <c r="F4" s="207"/>
      <c r="G4" s="199">
        <f>IF(D4="Nee",1,0)</f>
        <v>1</v>
      </c>
    </row>
    <row r="5" spans="1:44" s="195" customFormat="1" ht="15.75">
      <c r="A5" s="194"/>
      <c r="C5" s="196"/>
      <c r="D5" s="197"/>
      <c r="E5" s="198"/>
      <c r="G5" s="199"/>
    </row>
    <row r="6" spans="1:44" s="195" customFormat="1" ht="15.75">
      <c r="A6" s="194"/>
      <c r="C6" s="196"/>
      <c r="D6" s="197"/>
      <c r="E6" s="198"/>
      <c r="G6" s="199"/>
    </row>
    <row r="7" spans="1:44" s="195" customFormat="1" ht="15.75">
      <c r="A7" s="194"/>
      <c r="C7" s="196"/>
      <c r="D7" s="197"/>
      <c r="E7" s="198"/>
      <c r="G7" s="199"/>
    </row>
    <row r="8" spans="1:44" s="195" customFormat="1" ht="15.75">
      <c r="A8" s="194"/>
      <c r="C8" s="196"/>
      <c r="D8" s="197"/>
      <c r="E8" s="198"/>
      <c r="G8" s="199"/>
    </row>
    <row r="9" spans="1:44" s="195" customFormat="1" ht="15.75">
      <c r="A9" s="194"/>
      <c r="C9" s="196"/>
      <c r="D9" s="197"/>
      <c r="E9" s="198"/>
      <c r="G9" s="199"/>
    </row>
    <row r="10" spans="1:44" s="195" customFormat="1" ht="15.75">
      <c r="A10" s="194"/>
      <c r="C10" s="196"/>
      <c r="D10" s="197"/>
      <c r="E10" s="198"/>
      <c r="G10" s="199"/>
    </row>
    <row r="11" spans="1:44" s="195" customFormat="1" ht="15.75">
      <c r="A11" s="194"/>
      <c r="C11" s="196"/>
      <c r="D11" s="197"/>
      <c r="E11" s="198"/>
      <c r="G11" s="199"/>
    </row>
    <row r="12" spans="1:44" s="195" customFormat="1" ht="15.75">
      <c r="A12" s="194"/>
      <c r="C12" s="196"/>
      <c r="D12" s="197"/>
      <c r="E12" s="198"/>
      <c r="G12" s="199"/>
    </row>
    <row r="13" spans="1:44" s="195" customFormat="1" ht="15.75">
      <c r="A13" s="194"/>
      <c r="C13" s="196"/>
      <c r="D13" s="197"/>
      <c r="E13" s="198"/>
      <c r="G13" s="199"/>
    </row>
    <row r="14" spans="1:44" s="195" customFormat="1" ht="15.75">
      <c r="A14" s="194"/>
      <c r="C14" s="196"/>
      <c r="D14" s="197"/>
      <c r="E14" s="198"/>
      <c r="G14" s="199"/>
    </row>
    <row r="15" spans="1:44" s="195" customFormat="1" ht="15.75">
      <c r="A15" s="194"/>
      <c r="C15" s="196"/>
      <c r="D15" s="197"/>
      <c r="E15" s="198"/>
      <c r="F15" s="70"/>
      <c r="G15" s="199"/>
    </row>
    <row r="16" spans="1:44" s="195" customFormat="1" ht="15.75">
      <c r="A16" s="194"/>
      <c r="C16" s="196"/>
      <c r="D16" s="197"/>
      <c r="E16" s="198"/>
      <c r="F16" s="70"/>
      <c r="G16" s="199"/>
    </row>
    <row r="17" spans="1:7" s="195" customFormat="1" ht="15.75">
      <c r="A17" s="194"/>
      <c r="C17" s="196"/>
      <c r="D17" s="197"/>
      <c r="E17" s="198"/>
      <c r="F17" s="70"/>
      <c r="G17" s="199"/>
    </row>
    <row r="18" spans="1:7" s="195" customFormat="1">
      <c r="A18" s="194"/>
      <c r="C18" s="200"/>
      <c r="D18" s="201"/>
      <c r="F18" s="70"/>
      <c r="G18" s="199"/>
    </row>
    <row r="19" spans="1:7" s="195" customFormat="1">
      <c r="A19" s="194"/>
      <c r="C19" s="200"/>
      <c r="D19" s="201"/>
      <c r="F19" s="70"/>
      <c r="G19" s="199"/>
    </row>
    <row r="20" spans="1:7" s="195" customFormat="1">
      <c r="A20" s="194"/>
      <c r="C20" s="200"/>
      <c r="D20" s="201"/>
      <c r="F20" s="70"/>
      <c r="G20" s="199"/>
    </row>
    <row r="21" spans="1:7" s="195" customFormat="1">
      <c r="A21" s="194"/>
      <c r="C21" s="200"/>
      <c r="D21" s="201"/>
      <c r="F21" s="70"/>
      <c r="G21" s="199"/>
    </row>
    <row r="22" spans="1:7" s="195" customFormat="1">
      <c r="A22" s="194"/>
      <c r="C22" s="200"/>
      <c r="D22" s="201"/>
      <c r="F22" s="70"/>
      <c r="G22" s="199"/>
    </row>
    <row r="23" spans="1:7" s="195" customFormat="1">
      <c r="A23" s="194"/>
      <c r="C23" s="200"/>
      <c r="D23" s="201"/>
      <c r="F23" s="70"/>
      <c r="G23" s="199"/>
    </row>
    <row r="24" spans="1:7" s="195" customFormat="1">
      <c r="A24" s="194"/>
      <c r="C24" s="200"/>
      <c r="D24" s="201"/>
      <c r="F24" s="70"/>
      <c r="G24" s="199"/>
    </row>
    <row r="25" spans="1:7" s="195" customFormat="1">
      <c r="A25" s="194"/>
      <c r="C25" s="200"/>
      <c r="D25" s="201"/>
      <c r="F25" s="70"/>
      <c r="G25" s="199"/>
    </row>
    <row r="26" spans="1:7" s="195" customFormat="1">
      <c r="A26" s="194"/>
      <c r="C26" s="200"/>
      <c r="D26" s="201"/>
      <c r="F26" s="70"/>
      <c r="G26" s="199"/>
    </row>
    <row r="27" spans="1:7" s="195" customFormat="1">
      <c r="A27" s="194"/>
      <c r="C27" s="200"/>
      <c r="D27" s="201"/>
      <c r="F27" s="70"/>
      <c r="G27" s="199"/>
    </row>
    <row r="28" spans="1:7" s="195" customFormat="1">
      <c r="A28" s="194"/>
      <c r="C28" s="200"/>
      <c r="D28" s="201"/>
      <c r="F28" s="70"/>
      <c r="G28" s="199"/>
    </row>
    <row r="29" spans="1:7" s="195" customFormat="1">
      <c r="A29" s="194"/>
      <c r="C29" s="200"/>
      <c r="D29" s="201"/>
      <c r="F29" s="70"/>
      <c r="G29" s="199"/>
    </row>
    <row r="30" spans="1:7" s="195" customFormat="1">
      <c r="A30" s="194"/>
      <c r="C30" s="200"/>
      <c r="D30" s="201"/>
      <c r="F30" s="70"/>
      <c r="G30" s="199"/>
    </row>
    <row r="31" spans="1:7" s="195" customFormat="1">
      <c r="A31" s="194"/>
      <c r="C31" s="200"/>
      <c r="D31" s="201"/>
      <c r="F31" s="70"/>
      <c r="G31" s="199"/>
    </row>
    <row r="32" spans="1:7" s="195" customFormat="1">
      <c r="A32" s="194"/>
      <c r="C32" s="200"/>
      <c r="D32" s="201"/>
      <c r="F32" s="70"/>
      <c r="G32" s="199"/>
    </row>
    <row r="33" spans="1:7" s="195" customFormat="1">
      <c r="A33" s="194"/>
      <c r="C33" s="200"/>
      <c r="D33" s="201"/>
      <c r="F33" s="70"/>
      <c r="G33" s="199"/>
    </row>
    <row r="34" spans="1:7" s="195" customFormat="1">
      <c r="A34" s="194"/>
      <c r="C34" s="200"/>
      <c r="D34" s="201"/>
      <c r="F34" s="70"/>
      <c r="G34" s="199"/>
    </row>
    <row r="35" spans="1:7" s="195" customFormat="1">
      <c r="A35" s="194"/>
      <c r="C35" s="200"/>
      <c r="D35" s="201"/>
      <c r="F35" s="70"/>
      <c r="G35" s="199"/>
    </row>
    <row r="36" spans="1:7" s="195" customFormat="1">
      <c r="A36" s="194"/>
      <c r="C36" s="200"/>
      <c r="D36" s="201"/>
      <c r="F36" s="70"/>
      <c r="G36" s="199"/>
    </row>
    <row r="37" spans="1:7" s="195" customFormat="1">
      <c r="A37" s="194"/>
      <c r="C37" s="200"/>
      <c r="D37" s="201"/>
      <c r="F37" s="70"/>
      <c r="G37" s="199"/>
    </row>
    <row r="38" spans="1:7" s="195" customFormat="1">
      <c r="A38" s="194"/>
      <c r="C38" s="200"/>
      <c r="D38" s="201"/>
      <c r="F38" s="70"/>
      <c r="G38" s="199"/>
    </row>
    <row r="39" spans="1:7" s="195" customFormat="1">
      <c r="A39" s="194"/>
      <c r="C39" s="200"/>
      <c r="D39" s="201"/>
      <c r="F39" s="70"/>
      <c r="G39" s="199"/>
    </row>
    <row r="40" spans="1:7" s="195" customFormat="1">
      <c r="A40" s="194"/>
      <c r="C40" s="200"/>
      <c r="D40" s="201"/>
      <c r="F40" s="70"/>
      <c r="G40" s="199"/>
    </row>
    <row r="41" spans="1:7" s="195" customFormat="1">
      <c r="A41" s="194"/>
      <c r="C41" s="200"/>
      <c r="D41" s="201"/>
      <c r="F41" s="70"/>
      <c r="G41" s="199"/>
    </row>
    <row r="42" spans="1:7" s="195" customFormat="1">
      <c r="A42" s="194"/>
      <c r="C42" s="200"/>
      <c r="D42" s="201"/>
      <c r="F42" s="70"/>
      <c r="G42" s="199"/>
    </row>
    <row r="43" spans="1:7" s="195" customFormat="1">
      <c r="A43" s="194"/>
      <c r="C43" s="200"/>
      <c r="D43" s="201"/>
      <c r="F43" s="70"/>
      <c r="G43" s="199"/>
    </row>
    <row r="44" spans="1:7" s="195" customFormat="1">
      <c r="A44" s="194"/>
      <c r="C44" s="200"/>
      <c r="D44" s="201"/>
      <c r="F44" s="70"/>
      <c r="G44" s="199"/>
    </row>
    <row r="45" spans="1:7" s="195" customFormat="1">
      <c r="A45" s="194"/>
      <c r="C45" s="200"/>
      <c r="D45" s="201"/>
      <c r="F45" s="70"/>
      <c r="G45" s="199"/>
    </row>
    <row r="46" spans="1:7" s="195" customFormat="1">
      <c r="A46" s="194"/>
      <c r="C46" s="200"/>
      <c r="D46" s="201"/>
      <c r="F46" s="70"/>
      <c r="G46" s="199"/>
    </row>
    <row r="47" spans="1:7" s="195" customFormat="1">
      <c r="A47" s="194"/>
      <c r="C47" s="200"/>
      <c r="D47" s="201"/>
      <c r="F47" s="70"/>
      <c r="G47" s="199"/>
    </row>
    <row r="48" spans="1:7" s="195" customFormat="1">
      <c r="A48" s="194"/>
      <c r="C48" s="200"/>
      <c r="D48" s="201"/>
      <c r="F48" s="70"/>
      <c r="G48" s="199"/>
    </row>
    <row r="49" spans="1:7" s="195" customFormat="1">
      <c r="A49" s="194"/>
      <c r="C49" s="200"/>
      <c r="D49" s="201"/>
      <c r="F49" s="70"/>
      <c r="G49" s="199"/>
    </row>
    <row r="50" spans="1:7" s="195" customFormat="1">
      <c r="A50" s="194"/>
      <c r="C50" s="200"/>
      <c r="D50" s="201"/>
      <c r="F50" s="70"/>
      <c r="G50" s="199"/>
    </row>
    <row r="51" spans="1:7" s="195" customFormat="1">
      <c r="A51" s="194"/>
      <c r="C51" s="200"/>
      <c r="D51" s="201"/>
      <c r="F51" s="70"/>
      <c r="G51" s="199"/>
    </row>
    <row r="52" spans="1:7">
      <c r="C52" s="143"/>
      <c r="D52" s="203"/>
      <c r="F52" s="70"/>
    </row>
    <row r="53" spans="1:7">
      <c r="F53" s="70"/>
    </row>
    <row r="54" spans="1:7">
      <c r="F54" s="70"/>
    </row>
    <row r="55" spans="1:7">
      <c r="F55" s="70"/>
    </row>
    <row r="56" spans="1:7">
      <c r="F56" s="70"/>
    </row>
    <row r="57" spans="1:7">
      <c r="F57" s="70"/>
    </row>
    <row r="58" spans="1:7">
      <c r="F58" s="70"/>
    </row>
    <row r="59" spans="1:7">
      <c r="F59" s="70"/>
    </row>
    <row r="60" spans="1:7">
      <c r="F60" s="70"/>
    </row>
    <row r="61" spans="1:7">
      <c r="F61" s="70"/>
    </row>
    <row r="62" spans="1:7">
      <c r="F62" s="70"/>
    </row>
    <row r="63" spans="1:7">
      <c r="F63" s="70"/>
    </row>
    <row r="64" spans="1:7">
      <c r="F64" s="70"/>
    </row>
    <row r="65" spans="3:6">
      <c r="F65" s="70"/>
    </row>
    <row r="66" spans="3:6">
      <c r="F66" s="70"/>
    </row>
    <row r="67" spans="3:6">
      <c r="F67" s="70"/>
    </row>
    <row r="68" spans="3:6">
      <c r="F68" s="70"/>
    </row>
    <row r="69" spans="3:6">
      <c r="F69" s="70"/>
    </row>
    <row r="70" spans="3:6">
      <c r="F70" s="70"/>
    </row>
    <row r="71" spans="3:6">
      <c r="F71" s="70"/>
    </row>
    <row r="72" spans="3:6">
      <c r="F72" s="70"/>
    </row>
    <row r="73" spans="3:6">
      <c r="F73" s="70"/>
    </row>
    <row r="74" spans="3:6">
      <c r="F74" s="70"/>
    </row>
    <row r="75" spans="3:6">
      <c r="F75" s="70"/>
    </row>
    <row r="76" spans="3:6">
      <c r="F76" s="70"/>
    </row>
    <row r="77" spans="3:6">
      <c r="F77" s="70"/>
    </row>
    <row r="78" spans="3:6">
      <c r="F78" s="70"/>
    </row>
    <row r="79" spans="3:6">
      <c r="C79" s="143"/>
      <c r="D79" s="203"/>
      <c r="F79" s="70"/>
    </row>
    <row r="80" spans="3:6">
      <c r="F80" s="70"/>
    </row>
    <row r="81" spans="6:6">
      <c r="F81" s="70"/>
    </row>
    <row r="82" spans="6:6">
      <c r="F82" s="70"/>
    </row>
    <row r="83" spans="6:6">
      <c r="F83" s="70"/>
    </row>
    <row r="84" spans="6:6">
      <c r="F84" s="70"/>
    </row>
    <row r="85" spans="6:6">
      <c r="F85" s="70"/>
    </row>
    <row r="86" spans="6:6">
      <c r="F86" s="70"/>
    </row>
    <row r="87" spans="6:6">
      <c r="F87" s="70"/>
    </row>
    <row r="88" spans="6:6">
      <c r="F88" s="70"/>
    </row>
    <row r="89" spans="6:6">
      <c r="F89" s="70"/>
    </row>
    <row r="90" spans="6:6">
      <c r="F90" s="70"/>
    </row>
    <row r="91" spans="6:6">
      <c r="F91" s="70"/>
    </row>
    <row r="92" spans="6:6">
      <c r="F92" s="70"/>
    </row>
    <row r="93" spans="6:6">
      <c r="F93" s="70"/>
    </row>
    <row r="94" spans="6:6">
      <c r="F94" s="70"/>
    </row>
    <row r="95" spans="6:6">
      <c r="F95" s="70"/>
    </row>
    <row r="96" spans="6:6">
      <c r="F96" s="70"/>
    </row>
    <row r="97" spans="6:6">
      <c r="F97" s="70"/>
    </row>
    <row r="98" spans="6:6">
      <c r="F98" s="70"/>
    </row>
    <row r="99" spans="6:6">
      <c r="F99" s="70"/>
    </row>
    <row r="100" spans="6:6">
      <c r="F100" s="70"/>
    </row>
    <row r="101" spans="6:6">
      <c r="F101" s="70"/>
    </row>
    <row r="102" spans="6:6">
      <c r="F102" s="70"/>
    </row>
    <row r="103" spans="6:6">
      <c r="F103" s="70"/>
    </row>
    <row r="104" spans="6:6">
      <c r="F104" s="70"/>
    </row>
    <row r="105" spans="6:6">
      <c r="F105" s="70"/>
    </row>
    <row r="106" spans="6:6">
      <c r="F106" s="70"/>
    </row>
    <row r="107" spans="6:6">
      <c r="F107" s="70"/>
    </row>
    <row r="108" spans="6:6">
      <c r="F108" s="70"/>
    </row>
    <row r="109" spans="6:6">
      <c r="F109" s="70"/>
    </row>
    <row r="110" spans="6:6">
      <c r="F110" s="70"/>
    </row>
    <row r="111" spans="6:6">
      <c r="F111" s="70"/>
    </row>
    <row r="112" spans="6:6">
      <c r="F112" s="70"/>
    </row>
    <row r="113" spans="6:6">
      <c r="F113" s="70"/>
    </row>
    <row r="114" spans="6:6">
      <c r="F114" s="70"/>
    </row>
    <row r="115" spans="6:6">
      <c r="F115" s="70"/>
    </row>
    <row r="116" spans="6:6">
      <c r="F116" s="70"/>
    </row>
    <row r="117" spans="6:6">
      <c r="F117" s="70"/>
    </row>
    <row r="118" spans="6:6">
      <c r="F118" s="70"/>
    </row>
    <row r="119" spans="6:6">
      <c r="F119" s="70"/>
    </row>
    <row r="120" spans="6:6">
      <c r="F120" s="70"/>
    </row>
    <row r="121" spans="6:6">
      <c r="F121" s="70"/>
    </row>
    <row r="122" spans="6:6">
      <c r="F122" s="70"/>
    </row>
    <row r="123" spans="6:6">
      <c r="F123" s="70"/>
    </row>
    <row r="124" spans="6:6">
      <c r="F124" s="70"/>
    </row>
    <row r="125" spans="6:6">
      <c r="F125" s="70"/>
    </row>
    <row r="126" spans="6:6">
      <c r="F126" s="70"/>
    </row>
    <row r="127" spans="6:6">
      <c r="F127" s="70"/>
    </row>
  </sheetData>
  <sheetProtection algorithmName="SHA-512" hashValue="WG3YfQnv4JGTgIJULhGXPTS3/YZF4XzZBNdYN/Wrnxs54wF0Sl1uXXpxy3UrJ0CLfSCOMZO4dWEwbtWQ/cOfyw==" saltValue="QUsVm7DR+NolQXqj/ZhYlg==" spinCount="100000" sheet="1" selectLockedCells="1"/>
  <mergeCells count="1">
    <mergeCell ref="A1:B1"/>
  </mergeCells>
  <conditionalFormatting sqref="C15:C17">
    <cfRule type="containsText" dxfId="3" priority="2" operator="containsText" text="Nee">
      <formula>NOT(ISERROR(SEARCH("Nee",C15)))</formula>
    </cfRule>
  </conditionalFormatting>
  <conditionalFormatting sqref="D3:D4">
    <cfRule type="cellIs" dxfId="2" priority="1" operator="equal">
      <formula>"Nee"</formula>
    </cfRule>
  </conditionalFormatting>
  <conditionalFormatting sqref="D5:D14">
    <cfRule type="containsText" dxfId="1" priority="4" operator="containsText" text="Nee">
      <formula>NOT(ISERROR(SEARCH("Nee",D5)))</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61F48909-5FA7-6643-A713-B98F1855E23D}">
          <x14:formula1>
            <xm:f>Toelichting!$A$100:$A$101</xm:f>
          </x14:formula1>
          <xm:sqref>C15:C17 D3:D14</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Blad12"/>
  <dimension ref="A1:AC109"/>
  <sheetViews>
    <sheetView zoomScale="130" zoomScaleNormal="130" workbookViewId="0">
      <selection activeCell="G16" sqref="G16"/>
    </sheetView>
  </sheetViews>
  <sheetFormatPr defaultColWidth="8.85546875" defaultRowHeight="15"/>
  <cols>
    <col min="1" max="1" width="8.85546875" customWidth="1"/>
    <col min="2" max="2" width="167.42578125" style="179" customWidth="1"/>
    <col min="3" max="3" width="8.140625" style="15" customWidth="1"/>
    <col min="4" max="4" width="12.140625" customWidth="1"/>
    <col min="5" max="5" width="8.85546875" style="244"/>
    <col min="6" max="6" width="20" style="252" customWidth="1"/>
    <col min="7" max="10" width="8.85546875" style="245"/>
    <col min="11" max="29" width="8.85546875" style="213"/>
  </cols>
  <sheetData>
    <row r="1" spans="1:29" ht="24" customHeight="1">
      <c r="A1" s="420" t="s">
        <v>348</v>
      </c>
      <c r="B1" s="420"/>
      <c r="C1" s="420"/>
      <c r="D1" s="241"/>
      <c r="E1" s="244" t="s">
        <v>349</v>
      </c>
      <c r="F1" s="341">
        <f>F80/66</f>
        <v>0</v>
      </c>
      <c r="G1" s="342">
        <f>F1*50</f>
        <v>0</v>
      </c>
    </row>
    <row r="2" spans="1:29" s="4" customFormat="1" ht="35.25">
      <c r="A2" s="269" t="s">
        <v>35</v>
      </c>
      <c r="B2" s="310" t="s">
        <v>350</v>
      </c>
      <c r="C2" s="269"/>
      <c r="D2" s="269" t="s">
        <v>351</v>
      </c>
      <c r="E2" s="246"/>
      <c r="F2" s="247"/>
      <c r="G2" s="334"/>
      <c r="H2" s="248"/>
      <c r="I2" s="248"/>
      <c r="J2" s="248"/>
      <c r="K2" s="189"/>
      <c r="L2" s="189"/>
      <c r="M2" s="189"/>
      <c r="N2" s="189"/>
      <c r="O2" s="189"/>
      <c r="P2" s="189"/>
      <c r="Q2" s="189"/>
      <c r="R2" s="189"/>
      <c r="S2" s="189"/>
      <c r="T2" s="189"/>
      <c r="U2" s="189"/>
      <c r="V2" s="189"/>
      <c r="W2" s="189"/>
      <c r="X2" s="189"/>
      <c r="Y2" s="189"/>
      <c r="Z2" s="189"/>
      <c r="AA2" s="189"/>
      <c r="AB2" s="189"/>
      <c r="AC2" s="189"/>
    </row>
    <row r="3" spans="1:29" s="4" customFormat="1" ht="12.75">
      <c r="A3" s="161"/>
      <c r="B3" s="215" t="s">
        <v>352</v>
      </c>
      <c r="C3" s="109"/>
      <c r="D3" s="239"/>
      <c r="E3" s="246" t="str">
        <f>IF(D3 &lt;&gt; "","FOUT DEZE CEL NIET GEBRUIKEN"," ")</f>
        <v xml:space="preserve"> </v>
      </c>
      <c r="F3" s="247"/>
      <c r="G3" s="249"/>
      <c r="H3" s="249"/>
      <c r="I3" s="249"/>
      <c r="J3" s="249"/>
      <c r="K3" s="70"/>
      <c r="L3" s="70"/>
      <c r="M3" s="70"/>
      <c r="N3" s="70"/>
      <c r="O3" s="70"/>
      <c r="P3" s="70"/>
      <c r="Q3" s="70"/>
      <c r="R3" s="70"/>
      <c r="S3" s="70"/>
      <c r="T3" s="70"/>
      <c r="U3" s="70"/>
      <c r="V3" s="70"/>
      <c r="W3" s="70"/>
      <c r="X3" s="70"/>
    </row>
    <row r="4" spans="1:29" s="4" customFormat="1" ht="12.75">
      <c r="A4" s="233" t="s">
        <v>353</v>
      </c>
      <c r="B4" s="219" t="s">
        <v>354</v>
      </c>
      <c r="C4" s="36"/>
      <c r="D4" s="220" t="s">
        <v>20</v>
      </c>
      <c r="E4" s="250">
        <f t="shared" ref="E4:E7" si="0">IF(D4="Nee",0,1)</f>
        <v>0</v>
      </c>
      <c r="F4" s="247">
        <f t="shared" ref="F4:F67" si="1">IF(D4="Nee",1,0)</f>
        <v>1</v>
      </c>
      <c r="G4" s="248">
        <f>IF(D4="Nee",1,0)</f>
        <v>1</v>
      </c>
      <c r="H4" s="248"/>
      <c r="I4" s="248"/>
      <c r="J4" s="248"/>
      <c r="K4" s="189"/>
      <c r="L4" s="189"/>
      <c r="M4" s="189"/>
      <c r="N4" s="189"/>
      <c r="O4" s="189"/>
      <c r="P4" s="189"/>
      <c r="Q4" s="189"/>
      <c r="R4" s="189"/>
      <c r="S4" s="189"/>
      <c r="T4" s="189"/>
      <c r="U4" s="189"/>
      <c r="V4" s="189"/>
      <c r="W4" s="189"/>
      <c r="X4" s="189"/>
      <c r="Y4" s="189"/>
      <c r="Z4" s="189"/>
      <c r="AA4" s="189"/>
      <c r="AB4" s="189"/>
      <c r="AC4" s="189"/>
    </row>
    <row r="5" spans="1:29" s="4" customFormat="1" ht="12.75">
      <c r="A5" s="233" t="s">
        <v>355</v>
      </c>
      <c r="B5" s="221" t="s">
        <v>356</v>
      </c>
      <c r="C5" s="36"/>
      <c r="D5" s="220" t="s">
        <v>20</v>
      </c>
      <c r="E5" s="250">
        <f t="shared" si="0"/>
        <v>0</v>
      </c>
      <c r="F5" s="247">
        <f t="shared" si="1"/>
        <v>1</v>
      </c>
      <c r="G5" s="248">
        <f t="shared" ref="G5:G7" si="2">IF(D5="Nee",1,0)</f>
        <v>1</v>
      </c>
      <c r="H5" s="248"/>
      <c r="I5" s="248"/>
      <c r="J5" s="248"/>
      <c r="K5" s="189"/>
      <c r="L5" s="189"/>
      <c r="M5" s="189"/>
      <c r="N5" s="189"/>
      <c r="O5" s="189"/>
      <c r="P5" s="189"/>
      <c r="Q5" s="189"/>
      <c r="R5" s="189"/>
      <c r="S5" s="189"/>
      <c r="T5" s="189"/>
      <c r="U5" s="189"/>
      <c r="V5" s="189"/>
      <c r="W5" s="189"/>
      <c r="X5" s="189"/>
      <c r="Y5" s="189"/>
      <c r="Z5" s="189"/>
      <c r="AA5" s="189"/>
      <c r="AB5" s="189"/>
      <c r="AC5" s="189"/>
    </row>
    <row r="6" spans="1:29" s="4" customFormat="1" ht="12.75">
      <c r="A6" s="233" t="s">
        <v>357</v>
      </c>
      <c r="B6" s="221" t="s">
        <v>358</v>
      </c>
      <c r="C6" s="36"/>
      <c r="D6" s="220" t="s">
        <v>20</v>
      </c>
      <c r="E6" s="250">
        <f t="shared" si="0"/>
        <v>0</v>
      </c>
      <c r="F6" s="247">
        <f t="shared" si="1"/>
        <v>1</v>
      </c>
      <c r="G6" s="248">
        <f t="shared" si="2"/>
        <v>1</v>
      </c>
      <c r="H6" s="248"/>
      <c r="I6" s="248"/>
      <c r="J6" s="248"/>
      <c r="K6" s="189"/>
      <c r="L6" s="189"/>
      <c r="M6" s="189"/>
      <c r="N6" s="189"/>
      <c r="O6" s="189"/>
      <c r="P6" s="189"/>
      <c r="Q6" s="189"/>
      <c r="R6" s="189"/>
      <c r="S6" s="189"/>
      <c r="T6" s="189"/>
      <c r="U6" s="189"/>
      <c r="V6" s="189"/>
      <c r="W6" s="189"/>
      <c r="X6" s="189"/>
      <c r="Y6" s="189"/>
      <c r="Z6" s="189"/>
      <c r="AA6" s="189"/>
      <c r="AB6" s="189"/>
      <c r="AC6" s="189"/>
    </row>
    <row r="7" spans="1:29" s="4" customFormat="1" ht="12.75">
      <c r="A7" s="233" t="s">
        <v>359</v>
      </c>
      <c r="B7" s="221" t="s">
        <v>360</v>
      </c>
      <c r="C7" s="36"/>
      <c r="D7" s="220" t="s">
        <v>20</v>
      </c>
      <c r="E7" s="250">
        <f t="shared" si="0"/>
        <v>0</v>
      </c>
      <c r="F7" s="247">
        <f t="shared" si="1"/>
        <v>1</v>
      </c>
      <c r="G7" s="248">
        <f t="shared" si="2"/>
        <v>1</v>
      </c>
      <c r="H7" s="248"/>
      <c r="I7" s="248"/>
      <c r="J7" s="248"/>
      <c r="K7" s="189"/>
      <c r="L7" s="189"/>
      <c r="M7" s="189"/>
      <c r="N7" s="189"/>
      <c r="O7" s="189"/>
      <c r="P7" s="189"/>
      <c r="Q7" s="189"/>
      <c r="R7" s="189"/>
      <c r="S7" s="189"/>
      <c r="T7" s="189"/>
      <c r="U7" s="189"/>
      <c r="V7" s="189"/>
      <c r="W7" s="189"/>
      <c r="X7" s="189"/>
      <c r="Y7" s="189"/>
      <c r="Z7" s="189"/>
      <c r="AA7" s="189"/>
      <c r="AB7" s="189"/>
      <c r="AC7" s="189"/>
    </row>
    <row r="8" spans="1:29" s="4" customFormat="1" ht="12.75">
      <c r="A8" s="234"/>
      <c r="B8" s="235" t="s">
        <v>240</v>
      </c>
      <c r="C8" s="109"/>
      <c r="D8" s="239"/>
      <c r="E8" s="246" t="str">
        <f>IF(D8 &lt;&gt; "","FOUT DEZE CEL NIET GEBRUIKEN"," ")</f>
        <v xml:space="preserve"> </v>
      </c>
      <c r="F8" s="247"/>
      <c r="G8" s="249"/>
      <c r="H8" s="249"/>
      <c r="I8" s="249"/>
      <c r="J8" s="249"/>
      <c r="K8" s="70"/>
      <c r="L8" s="70"/>
      <c r="M8" s="70"/>
      <c r="N8" s="70"/>
      <c r="O8" s="70"/>
      <c r="P8" s="70"/>
      <c r="Q8" s="70"/>
      <c r="R8" s="70"/>
      <c r="S8" s="70"/>
      <c r="T8" s="70"/>
      <c r="U8" s="70"/>
      <c r="V8" s="70"/>
      <c r="W8" s="70"/>
      <c r="X8" s="70"/>
    </row>
    <row r="9" spans="1:29" s="4" customFormat="1" ht="12.75">
      <c r="A9" s="233" t="s">
        <v>361</v>
      </c>
      <c r="B9" s="221" t="s">
        <v>362</v>
      </c>
      <c r="C9" s="36"/>
      <c r="D9" s="220" t="s">
        <v>20</v>
      </c>
      <c r="E9" s="250">
        <f t="shared" ref="E9:E72" si="3">IF(D9="Nee",0,1)</f>
        <v>0</v>
      </c>
      <c r="F9" s="247">
        <f t="shared" si="1"/>
        <v>1</v>
      </c>
      <c r="G9" s="248">
        <f>IF(D9="Nee",1,0)</f>
        <v>1</v>
      </c>
      <c r="H9" s="248"/>
      <c r="I9" s="248"/>
      <c r="J9" s="248"/>
      <c r="K9" s="189"/>
      <c r="L9" s="189"/>
      <c r="M9" s="189"/>
      <c r="N9" s="189"/>
      <c r="O9" s="189"/>
      <c r="P9" s="189"/>
      <c r="Q9" s="189"/>
      <c r="R9" s="189"/>
      <c r="S9" s="189"/>
      <c r="T9" s="189"/>
      <c r="U9" s="189"/>
      <c r="V9" s="189"/>
      <c r="W9" s="189"/>
      <c r="X9" s="189"/>
      <c r="Y9" s="189"/>
      <c r="Z9" s="189"/>
      <c r="AA9" s="189"/>
      <c r="AB9" s="189"/>
      <c r="AC9" s="189"/>
    </row>
    <row r="10" spans="1:29" s="4" customFormat="1" ht="15.75" customHeight="1">
      <c r="A10" s="161"/>
      <c r="B10" s="236" t="s">
        <v>363</v>
      </c>
      <c r="C10" s="162"/>
      <c r="D10" s="239"/>
      <c r="E10" s="246" t="str">
        <f>IF(D10 &lt;&gt; "","FOUT DEZE CEL NIET GEBRUIKEN"," ")</f>
        <v xml:space="preserve"> </v>
      </c>
      <c r="F10" s="247"/>
      <c r="G10" s="249"/>
      <c r="H10" s="249"/>
      <c r="I10" s="249"/>
      <c r="J10" s="249"/>
      <c r="K10" s="70"/>
      <c r="L10" s="70"/>
      <c r="M10" s="70"/>
      <c r="N10" s="70"/>
      <c r="O10" s="70"/>
      <c r="P10" s="70"/>
      <c r="Q10" s="70"/>
      <c r="R10" s="70"/>
      <c r="S10" s="70"/>
      <c r="T10" s="70"/>
      <c r="U10" s="70"/>
      <c r="V10" s="70"/>
      <c r="W10" s="70"/>
      <c r="X10" s="70"/>
    </row>
    <row r="11" spans="1:29" s="4" customFormat="1" ht="12.75">
      <c r="A11" s="233" t="s">
        <v>364</v>
      </c>
      <c r="B11" s="219" t="s">
        <v>354</v>
      </c>
      <c r="C11" s="36"/>
      <c r="D11" s="220" t="s">
        <v>20</v>
      </c>
      <c r="E11" s="250">
        <f t="shared" si="3"/>
        <v>0</v>
      </c>
      <c r="F11" s="247">
        <f t="shared" si="1"/>
        <v>1</v>
      </c>
      <c r="G11" s="248">
        <f t="shared" ref="G11:G15" si="4">IF(D11="Nee",1,0)</f>
        <v>1</v>
      </c>
      <c r="H11" s="248"/>
      <c r="I11" s="248"/>
      <c r="J11" s="248"/>
      <c r="K11" s="189"/>
      <c r="L11" s="189"/>
      <c r="M11" s="189"/>
      <c r="N11" s="189"/>
      <c r="O11" s="189"/>
      <c r="P11" s="189"/>
      <c r="Q11" s="189"/>
      <c r="R11" s="189"/>
      <c r="S11" s="189"/>
      <c r="T11" s="189"/>
      <c r="U11" s="189"/>
      <c r="V11" s="189"/>
      <c r="W11" s="189"/>
      <c r="X11" s="189"/>
      <c r="Y11" s="189"/>
      <c r="Z11" s="189"/>
      <c r="AA11" s="189"/>
      <c r="AB11" s="189"/>
      <c r="AC11" s="189"/>
    </row>
    <row r="12" spans="1:29" s="4" customFormat="1" ht="15.75" customHeight="1">
      <c r="A12" s="233" t="s">
        <v>365</v>
      </c>
      <c r="B12" s="221" t="s">
        <v>366</v>
      </c>
      <c r="C12" s="36"/>
      <c r="D12" s="220" t="s">
        <v>20</v>
      </c>
      <c r="E12" s="250">
        <f t="shared" si="3"/>
        <v>0</v>
      </c>
      <c r="F12" s="247">
        <f t="shared" si="1"/>
        <v>1</v>
      </c>
      <c r="G12" s="248">
        <f t="shared" si="4"/>
        <v>1</v>
      </c>
      <c r="H12" s="248"/>
      <c r="I12" s="248"/>
      <c r="J12" s="248"/>
      <c r="K12" s="189"/>
      <c r="L12" s="189"/>
      <c r="M12" s="189"/>
      <c r="N12" s="189"/>
      <c r="O12" s="189"/>
      <c r="P12" s="189"/>
      <c r="Q12" s="189"/>
      <c r="R12" s="189"/>
      <c r="S12" s="189"/>
      <c r="T12" s="189"/>
      <c r="U12" s="189"/>
      <c r="V12" s="189"/>
      <c r="W12" s="189"/>
      <c r="X12" s="189"/>
      <c r="Y12" s="189"/>
      <c r="Z12" s="189"/>
      <c r="AA12" s="189"/>
      <c r="AB12" s="189"/>
      <c r="AC12" s="189"/>
    </row>
    <row r="13" spans="1:29" s="4" customFormat="1" ht="12.75">
      <c r="A13" s="233" t="s">
        <v>367</v>
      </c>
      <c r="B13" s="222" t="s">
        <v>368</v>
      </c>
      <c r="C13" s="36"/>
      <c r="D13" s="220" t="s">
        <v>20</v>
      </c>
      <c r="E13" s="250">
        <f t="shared" si="3"/>
        <v>0</v>
      </c>
      <c r="F13" s="247">
        <f t="shared" si="1"/>
        <v>1</v>
      </c>
      <c r="G13" s="248">
        <f t="shared" si="4"/>
        <v>1</v>
      </c>
      <c r="H13" s="248"/>
      <c r="I13" s="248"/>
      <c r="J13" s="248"/>
      <c r="K13" s="189"/>
      <c r="L13" s="189"/>
      <c r="M13" s="189"/>
      <c r="N13" s="189"/>
      <c r="O13" s="189"/>
      <c r="P13" s="189"/>
      <c r="Q13" s="189"/>
      <c r="R13" s="189"/>
      <c r="S13" s="189"/>
      <c r="T13" s="189"/>
      <c r="U13" s="189"/>
      <c r="V13" s="189"/>
      <c r="W13" s="189"/>
      <c r="X13" s="189"/>
      <c r="Y13" s="189"/>
      <c r="Z13" s="189"/>
      <c r="AA13" s="189"/>
      <c r="AB13" s="189"/>
      <c r="AC13" s="189"/>
    </row>
    <row r="14" spans="1:29" s="4" customFormat="1" ht="12.75">
      <c r="A14" s="233" t="s">
        <v>369</v>
      </c>
      <c r="B14" s="222" t="s">
        <v>370</v>
      </c>
      <c r="C14" s="36"/>
      <c r="D14" s="220" t="s">
        <v>20</v>
      </c>
      <c r="E14" s="250">
        <f t="shared" si="3"/>
        <v>0</v>
      </c>
      <c r="F14" s="247">
        <f t="shared" si="1"/>
        <v>1</v>
      </c>
      <c r="G14" s="248">
        <f t="shared" si="4"/>
        <v>1</v>
      </c>
      <c r="H14" s="248"/>
      <c r="I14" s="248"/>
      <c r="J14" s="248"/>
      <c r="K14" s="189"/>
      <c r="L14" s="189"/>
      <c r="M14" s="189"/>
      <c r="N14" s="189"/>
      <c r="O14" s="189"/>
      <c r="P14" s="189"/>
      <c r="Q14" s="189"/>
      <c r="R14" s="189"/>
      <c r="S14" s="189"/>
      <c r="T14" s="189"/>
      <c r="U14" s="189"/>
      <c r="V14" s="189"/>
      <c r="W14" s="189"/>
      <c r="X14" s="189"/>
      <c r="Y14" s="189"/>
      <c r="Z14" s="189"/>
      <c r="AA14" s="189"/>
      <c r="AB14" s="189"/>
      <c r="AC14" s="189"/>
    </row>
    <row r="15" spans="1:29" s="4" customFormat="1" ht="23.25" customHeight="1">
      <c r="A15" s="233" t="s">
        <v>371</v>
      </c>
      <c r="B15" s="222" t="s">
        <v>372</v>
      </c>
      <c r="C15" s="223"/>
      <c r="D15" s="220" t="s">
        <v>20</v>
      </c>
      <c r="E15" s="250">
        <f t="shared" si="3"/>
        <v>0</v>
      </c>
      <c r="F15" s="247">
        <f t="shared" si="1"/>
        <v>1</v>
      </c>
      <c r="G15" s="248">
        <f t="shared" si="4"/>
        <v>1</v>
      </c>
      <c r="H15" s="248"/>
      <c r="I15" s="248"/>
      <c r="J15" s="248"/>
      <c r="K15" s="189"/>
      <c r="L15" s="189"/>
      <c r="M15" s="189"/>
      <c r="N15" s="189"/>
      <c r="O15" s="189"/>
      <c r="P15" s="189"/>
      <c r="Q15" s="189"/>
      <c r="R15" s="189"/>
      <c r="S15" s="189"/>
      <c r="T15" s="189"/>
      <c r="U15" s="189"/>
      <c r="V15" s="189"/>
      <c r="W15" s="189"/>
      <c r="X15" s="189"/>
      <c r="Y15" s="189"/>
      <c r="Z15" s="189"/>
      <c r="AA15" s="189"/>
      <c r="AB15" s="189"/>
      <c r="AC15" s="189"/>
    </row>
    <row r="16" spans="1:29" s="4" customFormat="1" ht="12.75">
      <c r="A16" s="161"/>
      <c r="B16" s="236" t="s">
        <v>373</v>
      </c>
      <c r="C16" s="216"/>
      <c r="D16" s="239"/>
      <c r="E16" s="246" t="str">
        <f>IF(D16 &lt;&gt; "","FOUT DEZE CEL NIET GEBRUIKEN"," ")</f>
        <v xml:space="preserve"> </v>
      </c>
      <c r="F16" s="247"/>
      <c r="G16" s="249"/>
      <c r="H16" s="249"/>
      <c r="I16" s="249"/>
      <c r="J16" s="249"/>
      <c r="K16" s="70"/>
      <c r="L16" s="70"/>
      <c r="M16" s="70"/>
      <c r="N16" s="70"/>
      <c r="O16" s="70"/>
      <c r="P16" s="70"/>
      <c r="Q16" s="70"/>
      <c r="R16" s="70"/>
      <c r="S16" s="70"/>
      <c r="T16" s="70"/>
      <c r="U16" s="70"/>
      <c r="V16" s="70"/>
      <c r="W16" s="70"/>
      <c r="X16" s="70"/>
    </row>
    <row r="17" spans="1:29" s="4" customFormat="1" ht="12.75">
      <c r="A17" s="233" t="s">
        <v>374</v>
      </c>
      <c r="B17" s="222" t="s">
        <v>375</v>
      </c>
      <c r="C17" s="36"/>
      <c r="D17" s="220" t="s">
        <v>20</v>
      </c>
      <c r="E17" s="250">
        <f t="shared" si="3"/>
        <v>0</v>
      </c>
      <c r="F17" s="247">
        <f t="shared" si="1"/>
        <v>1</v>
      </c>
      <c r="G17" s="248">
        <f t="shared" ref="G17:G30" si="5">IF(D17="Nee",1,0)</f>
        <v>1</v>
      </c>
      <c r="H17" s="248"/>
      <c r="I17" s="248"/>
      <c r="J17" s="248"/>
      <c r="K17" s="189"/>
      <c r="L17" s="189"/>
      <c r="M17" s="189"/>
      <c r="N17" s="189"/>
      <c r="O17" s="189"/>
      <c r="P17" s="189"/>
      <c r="Q17" s="189"/>
      <c r="R17" s="189"/>
      <c r="S17" s="189"/>
      <c r="T17" s="189"/>
      <c r="U17" s="189"/>
      <c r="V17" s="189"/>
      <c r="W17" s="189"/>
      <c r="X17" s="189"/>
      <c r="Y17" s="189"/>
      <c r="Z17" s="189"/>
      <c r="AA17" s="189"/>
      <c r="AB17" s="189"/>
      <c r="AC17" s="189"/>
    </row>
    <row r="18" spans="1:29" s="4" customFormat="1" ht="12.75">
      <c r="A18" s="233" t="s">
        <v>376</v>
      </c>
      <c r="B18" s="219" t="s">
        <v>354</v>
      </c>
      <c r="C18" s="36"/>
      <c r="D18" s="220" t="s">
        <v>20</v>
      </c>
      <c r="E18" s="250">
        <f t="shared" si="3"/>
        <v>0</v>
      </c>
      <c r="F18" s="247">
        <f t="shared" si="1"/>
        <v>1</v>
      </c>
      <c r="G18" s="248">
        <f t="shared" si="5"/>
        <v>1</v>
      </c>
      <c r="H18" s="248"/>
      <c r="I18" s="248"/>
      <c r="J18" s="248"/>
      <c r="K18" s="189"/>
      <c r="L18" s="189"/>
      <c r="M18" s="189"/>
      <c r="N18" s="189"/>
      <c r="O18" s="189"/>
      <c r="P18" s="189"/>
      <c r="Q18" s="189"/>
      <c r="R18" s="189"/>
      <c r="S18" s="189"/>
      <c r="T18" s="189"/>
      <c r="U18" s="189"/>
      <c r="V18" s="189"/>
      <c r="W18" s="189"/>
      <c r="X18" s="189"/>
      <c r="Y18" s="189"/>
      <c r="Z18" s="189"/>
      <c r="AA18" s="189"/>
      <c r="AB18" s="189"/>
      <c r="AC18" s="189"/>
    </row>
    <row r="19" spans="1:29" s="4" customFormat="1" ht="12.75">
      <c r="A19" s="233" t="s">
        <v>377</v>
      </c>
      <c r="B19" s="222" t="s">
        <v>378</v>
      </c>
      <c r="C19" s="36"/>
      <c r="D19" s="220" t="s">
        <v>20</v>
      </c>
      <c r="E19" s="250">
        <f t="shared" si="3"/>
        <v>0</v>
      </c>
      <c r="F19" s="247">
        <f t="shared" si="1"/>
        <v>1</v>
      </c>
      <c r="G19" s="248">
        <f t="shared" si="5"/>
        <v>1</v>
      </c>
      <c r="H19" s="248"/>
      <c r="I19" s="248"/>
      <c r="J19" s="248"/>
      <c r="K19" s="189"/>
      <c r="L19" s="189"/>
      <c r="M19" s="189"/>
      <c r="N19" s="189"/>
      <c r="O19" s="189"/>
      <c r="P19" s="189"/>
      <c r="Q19" s="189"/>
      <c r="R19" s="189"/>
      <c r="S19" s="189"/>
      <c r="T19" s="189"/>
      <c r="U19" s="189"/>
      <c r="V19" s="189"/>
      <c r="W19" s="189"/>
      <c r="X19" s="189"/>
      <c r="Y19" s="189"/>
      <c r="Z19" s="189"/>
      <c r="AA19" s="189"/>
      <c r="AB19" s="189"/>
      <c r="AC19" s="189"/>
    </row>
    <row r="20" spans="1:29" s="4" customFormat="1" ht="12.75">
      <c r="A20" s="233" t="s">
        <v>379</v>
      </c>
      <c r="B20" s="222" t="s">
        <v>380</v>
      </c>
      <c r="C20" s="36"/>
      <c r="D20" s="220" t="s">
        <v>20</v>
      </c>
      <c r="E20" s="250">
        <f t="shared" si="3"/>
        <v>0</v>
      </c>
      <c r="F20" s="247">
        <f t="shared" si="1"/>
        <v>1</v>
      </c>
      <c r="G20" s="248">
        <f t="shared" si="5"/>
        <v>1</v>
      </c>
      <c r="H20" s="248"/>
      <c r="I20" s="248"/>
      <c r="J20" s="248"/>
      <c r="K20" s="189"/>
      <c r="L20" s="189"/>
      <c r="M20" s="189"/>
      <c r="N20" s="189"/>
      <c r="O20" s="189"/>
      <c r="P20" s="189"/>
      <c r="Q20" s="189"/>
      <c r="R20" s="189"/>
      <c r="S20" s="189"/>
      <c r="T20" s="189"/>
      <c r="U20" s="189"/>
      <c r="V20" s="189"/>
      <c r="W20" s="189"/>
      <c r="X20" s="189"/>
      <c r="Y20" s="189"/>
      <c r="Z20" s="189"/>
      <c r="AA20" s="189"/>
      <c r="AB20" s="189"/>
      <c r="AC20" s="189"/>
    </row>
    <row r="21" spans="1:29" s="4" customFormat="1" ht="12.75">
      <c r="A21" s="233" t="s">
        <v>381</v>
      </c>
      <c r="B21" s="221" t="s">
        <v>382</v>
      </c>
      <c r="C21" s="36"/>
      <c r="D21" s="220" t="s">
        <v>20</v>
      </c>
      <c r="E21" s="250">
        <f t="shared" si="3"/>
        <v>0</v>
      </c>
      <c r="F21" s="247">
        <f t="shared" si="1"/>
        <v>1</v>
      </c>
      <c r="G21" s="248">
        <f t="shared" si="5"/>
        <v>1</v>
      </c>
      <c r="H21" s="248"/>
      <c r="I21" s="248"/>
      <c r="J21" s="248"/>
      <c r="K21" s="189"/>
      <c r="L21" s="189"/>
      <c r="M21" s="189"/>
      <c r="N21" s="189"/>
      <c r="O21" s="189"/>
      <c r="P21" s="189"/>
      <c r="Q21" s="189"/>
      <c r="R21" s="189"/>
      <c r="S21" s="189"/>
      <c r="T21" s="189"/>
      <c r="U21" s="189"/>
      <c r="V21" s="189"/>
      <c r="W21" s="189"/>
      <c r="X21" s="189"/>
      <c r="Y21" s="189"/>
      <c r="Z21" s="189"/>
      <c r="AA21" s="189"/>
      <c r="AB21" s="189"/>
      <c r="AC21" s="189"/>
    </row>
    <row r="22" spans="1:29" s="4" customFormat="1" ht="12.75">
      <c r="A22" s="233" t="s">
        <v>383</v>
      </c>
      <c r="B22" s="221" t="s">
        <v>384</v>
      </c>
      <c r="C22" s="36"/>
      <c r="D22" s="220" t="s">
        <v>20</v>
      </c>
      <c r="E22" s="250">
        <f t="shared" si="3"/>
        <v>0</v>
      </c>
      <c r="F22" s="247">
        <f t="shared" si="1"/>
        <v>1</v>
      </c>
      <c r="G22" s="248">
        <f t="shared" si="5"/>
        <v>1</v>
      </c>
      <c r="H22" s="248"/>
      <c r="I22" s="248"/>
      <c r="J22" s="248"/>
      <c r="K22" s="189"/>
      <c r="L22" s="189"/>
      <c r="M22" s="189"/>
      <c r="N22" s="189"/>
      <c r="O22" s="189"/>
      <c r="P22" s="189"/>
      <c r="Q22" s="189"/>
      <c r="R22" s="189"/>
      <c r="S22" s="189"/>
      <c r="T22" s="189"/>
      <c r="U22" s="189"/>
      <c r="V22" s="189"/>
      <c r="W22" s="189"/>
      <c r="X22" s="189"/>
      <c r="Y22" s="189"/>
      <c r="Z22" s="189"/>
      <c r="AA22" s="189"/>
      <c r="AB22" s="189"/>
      <c r="AC22" s="189"/>
    </row>
    <row r="23" spans="1:29" s="4" customFormat="1" ht="23.25">
      <c r="A23" s="233" t="s">
        <v>385</v>
      </c>
      <c r="B23" s="221" t="s">
        <v>386</v>
      </c>
      <c r="C23" s="36"/>
      <c r="D23" s="220" t="s">
        <v>20</v>
      </c>
      <c r="E23" s="250">
        <f t="shared" si="3"/>
        <v>0</v>
      </c>
      <c r="F23" s="247">
        <f t="shared" si="1"/>
        <v>1</v>
      </c>
      <c r="G23" s="248">
        <f t="shared" si="5"/>
        <v>1</v>
      </c>
      <c r="H23" s="248"/>
      <c r="I23" s="248"/>
      <c r="J23" s="248"/>
      <c r="K23" s="189"/>
      <c r="L23" s="189"/>
      <c r="M23" s="189"/>
      <c r="N23" s="189"/>
      <c r="O23" s="189"/>
      <c r="P23" s="189"/>
      <c r="Q23" s="189"/>
      <c r="R23" s="189"/>
      <c r="S23" s="189"/>
      <c r="T23" s="189"/>
      <c r="U23" s="189"/>
      <c r="V23" s="189"/>
      <c r="W23" s="189"/>
      <c r="X23" s="189"/>
      <c r="Y23" s="189"/>
      <c r="Z23" s="189"/>
      <c r="AA23" s="189"/>
      <c r="AB23" s="189"/>
      <c r="AC23" s="189"/>
    </row>
    <row r="24" spans="1:29" s="4" customFormat="1" ht="12.75">
      <c r="A24" s="233" t="s">
        <v>387</v>
      </c>
      <c r="B24" s="221" t="s">
        <v>388</v>
      </c>
      <c r="C24" s="36"/>
      <c r="D24" s="220" t="s">
        <v>20</v>
      </c>
      <c r="E24" s="250">
        <f t="shared" si="3"/>
        <v>0</v>
      </c>
      <c r="F24" s="247">
        <f t="shared" si="1"/>
        <v>1</v>
      </c>
      <c r="G24" s="248">
        <f t="shared" si="5"/>
        <v>1</v>
      </c>
      <c r="H24" s="248"/>
      <c r="I24" s="248"/>
      <c r="J24" s="248"/>
      <c r="K24" s="189"/>
      <c r="L24" s="189"/>
      <c r="M24" s="189"/>
      <c r="N24" s="189"/>
      <c r="O24" s="189"/>
      <c r="P24" s="189"/>
      <c r="Q24" s="189"/>
      <c r="R24" s="189"/>
      <c r="S24" s="189"/>
      <c r="T24" s="189"/>
      <c r="U24" s="189"/>
      <c r="V24" s="189"/>
      <c r="W24" s="189"/>
      <c r="X24" s="189"/>
      <c r="Y24" s="189"/>
      <c r="Z24" s="189"/>
      <c r="AA24" s="189"/>
      <c r="AB24" s="189"/>
      <c r="AC24" s="189"/>
    </row>
    <row r="25" spans="1:29" s="4" customFormat="1" ht="12.75">
      <c r="A25" s="233" t="s">
        <v>389</v>
      </c>
      <c r="B25" s="221" t="s">
        <v>390</v>
      </c>
      <c r="C25" s="36"/>
      <c r="D25" s="220" t="s">
        <v>20</v>
      </c>
      <c r="E25" s="250">
        <f t="shared" si="3"/>
        <v>0</v>
      </c>
      <c r="F25" s="247">
        <f t="shared" si="1"/>
        <v>1</v>
      </c>
      <c r="G25" s="248">
        <f t="shared" si="5"/>
        <v>1</v>
      </c>
      <c r="H25" s="248"/>
      <c r="I25" s="248"/>
      <c r="J25" s="248"/>
      <c r="K25" s="189"/>
      <c r="L25" s="189"/>
      <c r="M25" s="189"/>
      <c r="N25" s="189"/>
      <c r="O25" s="189"/>
      <c r="P25" s="189"/>
      <c r="Q25" s="189"/>
      <c r="R25" s="189"/>
      <c r="S25" s="189"/>
      <c r="T25" s="189"/>
      <c r="U25" s="189"/>
      <c r="V25" s="189"/>
      <c r="W25" s="189"/>
      <c r="X25" s="189"/>
      <c r="Y25" s="189"/>
      <c r="Z25" s="189"/>
      <c r="AA25" s="189"/>
      <c r="AB25" s="189"/>
      <c r="AC25" s="189"/>
    </row>
    <row r="26" spans="1:29" s="4" customFormat="1" ht="23.25">
      <c r="A26" s="233" t="s">
        <v>391</v>
      </c>
      <c r="B26" s="221" t="s">
        <v>392</v>
      </c>
      <c r="C26" s="36"/>
      <c r="D26" s="220" t="s">
        <v>20</v>
      </c>
      <c r="E26" s="250">
        <f t="shared" si="3"/>
        <v>0</v>
      </c>
      <c r="F26" s="247">
        <f t="shared" si="1"/>
        <v>1</v>
      </c>
      <c r="G26" s="248">
        <f t="shared" si="5"/>
        <v>1</v>
      </c>
      <c r="H26" s="248"/>
      <c r="I26" s="248"/>
      <c r="J26" s="248"/>
      <c r="K26" s="189"/>
      <c r="L26" s="189"/>
      <c r="M26" s="189"/>
      <c r="N26" s="189"/>
      <c r="O26" s="189"/>
      <c r="P26" s="189"/>
      <c r="Q26" s="189"/>
      <c r="R26" s="189"/>
      <c r="S26" s="189"/>
      <c r="T26" s="189"/>
      <c r="U26" s="189"/>
      <c r="V26" s="189"/>
      <c r="W26" s="189"/>
      <c r="X26" s="189"/>
      <c r="Y26" s="189"/>
      <c r="Z26" s="189"/>
      <c r="AA26" s="189"/>
      <c r="AB26" s="189"/>
      <c r="AC26" s="189"/>
    </row>
    <row r="27" spans="1:29" s="4" customFormat="1" ht="12.75">
      <c r="A27" s="233" t="s">
        <v>393</v>
      </c>
      <c r="B27" s="221" t="s">
        <v>394</v>
      </c>
      <c r="C27" s="36"/>
      <c r="D27" s="220" t="s">
        <v>20</v>
      </c>
      <c r="E27" s="250">
        <f t="shared" si="3"/>
        <v>0</v>
      </c>
      <c r="F27" s="247">
        <f t="shared" si="1"/>
        <v>1</v>
      </c>
      <c r="G27" s="248">
        <f t="shared" si="5"/>
        <v>1</v>
      </c>
      <c r="H27" s="248"/>
      <c r="I27" s="248"/>
      <c r="J27" s="248"/>
      <c r="K27" s="189"/>
      <c r="L27" s="189"/>
      <c r="M27" s="189"/>
      <c r="N27" s="189"/>
      <c r="O27" s="189"/>
      <c r="P27" s="189"/>
      <c r="Q27" s="189"/>
      <c r="R27" s="189"/>
      <c r="S27" s="189"/>
      <c r="T27" s="189"/>
      <c r="U27" s="189"/>
      <c r="V27" s="189"/>
      <c r="W27" s="189"/>
      <c r="X27" s="189"/>
      <c r="Y27" s="189"/>
      <c r="Z27" s="189"/>
      <c r="AA27" s="189"/>
      <c r="AB27" s="189"/>
      <c r="AC27" s="189"/>
    </row>
    <row r="28" spans="1:29" s="4" customFormat="1" ht="23.25">
      <c r="A28" s="233" t="s">
        <v>395</v>
      </c>
      <c r="B28" s="221" t="s">
        <v>396</v>
      </c>
      <c r="C28" s="36"/>
      <c r="D28" s="220" t="s">
        <v>20</v>
      </c>
      <c r="E28" s="250">
        <f t="shared" si="3"/>
        <v>0</v>
      </c>
      <c r="F28" s="247">
        <f t="shared" si="1"/>
        <v>1</v>
      </c>
      <c r="G28" s="248">
        <f t="shared" si="5"/>
        <v>1</v>
      </c>
      <c r="H28" s="248"/>
      <c r="I28" s="248"/>
      <c r="J28" s="248"/>
      <c r="K28" s="189"/>
      <c r="L28" s="189"/>
      <c r="M28" s="189"/>
      <c r="N28" s="189"/>
      <c r="O28" s="189"/>
      <c r="P28" s="189"/>
      <c r="Q28" s="189"/>
      <c r="R28" s="189"/>
      <c r="S28" s="189"/>
      <c r="T28" s="189"/>
      <c r="U28" s="189"/>
      <c r="V28" s="189"/>
      <c r="W28" s="189"/>
      <c r="X28" s="189"/>
      <c r="Y28" s="189"/>
      <c r="Z28" s="189"/>
      <c r="AA28" s="189"/>
      <c r="AB28" s="189"/>
      <c r="AC28" s="189"/>
    </row>
    <row r="29" spans="1:29" s="4" customFormat="1" ht="23.25" customHeight="1">
      <c r="A29" s="233" t="s">
        <v>397</v>
      </c>
      <c r="B29" s="221" t="s">
        <v>398</v>
      </c>
      <c r="C29" s="223"/>
      <c r="D29" s="220" t="s">
        <v>20</v>
      </c>
      <c r="E29" s="250">
        <f t="shared" si="3"/>
        <v>0</v>
      </c>
      <c r="F29" s="247">
        <f t="shared" si="1"/>
        <v>1</v>
      </c>
      <c r="G29" s="248">
        <f t="shared" si="5"/>
        <v>1</v>
      </c>
      <c r="H29" s="248"/>
      <c r="I29" s="248"/>
      <c r="J29" s="248"/>
      <c r="K29" s="189"/>
      <c r="L29" s="189"/>
      <c r="M29" s="189"/>
      <c r="N29" s="189"/>
      <c r="O29" s="189"/>
      <c r="P29" s="189"/>
      <c r="Q29" s="189"/>
      <c r="R29" s="189"/>
      <c r="S29" s="189"/>
      <c r="T29" s="189"/>
      <c r="U29" s="189"/>
      <c r="V29" s="189"/>
      <c r="W29" s="189"/>
      <c r="X29" s="189"/>
      <c r="Y29" s="189"/>
      <c r="Z29" s="189"/>
      <c r="AA29" s="189"/>
      <c r="AB29" s="189"/>
      <c r="AC29" s="189"/>
    </row>
    <row r="30" spans="1:29" s="4" customFormat="1" ht="23.25">
      <c r="A30" s="233" t="s">
        <v>399</v>
      </c>
      <c r="B30" s="221" t="s">
        <v>400</v>
      </c>
      <c r="C30" s="223"/>
      <c r="D30" s="220" t="s">
        <v>20</v>
      </c>
      <c r="E30" s="250">
        <f t="shared" si="3"/>
        <v>0</v>
      </c>
      <c r="F30" s="247">
        <f t="shared" si="1"/>
        <v>1</v>
      </c>
      <c r="G30" s="248">
        <f t="shared" si="5"/>
        <v>1</v>
      </c>
      <c r="H30" s="248"/>
      <c r="I30" s="248"/>
      <c r="J30" s="248"/>
      <c r="K30" s="189"/>
      <c r="L30" s="189"/>
      <c r="M30" s="189"/>
      <c r="N30" s="189"/>
      <c r="O30" s="189"/>
      <c r="P30" s="189"/>
      <c r="Q30" s="189"/>
      <c r="R30" s="189"/>
      <c r="S30" s="189"/>
      <c r="T30" s="189"/>
      <c r="U30" s="189"/>
      <c r="V30" s="189"/>
      <c r="W30" s="189"/>
      <c r="X30" s="189"/>
      <c r="Y30" s="189"/>
      <c r="Z30" s="189"/>
      <c r="AA30" s="189"/>
      <c r="AB30" s="189"/>
      <c r="AC30" s="189"/>
    </row>
    <row r="31" spans="1:29" s="4" customFormat="1" ht="12.75">
      <c r="A31" s="161"/>
      <c r="B31" s="236" t="s">
        <v>401</v>
      </c>
      <c r="C31" s="216"/>
      <c r="D31" s="239"/>
      <c r="E31" s="246"/>
      <c r="F31" s="247"/>
      <c r="G31" s="249"/>
      <c r="H31" s="249"/>
      <c r="I31" s="249"/>
      <c r="J31" s="249"/>
      <c r="K31" s="70"/>
      <c r="L31" s="70"/>
      <c r="M31" s="70"/>
      <c r="N31" s="70"/>
      <c r="O31" s="70"/>
      <c r="P31" s="70"/>
      <c r="Q31" s="70"/>
      <c r="R31" s="70"/>
      <c r="S31" s="70"/>
      <c r="T31" s="70"/>
      <c r="U31" s="70"/>
      <c r="V31" s="70"/>
      <c r="W31" s="70"/>
      <c r="X31" s="70"/>
    </row>
    <row r="32" spans="1:29" s="4" customFormat="1" ht="12.75">
      <c r="A32" s="233" t="s">
        <v>402</v>
      </c>
      <c r="B32" s="219" t="s">
        <v>354</v>
      </c>
      <c r="C32" s="36"/>
      <c r="D32" s="220" t="s">
        <v>20</v>
      </c>
      <c r="E32" s="250">
        <f t="shared" si="3"/>
        <v>0</v>
      </c>
      <c r="F32" s="247">
        <f t="shared" si="1"/>
        <v>1</v>
      </c>
      <c r="G32" s="248">
        <f t="shared" ref="G32:G40" si="6">IF(D32="Nee",1,0)</f>
        <v>1</v>
      </c>
      <c r="H32" s="248"/>
      <c r="I32" s="248"/>
      <c r="J32" s="248"/>
      <c r="K32" s="189"/>
      <c r="L32" s="189"/>
      <c r="M32" s="189"/>
      <c r="N32" s="189"/>
      <c r="O32" s="189"/>
      <c r="P32" s="189"/>
      <c r="Q32" s="189"/>
      <c r="R32" s="189"/>
      <c r="S32" s="189"/>
      <c r="T32" s="189"/>
      <c r="U32" s="189"/>
      <c r="V32" s="189"/>
      <c r="W32" s="189"/>
      <c r="X32" s="189"/>
      <c r="Y32" s="189"/>
      <c r="Z32" s="189"/>
      <c r="AA32" s="189"/>
      <c r="AB32" s="189"/>
      <c r="AC32" s="189"/>
    </row>
    <row r="33" spans="1:29" s="4" customFormat="1" ht="12.75">
      <c r="A33" s="233" t="s">
        <v>403</v>
      </c>
      <c r="B33" s="221" t="s">
        <v>404</v>
      </c>
      <c r="C33" s="36"/>
      <c r="D33" s="220" t="s">
        <v>20</v>
      </c>
      <c r="E33" s="250">
        <f t="shared" si="3"/>
        <v>0</v>
      </c>
      <c r="F33" s="247">
        <f t="shared" si="1"/>
        <v>1</v>
      </c>
      <c r="G33" s="248">
        <f t="shared" si="6"/>
        <v>1</v>
      </c>
      <c r="H33" s="248"/>
      <c r="I33" s="248"/>
      <c r="J33" s="248"/>
      <c r="K33" s="189"/>
      <c r="L33" s="189"/>
      <c r="M33" s="189"/>
      <c r="N33" s="189"/>
      <c r="O33" s="189"/>
      <c r="P33" s="189"/>
      <c r="Q33" s="189"/>
      <c r="R33" s="189"/>
      <c r="S33" s="189"/>
      <c r="T33" s="189"/>
      <c r="U33" s="189"/>
      <c r="V33" s="189"/>
      <c r="W33" s="189"/>
      <c r="X33" s="189"/>
      <c r="Y33" s="189"/>
      <c r="Z33" s="189"/>
      <c r="AA33" s="189"/>
      <c r="AB33" s="189"/>
      <c r="AC33" s="189"/>
    </row>
    <row r="34" spans="1:29" s="4" customFormat="1" ht="69">
      <c r="A34" s="233" t="s">
        <v>405</v>
      </c>
      <c r="B34" s="221" t="s">
        <v>406</v>
      </c>
      <c r="C34" s="36"/>
      <c r="D34" s="220" t="s">
        <v>20</v>
      </c>
      <c r="E34" s="250">
        <f t="shared" si="3"/>
        <v>0</v>
      </c>
      <c r="F34" s="247">
        <f t="shared" si="1"/>
        <v>1</v>
      </c>
      <c r="G34" s="248">
        <f t="shared" si="6"/>
        <v>1</v>
      </c>
      <c r="H34" s="248"/>
      <c r="I34" s="248"/>
      <c r="J34" s="248"/>
      <c r="K34" s="189"/>
      <c r="L34" s="189"/>
      <c r="M34" s="189"/>
      <c r="N34" s="189"/>
      <c r="O34" s="189"/>
      <c r="P34" s="189"/>
      <c r="Q34" s="189"/>
      <c r="R34" s="189"/>
      <c r="S34" s="189"/>
      <c r="T34" s="189"/>
      <c r="U34" s="189"/>
      <c r="V34" s="189"/>
      <c r="W34" s="189"/>
      <c r="X34" s="189"/>
      <c r="Y34" s="189"/>
      <c r="Z34" s="189"/>
      <c r="AA34" s="189"/>
      <c r="AB34" s="189"/>
      <c r="AC34" s="189"/>
    </row>
    <row r="35" spans="1:29" s="4" customFormat="1" ht="12.75">
      <c r="A35" s="233" t="s">
        <v>407</v>
      </c>
      <c r="B35" s="221" t="s">
        <v>408</v>
      </c>
      <c r="C35" s="36"/>
      <c r="D35" s="220" t="s">
        <v>20</v>
      </c>
      <c r="E35" s="250">
        <f t="shared" si="3"/>
        <v>0</v>
      </c>
      <c r="F35" s="247">
        <f t="shared" si="1"/>
        <v>1</v>
      </c>
      <c r="G35" s="248">
        <f t="shared" si="6"/>
        <v>1</v>
      </c>
      <c r="H35" s="248"/>
      <c r="I35" s="248"/>
      <c r="J35" s="248"/>
      <c r="K35" s="189"/>
      <c r="L35" s="189"/>
      <c r="M35" s="189"/>
      <c r="N35" s="189"/>
      <c r="O35" s="189"/>
      <c r="P35" s="189"/>
      <c r="Q35" s="189"/>
      <c r="R35" s="189"/>
      <c r="S35" s="189"/>
      <c r="T35" s="189"/>
      <c r="U35" s="189"/>
      <c r="V35" s="189"/>
      <c r="W35" s="189"/>
      <c r="X35" s="189"/>
      <c r="Y35" s="189"/>
      <c r="Z35" s="189"/>
      <c r="AA35" s="189"/>
      <c r="AB35" s="189"/>
      <c r="AC35" s="189"/>
    </row>
    <row r="36" spans="1:29" s="4" customFormat="1" ht="12.75">
      <c r="A36" s="233" t="s">
        <v>409</v>
      </c>
      <c r="B36" s="221" t="s">
        <v>410</v>
      </c>
      <c r="C36" s="36"/>
      <c r="D36" s="220" t="s">
        <v>20</v>
      </c>
      <c r="E36" s="250">
        <f t="shared" si="3"/>
        <v>0</v>
      </c>
      <c r="F36" s="247">
        <f t="shared" si="1"/>
        <v>1</v>
      </c>
      <c r="G36" s="248">
        <f t="shared" si="6"/>
        <v>1</v>
      </c>
      <c r="H36" s="248"/>
      <c r="I36" s="248"/>
      <c r="J36" s="248"/>
      <c r="K36" s="189"/>
      <c r="L36" s="189"/>
      <c r="M36" s="189"/>
      <c r="N36" s="189"/>
      <c r="O36" s="189"/>
      <c r="P36" s="189"/>
      <c r="Q36" s="189"/>
      <c r="R36" s="189"/>
      <c r="S36" s="189"/>
      <c r="T36" s="189"/>
      <c r="U36" s="189"/>
      <c r="V36" s="189"/>
      <c r="W36" s="189"/>
      <c r="X36" s="189"/>
      <c r="Y36" s="189"/>
      <c r="Z36" s="189"/>
      <c r="AA36" s="189"/>
      <c r="AB36" s="189"/>
      <c r="AC36" s="189"/>
    </row>
    <row r="37" spans="1:29" s="4" customFormat="1" ht="12.75">
      <c r="A37" s="233" t="s">
        <v>411</v>
      </c>
      <c r="B37" s="221" t="s">
        <v>412</v>
      </c>
      <c r="C37" s="36"/>
      <c r="D37" s="220" t="s">
        <v>20</v>
      </c>
      <c r="E37" s="250">
        <f t="shared" si="3"/>
        <v>0</v>
      </c>
      <c r="F37" s="247">
        <f t="shared" si="1"/>
        <v>1</v>
      </c>
      <c r="G37" s="248">
        <f t="shared" si="6"/>
        <v>1</v>
      </c>
      <c r="H37" s="248"/>
      <c r="I37" s="248"/>
      <c r="J37" s="248"/>
      <c r="K37" s="189"/>
      <c r="L37" s="189"/>
      <c r="M37" s="189"/>
      <c r="N37" s="189"/>
      <c r="O37" s="189"/>
      <c r="P37" s="189"/>
      <c r="Q37" s="189"/>
      <c r="R37" s="189"/>
      <c r="S37" s="189"/>
      <c r="T37" s="189"/>
      <c r="U37" s="189"/>
      <c r="V37" s="189"/>
      <c r="W37" s="189"/>
      <c r="X37" s="189"/>
      <c r="Y37" s="189"/>
      <c r="Z37" s="189"/>
      <c r="AA37" s="189"/>
      <c r="AB37" s="189"/>
      <c r="AC37" s="189"/>
    </row>
    <row r="38" spans="1:29" s="4" customFormat="1" ht="12.75">
      <c r="A38" s="233" t="s">
        <v>413</v>
      </c>
      <c r="B38" s="225" t="s">
        <v>414</v>
      </c>
      <c r="C38" s="36"/>
      <c r="D38" s="220" t="s">
        <v>20</v>
      </c>
      <c r="E38" s="250">
        <f t="shared" si="3"/>
        <v>0</v>
      </c>
      <c r="F38" s="247">
        <f t="shared" si="1"/>
        <v>1</v>
      </c>
      <c r="G38" s="248">
        <f t="shared" si="6"/>
        <v>1</v>
      </c>
      <c r="H38" s="248"/>
      <c r="I38" s="248"/>
      <c r="J38" s="248"/>
      <c r="K38" s="189"/>
      <c r="L38" s="189"/>
      <c r="M38" s="189"/>
      <c r="N38" s="189"/>
      <c r="O38" s="189"/>
      <c r="P38" s="189"/>
      <c r="Q38" s="189"/>
      <c r="R38" s="189"/>
      <c r="S38" s="189"/>
      <c r="T38" s="189"/>
      <c r="U38" s="189"/>
      <c r="V38" s="189"/>
      <c r="W38" s="189"/>
      <c r="X38" s="189"/>
      <c r="Y38" s="189"/>
      <c r="Z38" s="189"/>
      <c r="AA38" s="189"/>
      <c r="AB38" s="189"/>
      <c r="AC38" s="189"/>
    </row>
    <row r="39" spans="1:29" s="4" customFormat="1" ht="12.75">
      <c r="A39" s="233" t="s">
        <v>415</v>
      </c>
      <c r="B39" s="221" t="s">
        <v>416</v>
      </c>
      <c r="C39" s="223"/>
      <c r="D39" s="220" t="s">
        <v>20</v>
      </c>
      <c r="E39" s="250">
        <f t="shared" si="3"/>
        <v>0</v>
      </c>
      <c r="F39" s="247">
        <f t="shared" si="1"/>
        <v>1</v>
      </c>
      <c r="G39" s="248">
        <f t="shared" si="6"/>
        <v>1</v>
      </c>
      <c r="H39" s="248"/>
      <c r="I39" s="248"/>
      <c r="J39" s="248"/>
      <c r="K39" s="189"/>
      <c r="L39" s="189"/>
      <c r="M39" s="189"/>
      <c r="N39" s="189"/>
      <c r="O39" s="189"/>
      <c r="P39" s="189"/>
      <c r="Q39" s="189"/>
      <c r="R39" s="189"/>
      <c r="S39" s="189"/>
      <c r="T39" s="189"/>
      <c r="U39" s="189"/>
      <c r="V39" s="189"/>
      <c r="W39" s="189"/>
      <c r="X39" s="189"/>
      <c r="Y39" s="189"/>
      <c r="Z39" s="189"/>
      <c r="AA39" s="189"/>
      <c r="AB39" s="189"/>
      <c r="AC39" s="189"/>
    </row>
    <row r="40" spans="1:29" s="4" customFormat="1" ht="23.25">
      <c r="A40" s="233" t="s">
        <v>417</v>
      </c>
      <c r="B40" s="221" t="s">
        <v>418</v>
      </c>
      <c r="C40" s="36"/>
      <c r="D40" s="220" t="s">
        <v>20</v>
      </c>
      <c r="E40" s="250">
        <f t="shared" si="3"/>
        <v>0</v>
      </c>
      <c r="F40" s="247">
        <f t="shared" si="1"/>
        <v>1</v>
      </c>
      <c r="G40" s="248">
        <f t="shared" si="6"/>
        <v>1</v>
      </c>
      <c r="H40" s="248"/>
      <c r="I40" s="248"/>
      <c r="J40" s="248"/>
      <c r="K40" s="189"/>
      <c r="L40" s="189"/>
      <c r="M40" s="189"/>
      <c r="N40" s="189"/>
      <c r="O40" s="189"/>
      <c r="P40" s="189"/>
      <c r="Q40" s="189"/>
      <c r="R40" s="189"/>
      <c r="S40" s="189"/>
      <c r="T40" s="189"/>
      <c r="U40" s="189"/>
      <c r="V40" s="189"/>
      <c r="W40" s="189"/>
      <c r="X40" s="189"/>
      <c r="Y40" s="189"/>
      <c r="Z40" s="189"/>
      <c r="AA40" s="189"/>
      <c r="AB40" s="189"/>
      <c r="AC40" s="189"/>
    </row>
    <row r="41" spans="1:29" s="4" customFormat="1" ht="12.75">
      <c r="A41" s="161"/>
      <c r="B41" s="236" t="s">
        <v>419</v>
      </c>
      <c r="C41" s="217"/>
      <c r="D41" s="239"/>
      <c r="E41" s="246" t="str">
        <f>IF(D41 &lt;&gt; "","FOUT DEZE CEL NIET GEBRUIKEN"," ")</f>
        <v xml:space="preserve"> </v>
      </c>
      <c r="F41" s="247"/>
      <c r="G41" s="249"/>
      <c r="H41" s="249"/>
      <c r="I41" s="249"/>
      <c r="J41" s="249"/>
      <c r="K41" s="70"/>
      <c r="L41" s="70"/>
      <c r="M41" s="70"/>
      <c r="N41" s="70"/>
      <c r="O41" s="70"/>
      <c r="P41" s="70"/>
      <c r="Q41" s="70"/>
      <c r="R41" s="70"/>
      <c r="S41" s="70"/>
      <c r="T41" s="70"/>
      <c r="U41" s="70"/>
      <c r="V41" s="70"/>
      <c r="W41" s="70"/>
      <c r="X41" s="70"/>
    </row>
    <row r="42" spans="1:29" s="4" customFormat="1" ht="12.75">
      <c r="A42" s="233" t="s">
        <v>420</v>
      </c>
      <c r="B42" s="219" t="s">
        <v>354</v>
      </c>
      <c r="C42" s="36"/>
      <c r="D42" s="220" t="s">
        <v>20</v>
      </c>
      <c r="E42" s="250">
        <f t="shared" si="3"/>
        <v>0</v>
      </c>
      <c r="F42" s="247">
        <f t="shared" si="1"/>
        <v>1</v>
      </c>
      <c r="G42" s="248">
        <f t="shared" ref="G42:G58" si="7">IF(D42="Nee",1,0)</f>
        <v>1</v>
      </c>
      <c r="H42" s="248"/>
      <c r="I42" s="248"/>
      <c r="J42" s="248"/>
      <c r="K42" s="189"/>
      <c r="L42" s="189"/>
      <c r="M42" s="189"/>
      <c r="N42" s="189"/>
      <c r="O42" s="189"/>
      <c r="P42" s="189"/>
      <c r="Q42" s="189"/>
      <c r="R42" s="189"/>
      <c r="S42" s="189"/>
      <c r="T42" s="189"/>
      <c r="U42" s="189"/>
      <c r="V42" s="189"/>
      <c r="W42" s="189"/>
      <c r="X42" s="189"/>
      <c r="Y42" s="189"/>
      <c r="Z42" s="189"/>
      <c r="AA42" s="189"/>
      <c r="AB42" s="189"/>
      <c r="AC42" s="189"/>
    </row>
    <row r="43" spans="1:29" s="4" customFormat="1" ht="12.75">
      <c r="A43" s="233" t="s">
        <v>421</v>
      </c>
      <c r="B43" s="224" t="s">
        <v>422</v>
      </c>
      <c r="C43" s="36"/>
      <c r="D43" s="220" t="s">
        <v>20</v>
      </c>
      <c r="E43" s="250">
        <f t="shared" si="3"/>
        <v>0</v>
      </c>
      <c r="F43" s="247">
        <f t="shared" si="1"/>
        <v>1</v>
      </c>
      <c r="G43" s="248">
        <f t="shared" si="7"/>
        <v>1</v>
      </c>
      <c r="H43" s="248"/>
      <c r="I43" s="248"/>
      <c r="J43" s="248"/>
      <c r="K43" s="189"/>
      <c r="L43" s="189"/>
      <c r="M43" s="189"/>
      <c r="N43" s="189"/>
      <c r="O43" s="189"/>
      <c r="P43" s="189"/>
      <c r="Q43" s="189"/>
      <c r="R43" s="189"/>
      <c r="S43" s="189"/>
      <c r="T43" s="189"/>
      <c r="U43" s="189"/>
      <c r="V43" s="189"/>
      <c r="W43" s="189"/>
      <c r="X43" s="189"/>
      <c r="Y43" s="189"/>
      <c r="Z43" s="189"/>
      <c r="AA43" s="189"/>
      <c r="AB43" s="189"/>
      <c r="AC43" s="189"/>
    </row>
    <row r="44" spans="1:29" s="4" customFormat="1" ht="12.75">
      <c r="A44" s="233" t="s">
        <v>423</v>
      </c>
      <c r="B44" s="224" t="s">
        <v>424</v>
      </c>
      <c r="C44" s="36"/>
      <c r="D44" s="220" t="s">
        <v>20</v>
      </c>
      <c r="E44" s="250">
        <f t="shared" si="3"/>
        <v>0</v>
      </c>
      <c r="F44" s="247">
        <f t="shared" si="1"/>
        <v>1</v>
      </c>
      <c r="G44" s="248">
        <f t="shared" si="7"/>
        <v>1</v>
      </c>
      <c r="H44" s="248"/>
      <c r="I44" s="248"/>
      <c r="J44" s="248"/>
      <c r="K44" s="189"/>
      <c r="L44" s="189"/>
      <c r="M44" s="189"/>
      <c r="N44" s="189"/>
      <c r="O44" s="189"/>
      <c r="P44" s="189"/>
      <c r="Q44" s="189"/>
      <c r="R44" s="189"/>
      <c r="S44" s="189"/>
      <c r="T44" s="189"/>
      <c r="U44" s="189"/>
      <c r="V44" s="189"/>
      <c r="W44" s="189"/>
      <c r="X44" s="189"/>
      <c r="Y44" s="189"/>
      <c r="Z44" s="189"/>
      <c r="AA44" s="189"/>
      <c r="AB44" s="189"/>
      <c r="AC44" s="189"/>
    </row>
    <row r="45" spans="1:29" s="4" customFormat="1" ht="12.75">
      <c r="A45" s="233" t="s">
        <v>425</v>
      </c>
      <c r="B45" s="224" t="s">
        <v>426</v>
      </c>
      <c r="C45" s="36"/>
      <c r="D45" s="220" t="s">
        <v>20</v>
      </c>
      <c r="E45" s="250">
        <f t="shared" si="3"/>
        <v>0</v>
      </c>
      <c r="F45" s="247">
        <f t="shared" si="1"/>
        <v>1</v>
      </c>
      <c r="G45" s="248">
        <f t="shared" si="7"/>
        <v>1</v>
      </c>
      <c r="H45" s="248"/>
      <c r="I45" s="248"/>
      <c r="J45" s="248"/>
      <c r="K45" s="189"/>
      <c r="L45" s="189"/>
      <c r="M45" s="189"/>
      <c r="N45" s="189"/>
      <c r="O45" s="189"/>
      <c r="P45" s="189"/>
      <c r="Q45" s="189"/>
      <c r="R45" s="189"/>
      <c r="S45" s="189"/>
      <c r="T45" s="189"/>
      <c r="U45" s="189"/>
      <c r="V45" s="189"/>
      <c r="W45" s="189"/>
      <c r="X45" s="189"/>
      <c r="Y45" s="189"/>
      <c r="Z45" s="189"/>
      <c r="AA45" s="189"/>
      <c r="AB45" s="189"/>
      <c r="AC45" s="189"/>
    </row>
    <row r="46" spans="1:29" s="4" customFormat="1" ht="23.25">
      <c r="A46" s="233" t="s">
        <v>427</v>
      </c>
      <c r="B46" s="221" t="s">
        <v>428</v>
      </c>
      <c r="C46" s="36"/>
      <c r="D46" s="220" t="s">
        <v>20</v>
      </c>
      <c r="E46" s="250">
        <f t="shared" si="3"/>
        <v>0</v>
      </c>
      <c r="F46" s="247">
        <f t="shared" si="1"/>
        <v>1</v>
      </c>
      <c r="G46" s="248">
        <f t="shared" si="7"/>
        <v>1</v>
      </c>
      <c r="H46" s="248"/>
      <c r="I46" s="248"/>
      <c r="J46" s="248"/>
      <c r="K46" s="189"/>
      <c r="L46" s="189"/>
      <c r="M46" s="189"/>
      <c r="N46" s="189"/>
      <c r="O46" s="189"/>
      <c r="P46" s="189"/>
      <c r="Q46" s="189"/>
      <c r="R46" s="189"/>
      <c r="S46" s="189"/>
      <c r="T46" s="189"/>
      <c r="U46" s="189"/>
      <c r="V46" s="189"/>
      <c r="W46" s="189"/>
      <c r="X46" s="189"/>
      <c r="Y46" s="189"/>
      <c r="Z46" s="189"/>
      <c r="AA46" s="189"/>
      <c r="AB46" s="189"/>
      <c r="AC46" s="189"/>
    </row>
    <row r="47" spans="1:29" s="4" customFormat="1" ht="12.75">
      <c r="A47" s="233" t="s">
        <v>429</v>
      </c>
      <c r="B47" s="221" t="s">
        <v>430</v>
      </c>
      <c r="C47" s="36"/>
      <c r="D47" s="220" t="s">
        <v>20</v>
      </c>
      <c r="E47" s="250">
        <f t="shared" si="3"/>
        <v>0</v>
      </c>
      <c r="F47" s="247">
        <f t="shared" si="1"/>
        <v>1</v>
      </c>
      <c r="G47" s="248">
        <f t="shared" si="7"/>
        <v>1</v>
      </c>
      <c r="H47" s="248"/>
      <c r="I47" s="248"/>
      <c r="J47" s="248"/>
      <c r="K47" s="189"/>
      <c r="L47" s="189"/>
      <c r="M47" s="189"/>
      <c r="N47" s="189"/>
      <c r="O47" s="189"/>
      <c r="P47" s="189"/>
      <c r="Q47" s="189"/>
      <c r="R47" s="189"/>
      <c r="S47" s="189"/>
      <c r="T47" s="189"/>
      <c r="U47" s="189"/>
      <c r="V47" s="189"/>
      <c r="W47" s="189"/>
      <c r="X47" s="189"/>
      <c r="Y47" s="189"/>
      <c r="Z47" s="189"/>
      <c r="AA47" s="189"/>
      <c r="AB47" s="189"/>
      <c r="AC47" s="189"/>
    </row>
    <row r="48" spans="1:29" s="4" customFormat="1" ht="12.75">
      <c r="A48" s="233" t="s">
        <v>431</v>
      </c>
      <c r="B48" s="221" t="s">
        <v>432</v>
      </c>
      <c r="C48" s="36"/>
      <c r="D48" s="220" t="s">
        <v>20</v>
      </c>
      <c r="E48" s="250">
        <f t="shared" si="3"/>
        <v>0</v>
      </c>
      <c r="F48" s="247">
        <f t="shared" si="1"/>
        <v>1</v>
      </c>
      <c r="G48" s="248">
        <f t="shared" si="7"/>
        <v>1</v>
      </c>
      <c r="H48" s="248"/>
      <c r="I48" s="248"/>
      <c r="J48" s="248"/>
      <c r="K48" s="189"/>
      <c r="L48" s="189"/>
      <c r="M48" s="189"/>
      <c r="N48" s="189"/>
      <c r="O48" s="189"/>
      <c r="P48" s="189"/>
      <c r="Q48" s="189"/>
      <c r="R48" s="189"/>
      <c r="S48" s="189"/>
      <c r="T48" s="189"/>
      <c r="U48" s="189"/>
      <c r="V48" s="189"/>
      <c r="W48" s="189"/>
      <c r="X48" s="189"/>
      <c r="Y48" s="189"/>
      <c r="Z48" s="189"/>
      <c r="AA48" s="189"/>
      <c r="AB48" s="189"/>
      <c r="AC48" s="189"/>
    </row>
    <row r="49" spans="1:29" s="4" customFormat="1" ht="23.25">
      <c r="A49" s="233" t="s">
        <v>433</v>
      </c>
      <c r="B49" s="221" t="s">
        <v>434</v>
      </c>
      <c r="C49" s="36"/>
      <c r="D49" s="220" t="s">
        <v>20</v>
      </c>
      <c r="E49" s="250">
        <f t="shared" si="3"/>
        <v>0</v>
      </c>
      <c r="F49" s="247">
        <f t="shared" si="1"/>
        <v>1</v>
      </c>
      <c r="G49" s="248">
        <f t="shared" si="7"/>
        <v>1</v>
      </c>
      <c r="H49" s="248"/>
      <c r="I49" s="248"/>
      <c r="J49" s="248"/>
      <c r="K49" s="189"/>
      <c r="L49" s="189"/>
      <c r="M49" s="189"/>
      <c r="N49" s="189"/>
      <c r="O49" s="189"/>
      <c r="P49" s="189"/>
      <c r="Q49" s="189"/>
      <c r="R49" s="189"/>
      <c r="S49" s="189"/>
      <c r="T49" s="189"/>
      <c r="U49" s="189"/>
      <c r="V49" s="189"/>
      <c r="W49" s="189"/>
      <c r="X49" s="189"/>
      <c r="Y49" s="189"/>
      <c r="Z49" s="189"/>
      <c r="AA49" s="189"/>
      <c r="AB49" s="189"/>
      <c r="AC49" s="189"/>
    </row>
    <row r="50" spans="1:29" s="4" customFormat="1" ht="23.25">
      <c r="A50" s="233" t="s">
        <v>435</v>
      </c>
      <c r="B50" s="221" t="s">
        <v>436</v>
      </c>
      <c r="C50" s="67"/>
      <c r="D50" s="220" t="s">
        <v>20</v>
      </c>
      <c r="E50" s="250">
        <f t="shared" si="3"/>
        <v>0</v>
      </c>
      <c r="F50" s="247">
        <f t="shared" si="1"/>
        <v>1</v>
      </c>
      <c r="G50" s="248">
        <f t="shared" si="7"/>
        <v>1</v>
      </c>
      <c r="H50" s="248"/>
      <c r="I50" s="248"/>
      <c r="J50" s="248"/>
      <c r="K50" s="189"/>
      <c r="L50" s="189"/>
      <c r="M50" s="189"/>
      <c r="N50" s="189"/>
      <c r="O50" s="189"/>
      <c r="P50" s="189"/>
      <c r="Q50" s="189"/>
      <c r="R50" s="189"/>
      <c r="S50" s="189"/>
      <c r="T50" s="189"/>
      <c r="U50" s="189"/>
      <c r="V50" s="189"/>
      <c r="W50" s="189"/>
      <c r="X50" s="189"/>
      <c r="Y50" s="189"/>
      <c r="Z50" s="189"/>
      <c r="AA50" s="189"/>
      <c r="AB50" s="189"/>
      <c r="AC50" s="189"/>
    </row>
    <row r="51" spans="1:29" s="4" customFormat="1" ht="12.75">
      <c r="A51" s="233" t="s">
        <v>437</v>
      </c>
      <c r="B51" s="221" t="s">
        <v>438</v>
      </c>
      <c r="C51" s="36"/>
      <c r="D51" s="220" t="s">
        <v>20</v>
      </c>
      <c r="E51" s="250">
        <f t="shared" si="3"/>
        <v>0</v>
      </c>
      <c r="F51" s="247">
        <f t="shared" si="1"/>
        <v>1</v>
      </c>
      <c r="G51" s="248">
        <f t="shared" si="7"/>
        <v>1</v>
      </c>
      <c r="H51" s="248"/>
      <c r="I51" s="248"/>
      <c r="J51" s="248"/>
      <c r="K51" s="189"/>
      <c r="L51" s="189"/>
      <c r="M51" s="189"/>
      <c r="N51" s="189"/>
      <c r="O51" s="189"/>
      <c r="P51" s="189"/>
      <c r="Q51" s="189"/>
      <c r="R51" s="189"/>
      <c r="S51" s="189"/>
      <c r="T51" s="189"/>
      <c r="U51" s="189"/>
      <c r="V51" s="189"/>
      <c r="W51" s="189"/>
      <c r="X51" s="189"/>
      <c r="Y51" s="189"/>
      <c r="Z51" s="189"/>
      <c r="AA51" s="189"/>
      <c r="AB51" s="189"/>
      <c r="AC51" s="189"/>
    </row>
    <row r="52" spans="1:29" s="4" customFormat="1" ht="12.75">
      <c r="A52" s="233" t="s">
        <v>439</v>
      </c>
      <c r="B52" s="221" t="s">
        <v>440</v>
      </c>
      <c r="C52" s="36"/>
      <c r="D52" s="220" t="s">
        <v>20</v>
      </c>
      <c r="E52" s="250">
        <f t="shared" si="3"/>
        <v>0</v>
      </c>
      <c r="F52" s="247">
        <f t="shared" si="1"/>
        <v>1</v>
      </c>
      <c r="G52" s="248">
        <f t="shared" si="7"/>
        <v>1</v>
      </c>
      <c r="H52" s="248"/>
      <c r="I52" s="248"/>
      <c r="J52" s="248"/>
      <c r="K52" s="189"/>
      <c r="L52" s="189"/>
      <c r="M52" s="189"/>
      <c r="N52" s="189"/>
      <c r="O52" s="189"/>
      <c r="P52" s="189"/>
      <c r="Q52" s="189"/>
      <c r="R52" s="189"/>
      <c r="S52" s="189"/>
      <c r="T52" s="189"/>
      <c r="U52" s="189"/>
      <c r="V52" s="189"/>
      <c r="W52" s="189"/>
      <c r="X52" s="189"/>
      <c r="Y52" s="189"/>
      <c r="Z52" s="189"/>
      <c r="AA52" s="189"/>
      <c r="AB52" s="189"/>
      <c r="AC52" s="189"/>
    </row>
    <row r="53" spans="1:29" s="4" customFormat="1" ht="12.75">
      <c r="A53" s="233" t="s">
        <v>441</v>
      </c>
      <c r="B53" s="221" t="s">
        <v>442</v>
      </c>
      <c r="C53" s="67"/>
      <c r="D53" s="220" t="s">
        <v>20</v>
      </c>
      <c r="E53" s="250">
        <f t="shared" si="3"/>
        <v>0</v>
      </c>
      <c r="F53" s="247">
        <f t="shared" si="1"/>
        <v>1</v>
      </c>
      <c r="G53" s="248">
        <f t="shared" si="7"/>
        <v>1</v>
      </c>
      <c r="H53" s="248"/>
      <c r="I53" s="248"/>
      <c r="J53" s="248"/>
      <c r="K53" s="189"/>
      <c r="L53" s="189"/>
      <c r="M53" s="189"/>
      <c r="N53" s="189"/>
      <c r="O53" s="189"/>
      <c r="P53" s="189"/>
      <c r="Q53" s="189"/>
      <c r="R53" s="189"/>
      <c r="S53" s="189"/>
      <c r="T53" s="189"/>
      <c r="U53" s="189"/>
      <c r="V53" s="189"/>
      <c r="W53" s="189"/>
      <c r="X53" s="189"/>
      <c r="Y53" s="189"/>
      <c r="Z53" s="189"/>
      <c r="AA53" s="189"/>
      <c r="AB53" s="189"/>
      <c r="AC53" s="189"/>
    </row>
    <row r="54" spans="1:29" s="4" customFormat="1" ht="12.75">
      <c r="A54" s="233" t="s">
        <v>443</v>
      </c>
      <c r="B54" s="225" t="s">
        <v>444</v>
      </c>
      <c r="C54" s="67"/>
      <c r="D54" s="220" t="s">
        <v>20</v>
      </c>
      <c r="E54" s="250">
        <f t="shared" si="3"/>
        <v>0</v>
      </c>
      <c r="F54" s="247">
        <f t="shared" si="1"/>
        <v>1</v>
      </c>
      <c r="G54" s="248">
        <f t="shared" si="7"/>
        <v>1</v>
      </c>
      <c r="H54" s="248"/>
      <c r="I54" s="248"/>
      <c r="J54" s="248"/>
      <c r="K54" s="189"/>
      <c r="L54" s="189"/>
      <c r="M54" s="189"/>
      <c r="N54" s="189"/>
      <c r="O54" s="189"/>
      <c r="P54" s="189"/>
      <c r="Q54" s="189"/>
      <c r="R54" s="189"/>
      <c r="S54" s="189"/>
      <c r="T54" s="189"/>
      <c r="U54" s="189"/>
      <c r="V54" s="189"/>
      <c r="W54" s="189"/>
      <c r="X54" s="189"/>
      <c r="Y54" s="189"/>
      <c r="Z54" s="189"/>
      <c r="AA54" s="189"/>
      <c r="AB54" s="189"/>
      <c r="AC54" s="189"/>
    </row>
    <row r="55" spans="1:29" s="4" customFormat="1" ht="12.75">
      <c r="A55" s="233" t="s">
        <v>445</v>
      </c>
      <c r="B55" s="221" t="s">
        <v>446</v>
      </c>
      <c r="C55" s="67"/>
      <c r="D55" s="220" t="s">
        <v>20</v>
      </c>
      <c r="E55" s="250">
        <f t="shared" si="3"/>
        <v>0</v>
      </c>
      <c r="F55" s="247">
        <f t="shared" si="1"/>
        <v>1</v>
      </c>
      <c r="G55" s="248">
        <f t="shared" si="7"/>
        <v>1</v>
      </c>
      <c r="H55" s="248"/>
      <c r="I55" s="248"/>
      <c r="J55" s="248"/>
      <c r="K55" s="189"/>
      <c r="L55" s="189"/>
      <c r="M55" s="189"/>
      <c r="N55" s="189"/>
      <c r="O55" s="189"/>
      <c r="P55" s="189"/>
      <c r="Q55" s="189"/>
      <c r="R55" s="189"/>
      <c r="S55" s="189"/>
      <c r="T55" s="189"/>
      <c r="U55" s="189"/>
      <c r="V55" s="189"/>
      <c r="W55" s="189"/>
      <c r="X55" s="189"/>
      <c r="Y55" s="189"/>
      <c r="Z55" s="189"/>
      <c r="AA55" s="189"/>
      <c r="AB55" s="189"/>
      <c r="AC55" s="189"/>
    </row>
    <row r="56" spans="1:29" s="4" customFormat="1" ht="12.75">
      <c r="A56" s="233" t="s">
        <v>447</v>
      </c>
      <c r="B56" s="226" t="s">
        <v>448</v>
      </c>
      <c r="C56" s="223"/>
      <c r="D56" s="220" t="s">
        <v>20</v>
      </c>
      <c r="E56" s="250">
        <f t="shared" si="3"/>
        <v>0</v>
      </c>
      <c r="F56" s="247">
        <f t="shared" si="1"/>
        <v>1</v>
      </c>
      <c r="G56" s="248">
        <f t="shared" si="7"/>
        <v>1</v>
      </c>
      <c r="H56" s="248"/>
      <c r="I56" s="248"/>
      <c r="J56" s="248"/>
      <c r="K56" s="189"/>
      <c r="L56" s="189"/>
      <c r="M56" s="189"/>
      <c r="N56" s="189"/>
      <c r="O56" s="189"/>
      <c r="P56" s="189"/>
      <c r="Q56" s="189"/>
      <c r="R56" s="189"/>
      <c r="S56" s="189"/>
      <c r="T56" s="189"/>
      <c r="U56" s="189"/>
      <c r="V56" s="189"/>
      <c r="W56" s="189"/>
      <c r="X56" s="189"/>
      <c r="Y56" s="189"/>
      <c r="Z56" s="189"/>
      <c r="AA56" s="189"/>
      <c r="AB56" s="189"/>
      <c r="AC56" s="189"/>
    </row>
    <row r="57" spans="1:29" s="4" customFormat="1" ht="12.75">
      <c r="A57" s="233" t="s">
        <v>449</v>
      </c>
      <c r="B57" s="226" t="s">
        <v>450</v>
      </c>
      <c r="C57" s="36"/>
      <c r="D57" s="220" t="s">
        <v>20</v>
      </c>
      <c r="E57" s="250">
        <f t="shared" si="3"/>
        <v>0</v>
      </c>
      <c r="F57" s="247">
        <f t="shared" si="1"/>
        <v>1</v>
      </c>
      <c r="G57" s="248">
        <f t="shared" si="7"/>
        <v>1</v>
      </c>
      <c r="H57" s="248"/>
      <c r="I57" s="248"/>
      <c r="J57" s="248"/>
      <c r="K57" s="189"/>
      <c r="L57" s="189"/>
      <c r="M57" s="189"/>
      <c r="N57" s="189"/>
      <c r="O57" s="189"/>
      <c r="P57" s="189"/>
      <c r="Q57" s="189"/>
      <c r="R57" s="189"/>
      <c r="S57" s="189"/>
      <c r="T57" s="189"/>
      <c r="U57" s="189"/>
      <c r="V57" s="189"/>
      <c r="W57" s="189"/>
      <c r="X57" s="189"/>
      <c r="Y57" s="189"/>
      <c r="Z57" s="189"/>
      <c r="AA57" s="189"/>
      <c r="AB57" s="189"/>
      <c r="AC57" s="189"/>
    </row>
    <row r="58" spans="1:29" s="4" customFormat="1" ht="12.75">
      <c r="A58" s="233" t="s">
        <v>451</v>
      </c>
      <c r="B58" s="226" t="s">
        <v>452</v>
      </c>
      <c r="C58" s="36"/>
      <c r="D58" s="220" t="s">
        <v>20</v>
      </c>
      <c r="E58" s="250">
        <f t="shared" si="3"/>
        <v>0</v>
      </c>
      <c r="F58" s="247">
        <f t="shared" si="1"/>
        <v>1</v>
      </c>
      <c r="G58" s="248">
        <f t="shared" si="7"/>
        <v>1</v>
      </c>
      <c r="H58" s="248"/>
      <c r="I58" s="248"/>
      <c r="J58" s="248"/>
      <c r="K58" s="189"/>
      <c r="L58" s="189"/>
      <c r="M58" s="189"/>
      <c r="N58" s="189"/>
      <c r="O58" s="189"/>
      <c r="P58" s="189"/>
      <c r="Q58" s="189"/>
      <c r="R58" s="189"/>
      <c r="S58" s="189"/>
      <c r="T58" s="189"/>
      <c r="U58" s="189"/>
      <c r="V58" s="189"/>
      <c r="W58" s="189"/>
      <c r="X58" s="189"/>
      <c r="Y58" s="189"/>
      <c r="Z58" s="189"/>
      <c r="AA58" s="189"/>
      <c r="AB58" s="189"/>
      <c r="AC58" s="189"/>
    </row>
    <row r="59" spans="1:29" s="164" customFormat="1" ht="12.75">
      <c r="A59" s="163"/>
      <c r="B59" s="237" t="s">
        <v>453</v>
      </c>
      <c r="C59" s="218"/>
      <c r="D59" s="239"/>
      <c r="E59" s="246" t="str">
        <f>IF(D59 &lt;&gt; "","FOUT DEZE CEL NIET GEBRUIKEN"," ")</f>
        <v xml:space="preserve"> </v>
      </c>
      <c r="F59" s="247"/>
      <c r="G59" s="251"/>
      <c r="H59" s="251"/>
      <c r="I59" s="251"/>
      <c r="J59" s="251"/>
      <c r="K59" s="212"/>
      <c r="L59" s="212"/>
      <c r="M59" s="212"/>
      <c r="N59" s="212"/>
      <c r="O59" s="212"/>
      <c r="P59" s="212"/>
      <c r="Q59" s="212"/>
      <c r="R59" s="212"/>
      <c r="S59" s="212"/>
      <c r="T59" s="212"/>
      <c r="U59" s="212"/>
      <c r="V59" s="212"/>
      <c r="W59" s="212"/>
      <c r="X59" s="212"/>
    </row>
    <row r="60" spans="1:29" s="4" customFormat="1" ht="12.75">
      <c r="A60" s="233" t="s">
        <v>454</v>
      </c>
      <c r="B60" s="219" t="s">
        <v>455</v>
      </c>
      <c r="C60" s="36"/>
      <c r="D60" s="220" t="s">
        <v>20</v>
      </c>
      <c r="E60" s="250">
        <f t="shared" si="3"/>
        <v>0</v>
      </c>
      <c r="F60" s="247">
        <f t="shared" si="1"/>
        <v>1</v>
      </c>
      <c r="G60" s="248">
        <f t="shared" ref="G60:G63" si="8">IF(D60="Nee",1,0)</f>
        <v>1</v>
      </c>
      <c r="H60" s="248"/>
      <c r="I60" s="248"/>
      <c r="J60" s="248"/>
      <c r="K60" s="189"/>
      <c r="L60" s="189"/>
      <c r="M60" s="189"/>
      <c r="N60" s="189"/>
      <c r="O60" s="189"/>
      <c r="P60" s="189"/>
      <c r="Q60" s="189"/>
      <c r="R60" s="189"/>
      <c r="S60" s="189"/>
      <c r="T60" s="189"/>
      <c r="U60" s="189"/>
      <c r="V60" s="189"/>
      <c r="W60" s="189"/>
      <c r="X60" s="189"/>
      <c r="Y60" s="189"/>
      <c r="Z60" s="189"/>
      <c r="AA60" s="189"/>
      <c r="AB60" s="189"/>
      <c r="AC60" s="189"/>
    </row>
    <row r="61" spans="1:29" s="164" customFormat="1" ht="12.75">
      <c r="A61" s="233" t="s">
        <v>456</v>
      </c>
      <c r="B61" s="221" t="s">
        <v>457</v>
      </c>
      <c r="C61" s="228"/>
      <c r="D61" s="220" t="s">
        <v>20</v>
      </c>
      <c r="E61" s="250">
        <f t="shared" si="3"/>
        <v>0</v>
      </c>
      <c r="F61" s="247">
        <f t="shared" si="1"/>
        <v>1</v>
      </c>
      <c r="G61" s="248">
        <f t="shared" si="8"/>
        <v>1</v>
      </c>
      <c r="H61" s="248"/>
      <c r="I61" s="248"/>
      <c r="J61" s="248"/>
      <c r="K61" s="189"/>
      <c r="L61" s="189"/>
      <c r="M61" s="189"/>
      <c r="N61" s="189"/>
      <c r="O61" s="189"/>
      <c r="P61" s="189"/>
      <c r="Q61" s="189"/>
      <c r="R61" s="189"/>
      <c r="S61" s="189"/>
      <c r="T61" s="189"/>
      <c r="U61" s="189"/>
      <c r="V61" s="189"/>
      <c r="W61" s="189"/>
      <c r="X61" s="189"/>
      <c r="Y61" s="189"/>
      <c r="Z61" s="189"/>
      <c r="AA61" s="189"/>
      <c r="AB61" s="189"/>
      <c r="AC61" s="189"/>
    </row>
    <row r="62" spans="1:29" s="164" customFormat="1" ht="12.75">
      <c r="A62" s="233" t="s">
        <v>458</v>
      </c>
      <c r="B62" s="221" t="s">
        <v>459</v>
      </c>
      <c r="C62" s="227"/>
      <c r="D62" s="220" t="s">
        <v>20</v>
      </c>
      <c r="E62" s="250">
        <f t="shared" si="3"/>
        <v>0</v>
      </c>
      <c r="F62" s="247">
        <f t="shared" si="1"/>
        <v>1</v>
      </c>
      <c r="G62" s="248">
        <f t="shared" si="8"/>
        <v>1</v>
      </c>
      <c r="H62" s="248"/>
      <c r="I62" s="248"/>
      <c r="J62" s="248"/>
      <c r="K62" s="189"/>
      <c r="L62" s="189"/>
      <c r="M62" s="189"/>
      <c r="N62" s="189"/>
      <c r="O62" s="189"/>
      <c r="P62" s="189"/>
      <c r="Q62" s="189"/>
      <c r="R62" s="189"/>
      <c r="S62" s="189"/>
      <c r="T62" s="189"/>
      <c r="U62" s="189"/>
      <c r="V62" s="189"/>
      <c r="W62" s="189"/>
      <c r="X62" s="189"/>
      <c r="Y62" s="189"/>
      <c r="Z62" s="189"/>
      <c r="AA62" s="189"/>
      <c r="AB62" s="189"/>
      <c r="AC62" s="189"/>
    </row>
    <row r="63" spans="1:29" s="164" customFormat="1" ht="12.75">
      <c r="A63" s="233" t="s">
        <v>460</v>
      </c>
      <c r="B63" s="221" t="s">
        <v>461</v>
      </c>
      <c r="C63" s="228"/>
      <c r="D63" s="220" t="s">
        <v>20</v>
      </c>
      <c r="E63" s="250">
        <f t="shared" si="3"/>
        <v>0</v>
      </c>
      <c r="F63" s="247">
        <f t="shared" si="1"/>
        <v>1</v>
      </c>
      <c r="G63" s="248">
        <f t="shared" si="8"/>
        <v>1</v>
      </c>
      <c r="H63" s="248"/>
      <c r="I63" s="248"/>
      <c r="J63" s="248"/>
      <c r="K63" s="189"/>
      <c r="L63" s="189"/>
      <c r="M63" s="189"/>
      <c r="N63" s="189"/>
      <c r="O63" s="189"/>
      <c r="P63" s="189"/>
      <c r="Q63" s="189"/>
      <c r="R63" s="189"/>
      <c r="S63" s="189"/>
      <c r="T63" s="189"/>
      <c r="U63" s="189"/>
      <c r="V63" s="189"/>
      <c r="W63" s="189"/>
      <c r="X63" s="189"/>
      <c r="Y63" s="189"/>
      <c r="Z63" s="189"/>
      <c r="AA63" s="189"/>
      <c r="AB63" s="189"/>
      <c r="AC63" s="189"/>
    </row>
    <row r="64" spans="1:29" s="4" customFormat="1" ht="12.75">
      <c r="A64" s="233" t="s">
        <v>462</v>
      </c>
      <c r="B64" s="215" t="s">
        <v>463</v>
      </c>
      <c r="C64" s="216"/>
      <c r="D64" s="239"/>
      <c r="E64" s="246" t="str">
        <f>IF(D64 &lt;&gt; "","FOUT DEZE CEL NIET GEBRUIKEN"," ")</f>
        <v xml:space="preserve"> </v>
      </c>
      <c r="F64" s="247"/>
      <c r="G64" s="249"/>
      <c r="H64" s="249"/>
      <c r="I64" s="249"/>
      <c r="J64" s="249"/>
      <c r="K64" s="70"/>
      <c r="L64" s="70"/>
      <c r="M64" s="70"/>
      <c r="N64" s="70"/>
      <c r="O64" s="70"/>
      <c r="P64" s="70"/>
      <c r="Q64" s="70"/>
      <c r="R64" s="70"/>
      <c r="S64" s="70"/>
      <c r="T64" s="70"/>
      <c r="U64" s="70"/>
      <c r="V64" s="70"/>
      <c r="W64" s="70"/>
      <c r="X64" s="70"/>
    </row>
    <row r="65" spans="1:29" s="4" customFormat="1" ht="12.75">
      <c r="A65" s="233" t="s">
        <v>464</v>
      </c>
      <c r="B65" s="219" t="s">
        <v>354</v>
      </c>
      <c r="C65" s="36"/>
      <c r="D65" s="220" t="s">
        <v>20</v>
      </c>
      <c r="E65" s="250">
        <f t="shared" si="3"/>
        <v>0</v>
      </c>
      <c r="F65" s="247">
        <f t="shared" si="1"/>
        <v>1</v>
      </c>
      <c r="G65" s="248">
        <f t="shared" ref="G65:G67" si="9">IF(D65="Nee",1,0)</f>
        <v>1</v>
      </c>
      <c r="H65" s="248"/>
      <c r="I65" s="248"/>
      <c r="J65" s="248"/>
      <c r="K65" s="189"/>
      <c r="L65" s="189"/>
      <c r="M65" s="189"/>
      <c r="N65" s="189"/>
      <c r="O65" s="189"/>
      <c r="P65" s="189"/>
      <c r="Q65" s="189"/>
      <c r="R65" s="189"/>
      <c r="S65" s="189"/>
      <c r="T65" s="189"/>
      <c r="U65" s="189"/>
      <c r="V65" s="189"/>
      <c r="W65" s="189"/>
      <c r="X65" s="189"/>
      <c r="Y65" s="189"/>
      <c r="Z65" s="189"/>
      <c r="AA65" s="189"/>
      <c r="AB65" s="189"/>
      <c r="AC65" s="189"/>
    </row>
    <row r="66" spans="1:29" s="4" customFormat="1" ht="46.5">
      <c r="A66" s="233" t="s">
        <v>465</v>
      </c>
      <c r="B66" s="221" t="s">
        <v>466</v>
      </c>
      <c r="C66" s="36"/>
      <c r="D66" s="220" t="s">
        <v>20</v>
      </c>
      <c r="E66" s="250">
        <f t="shared" si="3"/>
        <v>0</v>
      </c>
      <c r="F66" s="247">
        <f t="shared" si="1"/>
        <v>1</v>
      </c>
      <c r="G66" s="248">
        <f t="shared" si="9"/>
        <v>1</v>
      </c>
      <c r="H66" s="248"/>
      <c r="I66" s="248"/>
      <c r="J66" s="248"/>
      <c r="K66" s="189"/>
      <c r="L66" s="189"/>
      <c r="M66" s="189"/>
      <c r="N66" s="189"/>
      <c r="O66" s="189"/>
      <c r="P66" s="189"/>
      <c r="Q66" s="189"/>
      <c r="R66" s="189"/>
      <c r="S66" s="189"/>
      <c r="T66" s="189"/>
      <c r="U66" s="189"/>
      <c r="V66" s="189"/>
      <c r="W66" s="189"/>
      <c r="X66" s="189"/>
      <c r="Y66" s="189"/>
      <c r="Z66" s="189"/>
      <c r="AA66" s="189"/>
      <c r="AB66" s="189"/>
      <c r="AC66" s="189"/>
    </row>
    <row r="67" spans="1:29" s="4" customFormat="1" ht="12.75">
      <c r="A67" s="233" t="s">
        <v>467</v>
      </c>
      <c r="B67" s="178" t="s">
        <v>468</v>
      </c>
      <c r="C67" s="165"/>
      <c r="D67" s="220" t="s">
        <v>20</v>
      </c>
      <c r="E67" s="250">
        <f t="shared" si="3"/>
        <v>0</v>
      </c>
      <c r="F67" s="247">
        <f t="shared" si="1"/>
        <v>1</v>
      </c>
      <c r="G67" s="248">
        <f t="shared" si="9"/>
        <v>1</v>
      </c>
      <c r="H67" s="249"/>
      <c r="I67" s="249"/>
      <c r="J67" s="249"/>
      <c r="K67" s="70"/>
      <c r="L67" s="70"/>
      <c r="M67" s="70"/>
      <c r="N67" s="70"/>
      <c r="O67" s="70"/>
      <c r="P67" s="70"/>
      <c r="Q67" s="70"/>
      <c r="R67" s="70"/>
      <c r="S67" s="70"/>
      <c r="T67" s="70"/>
      <c r="U67" s="70"/>
      <c r="V67" s="70"/>
      <c r="W67" s="70"/>
      <c r="X67" s="70"/>
    </row>
    <row r="68" spans="1:29" s="4" customFormat="1" ht="12.75">
      <c r="A68" s="161"/>
      <c r="B68" s="238" t="s">
        <v>469</v>
      </c>
      <c r="C68" s="214"/>
      <c r="D68" s="240"/>
      <c r="E68" s="246" t="str">
        <f>IF(D68 &lt;&gt; "","FOUT DEZE CEL NIET GEBRUIKEN"," ")</f>
        <v xml:space="preserve"> </v>
      </c>
      <c r="F68" s="247"/>
      <c r="G68" s="249"/>
      <c r="H68" s="249"/>
      <c r="I68" s="249"/>
      <c r="J68" s="249"/>
      <c r="K68" s="70"/>
      <c r="L68" s="70"/>
      <c r="M68" s="70"/>
      <c r="N68" s="70"/>
      <c r="O68" s="70"/>
      <c r="P68" s="70"/>
      <c r="Q68" s="70"/>
      <c r="R68" s="70"/>
      <c r="S68" s="70"/>
      <c r="T68" s="70"/>
      <c r="U68" s="70"/>
      <c r="V68" s="70"/>
      <c r="W68" s="70"/>
      <c r="X68" s="70"/>
    </row>
    <row r="69" spans="1:29" s="4" customFormat="1" ht="12.75">
      <c r="A69" s="233" t="s">
        <v>470</v>
      </c>
      <c r="B69" s="219" t="s">
        <v>354</v>
      </c>
      <c r="C69" s="36"/>
      <c r="D69" s="220" t="s">
        <v>20</v>
      </c>
      <c r="E69" s="250">
        <f t="shared" si="3"/>
        <v>0</v>
      </c>
      <c r="F69" s="247">
        <f t="shared" ref="F69:F74" si="10">IF(D69="Nee",1,0)</f>
        <v>1</v>
      </c>
      <c r="G69" s="248">
        <f t="shared" ref="G69:G74" si="11">IF(D69="Nee",1,0)</f>
        <v>1</v>
      </c>
      <c r="H69" s="248"/>
      <c r="I69" s="248"/>
      <c r="J69" s="248"/>
      <c r="K69" s="189"/>
      <c r="L69" s="189"/>
      <c r="M69" s="189"/>
      <c r="N69" s="189"/>
      <c r="O69" s="189"/>
      <c r="P69" s="189"/>
      <c r="Q69" s="189"/>
      <c r="R69" s="189"/>
      <c r="S69" s="189"/>
      <c r="T69" s="189"/>
      <c r="U69" s="189"/>
      <c r="V69" s="189"/>
      <c r="W69" s="189"/>
      <c r="X69" s="189"/>
      <c r="Y69" s="189"/>
      <c r="Z69" s="189"/>
      <c r="AA69" s="189"/>
      <c r="AB69" s="189"/>
      <c r="AC69" s="189"/>
    </row>
    <row r="70" spans="1:29" s="4" customFormat="1" ht="113.25" customHeight="1">
      <c r="A70" s="233" t="s">
        <v>471</v>
      </c>
      <c r="B70" s="221" t="s">
        <v>472</v>
      </c>
      <c r="C70" s="36"/>
      <c r="D70" s="220" t="s">
        <v>20</v>
      </c>
      <c r="E70" s="250">
        <f t="shared" si="3"/>
        <v>0</v>
      </c>
      <c r="F70" s="247">
        <f t="shared" si="10"/>
        <v>1</v>
      </c>
      <c r="G70" s="248">
        <f t="shared" si="11"/>
        <v>1</v>
      </c>
      <c r="H70" s="248"/>
      <c r="I70" s="248"/>
      <c r="J70" s="248"/>
      <c r="K70" s="189"/>
      <c r="L70" s="189"/>
      <c r="M70" s="189"/>
      <c r="N70" s="189"/>
      <c r="O70" s="189"/>
      <c r="P70" s="189"/>
      <c r="Q70" s="189"/>
      <c r="R70" s="189"/>
      <c r="S70" s="189"/>
      <c r="T70" s="189"/>
      <c r="U70" s="189"/>
      <c r="V70" s="189"/>
      <c r="W70" s="189"/>
      <c r="X70" s="189"/>
      <c r="Y70" s="189"/>
      <c r="Z70" s="189"/>
      <c r="AA70" s="189"/>
      <c r="AB70" s="189"/>
      <c r="AC70" s="189"/>
    </row>
    <row r="71" spans="1:29" s="4" customFormat="1" ht="12.75">
      <c r="A71" s="233" t="s">
        <v>473</v>
      </c>
      <c r="B71" s="221" t="s">
        <v>474</v>
      </c>
      <c r="C71" s="36"/>
      <c r="D71" s="220" t="s">
        <v>20</v>
      </c>
      <c r="E71" s="250">
        <f t="shared" si="3"/>
        <v>0</v>
      </c>
      <c r="F71" s="247">
        <f t="shared" si="10"/>
        <v>1</v>
      </c>
      <c r="G71" s="248">
        <f t="shared" si="11"/>
        <v>1</v>
      </c>
      <c r="H71" s="248"/>
      <c r="I71" s="248"/>
      <c r="J71" s="248"/>
      <c r="K71" s="189"/>
      <c r="L71" s="189"/>
      <c r="M71" s="189"/>
      <c r="N71" s="189"/>
      <c r="O71" s="189"/>
      <c r="P71" s="189"/>
      <c r="Q71" s="189"/>
      <c r="R71" s="189"/>
      <c r="S71" s="189"/>
      <c r="T71" s="189"/>
      <c r="U71" s="189"/>
      <c r="V71" s="189"/>
      <c r="W71" s="189"/>
      <c r="X71" s="189"/>
      <c r="Y71" s="189"/>
      <c r="Z71" s="189"/>
      <c r="AA71" s="189"/>
      <c r="AB71" s="189"/>
      <c r="AC71" s="189"/>
    </row>
    <row r="72" spans="1:29" s="4" customFormat="1" ht="12.75">
      <c r="A72" s="233" t="s">
        <v>475</v>
      </c>
      <c r="B72" s="221" t="s">
        <v>476</v>
      </c>
      <c r="C72" s="229"/>
      <c r="D72" s="220" t="s">
        <v>20</v>
      </c>
      <c r="E72" s="250">
        <f t="shared" si="3"/>
        <v>0</v>
      </c>
      <c r="F72" s="247">
        <f t="shared" si="10"/>
        <v>1</v>
      </c>
      <c r="G72" s="248">
        <f t="shared" si="11"/>
        <v>1</v>
      </c>
      <c r="H72" s="248"/>
      <c r="I72" s="248"/>
      <c r="J72" s="248"/>
      <c r="K72" s="189"/>
      <c r="L72" s="189"/>
      <c r="M72" s="189"/>
      <c r="N72" s="189"/>
      <c r="O72" s="189"/>
      <c r="P72" s="189"/>
      <c r="Q72" s="189"/>
      <c r="R72" s="189"/>
      <c r="S72" s="189"/>
      <c r="T72" s="189"/>
      <c r="U72" s="189"/>
      <c r="V72" s="189"/>
      <c r="W72" s="189"/>
      <c r="X72" s="189"/>
      <c r="Y72" s="189"/>
      <c r="Z72" s="189"/>
      <c r="AA72" s="189"/>
      <c r="AB72" s="189"/>
      <c r="AC72" s="189"/>
    </row>
    <row r="73" spans="1:29" s="4" customFormat="1" ht="12.75">
      <c r="A73" s="233" t="s">
        <v>477</v>
      </c>
      <c r="B73" s="221" t="s">
        <v>478</v>
      </c>
      <c r="C73" s="229"/>
      <c r="D73" s="220" t="s">
        <v>20</v>
      </c>
      <c r="E73" s="250">
        <f t="shared" ref="E73:E74" si="12">IF(D73="Nee",0,1)</f>
        <v>0</v>
      </c>
      <c r="F73" s="247">
        <f t="shared" si="10"/>
        <v>1</v>
      </c>
      <c r="G73" s="248">
        <f t="shared" si="11"/>
        <v>1</v>
      </c>
      <c r="H73" s="248"/>
      <c r="I73" s="248"/>
      <c r="J73" s="248"/>
      <c r="K73" s="189"/>
      <c r="L73" s="189"/>
      <c r="M73" s="189"/>
      <c r="N73" s="189"/>
      <c r="O73" s="189"/>
      <c r="P73" s="189"/>
      <c r="Q73" s="189"/>
      <c r="R73" s="189"/>
      <c r="S73" s="189"/>
      <c r="T73" s="189"/>
      <c r="U73" s="189"/>
      <c r="V73" s="189"/>
      <c r="W73" s="189"/>
      <c r="X73" s="189"/>
      <c r="Y73" s="189"/>
      <c r="Z73" s="189"/>
      <c r="AA73" s="189"/>
      <c r="AB73" s="189"/>
      <c r="AC73" s="189"/>
    </row>
    <row r="74" spans="1:29" s="4" customFormat="1" ht="12.75">
      <c r="A74" s="233" t="s">
        <v>479</v>
      </c>
      <c r="B74" s="221" t="s">
        <v>480</v>
      </c>
      <c r="C74" s="230"/>
      <c r="D74" s="220" t="s">
        <v>20</v>
      </c>
      <c r="E74" s="250">
        <f t="shared" si="12"/>
        <v>0</v>
      </c>
      <c r="F74" s="247">
        <f t="shared" si="10"/>
        <v>1</v>
      </c>
      <c r="G74" s="248">
        <f t="shared" si="11"/>
        <v>1</v>
      </c>
      <c r="H74" s="248"/>
      <c r="I74" s="248"/>
      <c r="J74" s="248"/>
      <c r="K74" s="189"/>
      <c r="L74" s="189"/>
      <c r="M74" s="189"/>
      <c r="N74" s="189"/>
      <c r="O74" s="189"/>
      <c r="P74" s="189"/>
      <c r="Q74" s="189"/>
      <c r="R74" s="189"/>
      <c r="S74" s="189"/>
      <c r="T74" s="189"/>
      <c r="U74" s="189"/>
      <c r="V74" s="189"/>
      <c r="W74" s="189"/>
      <c r="X74" s="189"/>
      <c r="Y74" s="189"/>
      <c r="Z74" s="189"/>
      <c r="AA74" s="189"/>
      <c r="AB74" s="189"/>
      <c r="AC74" s="189"/>
    </row>
    <row r="75" spans="1:29" s="4" customFormat="1" ht="12.75">
      <c r="B75" s="237" t="s">
        <v>481</v>
      </c>
      <c r="C75" s="166"/>
      <c r="D75" s="240"/>
      <c r="E75" s="246" t="str">
        <f>IF(D75 &lt;&gt; "","FOUT DEZE CEL NIET GEBRUIKEN"," ")</f>
        <v xml:space="preserve"> </v>
      </c>
      <c r="F75" s="247"/>
      <c r="G75" s="249"/>
      <c r="H75" s="249"/>
      <c r="I75" s="249"/>
      <c r="J75" s="249"/>
      <c r="K75" s="70"/>
      <c r="L75" s="70"/>
      <c r="M75" s="70"/>
      <c r="N75" s="70"/>
      <c r="O75" s="70"/>
      <c r="P75" s="70"/>
      <c r="Q75" s="70"/>
      <c r="R75" s="70"/>
      <c r="S75" s="70"/>
      <c r="T75" s="70"/>
      <c r="U75" s="70"/>
      <c r="V75" s="70"/>
      <c r="W75" s="70"/>
      <c r="X75" s="70"/>
    </row>
    <row r="76" spans="1:29" s="4" customFormat="1" ht="12.75">
      <c r="A76" s="233" t="s">
        <v>482</v>
      </c>
      <c r="B76" s="219" t="s">
        <v>483</v>
      </c>
      <c r="C76" s="230"/>
      <c r="D76" s="220" t="s">
        <v>20</v>
      </c>
      <c r="E76" s="250">
        <f t="shared" ref="E76:E78" si="13">IF(D76="Nee",0,1)</f>
        <v>0</v>
      </c>
      <c r="F76" s="247">
        <f>IF(D75="Nee",1,0)</f>
        <v>0</v>
      </c>
      <c r="G76" s="248">
        <f t="shared" ref="G76:G78" si="14">IF(D76="Nee",1,0)</f>
        <v>1</v>
      </c>
      <c r="H76" s="248"/>
      <c r="I76" s="248"/>
      <c r="J76" s="248"/>
      <c r="K76" s="189"/>
      <c r="L76" s="189"/>
      <c r="M76" s="189"/>
      <c r="N76" s="189"/>
      <c r="O76" s="189"/>
      <c r="P76" s="189"/>
      <c r="Q76" s="189"/>
      <c r="R76" s="189"/>
      <c r="S76" s="189"/>
      <c r="T76" s="189"/>
      <c r="U76" s="189"/>
      <c r="V76" s="189"/>
      <c r="W76" s="189"/>
      <c r="X76" s="189"/>
      <c r="Y76" s="189"/>
      <c r="Z76" s="189"/>
      <c r="AA76" s="189"/>
      <c r="AB76" s="189"/>
      <c r="AC76" s="189"/>
    </row>
    <row r="77" spans="1:29" s="4" customFormat="1" ht="12.75">
      <c r="A77" s="233" t="s">
        <v>484</v>
      </c>
      <c r="B77" s="231" t="s">
        <v>485</v>
      </c>
      <c r="C77" s="229"/>
      <c r="D77" s="220" t="s">
        <v>20</v>
      </c>
      <c r="E77" s="250">
        <f t="shared" si="13"/>
        <v>0</v>
      </c>
      <c r="F77" s="247">
        <f>IF(D77="Nee",1,0)</f>
        <v>1</v>
      </c>
      <c r="G77" s="248">
        <f t="shared" si="14"/>
        <v>1</v>
      </c>
      <c r="H77" s="248"/>
      <c r="I77" s="248"/>
      <c r="J77" s="248"/>
      <c r="K77" s="189"/>
      <c r="L77" s="189"/>
      <c r="M77" s="189"/>
      <c r="N77" s="189"/>
      <c r="O77" s="189"/>
      <c r="P77" s="189"/>
      <c r="Q77" s="189"/>
      <c r="R77" s="189"/>
      <c r="S77" s="189"/>
      <c r="T77" s="189"/>
      <c r="U77" s="189"/>
      <c r="V77" s="189"/>
      <c r="W77" s="189"/>
      <c r="X77" s="189"/>
      <c r="Y77" s="189"/>
      <c r="Z77" s="189"/>
      <c r="AA77" s="189"/>
      <c r="AB77" s="189"/>
      <c r="AC77" s="189"/>
    </row>
    <row r="78" spans="1:29" s="4" customFormat="1" ht="12.75">
      <c r="A78" s="233" t="s">
        <v>486</v>
      </c>
      <c r="B78" s="232" t="s">
        <v>487</v>
      </c>
      <c r="C78" s="229"/>
      <c r="D78" s="220" t="s">
        <v>20</v>
      </c>
      <c r="E78" s="250">
        <f t="shared" si="13"/>
        <v>0</v>
      </c>
      <c r="F78" s="247">
        <f>IF(D78="Nee",1,0)</f>
        <v>1</v>
      </c>
      <c r="G78" s="248">
        <f t="shared" si="14"/>
        <v>1</v>
      </c>
      <c r="H78" s="248"/>
      <c r="I78" s="248"/>
      <c r="J78" s="248"/>
      <c r="K78" s="189"/>
      <c r="L78" s="189"/>
      <c r="M78" s="189"/>
      <c r="N78" s="189"/>
      <c r="O78" s="189"/>
      <c r="P78" s="189"/>
      <c r="Q78" s="189"/>
      <c r="R78" s="189"/>
      <c r="S78" s="189"/>
      <c r="T78" s="189"/>
      <c r="U78" s="189"/>
      <c r="V78" s="189"/>
      <c r="W78" s="189"/>
      <c r="X78" s="189"/>
      <c r="Y78" s="189"/>
      <c r="Z78" s="189"/>
      <c r="AA78" s="189"/>
      <c r="AB78" s="189"/>
      <c r="AC78" s="189"/>
    </row>
    <row r="79" spans="1:29" s="70" customFormat="1" ht="12.75">
      <c r="B79" s="208"/>
      <c r="C79" s="209"/>
      <c r="E79" s="246"/>
      <c r="F79" s="247"/>
      <c r="G79" s="248"/>
      <c r="H79" s="248"/>
      <c r="I79" s="248"/>
      <c r="J79" s="248"/>
      <c r="K79" s="189"/>
      <c r="L79" s="189"/>
      <c r="M79" s="189"/>
      <c r="N79" s="189"/>
      <c r="O79" s="189"/>
      <c r="P79" s="189"/>
      <c r="Q79" s="189"/>
      <c r="R79" s="189"/>
      <c r="S79" s="189"/>
      <c r="T79" s="189"/>
      <c r="U79" s="189"/>
      <c r="V79" s="189"/>
      <c r="W79" s="189"/>
      <c r="X79" s="189"/>
      <c r="Y79" s="189"/>
      <c r="Z79" s="189"/>
      <c r="AA79" s="189"/>
      <c r="AB79" s="189"/>
      <c r="AC79" s="189"/>
    </row>
    <row r="80" spans="1:29" s="328" customFormat="1" ht="12.75">
      <c r="B80" s="329"/>
      <c r="C80" s="330"/>
      <c r="E80" s="246">
        <f>+SUM(E4:E78)</f>
        <v>0</v>
      </c>
      <c r="F80" s="246">
        <f>E80</f>
        <v>0</v>
      </c>
      <c r="G80" s="331"/>
      <c r="H80" s="331"/>
      <c r="I80" s="331"/>
      <c r="J80" s="331"/>
    </row>
    <row r="81" spans="2:29" s="210" customFormat="1">
      <c r="B81" s="208"/>
      <c r="C81" s="16"/>
      <c r="E81" s="244"/>
      <c r="F81" s="252"/>
      <c r="G81" s="245"/>
      <c r="H81" s="245"/>
      <c r="I81" s="245"/>
      <c r="J81" s="245"/>
      <c r="K81" s="213"/>
      <c r="L81" s="213"/>
      <c r="M81" s="213"/>
      <c r="N81" s="213"/>
      <c r="O81" s="213"/>
      <c r="P81" s="213"/>
      <c r="Q81" s="213"/>
      <c r="R81" s="213"/>
      <c r="S81" s="213"/>
      <c r="T81" s="213"/>
      <c r="U81" s="213"/>
      <c r="V81" s="213"/>
      <c r="W81" s="213"/>
      <c r="X81" s="213"/>
      <c r="Y81" s="213"/>
      <c r="Z81" s="213"/>
      <c r="AA81" s="213"/>
      <c r="AB81" s="213"/>
      <c r="AC81" s="213"/>
    </row>
    <row r="82" spans="2:29" s="210" customFormat="1">
      <c r="B82" s="211"/>
      <c r="C82" s="16"/>
      <c r="E82" s="244"/>
      <c r="F82" s="252"/>
      <c r="G82" s="245"/>
      <c r="H82" s="245"/>
      <c r="I82" s="245"/>
      <c r="J82" s="245"/>
      <c r="K82" s="213"/>
      <c r="L82" s="213"/>
      <c r="M82" s="213"/>
      <c r="N82" s="213"/>
      <c r="O82" s="213"/>
      <c r="P82" s="213"/>
      <c r="Q82" s="213"/>
      <c r="R82" s="213"/>
      <c r="S82" s="213"/>
      <c r="T82" s="213"/>
      <c r="U82" s="213"/>
      <c r="V82" s="213"/>
      <c r="W82" s="213"/>
      <c r="X82" s="213"/>
      <c r="Y82" s="213"/>
      <c r="Z82" s="213"/>
      <c r="AA82" s="213"/>
      <c r="AB82" s="213"/>
      <c r="AC82" s="213"/>
    </row>
    <row r="83" spans="2:29" s="210" customFormat="1">
      <c r="B83" s="211"/>
      <c r="C83" s="16"/>
      <c r="E83" s="244"/>
      <c r="F83" s="252"/>
      <c r="G83" s="245"/>
      <c r="H83" s="245"/>
      <c r="I83" s="245"/>
      <c r="J83" s="245"/>
      <c r="K83" s="213"/>
      <c r="L83" s="213"/>
      <c r="M83" s="213"/>
      <c r="N83" s="213"/>
      <c r="O83" s="213"/>
      <c r="P83" s="213"/>
      <c r="Q83" s="213"/>
      <c r="R83" s="213"/>
      <c r="S83" s="213"/>
      <c r="T83" s="213"/>
      <c r="U83" s="213"/>
      <c r="V83" s="213"/>
      <c r="W83" s="213"/>
      <c r="X83" s="213"/>
      <c r="Y83" s="213"/>
      <c r="Z83" s="213"/>
      <c r="AA83" s="213"/>
      <c r="AB83" s="213"/>
      <c r="AC83" s="213"/>
    </row>
    <row r="84" spans="2:29" s="210" customFormat="1">
      <c r="B84" s="211"/>
      <c r="C84" s="16"/>
      <c r="E84" s="244"/>
      <c r="F84" s="252"/>
      <c r="G84" s="245"/>
      <c r="H84" s="245"/>
      <c r="I84" s="245"/>
      <c r="J84" s="245"/>
      <c r="K84" s="213"/>
      <c r="L84" s="213"/>
      <c r="M84" s="213"/>
      <c r="N84" s="213"/>
      <c r="O84" s="213"/>
      <c r="P84" s="213"/>
      <c r="Q84" s="213"/>
      <c r="R84" s="213"/>
      <c r="S84" s="213"/>
      <c r="T84" s="213"/>
      <c r="U84" s="213"/>
      <c r="V84" s="213"/>
      <c r="W84" s="213"/>
      <c r="X84" s="213"/>
      <c r="Y84" s="213"/>
      <c r="Z84" s="213"/>
      <c r="AA84" s="213"/>
      <c r="AB84" s="213"/>
      <c r="AC84" s="213"/>
    </row>
    <row r="85" spans="2:29" s="210" customFormat="1">
      <c r="B85" s="211"/>
      <c r="C85" s="16"/>
      <c r="E85" s="244"/>
      <c r="F85" s="252"/>
      <c r="G85" s="245"/>
      <c r="H85" s="245"/>
      <c r="I85" s="245"/>
      <c r="J85" s="245"/>
      <c r="K85" s="213"/>
      <c r="L85" s="213"/>
      <c r="M85" s="213"/>
      <c r="N85" s="213"/>
      <c r="O85" s="213"/>
      <c r="P85" s="213"/>
      <c r="Q85" s="213"/>
      <c r="R85" s="213"/>
      <c r="S85" s="213"/>
      <c r="T85" s="213"/>
      <c r="U85" s="213"/>
      <c r="V85" s="213"/>
      <c r="W85" s="213"/>
      <c r="X85" s="213"/>
      <c r="Y85" s="213"/>
      <c r="Z85" s="213"/>
      <c r="AA85" s="213"/>
      <c r="AB85" s="213"/>
      <c r="AC85" s="213"/>
    </row>
    <row r="86" spans="2:29" s="210" customFormat="1">
      <c r="B86" s="211"/>
      <c r="C86" s="16"/>
      <c r="E86" s="244"/>
      <c r="F86" s="252"/>
      <c r="G86" s="245"/>
      <c r="H86" s="245"/>
      <c r="I86" s="245"/>
      <c r="J86" s="245"/>
      <c r="K86" s="213"/>
      <c r="L86" s="213"/>
      <c r="M86" s="213"/>
      <c r="N86" s="213"/>
      <c r="O86" s="213"/>
      <c r="P86" s="213"/>
      <c r="Q86" s="213"/>
      <c r="R86" s="213"/>
      <c r="S86" s="213"/>
      <c r="T86" s="213"/>
      <c r="U86" s="213"/>
      <c r="V86" s="213"/>
      <c r="W86" s="213"/>
      <c r="X86" s="213"/>
      <c r="Y86" s="213"/>
      <c r="Z86" s="213"/>
      <c r="AA86" s="213"/>
      <c r="AB86" s="213"/>
      <c r="AC86" s="213"/>
    </row>
    <row r="87" spans="2:29" s="210" customFormat="1">
      <c r="B87" s="211"/>
      <c r="C87" s="16"/>
      <c r="E87" s="244"/>
      <c r="F87" s="252"/>
      <c r="G87" s="245"/>
      <c r="H87" s="245"/>
      <c r="I87" s="245"/>
      <c r="J87" s="245"/>
      <c r="K87" s="213"/>
      <c r="L87" s="213"/>
      <c r="M87" s="213"/>
      <c r="N87" s="213"/>
      <c r="O87" s="213"/>
      <c r="P87" s="213"/>
      <c r="Q87" s="213"/>
      <c r="R87" s="213"/>
      <c r="S87" s="213"/>
      <c r="T87" s="213"/>
      <c r="U87" s="213"/>
      <c r="V87" s="213"/>
      <c r="W87" s="213"/>
      <c r="X87" s="213"/>
      <c r="Y87" s="213"/>
      <c r="Z87" s="213"/>
      <c r="AA87" s="213"/>
      <c r="AB87" s="213"/>
      <c r="AC87" s="213"/>
    </row>
    <row r="88" spans="2:29" s="210" customFormat="1">
      <c r="B88" s="211"/>
      <c r="C88" s="16"/>
      <c r="E88" s="244"/>
      <c r="F88" s="252"/>
      <c r="G88" s="245"/>
      <c r="H88" s="245"/>
      <c r="I88" s="245"/>
      <c r="J88" s="245"/>
      <c r="K88" s="213"/>
      <c r="L88" s="213"/>
      <c r="M88" s="213"/>
      <c r="N88" s="213"/>
      <c r="O88" s="213"/>
      <c r="P88" s="213"/>
      <c r="Q88" s="213"/>
      <c r="R88" s="213"/>
      <c r="S88" s="213"/>
      <c r="T88" s="213"/>
      <c r="U88" s="213"/>
      <c r="V88" s="213"/>
      <c r="W88" s="213"/>
      <c r="X88" s="213"/>
      <c r="Y88" s="213"/>
      <c r="Z88" s="213"/>
      <c r="AA88" s="213"/>
      <c r="AB88" s="213"/>
      <c r="AC88" s="213"/>
    </row>
    <row r="89" spans="2:29" s="210" customFormat="1">
      <c r="B89" s="211"/>
      <c r="C89" s="16"/>
      <c r="E89" s="244"/>
      <c r="F89" s="252"/>
      <c r="G89" s="245"/>
      <c r="H89" s="245"/>
      <c r="I89" s="245"/>
      <c r="J89" s="245"/>
      <c r="K89" s="213"/>
      <c r="L89" s="213"/>
      <c r="M89" s="213"/>
      <c r="N89" s="213"/>
      <c r="O89" s="213"/>
      <c r="P89" s="213"/>
      <c r="Q89" s="213"/>
      <c r="R89" s="213"/>
      <c r="S89" s="213"/>
      <c r="T89" s="213"/>
      <c r="U89" s="213"/>
      <c r="V89" s="213"/>
      <c r="W89" s="213"/>
      <c r="X89" s="213"/>
      <c r="Y89" s="213"/>
      <c r="Z89" s="213"/>
      <c r="AA89" s="213"/>
      <c r="AB89" s="213"/>
      <c r="AC89" s="213"/>
    </row>
    <row r="90" spans="2:29" s="210" customFormat="1">
      <c r="B90" s="211"/>
      <c r="C90" s="16"/>
      <c r="E90" s="244"/>
      <c r="F90" s="252"/>
      <c r="G90" s="245"/>
      <c r="H90" s="245"/>
      <c r="I90" s="245"/>
      <c r="J90" s="245"/>
      <c r="K90" s="213"/>
      <c r="L90" s="213"/>
      <c r="M90" s="213"/>
      <c r="N90" s="213"/>
      <c r="O90" s="213"/>
      <c r="P90" s="213"/>
      <c r="Q90" s="213"/>
      <c r="R90" s="213"/>
      <c r="S90" s="213"/>
      <c r="T90" s="213"/>
      <c r="U90" s="213"/>
      <c r="V90" s="213"/>
      <c r="W90" s="213"/>
      <c r="X90" s="213"/>
      <c r="Y90" s="213"/>
      <c r="Z90" s="213"/>
      <c r="AA90" s="213"/>
      <c r="AB90" s="213"/>
      <c r="AC90" s="213"/>
    </row>
    <row r="91" spans="2:29" s="210" customFormat="1">
      <c r="B91" s="211"/>
      <c r="C91" s="16"/>
      <c r="E91" s="244"/>
      <c r="F91" s="252"/>
      <c r="G91" s="245"/>
      <c r="H91" s="245"/>
      <c r="I91" s="245"/>
      <c r="J91" s="245"/>
      <c r="K91" s="213"/>
      <c r="L91" s="213"/>
      <c r="M91" s="213"/>
      <c r="N91" s="213"/>
      <c r="O91" s="213"/>
      <c r="P91" s="213"/>
      <c r="Q91" s="213"/>
      <c r="R91" s="213"/>
      <c r="S91" s="213"/>
      <c r="T91" s="213"/>
      <c r="U91" s="213"/>
      <c r="V91" s="213"/>
      <c r="W91" s="213"/>
      <c r="X91" s="213"/>
      <c r="Y91" s="213"/>
      <c r="Z91" s="213"/>
      <c r="AA91" s="213"/>
      <c r="AB91" s="213"/>
      <c r="AC91" s="213"/>
    </row>
    <row r="92" spans="2:29" s="210" customFormat="1">
      <c r="B92" s="211"/>
      <c r="C92" s="16"/>
      <c r="E92" s="244"/>
      <c r="F92" s="252"/>
      <c r="G92" s="245"/>
      <c r="H92" s="245"/>
      <c r="I92" s="245"/>
      <c r="J92" s="245"/>
      <c r="K92" s="213"/>
      <c r="L92" s="213"/>
      <c r="M92" s="213"/>
      <c r="N92" s="213"/>
      <c r="O92" s="213"/>
      <c r="P92" s="213"/>
      <c r="Q92" s="213"/>
      <c r="R92" s="213"/>
      <c r="S92" s="213"/>
      <c r="T92" s="213"/>
      <c r="U92" s="213"/>
      <c r="V92" s="213"/>
      <c r="W92" s="213"/>
      <c r="X92" s="213"/>
      <c r="Y92" s="213"/>
      <c r="Z92" s="213"/>
      <c r="AA92" s="213"/>
      <c r="AB92" s="213"/>
      <c r="AC92" s="213"/>
    </row>
    <row r="93" spans="2:29" s="210" customFormat="1">
      <c r="B93" s="211"/>
      <c r="C93" s="16"/>
      <c r="E93" s="244"/>
      <c r="F93" s="252"/>
      <c r="G93" s="245"/>
      <c r="H93" s="245"/>
      <c r="I93" s="245"/>
      <c r="J93" s="245"/>
      <c r="K93" s="213"/>
      <c r="L93" s="213"/>
      <c r="M93" s="213"/>
      <c r="N93" s="213"/>
      <c r="O93" s="213"/>
      <c r="P93" s="213"/>
      <c r="Q93" s="213"/>
      <c r="R93" s="213"/>
      <c r="S93" s="213"/>
      <c r="T93" s="213"/>
      <c r="U93" s="213"/>
      <c r="V93" s="213"/>
      <c r="W93" s="213"/>
      <c r="X93" s="213"/>
      <c r="Y93" s="213"/>
      <c r="Z93" s="213"/>
      <c r="AA93" s="213"/>
      <c r="AB93" s="213"/>
      <c r="AC93" s="213"/>
    </row>
    <row r="94" spans="2:29" s="210" customFormat="1">
      <c r="B94" s="211"/>
      <c r="C94" s="16"/>
      <c r="E94" s="244"/>
      <c r="F94" s="252"/>
      <c r="G94" s="245"/>
      <c r="H94" s="245"/>
      <c r="I94" s="245"/>
      <c r="J94" s="245"/>
      <c r="K94" s="213"/>
      <c r="L94" s="213"/>
      <c r="M94" s="213"/>
      <c r="N94" s="213"/>
      <c r="O94" s="213"/>
      <c r="P94" s="213"/>
      <c r="Q94" s="213"/>
      <c r="R94" s="213"/>
      <c r="S94" s="213"/>
      <c r="T94" s="213"/>
      <c r="U94" s="213"/>
      <c r="V94" s="213"/>
      <c r="W94" s="213"/>
      <c r="X94" s="213"/>
      <c r="Y94" s="213"/>
      <c r="Z94" s="213"/>
      <c r="AA94" s="213"/>
      <c r="AB94" s="213"/>
      <c r="AC94" s="213"/>
    </row>
    <row r="95" spans="2:29" s="210" customFormat="1">
      <c r="B95" s="211"/>
      <c r="C95" s="16"/>
      <c r="E95" s="244"/>
      <c r="F95" s="252"/>
      <c r="G95" s="245"/>
      <c r="H95" s="245"/>
      <c r="I95" s="245"/>
      <c r="J95" s="245"/>
      <c r="K95" s="213"/>
      <c r="L95" s="213"/>
      <c r="M95" s="213"/>
      <c r="N95" s="213"/>
      <c r="O95" s="213"/>
      <c r="P95" s="213"/>
      <c r="Q95" s="213"/>
      <c r="R95" s="213"/>
      <c r="S95" s="213"/>
      <c r="T95" s="213"/>
      <c r="U95" s="213"/>
      <c r="V95" s="213"/>
      <c r="W95" s="213"/>
      <c r="X95" s="213"/>
      <c r="Y95" s="213"/>
      <c r="Z95" s="213"/>
      <c r="AA95" s="213"/>
      <c r="AB95" s="213"/>
      <c r="AC95" s="213"/>
    </row>
    <row r="96" spans="2:29" s="210" customFormat="1">
      <c r="B96" s="211"/>
      <c r="C96" s="16"/>
      <c r="E96" s="244"/>
      <c r="F96" s="252"/>
      <c r="G96" s="245"/>
      <c r="H96" s="245"/>
      <c r="I96" s="245"/>
      <c r="J96" s="245"/>
      <c r="K96" s="213"/>
      <c r="L96" s="213"/>
      <c r="M96" s="213"/>
      <c r="N96" s="213"/>
      <c r="O96" s="213"/>
      <c r="P96" s="213"/>
      <c r="Q96" s="213"/>
      <c r="R96" s="213"/>
      <c r="S96" s="213"/>
      <c r="T96" s="213"/>
      <c r="U96" s="213"/>
      <c r="V96" s="213"/>
      <c r="W96" s="213"/>
      <c r="X96" s="213"/>
      <c r="Y96" s="213"/>
      <c r="Z96" s="213"/>
      <c r="AA96" s="213"/>
      <c r="AB96" s="213"/>
      <c r="AC96" s="213"/>
    </row>
    <row r="97" spans="2:29" s="210" customFormat="1">
      <c r="B97" s="211"/>
      <c r="C97" s="16"/>
      <c r="E97" s="244"/>
      <c r="F97" s="252"/>
      <c r="G97" s="245"/>
      <c r="H97" s="245"/>
      <c r="I97" s="245"/>
      <c r="J97" s="245"/>
      <c r="K97" s="213"/>
      <c r="L97" s="213"/>
      <c r="M97" s="213"/>
      <c r="N97" s="213"/>
      <c r="O97" s="213"/>
      <c r="P97" s="213"/>
      <c r="Q97" s="213"/>
      <c r="R97" s="213"/>
      <c r="S97" s="213"/>
      <c r="T97" s="213"/>
      <c r="U97" s="213"/>
      <c r="V97" s="213"/>
      <c r="W97" s="213"/>
      <c r="X97" s="213"/>
      <c r="Y97" s="213"/>
      <c r="Z97" s="213"/>
      <c r="AA97" s="213"/>
      <c r="AB97" s="213"/>
      <c r="AC97" s="213"/>
    </row>
    <row r="98" spans="2:29" s="210" customFormat="1">
      <c r="B98" s="211"/>
      <c r="C98" s="16"/>
      <c r="E98" s="244"/>
      <c r="F98" s="252"/>
      <c r="G98" s="245"/>
      <c r="H98" s="245"/>
      <c r="I98" s="245"/>
      <c r="J98" s="245"/>
      <c r="K98" s="213"/>
      <c r="L98" s="213"/>
      <c r="M98" s="213"/>
      <c r="N98" s="213"/>
      <c r="O98" s="213"/>
      <c r="P98" s="213"/>
      <c r="Q98" s="213"/>
      <c r="R98" s="213"/>
      <c r="S98" s="213"/>
      <c r="T98" s="213"/>
      <c r="U98" s="213"/>
      <c r="V98" s="213"/>
      <c r="W98" s="213"/>
      <c r="X98" s="213"/>
      <c r="Y98" s="213"/>
      <c r="Z98" s="213"/>
      <c r="AA98" s="213"/>
      <c r="AB98" s="213"/>
      <c r="AC98" s="213"/>
    </row>
    <row r="99" spans="2:29" s="210" customFormat="1">
      <c r="B99" s="211"/>
      <c r="C99" s="16"/>
      <c r="E99" s="244"/>
      <c r="F99" s="252"/>
      <c r="G99" s="245"/>
      <c r="H99" s="245"/>
      <c r="I99" s="245"/>
      <c r="J99" s="245"/>
      <c r="K99" s="213"/>
      <c r="L99" s="213"/>
      <c r="M99" s="213"/>
      <c r="N99" s="213"/>
      <c r="O99" s="213"/>
      <c r="P99" s="213"/>
      <c r="Q99" s="213"/>
      <c r="R99" s="213"/>
      <c r="S99" s="213"/>
      <c r="T99" s="213"/>
      <c r="U99" s="213"/>
      <c r="V99" s="213"/>
      <c r="W99" s="213"/>
      <c r="X99" s="213"/>
      <c r="Y99" s="213"/>
      <c r="Z99" s="213"/>
      <c r="AA99" s="213"/>
      <c r="AB99" s="213"/>
      <c r="AC99" s="213"/>
    </row>
    <row r="100" spans="2:29" s="210" customFormat="1">
      <c r="B100" s="211"/>
      <c r="C100" s="16"/>
      <c r="E100" s="244"/>
      <c r="F100" s="252"/>
      <c r="G100" s="245"/>
      <c r="H100" s="245"/>
      <c r="I100" s="245"/>
      <c r="J100" s="245"/>
      <c r="K100" s="213"/>
      <c r="L100" s="213"/>
      <c r="M100" s="213"/>
      <c r="N100" s="213"/>
      <c r="O100" s="213"/>
      <c r="P100" s="213"/>
      <c r="Q100" s="213"/>
      <c r="R100" s="213"/>
      <c r="S100" s="213"/>
      <c r="T100" s="213"/>
      <c r="U100" s="213"/>
      <c r="V100" s="213"/>
      <c r="W100" s="213"/>
      <c r="X100" s="213"/>
      <c r="Y100" s="213"/>
      <c r="Z100" s="213"/>
      <c r="AA100" s="213"/>
      <c r="AB100" s="213"/>
      <c r="AC100" s="213"/>
    </row>
    <row r="101" spans="2:29" s="210" customFormat="1">
      <c r="B101" s="211"/>
      <c r="C101" s="16"/>
      <c r="E101" s="244"/>
      <c r="F101" s="252"/>
      <c r="G101" s="245"/>
      <c r="H101" s="245"/>
      <c r="I101" s="245"/>
      <c r="J101" s="245"/>
      <c r="K101" s="213"/>
      <c r="L101" s="213"/>
      <c r="M101" s="213"/>
      <c r="N101" s="213"/>
      <c r="O101" s="213"/>
      <c r="P101" s="213"/>
      <c r="Q101" s="213"/>
      <c r="R101" s="213"/>
      <c r="S101" s="213"/>
      <c r="T101" s="213"/>
      <c r="U101" s="213"/>
      <c r="V101" s="213"/>
      <c r="W101" s="213"/>
      <c r="X101" s="213"/>
      <c r="Y101" s="213"/>
      <c r="Z101" s="213"/>
      <c r="AA101" s="213"/>
      <c r="AB101" s="213"/>
      <c r="AC101" s="213"/>
    </row>
    <row r="102" spans="2:29" s="210" customFormat="1">
      <c r="B102" s="211"/>
      <c r="C102" s="16"/>
      <c r="E102" s="244"/>
      <c r="F102" s="252"/>
      <c r="G102" s="245"/>
      <c r="H102" s="245"/>
      <c r="I102" s="245"/>
      <c r="J102" s="245"/>
      <c r="K102" s="213"/>
      <c r="L102" s="213"/>
      <c r="M102" s="213"/>
      <c r="N102" s="213"/>
      <c r="O102" s="213"/>
      <c r="P102" s="213"/>
      <c r="Q102" s="213"/>
      <c r="R102" s="213"/>
      <c r="S102" s="213"/>
      <c r="T102" s="213"/>
      <c r="U102" s="213"/>
      <c r="V102" s="213"/>
      <c r="W102" s="213"/>
      <c r="X102" s="213"/>
      <c r="Y102" s="213"/>
      <c r="Z102" s="213"/>
      <c r="AA102" s="213"/>
      <c r="AB102" s="213"/>
      <c r="AC102" s="213"/>
    </row>
    <row r="103" spans="2:29" s="210" customFormat="1">
      <c r="B103" s="211"/>
      <c r="C103" s="16"/>
      <c r="E103" s="244"/>
      <c r="F103" s="252"/>
      <c r="G103" s="245"/>
      <c r="H103" s="245"/>
      <c r="I103" s="245"/>
      <c r="J103" s="245"/>
      <c r="K103" s="213"/>
      <c r="L103" s="213"/>
      <c r="M103" s="213"/>
      <c r="N103" s="213"/>
      <c r="O103" s="213"/>
      <c r="P103" s="213"/>
      <c r="Q103" s="213"/>
      <c r="R103" s="213"/>
      <c r="S103" s="213"/>
      <c r="T103" s="213"/>
      <c r="U103" s="213"/>
      <c r="V103" s="213"/>
      <c r="W103" s="213"/>
      <c r="X103" s="213"/>
      <c r="Y103" s="213"/>
      <c r="Z103" s="213"/>
      <c r="AA103" s="213"/>
      <c r="AB103" s="213"/>
      <c r="AC103" s="213"/>
    </row>
    <row r="104" spans="2:29" s="210" customFormat="1">
      <c r="B104" s="211"/>
      <c r="C104" s="16"/>
      <c r="E104" s="244"/>
      <c r="F104" s="252"/>
      <c r="G104" s="245"/>
      <c r="H104" s="245"/>
      <c r="I104" s="245"/>
      <c r="J104" s="245"/>
      <c r="K104" s="213"/>
      <c r="L104" s="213"/>
      <c r="M104" s="213"/>
      <c r="N104" s="213"/>
      <c r="O104" s="213"/>
      <c r="P104" s="213"/>
      <c r="Q104" s="213"/>
      <c r="R104" s="213"/>
      <c r="S104" s="213"/>
      <c r="T104" s="213"/>
      <c r="U104" s="213"/>
      <c r="V104" s="213"/>
      <c r="W104" s="213"/>
      <c r="X104" s="213"/>
      <c r="Y104" s="213"/>
      <c r="Z104" s="213"/>
      <c r="AA104" s="213"/>
      <c r="AB104" s="213"/>
      <c r="AC104" s="213"/>
    </row>
    <row r="105" spans="2:29" s="210" customFormat="1">
      <c r="B105" s="211"/>
      <c r="C105" s="16"/>
      <c r="E105" s="244"/>
      <c r="F105" s="252"/>
      <c r="G105" s="245"/>
      <c r="H105" s="245"/>
      <c r="I105" s="245"/>
      <c r="J105" s="245"/>
      <c r="K105" s="213"/>
      <c r="L105" s="213"/>
      <c r="M105" s="213"/>
      <c r="N105" s="213"/>
      <c r="O105" s="213"/>
      <c r="P105" s="213"/>
      <c r="Q105" s="213"/>
      <c r="R105" s="213"/>
      <c r="S105" s="213"/>
      <c r="T105" s="213"/>
      <c r="U105" s="213"/>
      <c r="V105" s="213"/>
      <c r="W105" s="213"/>
      <c r="X105" s="213"/>
      <c r="Y105" s="213"/>
      <c r="Z105" s="213"/>
      <c r="AA105" s="213"/>
      <c r="AB105" s="213"/>
      <c r="AC105" s="213"/>
    </row>
    <row r="106" spans="2:29" s="210" customFormat="1">
      <c r="B106" s="211"/>
      <c r="C106" s="16"/>
      <c r="E106" s="244"/>
      <c r="F106" s="252"/>
      <c r="G106" s="245"/>
      <c r="H106" s="245"/>
      <c r="I106" s="245"/>
      <c r="J106" s="245"/>
      <c r="K106" s="213"/>
      <c r="L106" s="213"/>
      <c r="M106" s="213"/>
      <c r="N106" s="213"/>
      <c r="O106" s="213"/>
      <c r="P106" s="213"/>
      <c r="Q106" s="213"/>
      <c r="R106" s="213"/>
      <c r="S106" s="213"/>
      <c r="T106" s="213"/>
      <c r="U106" s="213"/>
      <c r="V106" s="213"/>
      <c r="W106" s="213"/>
      <c r="X106" s="213"/>
      <c r="Y106" s="213"/>
      <c r="Z106" s="213"/>
      <c r="AA106" s="213"/>
      <c r="AB106" s="213"/>
      <c r="AC106" s="213"/>
    </row>
    <row r="107" spans="2:29" s="210" customFormat="1">
      <c r="B107" s="211"/>
      <c r="C107" s="16"/>
      <c r="E107" s="244"/>
      <c r="F107" s="252"/>
      <c r="G107" s="245"/>
      <c r="H107" s="245"/>
      <c r="I107" s="245"/>
      <c r="J107" s="245"/>
      <c r="K107" s="213"/>
      <c r="L107" s="213"/>
      <c r="M107" s="213"/>
      <c r="N107" s="213"/>
      <c r="O107" s="213"/>
      <c r="P107" s="213"/>
      <c r="Q107" s="213"/>
      <c r="R107" s="213"/>
      <c r="S107" s="213"/>
      <c r="T107" s="213"/>
      <c r="U107" s="213"/>
      <c r="V107" s="213"/>
      <c r="W107" s="213"/>
      <c r="X107" s="213"/>
      <c r="Y107" s="213"/>
      <c r="Z107" s="213"/>
      <c r="AA107" s="213"/>
      <c r="AB107" s="213"/>
      <c r="AC107" s="213"/>
    </row>
    <row r="108" spans="2:29" s="210" customFormat="1">
      <c r="B108" s="211"/>
      <c r="C108" s="16"/>
      <c r="E108" s="244"/>
      <c r="F108" s="252"/>
      <c r="G108" s="245"/>
      <c r="H108" s="245"/>
      <c r="I108" s="245"/>
      <c r="J108" s="245"/>
      <c r="K108" s="213"/>
      <c r="L108" s="213"/>
      <c r="M108" s="213"/>
      <c r="N108" s="213"/>
      <c r="O108" s="213"/>
      <c r="P108" s="213"/>
      <c r="Q108" s="213"/>
      <c r="R108" s="213"/>
      <c r="S108" s="213"/>
      <c r="T108" s="213"/>
      <c r="U108" s="213"/>
      <c r="V108" s="213"/>
      <c r="W108" s="213"/>
      <c r="X108" s="213"/>
      <c r="Y108" s="213"/>
      <c r="Z108" s="213"/>
      <c r="AA108" s="213"/>
      <c r="AB108" s="213"/>
      <c r="AC108" s="213"/>
    </row>
    <row r="109" spans="2:29" s="210" customFormat="1">
      <c r="B109" s="211"/>
      <c r="C109" s="16"/>
      <c r="E109" s="244"/>
      <c r="F109" s="252"/>
      <c r="G109" s="245"/>
      <c r="H109" s="245"/>
      <c r="I109" s="245"/>
      <c r="J109" s="245"/>
      <c r="K109" s="213"/>
      <c r="L109" s="213"/>
      <c r="M109" s="213"/>
      <c r="N109" s="213"/>
      <c r="O109" s="213"/>
      <c r="P109" s="213"/>
      <c r="Q109" s="213"/>
      <c r="R109" s="213"/>
      <c r="S109" s="213"/>
      <c r="T109" s="213"/>
      <c r="U109" s="213"/>
      <c r="V109" s="213"/>
      <c r="W109" s="213"/>
      <c r="X109" s="213"/>
      <c r="Y109" s="213"/>
      <c r="Z109" s="213"/>
      <c r="AA109" s="213"/>
      <c r="AB109" s="213"/>
      <c r="AC109" s="213"/>
    </row>
  </sheetData>
  <sheetProtection algorithmName="SHA-512" hashValue="p2hgrvSjjGCSSu5JFpO1G/jjsVqi+MiFE+dpyQ0BVS45t5cM6UhVXsk9RADV83K1VoqFnjYVx/XohwnGPG026g==" saltValue="waZprcAQWinla9+2vtAerA==" spinCount="100000" sheet="1"/>
  <mergeCells count="1">
    <mergeCell ref="A1:C1"/>
  </mergeCells>
  <phoneticPr fontId="11" type="noConversion"/>
  <conditionalFormatting sqref="D4:D7 D9:D78">
    <cfRule type="cellIs" dxfId="0" priority="1" operator="equal">
      <formula>"Nee"</formula>
    </cfRule>
  </conditionalFormatting>
  <pageMargins left="0.7" right="0.7" top="0.75" bottom="0.75" header="0.3" footer="0.3"/>
  <pageSetup paperSize="9" scale="87" orientation="landscape" horizontalDpi="0" verticalDpi="0"/>
  <rowBreaks count="1" manualBreakCount="1">
    <brk id="22" max="16383" man="1"/>
  </rowBreaks>
  <colBreaks count="1" manualBreakCount="1">
    <brk id="3" max="1048575" man="1"/>
  </colBreaks>
  <extLst>
    <ext xmlns:x14="http://schemas.microsoft.com/office/spreadsheetml/2009/9/main" uri="{CCE6A557-97BC-4b89-ADB6-D9C93CAAB3DF}">
      <x14:dataValidations xmlns:xm="http://schemas.microsoft.com/office/excel/2006/main" count="1">
        <x14:dataValidation type="list" allowBlank="1" showInputMessage="1" showErrorMessage="1" xr:uid="{D993E82A-1B10-8A4B-B1A3-0B03CCEFFB97}">
          <x14:formula1>
            <xm:f>Toelichting!$A$100:$A$101</xm:f>
          </x14:formula1>
          <xm:sqref>D3:D78</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Blad13"/>
  <dimension ref="A1:L36"/>
  <sheetViews>
    <sheetView topLeftCell="A26" zoomScale="110" zoomScaleNormal="110" workbookViewId="0">
      <selection activeCell="A29" sqref="A29"/>
    </sheetView>
  </sheetViews>
  <sheetFormatPr defaultColWidth="9.140625" defaultRowHeight="15.75"/>
  <cols>
    <col min="1" max="1" width="16" style="9" customWidth="1"/>
    <col min="2" max="2" width="6.85546875" style="9" customWidth="1"/>
    <col min="3" max="3" width="114.85546875" style="10" customWidth="1"/>
    <col min="4" max="4" width="11.140625" style="14" customWidth="1"/>
    <col min="5" max="5" width="45" style="15" customWidth="1"/>
    <col min="6" max="16384" width="9.140625" style="15"/>
  </cols>
  <sheetData>
    <row r="1" spans="1:5" ht="16.5" thickBot="1">
      <c r="A1" s="1" t="s">
        <v>16</v>
      </c>
      <c r="C1" s="21"/>
    </row>
    <row r="2" spans="1:5" ht="26.25" thickBot="1">
      <c r="A2" s="2"/>
      <c r="B2" s="2" t="s">
        <v>35</v>
      </c>
      <c r="C2" s="2" t="s">
        <v>36</v>
      </c>
      <c r="D2" s="2" t="s">
        <v>488</v>
      </c>
      <c r="E2" s="7" t="s">
        <v>252</v>
      </c>
    </row>
    <row r="3" spans="1:5" ht="31.5">
      <c r="A3" s="9" t="s">
        <v>41</v>
      </c>
      <c r="B3" s="9" t="s">
        <v>489</v>
      </c>
      <c r="C3" s="19" t="s">
        <v>490</v>
      </c>
      <c r="D3" s="14">
        <v>5</v>
      </c>
    </row>
    <row r="4" spans="1:5" ht="47.25">
      <c r="B4" s="9" t="s">
        <v>491</v>
      </c>
      <c r="C4" s="19" t="s">
        <v>492</v>
      </c>
      <c r="D4" s="14">
        <v>5</v>
      </c>
    </row>
    <row r="5" spans="1:5" ht="31.5">
      <c r="B5" s="9" t="s">
        <v>493</v>
      </c>
      <c r="C5" s="19" t="s">
        <v>494</v>
      </c>
      <c r="D5" s="14">
        <v>5</v>
      </c>
    </row>
    <row r="6" spans="1:5" ht="141.75">
      <c r="B6" s="9" t="s">
        <v>495</v>
      </c>
      <c r="C6" s="19" t="s">
        <v>496</v>
      </c>
      <c r="D6" s="14">
        <v>5</v>
      </c>
    </row>
    <row r="7" spans="1:5" ht="47.25">
      <c r="B7" s="9" t="s">
        <v>497</v>
      </c>
      <c r="C7" s="19" t="s">
        <v>498</v>
      </c>
      <c r="D7" s="14">
        <v>5</v>
      </c>
    </row>
    <row r="8" spans="1:5" ht="120.2" customHeight="1">
      <c r="B8" s="9" t="s">
        <v>499</v>
      </c>
      <c r="C8" s="19" t="s">
        <v>500</v>
      </c>
      <c r="D8" s="14">
        <v>5</v>
      </c>
    </row>
    <row r="9" spans="1:5" ht="39.200000000000003" customHeight="1">
      <c r="B9" s="9" t="s">
        <v>501</v>
      </c>
      <c r="C9" s="19" t="s">
        <v>502</v>
      </c>
      <c r="D9" s="14">
        <v>5</v>
      </c>
    </row>
    <row r="10" spans="1:5" ht="40.700000000000003" customHeight="1">
      <c r="B10" s="9" t="s">
        <v>503</v>
      </c>
      <c r="C10" s="19" t="s">
        <v>504</v>
      </c>
      <c r="D10" s="14">
        <v>5</v>
      </c>
    </row>
    <row r="11" spans="1:5" ht="40.700000000000003" customHeight="1">
      <c r="B11" s="9" t="s">
        <v>505</v>
      </c>
      <c r="C11" s="19" t="s">
        <v>506</v>
      </c>
      <c r="D11" s="14">
        <v>5</v>
      </c>
    </row>
    <row r="12" spans="1:5" ht="40.700000000000003" customHeight="1">
      <c r="B12" s="9" t="s">
        <v>507</v>
      </c>
      <c r="C12" s="19" t="s">
        <v>508</v>
      </c>
      <c r="D12" s="14">
        <v>5</v>
      </c>
    </row>
    <row r="13" spans="1:5" ht="31.5">
      <c r="A13" s="9" t="s">
        <v>509</v>
      </c>
      <c r="B13" s="9" t="s">
        <v>510</v>
      </c>
      <c r="C13" s="19" t="s">
        <v>511</v>
      </c>
      <c r="D13" s="14">
        <v>5</v>
      </c>
    </row>
    <row r="14" spans="1:5" ht="63">
      <c r="A14" s="9" t="s">
        <v>512</v>
      </c>
      <c r="B14" s="9" t="s">
        <v>513</v>
      </c>
      <c r="C14" s="19" t="s">
        <v>514</v>
      </c>
      <c r="D14" s="14">
        <v>5</v>
      </c>
    </row>
    <row r="15" spans="1:5" ht="31.5">
      <c r="B15" s="9" t="s">
        <v>515</v>
      </c>
      <c r="C15" s="19" t="s">
        <v>516</v>
      </c>
      <c r="D15" s="14">
        <v>5</v>
      </c>
    </row>
    <row r="16" spans="1:5" ht="73.5" customHeight="1">
      <c r="A16" s="9" t="s">
        <v>517</v>
      </c>
      <c r="B16" s="9" t="s">
        <v>518</v>
      </c>
      <c r="C16" s="19" t="s">
        <v>519</v>
      </c>
      <c r="D16" s="14">
        <v>5</v>
      </c>
    </row>
    <row r="17" spans="1:12" ht="168" customHeight="1">
      <c r="B17" s="9" t="s">
        <v>520</v>
      </c>
      <c r="C17" s="19" t="s">
        <v>521</v>
      </c>
      <c r="D17" s="14">
        <v>5</v>
      </c>
    </row>
    <row r="18" spans="1:12" ht="31.5">
      <c r="B18" s="9" t="s">
        <v>522</v>
      </c>
      <c r="C18" s="19" t="s">
        <v>523</v>
      </c>
      <c r="D18" s="14">
        <v>5</v>
      </c>
    </row>
    <row r="19" spans="1:12">
      <c r="B19" s="9" t="s">
        <v>524</v>
      </c>
      <c r="C19" s="19" t="s">
        <v>525</v>
      </c>
      <c r="D19" s="14">
        <v>5</v>
      </c>
      <c r="E19" s="14"/>
      <c r="F19" s="14"/>
      <c r="G19" s="14"/>
      <c r="H19" s="14"/>
      <c r="I19" s="14"/>
      <c r="J19" s="14"/>
      <c r="K19" s="14"/>
      <c r="L19" s="14"/>
    </row>
    <row r="20" spans="1:12" s="16" customFormat="1" ht="31.5">
      <c r="A20" s="9" t="s">
        <v>526</v>
      </c>
      <c r="B20" s="9" t="s">
        <v>527</v>
      </c>
      <c r="C20" s="20" t="s">
        <v>528</v>
      </c>
      <c r="D20" s="14">
        <v>5</v>
      </c>
      <c r="E20" s="14"/>
      <c r="F20" s="14"/>
      <c r="G20" s="14"/>
      <c r="H20" s="14"/>
      <c r="I20" s="14"/>
      <c r="J20" s="14"/>
      <c r="K20" s="14"/>
      <c r="L20" s="14"/>
    </row>
    <row r="21" spans="1:12" ht="150.75" customHeight="1">
      <c r="A21" s="9" t="s">
        <v>529</v>
      </c>
      <c r="B21" s="9" t="s">
        <v>530</v>
      </c>
      <c r="C21" s="19" t="s">
        <v>531</v>
      </c>
      <c r="D21" s="14">
        <v>5</v>
      </c>
      <c r="E21" s="14"/>
      <c r="F21" s="14"/>
      <c r="G21" s="14"/>
      <c r="H21" s="14"/>
      <c r="I21" s="14"/>
      <c r="J21" s="14"/>
      <c r="K21" s="14"/>
      <c r="L21" s="14"/>
    </row>
    <row r="22" spans="1:12" ht="47.25">
      <c r="A22" s="9" t="s">
        <v>532</v>
      </c>
      <c r="B22" s="9" t="s">
        <v>533</v>
      </c>
      <c r="C22" s="19" t="s">
        <v>534</v>
      </c>
      <c r="D22" s="14">
        <v>5</v>
      </c>
    </row>
    <row r="23" spans="1:12" ht="117.75" customHeight="1">
      <c r="B23" s="9" t="s">
        <v>535</v>
      </c>
      <c r="C23" s="19" t="s">
        <v>536</v>
      </c>
      <c r="D23" s="14">
        <v>5</v>
      </c>
    </row>
    <row r="24" spans="1:12" ht="115.5" customHeight="1">
      <c r="A24" s="9" t="s">
        <v>537</v>
      </c>
      <c r="B24" s="9" t="s">
        <v>538</v>
      </c>
      <c r="C24" s="19" t="s">
        <v>539</v>
      </c>
      <c r="D24" s="14">
        <v>5</v>
      </c>
    </row>
    <row r="25" spans="1:12" ht="31.5">
      <c r="A25" s="9" t="s">
        <v>540</v>
      </c>
      <c r="B25" s="9" t="s">
        <v>541</v>
      </c>
      <c r="C25" s="19" t="s">
        <v>542</v>
      </c>
      <c r="D25" s="14">
        <v>5</v>
      </c>
    </row>
    <row r="26" spans="1:12" ht="126">
      <c r="B26" s="9" t="s">
        <v>543</v>
      </c>
      <c r="C26" s="19" t="s">
        <v>544</v>
      </c>
      <c r="D26" s="14">
        <v>5</v>
      </c>
    </row>
    <row r="27" spans="1:12">
      <c r="B27" s="9" t="s">
        <v>545</v>
      </c>
      <c r="C27" s="19" t="s">
        <v>546</v>
      </c>
      <c r="D27" s="14">
        <v>5</v>
      </c>
    </row>
    <row r="28" spans="1:12" ht="39.75" customHeight="1">
      <c r="B28" s="9" t="s">
        <v>547</v>
      </c>
      <c r="C28" s="19" t="s">
        <v>548</v>
      </c>
      <c r="D28" s="14">
        <v>5</v>
      </c>
    </row>
    <row r="29" spans="1:12" ht="94.5">
      <c r="A29" s="9" t="s">
        <v>549</v>
      </c>
      <c r="B29" s="9" t="s">
        <v>550</v>
      </c>
      <c r="C29" s="19" t="s">
        <v>551</v>
      </c>
      <c r="D29" s="14">
        <v>5</v>
      </c>
    </row>
    <row r="30" spans="1:12" ht="94.5">
      <c r="B30" s="9" t="s">
        <v>552</v>
      </c>
      <c r="C30" s="21" t="s">
        <v>553</v>
      </c>
      <c r="D30" s="14">
        <v>5</v>
      </c>
    </row>
    <row r="31" spans="1:12" ht="15">
      <c r="A31" s="15"/>
      <c r="B31" s="15"/>
      <c r="C31" s="15"/>
      <c r="D31" s="15"/>
    </row>
    <row r="32" spans="1:12" ht="15">
      <c r="A32" s="15"/>
      <c r="B32" s="15"/>
      <c r="C32" s="15"/>
      <c r="D32" s="15"/>
    </row>
    <row r="33" spans="3:4" ht="15">
      <c r="C33" s="6" t="s">
        <v>273</v>
      </c>
      <c r="D33" s="8">
        <f>SUM(D3:D30)</f>
        <v>140</v>
      </c>
    </row>
    <row r="36" spans="3:4" ht="78.75">
      <c r="C36" s="21" t="s">
        <v>554</v>
      </c>
    </row>
  </sheetData>
  <phoneticPr fontId="11"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3A59B8-17EA-E447-8E6B-9FD802CFB531}">
  <sheetPr codeName="Blad2"/>
  <dimension ref="A1:AG22"/>
  <sheetViews>
    <sheetView tabSelected="1" workbookViewId="0">
      <selection activeCell="B11" sqref="B11"/>
    </sheetView>
  </sheetViews>
  <sheetFormatPr defaultColWidth="11.42578125" defaultRowHeight="12.75"/>
  <cols>
    <col min="1" max="1" width="10.85546875" style="29"/>
    <col min="2" max="2" width="109.140625" style="29" customWidth="1"/>
    <col min="3" max="3" width="27.5703125" style="29" customWidth="1"/>
    <col min="4" max="4" width="19.28515625" style="29" customWidth="1"/>
    <col min="5" max="5" width="4.42578125" style="315" bestFit="1" customWidth="1"/>
    <col min="6" max="6" width="9.140625" style="315" bestFit="1" customWidth="1"/>
    <col min="7" max="7" width="10.85546875" style="315"/>
    <col min="8" max="33" width="10.85546875" style="29"/>
    <col min="34" max="16384" width="11.42578125" style="5"/>
  </cols>
  <sheetData>
    <row r="1" spans="2:8">
      <c r="B1" s="344" t="s">
        <v>21</v>
      </c>
    </row>
    <row r="2" spans="2:8">
      <c r="B2" s="345"/>
    </row>
    <row r="3" spans="2:8">
      <c r="B3" s="41"/>
    </row>
    <row r="4" spans="2:8">
      <c r="B4" s="38" t="s">
        <v>5</v>
      </c>
    </row>
    <row r="5" spans="2:8" ht="46.5">
      <c r="B5" s="39" t="s">
        <v>22</v>
      </c>
    </row>
    <row r="6" spans="2:8" ht="12.75" customHeight="1">
      <c r="B6" s="40"/>
    </row>
    <row r="7" spans="2:8">
      <c r="B7" s="38" t="s">
        <v>23</v>
      </c>
    </row>
    <row r="8" spans="2:8" ht="46.5">
      <c r="B8" s="39" t="s">
        <v>24</v>
      </c>
    </row>
    <row r="9" spans="2:8" ht="12.75" customHeight="1"/>
    <row r="10" spans="2:8">
      <c r="B10" s="38" t="s">
        <v>25</v>
      </c>
    </row>
    <row r="11" spans="2:8" ht="92.25">
      <c r="B11" s="39" t="s">
        <v>26</v>
      </c>
      <c r="C11" s="242"/>
      <c r="D11" s="315"/>
      <c r="H11" s="30"/>
    </row>
    <row r="12" spans="2:8">
      <c r="C12" s="242"/>
      <c r="D12" s="315"/>
      <c r="H12" s="30"/>
    </row>
    <row r="13" spans="2:8" ht="23.25">
      <c r="B13" s="320" t="s">
        <v>27</v>
      </c>
      <c r="C13" s="327" t="s">
        <v>28</v>
      </c>
      <c r="D13" s="327" t="s">
        <v>29</v>
      </c>
      <c r="H13" s="30"/>
    </row>
    <row r="14" spans="2:8" ht="28.5" customHeight="1">
      <c r="B14" s="324" t="s">
        <v>30</v>
      </c>
      <c r="C14" s="326">
        <f>F14</f>
        <v>0</v>
      </c>
      <c r="D14" s="325">
        <f>'1. Algemeen'!I1+'2. Functionaliteitseisen'!I1+'3. Architectuur en koppelingen'!M1+'6. Beheer en gebruik'!I1+'7. Implementatie'!N1</f>
        <v>0</v>
      </c>
      <c r="F14" s="335">
        <f>'1. Algemeen'!F89+'2. Functionaliteitseisen'!F59+'3. Architectuur en koppelingen'!J22+'6. Beheer en gebruik'!F32+'7. Implementatie'!K14</f>
        <v>0</v>
      </c>
      <c r="G14" s="336">
        <f>F14/100</f>
        <v>0</v>
      </c>
      <c r="H14" s="323">
        <f>D14</f>
        <v>0</v>
      </c>
    </row>
    <row r="15" spans="2:8" ht="14.25">
      <c r="B15" s="180" t="s">
        <v>31</v>
      </c>
      <c r="C15" s="332">
        <f>'10. Demonstratie thema''s'!G1</f>
        <v>0</v>
      </c>
      <c r="D15" s="30">
        <f>50*C15</f>
        <v>0</v>
      </c>
      <c r="F15" s="317"/>
      <c r="G15" s="316"/>
      <c r="H15" s="30"/>
    </row>
    <row r="16" spans="2:8" ht="17.25" customHeight="1">
      <c r="B16" s="181" t="s">
        <v>32</v>
      </c>
      <c r="C16" s="319" t="str">
        <f>G16</f>
        <v>Onvoldoende!</v>
      </c>
      <c r="D16" s="315"/>
      <c r="E16" s="337">
        <f>'1. Algemeen'!H1+'2. Functionaliteitseisen'!H1+'3. Architectuur en koppelingen'!L1+'4. Techniek SAAS-applicatie'!J1+'5. Veiligheid en privacy'!K1+'6. Beheer en gebruik'!H1+'7. Implementatie'!M1+'8. Doorontwikkeling'!H1+'9. Gegevensmanagement'!G1</f>
        <v>161</v>
      </c>
      <c r="F16" s="336">
        <f>E16/120</f>
        <v>1.3416666666666666</v>
      </c>
      <c r="G16" s="338" t="str">
        <f>IF(F16=0,"Akkoord","Onvoldoende!")</f>
        <v>Onvoldoende!</v>
      </c>
      <c r="H16" s="30"/>
    </row>
    <row r="17" spans="2:8">
      <c r="B17" s="30" t="s">
        <v>33</v>
      </c>
      <c r="C17" s="243">
        <f>'10. Demonstratie thema''s'!F1</f>
        <v>0</v>
      </c>
      <c r="D17" s="315"/>
      <c r="E17" s="315" t="str">
        <f>'10. Demonstratie thema''s'!E75</f>
        <v xml:space="preserve"> </v>
      </c>
      <c r="F17" s="318"/>
      <c r="H17" s="30"/>
    </row>
    <row r="18" spans="2:8">
      <c r="C18" s="242"/>
      <c r="D18" s="315"/>
      <c r="H18" s="30"/>
    </row>
    <row r="19" spans="2:8">
      <c r="C19" s="242"/>
      <c r="D19" s="315"/>
      <c r="H19" s="30"/>
    </row>
    <row r="20" spans="2:8">
      <c r="C20" s="242"/>
      <c r="D20" s="315"/>
    </row>
    <row r="21" spans="2:8">
      <c r="C21" s="322"/>
      <c r="D21" s="315"/>
    </row>
    <row r="22" spans="2:8">
      <c r="C22" s="242"/>
      <c r="D22" s="315"/>
    </row>
  </sheetData>
  <sheetProtection algorithmName="SHA-512" hashValue="qhTLtS/EEdI1E5OW4i1590ZmaNxrLdtAwmesqVCLrJRYO6KzVGMeEjhhpuT7QajyBMcOBqNmNqjq8pD9j2LRSA==" saltValue="u2lijfaSzxjQ5S6rr6L0RA==" spinCount="100000" sheet="1"/>
  <mergeCells count="1">
    <mergeCell ref="B1:B2"/>
  </mergeCells>
  <conditionalFormatting sqref="C16">
    <cfRule type="containsText" dxfId="21" priority="1" operator="containsText" text="Onvoldoende">
      <formula>NOT(ISERROR(SEARCH("Onvoldoende",C16)))</formula>
    </cfRule>
  </conditionalFormatting>
  <conditionalFormatting sqref="G16">
    <cfRule type="iconSet" priority="2">
      <iconSet iconSet="3Flags">
        <cfvo type="percent" val="0"/>
        <cfvo type="percent" val="33"/>
        <cfvo type="percent" val="67"/>
      </iconSet>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3"/>
  <dimension ref="A1:AS122"/>
  <sheetViews>
    <sheetView zoomScale="110" zoomScaleNormal="110" workbookViewId="0">
      <pane xSplit="3" ySplit="2" topLeftCell="D3" activePane="bottomRight" state="frozen"/>
      <selection pane="bottomRight" activeCell="C88" sqref="C88"/>
      <selection pane="bottomLeft" activeCell="A3" sqref="A3"/>
      <selection pane="topRight" activeCell="D1" sqref="D1"/>
    </sheetView>
  </sheetViews>
  <sheetFormatPr defaultColWidth="8.85546875" defaultRowHeight="12.75"/>
  <cols>
    <col min="1" max="1" width="9.42578125" style="33" bestFit="1" customWidth="1"/>
    <col min="2" max="2" width="8.140625" style="33" bestFit="1" customWidth="1"/>
    <col min="3" max="3" width="115.28515625" style="33" customWidth="1"/>
    <col min="4" max="4" width="13.7109375" style="85" bestFit="1" customWidth="1"/>
    <col min="5" max="5" width="13" style="65" bestFit="1" customWidth="1"/>
    <col min="6" max="6" width="20.5703125" style="65" bestFit="1" customWidth="1"/>
    <col min="7" max="7" width="68.42578125" style="66" customWidth="1"/>
    <col min="8" max="8" width="8.85546875" style="263"/>
    <col min="9" max="27" width="8.85546875" style="34"/>
    <col min="28" max="45" width="8.85546875" style="4"/>
    <col min="46" max="16384" width="8.85546875" style="33"/>
  </cols>
  <sheetData>
    <row r="1" spans="1:45" s="146" customFormat="1" ht="29.25" customHeight="1">
      <c r="A1" s="352" t="s">
        <v>34</v>
      </c>
      <c r="B1" s="353"/>
      <c r="C1" s="354"/>
      <c r="D1" s="147"/>
      <c r="E1" s="148"/>
      <c r="F1" s="148"/>
      <c r="G1" s="149"/>
      <c r="H1" s="261">
        <f>SUM(H3:H88)</f>
        <v>46</v>
      </c>
      <c r="I1" s="261">
        <f>SUM(I3:I88)</f>
        <v>0</v>
      </c>
      <c r="J1" s="87"/>
      <c r="K1" s="87"/>
      <c r="L1" s="87"/>
      <c r="M1" s="87"/>
      <c r="N1" s="87"/>
      <c r="O1" s="87"/>
      <c r="P1" s="87"/>
      <c r="Q1" s="87"/>
      <c r="R1" s="87"/>
      <c r="S1" s="87"/>
      <c r="T1" s="87"/>
      <c r="U1" s="87"/>
      <c r="V1" s="87"/>
      <c r="W1" s="87"/>
      <c r="X1" s="87"/>
      <c r="Y1" s="87"/>
      <c r="Z1" s="87"/>
      <c r="AA1" s="87"/>
      <c r="AB1" s="88"/>
      <c r="AC1" s="88"/>
      <c r="AD1" s="88"/>
      <c r="AE1" s="88"/>
      <c r="AF1" s="88"/>
      <c r="AG1" s="88"/>
      <c r="AH1" s="88"/>
      <c r="AI1" s="88"/>
      <c r="AJ1" s="88"/>
      <c r="AK1" s="88"/>
      <c r="AL1" s="88"/>
      <c r="AM1" s="88"/>
      <c r="AN1" s="88"/>
      <c r="AO1" s="88"/>
      <c r="AP1" s="88"/>
      <c r="AQ1" s="88"/>
      <c r="AR1" s="88"/>
      <c r="AS1" s="88"/>
    </row>
    <row r="2" spans="1:45" s="156" customFormat="1" ht="23.25">
      <c r="A2" s="154"/>
      <c r="B2" s="312" t="s">
        <v>35</v>
      </c>
      <c r="C2" s="313" t="s">
        <v>36</v>
      </c>
      <c r="D2" s="312" t="s">
        <v>37</v>
      </c>
      <c r="E2" s="312" t="s">
        <v>38</v>
      </c>
      <c r="F2" s="312" t="s">
        <v>39</v>
      </c>
      <c r="G2" s="314" t="s">
        <v>40</v>
      </c>
      <c r="H2" s="262"/>
      <c r="I2" s="34"/>
      <c r="J2" s="339"/>
      <c r="K2" s="339"/>
      <c r="L2" s="339"/>
      <c r="M2" s="339"/>
      <c r="N2" s="339"/>
      <c r="O2" s="339"/>
      <c r="P2" s="339"/>
      <c r="Q2" s="339"/>
      <c r="R2" s="339"/>
      <c r="S2" s="339"/>
      <c r="T2" s="339"/>
      <c r="U2" s="339"/>
      <c r="V2" s="339"/>
      <c r="W2" s="339"/>
      <c r="X2" s="339"/>
      <c r="Y2" s="339"/>
      <c r="Z2" s="340"/>
      <c r="AA2" s="339"/>
      <c r="AB2" s="155"/>
      <c r="AC2" s="155"/>
      <c r="AD2" s="155"/>
      <c r="AE2" s="155"/>
      <c r="AF2" s="155"/>
      <c r="AG2" s="155"/>
      <c r="AH2" s="155"/>
      <c r="AI2" s="155"/>
      <c r="AJ2" s="155"/>
      <c r="AK2" s="155"/>
      <c r="AL2" s="155"/>
      <c r="AM2" s="155"/>
      <c r="AN2" s="155"/>
      <c r="AO2" s="155"/>
      <c r="AP2" s="155"/>
      <c r="AQ2" s="155"/>
      <c r="AR2" s="155"/>
      <c r="AS2" s="155"/>
    </row>
    <row r="3" spans="1:45" s="153" customFormat="1" ht="29.25" customHeight="1">
      <c r="A3" s="150" t="s">
        <v>41</v>
      </c>
      <c r="B3" s="58" t="s">
        <v>42</v>
      </c>
      <c r="C3" s="151" t="s">
        <v>43</v>
      </c>
      <c r="D3" s="91" t="s">
        <v>44</v>
      </c>
      <c r="E3" s="76" t="s">
        <v>20</v>
      </c>
      <c r="F3" s="84"/>
      <c r="G3" s="152"/>
      <c r="H3" s="263">
        <f>IF(E3="Nee",1,0)</f>
        <v>1</v>
      </c>
      <c r="I3" s="34"/>
      <c r="J3" s="34"/>
      <c r="K3" s="34"/>
      <c r="L3" s="34"/>
      <c r="M3" s="34"/>
      <c r="N3" s="34"/>
      <c r="O3" s="34"/>
      <c r="P3" s="34"/>
      <c r="Q3" s="34"/>
      <c r="R3" s="189"/>
      <c r="S3" s="189"/>
      <c r="T3" s="189"/>
      <c r="U3" s="189"/>
      <c r="V3" s="189"/>
      <c r="W3" s="189"/>
      <c r="X3" s="189"/>
      <c r="Y3" s="189"/>
      <c r="Z3" s="189"/>
      <c r="AA3" s="189"/>
      <c r="AB3" s="70"/>
      <c r="AC3" s="70"/>
      <c r="AD3" s="70"/>
      <c r="AE3" s="70"/>
      <c r="AF3" s="70"/>
      <c r="AG3" s="70"/>
      <c r="AH3" s="70"/>
      <c r="AI3" s="70"/>
      <c r="AJ3" s="70"/>
      <c r="AK3" s="70"/>
      <c r="AL3" s="70"/>
      <c r="AM3" s="70"/>
      <c r="AN3" s="70"/>
      <c r="AO3" s="70"/>
      <c r="AP3" s="70"/>
      <c r="AQ3" s="70"/>
      <c r="AR3" s="70"/>
      <c r="AS3" s="70"/>
    </row>
    <row r="4" spans="1:45" s="71" customFormat="1" ht="29.25" customHeight="1">
      <c r="A4" s="72"/>
      <c r="B4" s="57" t="s">
        <v>45</v>
      </c>
      <c r="C4" s="42" t="s">
        <v>46</v>
      </c>
      <c r="D4" s="90" t="s">
        <v>44</v>
      </c>
      <c r="E4" s="76" t="s">
        <v>20</v>
      </c>
      <c r="F4" s="69"/>
      <c r="G4" s="66"/>
      <c r="H4" s="263">
        <f t="shared" ref="H4:H65" si="0">IF(E4="Nee",1,0)</f>
        <v>1</v>
      </c>
      <c r="I4" s="34"/>
      <c r="J4" s="34"/>
      <c r="K4" s="34"/>
      <c r="L4" s="34"/>
      <c r="M4" s="34"/>
      <c r="N4" s="34"/>
      <c r="O4" s="34"/>
      <c r="P4" s="34"/>
      <c r="Q4" s="34"/>
      <c r="R4" s="189"/>
      <c r="S4" s="189"/>
      <c r="T4" s="189"/>
      <c r="U4" s="189"/>
      <c r="V4" s="189"/>
      <c r="W4" s="189"/>
      <c r="X4" s="189"/>
      <c r="Y4" s="189"/>
      <c r="Z4" s="189"/>
      <c r="AA4" s="189"/>
      <c r="AB4" s="70"/>
      <c r="AC4" s="70"/>
      <c r="AD4" s="70"/>
      <c r="AE4" s="70"/>
      <c r="AF4" s="70"/>
      <c r="AG4" s="70"/>
      <c r="AH4" s="70"/>
      <c r="AI4" s="70"/>
      <c r="AJ4" s="70"/>
      <c r="AK4" s="70"/>
      <c r="AL4" s="70"/>
      <c r="AM4" s="70"/>
      <c r="AN4" s="70"/>
      <c r="AO4" s="70"/>
      <c r="AP4" s="70"/>
      <c r="AQ4" s="70"/>
      <c r="AR4" s="70"/>
      <c r="AS4" s="70"/>
    </row>
    <row r="5" spans="1:45" s="71" customFormat="1" ht="15.95" customHeight="1">
      <c r="A5" s="72"/>
      <c r="B5" s="57" t="s">
        <v>47</v>
      </c>
      <c r="C5" s="42" t="s">
        <v>48</v>
      </c>
      <c r="D5" s="90" t="s">
        <v>49</v>
      </c>
      <c r="E5" s="76" t="s">
        <v>20</v>
      </c>
      <c r="F5" s="69">
        <f>IF(E5="Ja",10,0)</f>
        <v>0</v>
      </c>
      <c r="G5" s="73"/>
      <c r="H5" s="263"/>
      <c r="I5" s="34">
        <f>IF(G5&lt;"a",0,1)</f>
        <v>0</v>
      </c>
      <c r="J5" s="34"/>
      <c r="K5" s="34"/>
      <c r="L5" s="34"/>
      <c r="M5" s="34"/>
      <c r="N5" s="34"/>
      <c r="O5" s="34"/>
      <c r="P5" s="34"/>
      <c r="Q5" s="34"/>
      <c r="R5" s="189"/>
      <c r="S5" s="189"/>
      <c r="T5" s="189"/>
      <c r="U5" s="189"/>
      <c r="V5" s="189"/>
      <c r="W5" s="189"/>
      <c r="X5" s="189"/>
      <c r="Y5" s="189"/>
      <c r="Z5" s="189"/>
      <c r="AA5" s="189"/>
      <c r="AB5" s="70"/>
      <c r="AC5" s="70"/>
      <c r="AD5" s="70"/>
      <c r="AE5" s="70"/>
      <c r="AF5" s="70"/>
      <c r="AG5" s="70"/>
      <c r="AH5" s="70"/>
      <c r="AI5" s="70"/>
      <c r="AJ5" s="70"/>
      <c r="AK5" s="70"/>
      <c r="AL5" s="70"/>
      <c r="AM5" s="70"/>
      <c r="AN5" s="70"/>
      <c r="AO5" s="70"/>
      <c r="AP5" s="70"/>
      <c r="AQ5" s="70"/>
      <c r="AR5" s="70"/>
      <c r="AS5" s="70"/>
    </row>
    <row r="6" spans="1:45" ht="15.95" customHeight="1">
      <c r="A6" s="72"/>
      <c r="B6" s="57" t="s">
        <v>50</v>
      </c>
      <c r="C6" s="59" t="s">
        <v>51</v>
      </c>
      <c r="D6" s="157" t="s">
        <v>44</v>
      </c>
      <c r="E6" s="76" t="s">
        <v>20</v>
      </c>
      <c r="F6" s="160"/>
      <c r="G6" s="256"/>
      <c r="H6" s="263">
        <f t="shared" si="0"/>
        <v>1</v>
      </c>
    </row>
    <row r="7" spans="1:45" s="71" customFormat="1" ht="46.5">
      <c r="A7" s="72"/>
      <c r="B7" s="358" t="s">
        <v>52</v>
      </c>
      <c r="C7" s="253" t="s">
        <v>53</v>
      </c>
      <c r="D7" s="355" t="s">
        <v>44</v>
      </c>
      <c r="E7" s="361" t="s">
        <v>20</v>
      </c>
      <c r="F7" s="257"/>
      <c r="G7" s="264"/>
      <c r="H7" s="263">
        <f t="shared" si="0"/>
        <v>1</v>
      </c>
      <c r="I7" s="34"/>
      <c r="J7" s="34"/>
      <c r="K7" s="34"/>
      <c r="L7" s="34"/>
      <c r="M7" s="34"/>
      <c r="N7" s="34"/>
      <c r="O7" s="34"/>
      <c r="P7" s="34"/>
      <c r="Q7" s="34"/>
      <c r="R7" s="189"/>
      <c r="S7" s="189"/>
      <c r="T7" s="189"/>
      <c r="U7" s="189"/>
      <c r="V7" s="189"/>
      <c r="W7" s="189"/>
      <c r="X7" s="189"/>
      <c r="Y7" s="189"/>
      <c r="Z7" s="189"/>
      <c r="AA7" s="189"/>
      <c r="AB7" s="70"/>
      <c r="AC7" s="70"/>
      <c r="AD7" s="70"/>
      <c r="AE7" s="70"/>
      <c r="AF7" s="70"/>
      <c r="AG7" s="70"/>
      <c r="AH7" s="70"/>
      <c r="AI7" s="70"/>
      <c r="AJ7" s="70"/>
      <c r="AK7" s="70"/>
      <c r="AL7" s="70"/>
      <c r="AM7" s="70"/>
      <c r="AN7" s="70"/>
      <c r="AO7" s="70"/>
      <c r="AP7" s="70"/>
      <c r="AQ7" s="70"/>
      <c r="AR7" s="70"/>
      <c r="AS7" s="70"/>
    </row>
    <row r="8" spans="1:45" ht="12.75" customHeight="1">
      <c r="A8" s="72"/>
      <c r="B8" s="359"/>
      <c r="C8" s="254" t="s">
        <v>54</v>
      </c>
      <c r="D8" s="356"/>
      <c r="E8" s="362"/>
      <c r="F8" s="258"/>
      <c r="G8" s="265"/>
    </row>
    <row r="9" spans="1:45" ht="12.75" customHeight="1">
      <c r="A9" s="72"/>
      <c r="B9" s="359"/>
      <c r="C9" s="255" t="s">
        <v>55</v>
      </c>
      <c r="D9" s="356"/>
      <c r="E9" s="362"/>
      <c r="F9" s="258"/>
      <c r="G9" s="265"/>
    </row>
    <row r="10" spans="1:45" ht="12.75" customHeight="1">
      <c r="A10" s="72"/>
      <c r="B10" s="359"/>
      <c r="C10" s="255" t="s">
        <v>56</v>
      </c>
      <c r="D10" s="356"/>
      <c r="E10" s="362"/>
      <c r="F10" s="258"/>
      <c r="G10" s="265"/>
    </row>
    <row r="11" spans="1:45" ht="12.75" customHeight="1">
      <c r="A11" s="72"/>
      <c r="B11" s="359"/>
      <c r="C11" s="255" t="s">
        <v>57</v>
      </c>
      <c r="D11" s="356"/>
      <c r="E11" s="362"/>
      <c r="F11" s="258"/>
      <c r="G11" s="265"/>
    </row>
    <row r="12" spans="1:45" ht="12.75" customHeight="1">
      <c r="A12" s="72"/>
      <c r="B12" s="359"/>
      <c r="C12" s="255" t="s">
        <v>58</v>
      </c>
      <c r="D12" s="356"/>
      <c r="E12" s="362"/>
      <c r="F12" s="258"/>
      <c r="G12" s="265"/>
    </row>
    <row r="13" spans="1:45" ht="12.75" customHeight="1">
      <c r="A13" s="72"/>
      <c r="B13" s="359"/>
      <c r="C13" s="255" t="s">
        <v>59</v>
      </c>
      <c r="D13" s="356"/>
      <c r="E13" s="362"/>
      <c r="F13" s="258"/>
      <c r="G13" s="265"/>
    </row>
    <row r="14" spans="1:45" ht="12.75" customHeight="1">
      <c r="A14" s="72"/>
      <c r="B14" s="359"/>
      <c r="C14" s="255" t="s">
        <v>60</v>
      </c>
      <c r="D14" s="356"/>
      <c r="E14" s="362"/>
      <c r="F14" s="258"/>
      <c r="G14" s="265"/>
    </row>
    <row r="15" spans="1:45" ht="12.75" customHeight="1">
      <c r="A15" s="72"/>
      <c r="B15" s="359"/>
      <c r="C15" s="255" t="s">
        <v>61</v>
      </c>
      <c r="D15" s="356"/>
      <c r="E15" s="362"/>
      <c r="F15" s="258"/>
      <c r="G15" s="265"/>
    </row>
    <row r="16" spans="1:45" ht="12.75" customHeight="1">
      <c r="A16" s="72"/>
      <c r="B16" s="359"/>
      <c r="C16" s="255" t="s">
        <v>62</v>
      </c>
      <c r="D16" s="356"/>
      <c r="E16" s="362"/>
      <c r="F16" s="258"/>
      <c r="G16" s="265"/>
    </row>
    <row r="17" spans="1:8" ht="12.75" customHeight="1">
      <c r="A17" s="72"/>
      <c r="B17" s="359"/>
      <c r="C17" s="255" t="s">
        <v>63</v>
      </c>
      <c r="D17" s="356"/>
      <c r="E17" s="362"/>
      <c r="F17" s="258"/>
      <c r="G17" s="265"/>
    </row>
    <row r="18" spans="1:8" ht="12.75" customHeight="1">
      <c r="A18" s="72"/>
      <c r="B18" s="359"/>
      <c r="C18" s="255" t="s">
        <v>64</v>
      </c>
      <c r="D18" s="356"/>
      <c r="E18" s="362"/>
      <c r="F18" s="258"/>
      <c r="G18" s="265"/>
    </row>
    <row r="19" spans="1:8" ht="12.75" customHeight="1">
      <c r="A19" s="72"/>
      <c r="B19" s="359"/>
      <c r="C19" s="255" t="s">
        <v>65</v>
      </c>
      <c r="D19" s="356"/>
      <c r="E19" s="362"/>
      <c r="F19" s="258"/>
      <c r="G19" s="265"/>
    </row>
    <row r="20" spans="1:8" ht="12.75" customHeight="1">
      <c r="A20" s="72"/>
      <c r="B20" s="359"/>
      <c r="C20" s="255" t="s">
        <v>66</v>
      </c>
      <c r="D20" s="356"/>
      <c r="E20" s="362"/>
      <c r="F20" s="258"/>
      <c r="G20" s="265"/>
    </row>
    <row r="21" spans="1:8" ht="12.75" customHeight="1">
      <c r="A21" s="72"/>
      <c r="B21" s="359"/>
      <c r="C21" s="255" t="s">
        <v>67</v>
      </c>
      <c r="D21" s="356"/>
      <c r="E21" s="362"/>
      <c r="F21" s="258"/>
      <c r="G21" s="265"/>
    </row>
    <row r="22" spans="1:8" ht="12.75" customHeight="1">
      <c r="A22" s="72"/>
      <c r="B22" s="359"/>
      <c r="C22" s="255" t="s">
        <v>68</v>
      </c>
      <c r="D22" s="356"/>
      <c r="E22" s="362"/>
      <c r="F22" s="258"/>
      <c r="G22" s="265"/>
    </row>
    <row r="23" spans="1:8" ht="12.75" customHeight="1">
      <c r="A23" s="72"/>
      <c r="B23" s="359"/>
      <c r="C23" s="255" t="s">
        <v>69</v>
      </c>
      <c r="D23" s="356"/>
      <c r="E23" s="362"/>
      <c r="F23" s="258"/>
      <c r="G23" s="265"/>
    </row>
    <row r="24" spans="1:8" ht="12.75" customHeight="1">
      <c r="A24" s="72"/>
      <c r="B24" s="359"/>
      <c r="C24" s="255" t="s">
        <v>70</v>
      </c>
      <c r="D24" s="356"/>
      <c r="E24" s="362"/>
      <c r="F24" s="258"/>
      <c r="G24" s="265"/>
    </row>
    <row r="25" spans="1:8" ht="12.75" customHeight="1">
      <c r="A25" s="72"/>
      <c r="B25" s="359"/>
      <c r="C25" s="255" t="s">
        <v>71</v>
      </c>
      <c r="D25" s="356"/>
      <c r="E25" s="362"/>
      <c r="F25" s="258"/>
      <c r="G25" s="265"/>
    </row>
    <row r="26" spans="1:8" ht="12.75" customHeight="1">
      <c r="A26" s="72"/>
      <c r="B26" s="359"/>
      <c r="C26" s="255" t="s">
        <v>72</v>
      </c>
      <c r="D26" s="356"/>
      <c r="E26" s="362"/>
      <c r="F26" s="258"/>
      <c r="G26" s="265"/>
    </row>
    <row r="27" spans="1:8" ht="12.75" customHeight="1">
      <c r="A27" s="72"/>
      <c r="B27" s="359"/>
      <c r="C27" s="255" t="s">
        <v>73</v>
      </c>
      <c r="D27" s="356"/>
      <c r="E27" s="362"/>
      <c r="F27" s="258"/>
      <c r="G27" s="265"/>
    </row>
    <row r="28" spans="1:8" ht="12.75" customHeight="1">
      <c r="A28" s="72"/>
      <c r="B28" s="359"/>
      <c r="C28" s="255" t="s">
        <v>74</v>
      </c>
      <c r="D28" s="356"/>
      <c r="E28" s="362"/>
      <c r="F28" s="258"/>
      <c r="G28" s="265"/>
    </row>
    <row r="29" spans="1:8" ht="12.75" customHeight="1">
      <c r="A29" s="72"/>
      <c r="B29" s="360"/>
      <c r="C29" s="255" t="s">
        <v>75</v>
      </c>
      <c r="D29" s="357"/>
      <c r="E29" s="363"/>
      <c r="F29" s="259"/>
      <c r="G29" s="266"/>
    </row>
    <row r="30" spans="1:8" ht="28.5" customHeight="1">
      <c r="A30" s="364"/>
      <c r="B30" s="358" t="s">
        <v>76</v>
      </c>
      <c r="C30" s="49" t="s">
        <v>77</v>
      </c>
      <c r="D30" s="366" t="s">
        <v>78</v>
      </c>
      <c r="E30" s="369" t="s">
        <v>20</v>
      </c>
      <c r="F30" s="346"/>
      <c r="G30" s="347"/>
      <c r="H30" s="263">
        <f t="shared" si="0"/>
        <v>1</v>
      </c>
    </row>
    <row r="31" spans="1:8" ht="12.75" customHeight="1">
      <c r="A31" s="364"/>
      <c r="B31" s="359"/>
      <c r="C31" s="50" t="s">
        <v>79</v>
      </c>
      <c r="D31" s="367"/>
      <c r="E31" s="370"/>
      <c r="F31" s="348"/>
      <c r="G31" s="349"/>
    </row>
    <row r="32" spans="1:8" ht="12.75" customHeight="1">
      <c r="A32" s="364"/>
      <c r="B32" s="359"/>
      <c r="C32" s="45" t="s">
        <v>80</v>
      </c>
      <c r="D32" s="367"/>
      <c r="E32" s="370"/>
      <c r="F32" s="348"/>
      <c r="G32" s="349"/>
    </row>
    <row r="33" spans="1:8" ht="12.75" customHeight="1">
      <c r="A33" s="364"/>
      <c r="B33" s="359"/>
      <c r="C33" s="51" t="s">
        <v>81</v>
      </c>
      <c r="D33" s="367"/>
      <c r="E33" s="370"/>
      <c r="F33" s="348"/>
      <c r="G33" s="349"/>
    </row>
    <row r="34" spans="1:8" ht="12.75" customHeight="1">
      <c r="A34" s="364"/>
      <c r="B34" s="359"/>
      <c r="C34" s="51" t="s">
        <v>82</v>
      </c>
      <c r="D34" s="367"/>
      <c r="E34" s="370"/>
      <c r="F34" s="348"/>
      <c r="G34" s="349"/>
    </row>
    <row r="35" spans="1:8" ht="12.75" customHeight="1">
      <c r="A35" s="364"/>
      <c r="B35" s="359"/>
      <c r="C35" s="51" t="s">
        <v>83</v>
      </c>
      <c r="D35" s="367"/>
      <c r="E35" s="370"/>
      <c r="F35" s="348"/>
      <c r="G35" s="349"/>
    </row>
    <row r="36" spans="1:8" ht="30.2" customHeight="1">
      <c r="A36" s="364"/>
      <c r="B36" s="359"/>
      <c r="C36" s="51" t="s">
        <v>84</v>
      </c>
      <c r="D36" s="367"/>
      <c r="E36" s="370"/>
      <c r="F36" s="348"/>
      <c r="G36" s="349"/>
    </row>
    <row r="37" spans="1:8" ht="12.75" customHeight="1">
      <c r="A37" s="364"/>
      <c r="B37" s="359"/>
      <c r="C37" s="51" t="s">
        <v>85</v>
      </c>
      <c r="D37" s="367"/>
      <c r="E37" s="370"/>
      <c r="F37" s="348"/>
      <c r="G37" s="349"/>
    </row>
    <row r="38" spans="1:8" ht="12.75" customHeight="1">
      <c r="A38" s="364"/>
      <c r="B38" s="359"/>
      <c r="C38" s="51" t="s">
        <v>86</v>
      </c>
      <c r="D38" s="367"/>
      <c r="E38" s="370"/>
      <c r="F38" s="348"/>
      <c r="G38" s="349"/>
    </row>
    <row r="39" spans="1:8" ht="12.75" customHeight="1">
      <c r="A39" s="364"/>
      <c r="B39" s="359"/>
      <c r="C39" s="51" t="s">
        <v>87</v>
      </c>
      <c r="D39" s="367"/>
      <c r="E39" s="370"/>
      <c r="F39" s="348"/>
      <c r="G39" s="349"/>
    </row>
    <row r="40" spans="1:8" ht="12.75" customHeight="1">
      <c r="A40" s="364"/>
      <c r="B40" s="359"/>
      <c r="C40" s="51" t="s">
        <v>88</v>
      </c>
      <c r="D40" s="367"/>
      <c r="E40" s="370"/>
      <c r="F40" s="348"/>
      <c r="G40" s="349"/>
    </row>
    <row r="41" spans="1:8" ht="12.75" customHeight="1">
      <c r="A41" s="365"/>
      <c r="B41" s="360"/>
      <c r="C41" s="52" t="s">
        <v>89</v>
      </c>
      <c r="D41" s="368"/>
      <c r="E41" s="371"/>
      <c r="F41" s="350"/>
      <c r="G41" s="351"/>
    </row>
    <row r="42" spans="1:8" ht="84.75" customHeight="1">
      <c r="A42" s="35"/>
      <c r="B42" s="57" t="s">
        <v>90</v>
      </c>
      <c r="C42" s="53" t="s">
        <v>91</v>
      </c>
      <c r="D42" s="90" t="s">
        <v>78</v>
      </c>
      <c r="E42" s="76" t="s">
        <v>20</v>
      </c>
      <c r="H42" s="263">
        <f t="shared" si="0"/>
        <v>1</v>
      </c>
    </row>
    <row r="43" spans="1:8" ht="15.95" customHeight="1">
      <c r="A43" s="35"/>
      <c r="B43" s="57" t="s">
        <v>92</v>
      </c>
      <c r="C43" s="54" t="s">
        <v>93</v>
      </c>
      <c r="D43" s="90" t="s">
        <v>78</v>
      </c>
      <c r="E43" s="76" t="s">
        <v>20</v>
      </c>
      <c r="H43" s="263">
        <f t="shared" si="0"/>
        <v>1</v>
      </c>
    </row>
    <row r="44" spans="1:8" ht="42" customHeight="1">
      <c r="A44" s="35"/>
      <c r="B44" s="78" t="s">
        <v>94</v>
      </c>
      <c r="C44" s="54" t="s">
        <v>95</v>
      </c>
      <c r="D44" s="90" t="s">
        <v>78</v>
      </c>
      <c r="E44" s="76" t="s">
        <v>20</v>
      </c>
      <c r="H44" s="263">
        <f t="shared" si="0"/>
        <v>1</v>
      </c>
    </row>
    <row r="45" spans="1:8" ht="29.25" customHeight="1">
      <c r="A45" s="35"/>
      <c r="B45" s="57" t="s">
        <v>96</v>
      </c>
      <c r="C45" s="54" t="s">
        <v>97</v>
      </c>
      <c r="D45" s="90" t="s">
        <v>78</v>
      </c>
      <c r="E45" s="76" t="s">
        <v>20</v>
      </c>
      <c r="H45" s="263">
        <f t="shared" si="0"/>
        <v>1</v>
      </c>
    </row>
    <row r="46" spans="1:8" ht="29.25" customHeight="1">
      <c r="A46" s="35"/>
      <c r="B46" s="57" t="s">
        <v>98</v>
      </c>
      <c r="C46" s="54" t="s">
        <v>99</v>
      </c>
      <c r="D46" s="90" t="s">
        <v>78</v>
      </c>
      <c r="E46" s="76" t="s">
        <v>20</v>
      </c>
      <c r="H46" s="263">
        <f t="shared" si="0"/>
        <v>1</v>
      </c>
    </row>
    <row r="47" spans="1:8" ht="29.25" customHeight="1">
      <c r="A47" s="35"/>
      <c r="B47" s="78" t="s">
        <v>100</v>
      </c>
      <c r="C47" s="54" t="s">
        <v>101</v>
      </c>
      <c r="D47" s="90" t="s">
        <v>78</v>
      </c>
      <c r="E47" s="76" t="s">
        <v>20</v>
      </c>
      <c r="H47" s="263">
        <f t="shared" si="0"/>
        <v>1</v>
      </c>
    </row>
    <row r="48" spans="1:8" ht="29.25" customHeight="1">
      <c r="A48" s="35"/>
      <c r="B48" s="57" t="s">
        <v>102</v>
      </c>
      <c r="C48" s="54" t="s">
        <v>103</v>
      </c>
      <c r="D48" s="90" t="s">
        <v>78</v>
      </c>
      <c r="E48" s="76" t="s">
        <v>20</v>
      </c>
      <c r="H48" s="263">
        <f t="shared" si="0"/>
        <v>1</v>
      </c>
    </row>
    <row r="49" spans="1:8" ht="15.95" customHeight="1">
      <c r="A49" s="35"/>
      <c r="B49" s="78" t="s">
        <v>104</v>
      </c>
      <c r="C49" s="54" t="s">
        <v>105</v>
      </c>
      <c r="D49" s="90" t="s">
        <v>78</v>
      </c>
      <c r="E49" s="76" t="s">
        <v>20</v>
      </c>
      <c r="H49" s="263">
        <f t="shared" si="0"/>
        <v>1</v>
      </c>
    </row>
    <row r="50" spans="1:8" ht="29.25" customHeight="1">
      <c r="A50" s="35"/>
      <c r="B50" s="57" t="s">
        <v>106</v>
      </c>
      <c r="C50" s="54" t="s">
        <v>107</v>
      </c>
      <c r="D50" s="90" t="s">
        <v>78</v>
      </c>
      <c r="E50" s="76" t="s">
        <v>20</v>
      </c>
      <c r="H50" s="263">
        <f t="shared" si="0"/>
        <v>1</v>
      </c>
    </row>
    <row r="51" spans="1:8" ht="15.95" customHeight="1">
      <c r="A51" s="35"/>
      <c r="B51" s="78" t="s">
        <v>108</v>
      </c>
      <c r="C51" s="54" t="s">
        <v>109</v>
      </c>
      <c r="D51" s="90" t="s">
        <v>78</v>
      </c>
      <c r="E51" s="76" t="s">
        <v>20</v>
      </c>
      <c r="H51" s="263">
        <f t="shared" si="0"/>
        <v>1</v>
      </c>
    </row>
    <row r="52" spans="1:8" ht="29.25" customHeight="1">
      <c r="A52" s="35"/>
      <c r="B52" s="57" t="s">
        <v>110</v>
      </c>
      <c r="C52" s="54" t="s">
        <v>111</v>
      </c>
      <c r="D52" s="90" t="s">
        <v>78</v>
      </c>
      <c r="E52" s="76" t="s">
        <v>20</v>
      </c>
      <c r="H52" s="263">
        <f t="shared" si="0"/>
        <v>1</v>
      </c>
    </row>
    <row r="53" spans="1:8" ht="29.25" customHeight="1">
      <c r="A53" s="35"/>
      <c r="B53" s="78" t="s">
        <v>112</v>
      </c>
      <c r="C53" s="54" t="s">
        <v>113</v>
      </c>
      <c r="D53" s="90" t="s">
        <v>78</v>
      </c>
      <c r="E53" s="76" t="s">
        <v>20</v>
      </c>
      <c r="H53" s="263">
        <f t="shared" si="0"/>
        <v>1</v>
      </c>
    </row>
    <row r="54" spans="1:8" ht="15.95" customHeight="1">
      <c r="B54" s="78" t="s">
        <v>114</v>
      </c>
      <c r="C54" s="54" t="s">
        <v>115</v>
      </c>
      <c r="D54" s="90" t="s">
        <v>78</v>
      </c>
      <c r="E54" s="76" t="s">
        <v>20</v>
      </c>
      <c r="H54" s="263">
        <f t="shared" si="0"/>
        <v>1</v>
      </c>
    </row>
    <row r="55" spans="1:8" ht="15.95" customHeight="1">
      <c r="B55" s="78" t="s">
        <v>116</v>
      </c>
      <c r="C55" s="54" t="s">
        <v>117</v>
      </c>
      <c r="D55" s="90" t="s">
        <v>78</v>
      </c>
      <c r="E55" s="76" t="s">
        <v>20</v>
      </c>
      <c r="H55" s="263">
        <f t="shared" si="0"/>
        <v>1</v>
      </c>
    </row>
    <row r="56" spans="1:8" ht="15.95" customHeight="1">
      <c r="B56" s="78" t="s">
        <v>118</v>
      </c>
      <c r="C56" s="43" t="s">
        <v>119</v>
      </c>
      <c r="D56" s="90" t="s">
        <v>78</v>
      </c>
      <c r="E56" s="76" t="s">
        <v>20</v>
      </c>
      <c r="H56" s="263">
        <f t="shared" si="0"/>
        <v>1</v>
      </c>
    </row>
    <row r="57" spans="1:8" ht="15.95" customHeight="1">
      <c r="B57" s="78" t="s">
        <v>120</v>
      </c>
      <c r="C57" s="43" t="s">
        <v>121</v>
      </c>
      <c r="D57" s="90" t="s">
        <v>78</v>
      </c>
      <c r="E57" s="76" t="s">
        <v>20</v>
      </c>
      <c r="H57" s="263">
        <f t="shared" si="0"/>
        <v>1</v>
      </c>
    </row>
    <row r="58" spans="1:8" ht="29.25" customHeight="1">
      <c r="B58" s="78" t="s">
        <v>122</v>
      </c>
      <c r="C58" s="43" t="s">
        <v>123</v>
      </c>
      <c r="D58" s="90" t="s">
        <v>78</v>
      </c>
      <c r="E58" s="76" t="s">
        <v>20</v>
      </c>
      <c r="H58" s="263">
        <f t="shared" si="0"/>
        <v>1</v>
      </c>
    </row>
    <row r="59" spans="1:8" ht="42" customHeight="1">
      <c r="B59" s="78" t="s">
        <v>124</v>
      </c>
      <c r="C59" s="43" t="s">
        <v>125</v>
      </c>
      <c r="D59" s="90" t="s">
        <v>78</v>
      </c>
      <c r="E59" s="76" t="s">
        <v>20</v>
      </c>
      <c r="H59" s="263">
        <f t="shared" si="0"/>
        <v>1</v>
      </c>
    </row>
    <row r="60" spans="1:8" ht="29.25" customHeight="1">
      <c r="B60" s="78" t="s">
        <v>126</v>
      </c>
      <c r="C60" s="43" t="s">
        <v>127</v>
      </c>
      <c r="D60" s="90" t="s">
        <v>78</v>
      </c>
      <c r="E60" s="76" t="s">
        <v>20</v>
      </c>
      <c r="H60" s="263">
        <f t="shared" si="0"/>
        <v>1</v>
      </c>
    </row>
    <row r="61" spans="1:8" ht="15.95" customHeight="1">
      <c r="B61" s="78" t="s">
        <v>128</v>
      </c>
      <c r="C61" s="43" t="s">
        <v>129</v>
      </c>
      <c r="D61" s="90" t="s">
        <v>78</v>
      </c>
      <c r="E61" s="76" t="s">
        <v>20</v>
      </c>
      <c r="H61" s="263">
        <f t="shared" si="0"/>
        <v>1</v>
      </c>
    </row>
    <row r="62" spans="1:8" ht="29.25" customHeight="1">
      <c r="B62" s="78" t="s">
        <v>130</v>
      </c>
      <c r="C62" s="43" t="s">
        <v>131</v>
      </c>
      <c r="D62" s="90" t="s">
        <v>78</v>
      </c>
      <c r="E62" s="76" t="s">
        <v>20</v>
      </c>
      <c r="H62" s="263">
        <f t="shared" si="0"/>
        <v>1</v>
      </c>
    </row>
    <row r="63" spans="1:8" ht="29.25" customHeight="1">
      <c r="B63" s="78" t="s">
        <v>132</v>
      </c>
      <c r="C63" s="43" t="s">
        <v>133</v>
      </c>
      <c r="D63" s="90" t="s">
        <v>78</v>
      </c>
      <c r="E63" s="76" t="s">
        <v>20</v>
      </c>
      <c r="H63" s="263">
        <f t="shared" si="0"/>
        <v>1</v>
      </c>
    </row>
    <row r="64" spans="1:8" ht="15.95" customHeight="1">
      <c r="B64" s="78" t="s">
        <v>134</v>
      </c>
      <c r="C64" s="43" t="s">
        <v>135</v>
      </c>
      <c r="D64" s="90" t="s">
        <v>78</v>
      </c>
      <c r="E64" s="76" t="s">
        <v>20</v>
      </c>
      <c r="H64" s="263">
        <f t="shared" si="0"/>
        <v>1</v>
      </c>
    </row>
    <row r="65" spans="2:8" ht="15.95" customHeight="1">
      <c r="B65" s="78" t="s">
        <v>136</v>
      </c>
      <c r="C65" s="43" t="s">
        <v>137</v>
      </c>
      <c r="D65" s="90" t="s">
        <v>78</v>
      </c>
      <c r="E65" s="76" t="s">
        <v>20</v>
      </c>
      <c r="H65" s="263">
        <f t="shared" si="0"/>
        <v>1</v>
      </c>
    </row>
    <row r="66" spans="2:8" ht="29.25" customHeight="1">
      <c r="B66" s="78" t="s">
        <v>138</v>
      </c>
      <c r="C66" s="43" t="s">
        <v>139</v>
      </c>
      <c r="D66" s="90" t="s">
        <v>78</v>
      </c>
      <c r="E66" s="76" t="s">
        <v>20</v>
      </c>
      <c r="H66" s="263">
        <f t="shared" ref="H66:H84" si="1">IF(E66="Nee",1,0)</f>
        <v>1</v>
      </c>
    </row>
    <row r="67" spans="2:8" ht="42" customHeight="1">
      <c r="B67" s="78" t="s">
        <v>140</v>
      </c>
      <c r="C67" s="43" t="s">
        <v>141</v>
      </c>
      <c r="D67" s="90" t="s">
        <v>78</v>
      </c>
      <c r="E67" s="76" t="s">
        <v>20</v>
      </c>
      <c r="H67" s="263">
        <f t="shared" si="1"/>
        <v>1</v>
      </c>
    </row>
    <row r="68" spans="2:8" ht="29.25" customHeight="1">
      <c r="B68" s="78" t="s">
        <v>142</v>
      </c>
      <c r="C68" s="43" t="s">
        <v>143</v>
      </c>
      <c r="D68" s="90" t="s">
        <v>78</v>
      </c>
      <c r="E68" s="76" t="s">
        <v>20</v>
      </c>
      <c r="H68" s="263">
        <f t="shared" si="1"/>
        <v>1</v>
      </c>
    </row>
    <row r="69" spans="2:8" ht="15.95" customHeight="1">
      <c r="B69" s="78" t="s">
        <v>144</v>
      </c>
      <c r="C69" s="43" t="s">
        <v>145</v>
      </c>
      <c r="D69" s="90" t="s">
        <v>78</v>
      </c>
      <c r="E69" s="76" t="s">
        <v>20</v>
      </c>
      <c r="H69" s="263">
        <f t="shared" si="1"/>
        <v>1</v>
      </c>
    </row>
    <row r="70" spans="2:8" ht="15.95" customHeight="1">
      <c r="B70" s="78" t="s">
        <v>146</v>
      </c>
      <c r="C70" s="43" t="s">
        <v>147</v>
      </c>
      <c r="D70" s="90" t="s">
        <v>78</v>
      </c>
      <c r="E70" s="76" t="s">
        <v>20</v>
      </c>
      <c r="H70" s="263">
        <f t="shared" si="1"/>
        <v>1</v>
      </c>
    </row>
    <row r="71" spans="2:8" ht="42" customHeight="1">
      <c r="B71" s="78" t="s">
        <v>148</v>
      </c>
      <c r="C71" s="43" t="s">
        <v>149</v>
      </c>
      <c r="D71" s="90" t="s">
        <v>78</v>
      </c>
      <c r="E71" s="76" t="s">
        <v>20</v>
      </c>
      <c r="H71" s="263">
        <f t="shared" si="1"/>
        <v>1</v>
      </c>
    </row>
    <row r="72" spans="2:8" ht="15.95" customHeight="1">
      <c r="B72" s="78" t="s">
        <v>150</v>
      </c>
      <c r="C72" s="43" t="s">
        <v>151</v>
      </c>
      <c r="D72" s="90" t="s">
        <v>78</v>
      </c>
      <c r="E72" s="76" t="s">
        <v>20</v>
      </c>
      <c r="H72" s="263">
        <f t="shared" si="1"/>
        <v>1</v>
      </c>
    </row>
    <row r="73" spans="2:8" ht="29.25" customHeight="1">
      <c r="B73" s="78" t="s">
        <v>152</v>
      </c>
      <c r="C73" s="43" t="s">
        <v>153</v>
      </c>
      <c r="D73" s="90" t="s">
        <v>78</v>
      </c>
      <c r="E73" s="76" t="s">
        <v>20</v>
      </c>
      <c r="H73" s="263">
        <f t="shared" si="1"/>
        <v>1</v>
      </c>
    </row>
    <row r="74" spans="2:8" ht="15.95" customHeight="1">
      <c r="B74" s="78" t="s">
        <v>154</v>
      </c>
      <c r="C74" s="43" t="s">
        <v>155</v>
      </c>
      <c r="D74" s="90" t="s">
        <v>78</v>
      </c>
      <c r="E74" s="76" t="s">
        <v>20</v>
      </c>
      <c r="H74" s="263">
        <f t="shared" si="1"/>
        <v>1</v>
      </c>
    </row>
    <row r="75" spans="2:8" ht="15.95" customHeight="1">
      <c r="B75" s="78" t="s">
        <v>156</v>
      </c>
      <c r="C75" s="43" t="s">
        <v>157</v>
      </c>
      <c r="D75" s="90" t="s">
        <v>78</v>
      </c>
      <c r="E75" s="76" t="s">
        <v>20</v>
      </c>
      <c r="H75" s="263">
        <f t="shared" si="1"/>
        <v>1</v>
      </c>
    </row>
    <row r="76" spans="2:8" ht="29.25" customHeight="1">
      <c r="B76" s="78" t="s">
        <v>158</v>
      </c>
      <c r="C76" s="43" t="s">
        <v>159</v>
      </c>
      <c r="D76" s="90" t="s">
        <v>78</v>
      </c>
      <c r="E76" s="76" t="s">
        <v>20</v>
      </c>
      <c r="H76" s="263">
        <f t="shared" si="1"/>
        <v>1</v>
      </c>
    </row>
    <row r="77" spans="2:8" ht="42" customHeight="1">
      <c r="B77" s="78" t="s">
        <v>160</v>
      </c>
      <c r="C77" s="43" t="s">
        <v>161</v>
      </c>
      <c r="D77" s="90" t="s">
        <v>78</v>
      </c>
      <c r="E77" s="76" t="s">
        <v>20</v>
      </c>
      <c r="H77" s="263">
        <f t="shared" si="1"/>
        <v>1</v>
      </c>
    </row>
    <row r="78" spans="2:8" ht="15.95" customHeight="1">
      <c r="B78" s="78" t="s">
        <v>162</v>
      </c>
      <c r="C78" s="43" t="s">
        <v>163</v>
      </c>
      <c r="D78" s="90" t="s">
        <v>78</v>
      </c>
      <c r="E78" s="76" t="s">
        <v>20</v>
      </c>
      <c r="H78" s="263">
        <f t="shared" si="1"/>
        <v>1</v>
      </c>
    </row>
    <row r="79" spans="2:8" ht="42" customHeight="1">
      <c r="B79" s="78" t="s">
        <v>164</v>
      </c>
      <c r="C79" s="43" t="s">
        <v>165</v>
      </c>
      <c r="D79" s="90" t="s">
        <v>78</v>
      </c>
      <c r="E79" s="76" t="s">
        <v>20</v>
      </c>
      <c r="H79" s="263">
        <f t="shared" si="1"/>
        <v>1</v>
      </c>
    </row>
    <row r="80" spans="2:8" ht="29.25" customHeight="1">
      <c r="B80" s="78" t="s">
        <v>166</v>
      </c>
      <c r="C80" s="43" t="s">
        <v>167</v>
      </c>
      <c r="D80" s="90" t="s">
        <v>78</v>
      </c>
      <c r="E80" s="76" t="s">
        <v>20</v>
      </c>
      <c r="H80" s="263">
        <f t="shared" si="1"/>
        <v>1</v>
      </c>
    </row>
    <row r="81" spans="1:9" ht="29.25" customHeight="1">
      <c r="B81" s="78" t="s">
        <v>168</v>
      </c>
      <c r="C81" s="43" t="s">
        <v>169</v>
      </c>
      <c r="D81" s="90" t="s">
        <v>78</v>
      </c>
      <c r="E81" s="76" t="s">
        <v>20</v>
      </c>
      <c r="H81" s="263">
        <f t="shared" si="1"/>
        <v>1</v>
      </c>
    </row>
    <row r="82" spans="1:9" ht="29.25" customHeight="1">
      <c r="B82" s="78" t="s">
        <v>170</v>
      </c>
      <c r="C82" s="174" t="s">
        <v>171</v>
      </c>
      <c r="D82" s="90" t="s">
        <v>49</v>
      </c>
      <c r="E82" s="76" t="s">
        <v>20</v>
      </c>
      <c r="F82" s="65">
        <f>IF(E82="Ja",15,0)</f>
        <v>0</v>
      </c>
      <c r="G82" s="73"/>
      <c r="I82" s="34">
        <f>IF(G82&lt;"a",0,1)</f>
        <v>0</v>
      </c>
    </row>
    <row r="83" spans="1:9" ht="36" customHeight="1">
      <c r="A83" s="158"/>
      <c r="B83" s="167" t="s">
        <v>172</v>
      </c>
      <c r="C83" s="62" t="s">
        <v>173</v>
      </c>
      <c r="D83" s="157" t="s">
        <v>49</v>
      </c>
      <c r="E83" s="76" t="s">
        <v>20</v>
      </c>
      <c r="F83" s="160">
        <f>IF(E83="Ja",20,0)</f>
        <v>0</v>
      </c>
      <c r="G83" s="73"/>
      <c r="I83" s="34">
        <f>IF(G83&lt;"a",0,1)</f>
        <v>0</v>
      </c>
    </row>
    <row r="84" spans="1:9" ht="15.95" customHeight="1">
      <c r="B84" s="177" t="s">
        <v>174</v>
      </c>
      <c r="C84" s="176" t="s">
        <v>175</v>
      </c>
      <c r="D84" s="85" t="s">
        <v>78</v>
      </c>
      <c r="E84" s="76" t="s">
        <v>20</v>
      </c>
      <c r="H84" s="263">
        <f t="shared" si="1"/>
        <v>1</v>
      </c>
    </row>
    <row r="85" spans="1:9" ht="23.25">
      <c r="A85" s="158"/>
      <c r="B85" s="167" t="s">
        <v>176</v>
      </c>
      <c r="C85" s="50" t="s">
        <v>177</v>
      </c>
      <c r="D85" s="157" t="s">
        <v>49</v>
      </c>
      <c r="E85" s="76" t="s">
        <v>20</v>
      </c>
      <c r="F85" s="160">
        <f>IF(E85="Ja",16,0)</f>
        <v>0</v>
      </c>
      <c r="G85" s="159"/>
      <c r="I85" s="34">
        <f>IF(G85&lt;"a",0,1)</f>
        <v>0</v>
      </c>
    </row>
    <row r="86" spans="1:9">
      <c r="A86" s="158"/>
      <c r="B86" s="167" t="s">
        <v>178</v>
      </c>
      <c r="C86" s="62" t="s">
        <v>179</v>
      </c>
      <c r="D86" s="157" t="s">
        <v>49</v>
      </c>
      <c r="E86" s="76" t="s">
        <v>20</v>
      </c>
      <c r="F86" s="160">
        <f>IF(E86="Ja",15,0)</f>
        <v>0</v>
      </c>
      <c r="G86" s="159"/>
      <c r="I86" s="34">
        <f>IF(G86&lt;"a",0,1)</f>
        <v>0</v>
      </c>
    </row>
    <row r="87" spans="1:9">
      <c r="C87" s="24"/>
    </row>
    <row r="88" spans="1:9">
      <c r="C88" s="24"/>
      <c r="D88" s="116"/>
      <c r="E88" s="260"/>
      <c r="F88" s="260"/>
    </row>
    <row r="89" spans="1:9">
      <c r="C89" s="23"/>
      <c r="D89" s="116"/>
      <c r="E89" s="311"/>
      <c r="F89" s="260">
        <f>SUM(F3:F86)</f>
        <v>0</v>
      </c>
    </row>
    <row r="90" spans="1:9">
      <c r="C90" s="23"/>
      <c r="D90" s="116"/>
      <c r="E90" s="311"/>
      <c r="F90" s="311"/>
    </row>
    <row r="91" spans="1:9">
      <c r="C91" s="23"/>
      <c r="D91" s="116"/>
      <c r="E91" s="311"/>
      <c r="F91" s="311"/>
    </row>
    <row r="92" spans="1:9">
      <c r="C92" s="23"/>
      <c r="D92" s="116"/>
      <c r="E92" s="260"/>
      <c r="F92" s="260"/>
    </row>
    <row r="93" spans="1:9">
      <c r="C93" s="23"/>
    </row>
    <row r="94" spans="1:9">
      <c r="C94" s="23"/>
    </row>
    <row r="95" spans="1:9">
      <c r="C95" s="23"/>
    </row>
    <row r="96" spans="1:9">
      <c r="C96" s="23"/>
    </row>
    <row r="97" spans="3:3">
      <c r="C97" s="23"/>
    </row>
    <row r="98" spans="3:3">
      <c r="C98" s="23"/>
    </row>
    <row r="99" spans="3:3">
      <c r="C99" s="23"/>
    </row>
    <row r="100" spans="3:3">
      <c r="C100" s="23"/>
    </row>
    <row r="101" spans="3:3">
      <c r="C101" s="23"/>
    </row>
    <row r="102" spans="3:3">
      <c r="C102" s="23"/>
    </row>
    <row r="103" spans="3:3">
      <c r="C103" s="23"/>
    </row>
    <row r="104" spans="3:3">
      <c r="C104" s="23"/>
    </row>
    <row r="105" spans="3:3">
      <c r="C105" s="23"/>
    </row>
    <row r="106" spans="3:3">
      <c r="C106" s="23"/>
    </row>
    <row r="107" spans="3:3">
      <c r="C107" s="24"/>
    </row>
    <row r="108" spans="3:3">
      <c r="C108" s="24"/>
    </row>
    <row r="109" spans="3:3">
      <c r="C109" s="24"/>
    </row>
    <row r="110" spans="3:3">
      <c r="C110" s="24"/>
    </row>
    <row r="111" spans="3:3">
      <c r="C111" s="24"/>
    </row>
    <row r="112" spans="3:3">
      <c r="C112" s="24"/>
    </row>
    <row r="113" spans="3:3">
      <c r="C113" s="24"/>
    </row>
    <row r="114" spans="3:3">
      <c r="C114" s="24"/>
    </row>
    <row r="115" spans="3:3">
      <c r="C115" s="23"/>
    </row>
    <row r="116" spans="3:3">
      <c r="C116" s="24"/>
    </row>
    <row r="117" spans="3:3">
      <c r="C117" s="24"/>
    </row>
    <row r="118" spans="3:3">
      <c r="C118" s="24"/>
    </row>
    <row r="119" spans="3:3">
      <c r="C119" s="24"/>
    </row>
    <row r="120" spans="3:3">
      <c r="C120" s="24"/>
    </row>
    <row r="121" spans="3:3">
      <c r="C121" s="27"/>
    </row>
    <row r="122" spans="3:3">
      <c r="C122" s="24"/>
    </row>
  </sheetData>
  <sheetProtection algorithmName="SHA-512" hashValue="Gxbo0lRaIoXsfA0wy6ibpzNz6J5j5m1905PFnKF73tUpead8npcfWPAt2I/N1qm8w1/g2ndKzFdJJiOg0Ofbhg==" saltValue="ZDHy2lAUjvv9ocsdatxnEw==" spinCount="100000" sheet="1" selectLockedCells="1"/>
  <mergeCells count="9">
    <mergeCell ref="F30:G41"/>
    <mergeCell ref="A1:C1"/>
    <mergeCell ref="D7:D29"/>
    <mergeCell ref="B7:B29"/>
    <mergeCell ref="E7:E29"/>
    <mergeCell ref="B30:B41"/>
    <mergeCell ref="A30:A41"/>
    <mergeCell ref="D30:D41"/>
    <mergeCell ref="E30:E41"/>
  </mergeCells>
  <phoneticPr fontId="11" type="noConversion"/>
  <conditionalFormatting sqref="E3:E7 E30 E42:E86">
    <cfRule type="cellIs" dxfId="20" priority="1" operator="equal">
      <formula>"Nee"</formula>
    </cfRule>
    <cfRule type="containsText" dxfId="19" priority="4" operator="containsText" text="Nee">
      <formula>NOT(ISERROR(SEARCH("Nee",E3)))</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AAFDD1A8-EE40-4E4D-8B3D-E5765FF2C78A}">
          <x14:formula1>
            <xm:f>Toelichting!$A$100:$A$101</xm:f>
          </x14:formula1>
          <xm:sqref>E3:E7 E30 E42:E86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Blad4"/>
  <dimension ref="A1:I65"/>
  <sheetViews>
    <sheetView zoomScale="110" zoomScaleNormal="110" workbookViewId="0">
      <selection activeCell="F3" sqref="F3"/>
    </sheetView>
  </sheetViews>
  <sheetFormatPr defaultColWidth="8.85546875" defaultRowHeight="15"/>
  <cols>
    <col min="1" max="1" width="4.42578125" style="12" customWidth="1"/>
    <col min="2" max="2" width="8.140625" style="107" bestFit="1" customWidth="1"/>
    <col min="3" max="3" width="121.28515625" style="33" customWidth="1"/>
    <col min="4" max="4" width="13.7109375" style="95" bestFit="1" customWidth="1"/>
    <col min="5" max="5" width="13" style="65" bestFit="1" customWidth="1"/>
    <col min="6" max="6" width="20.5703125" style="92" bestFit="1" customWidth="1"/>
    <col min="7" max="7" width="40.42578125" style="12" customWidth="1"/>
    <col min="8" max="8" width="15.28515625" style="22" customWidth="1"/>
    <col min="9" max="9" width="8.85546875" style="22"/>
  </cols>
  <sheetData>
    <row r="1" spans="1:9" ht="29.25" customHeight="1">
      <c r="A1" s="375" t="s">
        <v>180</v>
      </c>
      <c r="B1" s="376"/>
      <c r="C1" s="377"/>
      <c r="D1" s="85"/>
      <c r="H1" s="22">
        <f>SUM(H3:H56)</f>
        <v>42</v>
      </c>
      <c r="I1" s="22">
        <f>SUM(I3:I56)</f>
        <v>0</v>
      </c>
    </row>
    <row r="2" spans="1:9" ht="23.25">
      <c r="B2" s="268" t="s">
        <v>35</v>
      </c>
      <c r="C2" s="268" t="s">
        <v>36</v>
      </c>
      <c r="D2" s="269" t="s">
        <v>37</v>
      </c>
      <c r="E2" s="269" t="s">
        <v>38</v>
      </c>
      <c r="F2" s="270" t="s">
        <v>39</v>
      </c>
      <c r="G2" s="269" t="s">
        <v>40</v>
      </c>
    </row>
    <row r="3" spans="1:9" s="17" customFormat="1" ht="23.25">
      <c r="A3" s="11"/>
      <c r="B3" s="168" t="s">
        <v>42</v>
      </c>
      <c r="C3" s="172" t="s">
        <v>181</v>
      </c>
      <c r="D3" s="169" t="s">
        <v>78</v>
      </c>
      <c r="E3" s="170" t="s">
        <v>19</v>
      </c>
      <c r="F3" s="171"/>
      <c r="G3" s="173"/>
      <c r="H3" s="267">
        <f>IF(E3="Nee",1,0)</f>
        <v>0</v>
      </c>
      <c r="I3" s="267"/>
    </row>
    <row r="4" spans="1:9" ht="29.25" customHeight="1">
      <c r="A4" s="11"/>
      <c r="B4" s="106" t="s">
        <v>45</v>
      </c>
      <c r="C4" s="79" t="s">
        <v>182</v>
      </c>
      <c r="D4" s="94" t="s">
        <v>78</v>
      </c>
      <c r="E4" s="170" t="s">
        <v>20</v>
      </c>
      <c r="F4" s="93"/>
      <c r="H4" s="267">
        <f t="shared" ref="H4:H6" si="0">IF(E4="Nee",1,0)</f>
        <v>1</v>
      </c>
    </row>
    <row r="5" spans="1:9" ht="29.25" customHeight="1">
      <c r="A5" s="11"/>
      <c r="B5" s="106" t="s">
        <v>183</v>
      </c>
      <c r="C5" s="79" t="s">
        <v>184</v>
      </c>
      <c r="D5" s="94" t="s">
        <v>78</v>
      </c>
      <c r="E5" s="170" t="s">
        <v>20</v>
      </c>
      <c r="F5" s="93"/>
      <c r="H5" s="267">
        <f t="shared" si="0"/>
        <v>1</v>
      </c>
    </row>
    <row r="6" spans="1:9" ht="29.25" customHeight="1">
      <c r="A6" s="11"/>
      <c r="B6" s="106" t="s">
        <v>50</v>
      </c>
      <c r="C6" s="98" t="s">
        <v>185</v>
      </c>
      <c r="D6" s="94" t="s">
        <v>78</v>
      </c>
      <c r="E6" s="170" t="s">
        <v>20</v>
      </c>
      <c r="F6" s="93"/>
      <c r="H6" s="267">
        <f t="shared" si="0"/>
        <v>1</v>
      </c>
    </row>
    <row r="7" spans="1:9" ht="29.25" customHeight="1">
      <c r="A7" s="11"/>
      <c r="B7" s="106" t="s">
        <v>186</v>
      </c>
      <c r="C7" s="79" t="s">
        <v>187</v>
      </c>
      <c r="D7" s="94" t="s">
        <v>49</v>
      </c>
      <c r="E7" s="170" t="s">
        <v>20</v>
      </c>
      <c r="F7" s="93">
        <f>IF(E7="Ja",2,0)</f>
        <v>0</v>
      </c>
      <c r="G7" s="28"/>
      <c r="I7" s="34">
        <f>IF(G7&lt;"a",0,1)</f>
        <v>0</v>
      </c>
    </row>
    <row r="8" spans="1:9" ht="29.25" customHeight="1">
      <c r="A8" s="11"/>
      <c r="B8" s="106" t="s">
        <v>76</v>
      </c>
      <c r="C8" s="79" t="s">
        <v>188</v>
      </c>
      <c r="D8" s="94" t="s">
        <v>78</v>
      </c>
      <c r="E8" s="170" t="s">
        <v>20</v>
      </c>
      <c r="F8" s="93"/>
      <c r="H8" s="267">
        <f t="shared" ref="H8:H11" si="1">IF(E8="Nee",1,0)</f>
        <v>1</v>
      </c>
    </row>
    <row r="9" spans="1:9" ht="29.25" customHeight="1">
      <c r="A9" s="11"/>
      <c r="B9" s="106" t="s">
        <v>189</v>
      </c>
      <c r="C9" s="79" t="s">
        <v>190</v>
      </c>
      <c r="D9" s="94" t="s">
        <v>78</v>
      </c>
      <c r="E9" s="170" t="s">
        <v>20</v>
      </c>
      <c r="F9" s="93"/>
      <c r="H9" s="267">
        <f t="shared" si="1"/>
        <v>1</v>
      </c>
    </row>
    <row r="10" spans="1:9" ht="15.95" customHeight="1">
      <c r="A10" s="11"/>
      <c r="B10" s="106" t="s">
        <v>191</v>
      </c>
      <c r="C10" s="79" t="s">
        <v>192</v>
      </c>
      <c r="D10" s="94" t="s">
        <v>78</v>
      </c>
      <c r="E10" s="170" t="s">
        <v>20</v>
      </c>
      <c r="F10" s="93"/>
      <c r="H10" s="267">
        <f t="shared" si="1"/>
        <v>1</v>
      </c>
    </row>
    <row r="11" spans="1:9" ht="55.15" customHeight="1">
      <c r="A11" s="11"/>
      <c r="B11" s="106" t="s">
        <v>193</v>
      </c>
      <c r="C11" s="79" t="s">
        <v>194</v>
      </c>
      <c r="D11" s="94" t="s">
        <v>78</v>
      </c>
      <c r="E11" s="170" t="s">
        <v>20</v>
      </c>
      <c r="F11" s="93"/>
      <c r="H11" s="267">
        <f t="shared" si="1"/>
        <v>1</v>
      </c>
    </row>
    <row r="12" spans="1:9" ht="15.95" customHeight="1">
      <c r="A12" s="11"/>
      <c r="B12" s="106" t="s">
        <v>195</v>
      </c>
      <c r="C12" s="79" t="s">
        <v>196</v>
      </c>
      <c r="D12" s="94" t="s">
        <v>49</v>
      </c>
      <c r="E12" s="170" t="s">
        <v>20</v>
      </c>
      <c r="F12" s="93">
        <f>IF(E12="Ja",3,0)</f>
        <v>0</v>
      </c>
      <c r="G12" s="28"/>
      <c r="I12" s="34">
        <f>IF(G12&lt;"a",0,1)</f>
        <v>0</v>
      </c>
    </row>
    <row r="13" spans="1:9" ht="15.95" customHeight="1">
      <c r="A13" s="11"/>
      <c r="B13" s="106" t="s">
        <v>197</v>
      </c>
      <c r="C13" s="79" t="s">
        <v>198</v>
      </c>
      <c r="D13" s="94" t="s">
        <v>78</v>
      </c>
      <c r="E13" s="170" t="s">
        <v>20</v>
      </c>
      <c r="F13" s="93"/>
      <c r="H13" s="267">
        <f>IF(E13="Nee",1,0)</f>
        <v>1</v>
      </c>
    </row>
    <row r="14" spans="1:9" ht="29.25" customHeight="1">
      <c r="A14" s="11"/>
      <c r="B14" s="106" t="s">
        <v>199</v>
      </c>
      <c r="C14" s="79" t="s">
        <v>200</v>
      </c>
      <c r="D14" s="94" t="s">
        <v>78</v>
      </c>
      <c r="E14" s="170" t="s">
        <v>20</v>
      </c>
      <c r="F14" s="93"/>
      <c r="H14" s="267">
        <f t="shared" ref="H14:H32" si="2">IF(E14="Nee",1,0)</f>
        <v>1</v>
      </c>
    </row>
    <row r="15" spans="1:9" ht="29.25" customHeight="1">
      <c r="A15" s="11"/>
      <c r="B15" s="106" t="s">
        <v>201</v>
      </c>
      <c r="C15" s="79" t="s">
        <v>202</v>
      </c>
      <c r="D15" s="94" t="s">
        <v>78</v>
      </c>
      <c r="E15" s="170" t="s">
        <v>20</v>
      </c>
      <c r="F15" s="93"/>
      <c r="H15" s="267">
        <f t="shared" si="2"/>
        <v>1</v>
      </c>
    </row>
    <row r="16" spans="1:9" ht="15.95" customHeight="1">
      <c r="A16" s="11"/>
      <c r="B16" s="106" t="s">
        <v>90</v>
      </c>
      <c r="C16" s="79" t="s">
        <v>203</v>
      </c>
      <c r="D16" s="94" t="s">
        <v>78</v>
      </c>
      <c r="E16" s="170" t="s">
        <v>20</v>
      </c>
      <c r="F16" s="93"/>
      <c r="H16" s="267">
        <f t="shared" si="2"/>
        <v>1</v>
      </c>
    </row>
    <row r="17" spans="1:9" ht="15.95" customHeight="1">
      <c r="A17" s="11"/>
      <c r="B17" s="106" t="s">
        <v>204</v>
      </c>
      <c r="C17" s="79" t="s">
        <v>205</v>
      </c>
      <c r="D17" s="94" t="s">
        <v>78</v>
      </c>
      <c r="E17" s="170" t="s">
        <v>20</v>
      </c>
      <c r="F17" s="93"/>
      <c r="H17" s="267">
        <f t="shared" si="2"/>
        <v>1</v>
      </c>
    </row>
    <row r="18" spans="1:9" ht="15.95" customHeight="1">
      <c r="A18" s="11"/>
      <c r="B18" s="106" t="s">
        <v>206</v>
      </c>
      <c r="C18" s="79" t="s">
        <v>207</v>
      </c>
      <c r="D18" s="94" t="s">
        <v>49</v>
      </c>
      <c r="E18" s="170" t="s">
        <v>20</v>
      </c>
      <c r="F18" s="93">
        <f>IF(E18="Ja",5,0)</f>
        <v>0</v>
      </c>
      <c r="G18" s="28"/>
      <c r="I18" s="34">
        <f>IF(G18&lt;"a",0,1)</f>
        <v>0</v>
      </c>
    </row>
    <row r="19" spans="1:9" ht="29.25" customHeight="1">
      <c r="A19" s="11"/>
      <c r="B19" s="106" t="s">
        <v>96</v>
      </c>
      <c r="C19" s="98" t="s">
        <v>208</v>
      </c>
      <c r="D19" s="94" t="s">
        <v>78</v>
      </c>
      <c r="E19" s="170" t="s">
        <v>20</v>
      </c>
      <c r="F19" s="93"/>
      <c r="G19" s="19"/>
      <c r="H19" s="267">
        <f t="shared" si="2"/>
        <v>1</v>
      </c>
    </row>
    <row r="20" spans="1:9" ht="29.25" customHeight="1">
      <c r="A20" s="11"/>
      <c r="B20" s="106" t="s">
        <v>98</v>
      </c>
      <c r="C20" s="79" t="s">
        <v>209</v>
      </c>
      <c r="D20" s="94" t="s">
        <v>49</v>
      </c>
      <c r="E20" s="170" t="s">
        <v>20</v>
      </c>
      <c r="F20" s="93">
        <f>IF(E18="Ja",20,0)</f>
        <v>0</v>
      </c>
      <c r="G20" s="19"/>
      <c r="H20" s="267">
        <f t="shared" si="2"/>
        <v>1</v>
      </c>
    </row>
    <row r="21" spans="1:9" ht="42" customHeight="1">
      <c r="A21" s="11"/>
      <c r="B21" s="106" t="s">
        <v>100</v>
      </c>
      <c r="C21" s="27" t="s">
        <v>210</v>
      </c>
      <c r="D21" s="94" t="s">
        <v>78</v>
      </c>
      <c r="E21" s="170" t="s">
        <v>20</v>
      </c>
      <c r="F21" s="93"/>
      <c r="G21" s="19"/>
      <c r="H21" s="267">
        <f t="shared" si="2"/>
        <v>1</v>
      </c>
    </row>
    <row r="22" spans="1:9" ht="29.25" customHeight="1">
      <c r="A22" s="11"/>
      <c r="B22" s="106" t="s">
        <v>102</v>
      </c>
      <c r="C22" s="27" t="s">
        <v>211</v>
      </c>
      <c r="D22" s="94" t="s">
        <v>78</v>
      </c>
      <c r="E22" s="170" t="s">
        <v>20</v>
      </c>
      <c r="F22" s="93"/>
      <c r="G22" s="19"/>
      <c r="H22" s="267">
        <f t="shared" si="2"/>
        <v>1</v>
      </c>
    </row>
    <row r="23" spans="1:9" ht="29.25" customHeight="1">
      <c r="A23" s="11"/>
      <c r="B23" s="106" t="s">
        <v>104</v>
      </c>
      <c r="C23" s="27" t="s">
        <v>212</v>
      </c>
      <c r="D23" s="94" t="s">
        <v>78</v>
      </c>
      <c r="E23" s="170" t="s">
        <v>20</v>
      </c>
      <c r="F23" s="93"/>
      <c r="G23" s="19"/>
      <c r="H23" s="267">
        <f t="shared" si="2"/>
        <v>1</v>
      </c>
    </row>
    <row r="24" spans="1:9" ht="42" customHeight="1">
      <c r="B24" s="106" t="s">
        <v>213</v>
      </c>
      <c r="C24" s="27" t="s">
        <v>214</v>
      </c>
      <c r="D24" s="94" t="s">
        <v>78</v>
      </c>
      <c r="E24" s="170" t="s">
        <v>20</v>
      </c>
      <c r="F24" s="93"/>
      <c r="H24" s="267">
        <f t="shared" si="2"/>
        <v>1</v>
      </c>
    </row>
    <row r="25" spans="1:9" ht="29.25" customHeight="1">
      <c r="B25" s="106" t="s">
        <v>106</v>
      </c>
      <c r="C25" s="27" t="s">
        <v>215</v>
      </c>
      <c r="D25" s="94" t="s">
        <v>78</v>
      </c>
      <c r="E25" s="170" t="s">
        <v>20</v>
      </c>
      <c r="F25" s="93"/>
      <c r="H25" s="267">
        <f t="shared" si="2"/>
        <v>1</v>
      </c>
    </row>
    <row r="26" spans="1:9" ht="15.75" customHeight="1">
      <c r="B26" s="106" t="s">
        <v>108</v>
      </c>
      <c r="C26" s="27" t="s">
        <v>216</v>
      </c>
      <c r="D26" s="94" t="s">
        <v>78</v>
      </c>
      <c r="E26" s="170" t="s">
        <v>20</v>
      </c>
      <c r="F26" s="93"/>
      <c r="H26" s="267">
        <f t="shared" si="2"/>
        <v>1</v>
      </c>
    </row>
    <row r="27" spans="1:9" ht="29.25" customHeight="1">
      <c r="B27" s="106" t="s">
        <v>110</v>
      </c>
      <c r="C27" s="27" t="s">
        <v>217</v>
      </c>
      <c r="D27" s="94" t="s">
        <v>78</v>
      </c>
      <c r="E27" s="170" t="s">
        <v>20</v>
      </c>
      <c r="F27" s="93"/>
      <c r="H27" s="267">
        <f t="shared" si="2"/>
        <v>1</v>
      </c>
    </row>
    <row r="28" spans="1:9" ht="29.25" customHeight="1">
      <c r="B28" s="106" t="s">
        <v>112</v>
      </c>
      <c r="C28" s="27" t="s">
        <v>218</v>
      </c>
      <c r="D28" s="94" t="s">
        <v>78</v>
      </c>
      <c r="E28" s="170" t="s">
        <v>20</v>
      </c>
      <c r="F28" s="93"/>
      <c r="H28" s="267">
        <f t="shared" si="2"/>
        <v>1</v>
      </c>
    </row>
    <row r="29" spans="1:9" ht="15.95" customHeight="1">
      <c r="B29" s="106" t="s">
        <v>114</v>
      </c>
      <c r="C29" s="27" t="s">
        <v>219</v>
      </c>
      <c r="D29" s="94" t="s">
        <v>78</v>
      </c>
      <c r="E29" s="170" t="s">
        <v>20</v>
      </c>
      <c r="F29" s="93"/>
      <c r="H29" s="267">
        <f t="shared" si="2"/>
        <v>1</v>
      </c>
    </row>
    <row r="30" spans="1:9" ht="29.25" customHeight="1">
      <c r="B30" s="106" t="s">
        <v>116</v>
      </c>
      <c r="C30" s="27" t="s">
        <v>220</v>
      </c>
      <c r="D30" s="94" t="s">
        <v>78</v>
      </c>
      <c r="E30" s="170" t="s">
        <v>20</v>
      </c>
      <c r="F30" s="93"/>
      <c r="H30" s="267">
        <f t="shared" si="2"/>
        <v>1</v>
      </c>
    </row>
    <row r="31" spans="1:9" ht="16.5">
      <c r="B31" s="106" t="s">
        <v>221</v>
      </c>
      <c r="C31" s="44" t="s">
        <v>222</v>
      </c>
      <c r="D31" s="94" t="s">
        <v>49</v>
      </c>
      <c r="E31" s="170" t="s">
        <v>20</v>
      </c>
      <c r="F31" s="93">
        <f>IF(E31="Ja",3,0)</f>
        <v>0</v>
      </c>
      <c r="G31" s="28"/>
      <c r="I31" s="34">
        <f>IF(G31&lt;"a",0,1)</f>
        <v>0</v>
      </c>
    </row>
    <row r="32" spans="1:9" ht="29.25" customHeight="1">
      <c r="A32" s="381"/>
      <c r="B32" s="378" t="s">
        <v>120</v>
      </c>
      <c r="C32" s="37" t="s">
        <v>223</v>
      </c>
      <c r="D32" s="384" t="s">
        <v>78</v>
      </c>
      <c r="E32" s="387" t="s">
        <v>20</v>
      </c>
      <c r="F32" s="372"/>
      <c r="H32" s="267">
        <f t="shared" si="2"/>
        <v>1</v>
      </c>
    </row>
    <row r="33" spans="1:8" ht="15.95" customHeight="1">
      <c r="A33" s="382"/>
      <c r="B33" s="379"/>
      <c r="C33" s="31" t="s">
        <v>224</v>
      </c>
      <c r="D33" s="385"/>
      <c r="E33" s="388"/>
      <c r="F33" s="373"/>
      <c r="H33" s="267"/>
    </row>
    <row r="34" spans="1:8" ht="15.95" customHeight="1">
      <c r="A34" s="382"/>
      <c r="B34" s="379"/>
      <c r="C34" s="31" t="s">
        <v>225</v>
      </c>
      <c r="D34" s="385"/>
      <c r="E34" s="388"/>
      <c r="F34" s="373"/>
      <c r="H34" s="267">
        <f t="shared" ref="H32:H57" si="3">IF(E34="Nee",,0)</f>
        <v>0</v>
      </c>
    </row>
    <row r="35" spans="1:8" ht="15.95" customHeight="1">
      <c r="A35" s="382"/>
      <c r="B35" s="379"/>
      <c r="C35" s="31" t="s">
        <v>226</v>
      </c>
      <c r="D35" s="385"/>
      <c r="E35" s="388"/>
      <c r="F35" s="373"/>
      <c r="H35" s="267">
        <f t="shared" si="3"/>
        <v>0</v>
      </c>
    </row>
    <row r="36" spans="1:8" ht="15.95" customHeight="1">
      <c r="A36" s="382"/>
      <c r="B36" s="379"/>
      <c r="C36" s="31" t="s">
        <v>227</v>
      </c>
      <c r="D36" s="385"/>
      <c r="E36" s="388"/>
      <c r="F36" s="373"/>
      <c r="H36" s="267">
        <f t="shared" si="3"/>
        <v>0</v>
      </c>
    </row>
    <row r="37" spans="1:8" ht="15.95" customHeight="1">
      <c r="A37" s="382"/>
      <c r="B37" s="379"/>
      <c r="C37" s="31" t="s">
        <v>228</v>
      </c>
      <c r="D37" s="385"/>
      <c r="E37" s="388"/>
      <c r="F37" s="373"/>
      <c r="H37" s="267">
        <f t="shared" si="3"/>
        <v>0</v>
      </c>
    </row>
    <row r="38" spans="1:8" ht="15.95" customHeight="1">
      <c r="A38" s="382"/>
      <c r="B38" s="379"/>
      <c r="C38" s="31" t="s">
        <v>229</v>
      </c>
      <c r="D38" s="385"/>
      <c r="E38" s="388"/>
      <c r="F38" s="373"/>
      <c r="H38" s="267">
        <f t="shared" si="3"/>
        <v>0</v>
      </c>
    </row>
    <row r="39" spans="1:8" ht="29.25" customHeight="1">
      <c r="A39" s="383"/>
      <c r="B39" s="380"/>
      <c r="C39" s="32" t="s">
        <v>230</v>
      </c>
      <c r="D39" s="386"/>
      <c r="E39" s="389"/>
      <c r="F39" s="374"/>
      <c r="H39" s="267">
        <f t="shared" si="3"/>
        <v>0</v>
      </c>
    </row>
    <row r="40" spans="1:8" ht="16.5">
      <c r="B40" s="106" t="s">
        <v>231</v>
      </c>
      <c r="C40" s="105" t="s">
        <v>232</v>
      </c>
      <c r="D40" s="94" t="s">
        <v>233</v>
      </c>
      <c r="E40" s="170" t="s">
        <v>20</v>
      </c>
      <c r="F40" s="93"/>
      <c r="G40" s="175"/>
      <c r="H40" s="267">
        <f t="shared" ref="H40:H57" si="4">IF(E40="Nee",1,0)</f>
        <v>1</v>
      </c>
    </row>
    <row r="41" spans="1:8" ht="42" customHeight="1">
      <c r="B41" s="106" t="s">
        <v>122</v>
      </c>
      <c r="C41" s="27" t="s">
        <v>234</v>
      </c>
      <c r="D41" s="94" t="s">
        <v>78</v>
      </c>
      <c r="E41" s="170" t="s">
        <v>20</v>
      </c>
      <c r="F41" s="93"/>
      <c r="H41" s="267">
        <f t="shared" si="4"/>
        <v>1</v>
      </c>
    </row>
    <row r="42" spans="1:8" ht="29.25" customHeight="1">
      <c r="B42" s="106" t="s">
        <v>124</v>
      </c>
      <c r="C42" s="27" t="s">
        <v>235</v>
      </c>
      <c r="D42" s="94" t="s">
        <v>78</v>
      </c>
      <c r="E42" s="170" t="s">
        <v>20</v>
      </c>
      <c r="F42" s="104" t="s">
        <v>236</v>
      </c>
      <c r="H42" s="267">
        <f t="shared" si="4"/>
        <v>1</v>
      </c>
    </row>
    <row r="43" spans="1:8" ht="29.25" customHeight="1">
      <c r="B43" s="106" t="s">
        <v>126</v>
      </c>
      <c r="C43" s="27" t="s">
        <v>237</v>
      </c>
      <c r="D43" s="94" t="s">
        <v>78</v>
      </c>
      <c r="E43" s="170" t="s">
        <v>20</v>
      </c>
      <c r="F43" s="93"/>
      <c r="H43" s="267">
        <f t="shared" si="4"/>
        <v>1</v>
      </c>
    </row>
    <row r="44" spans="1:8" ht="29.25" customHeight="1">
      <c r="B44" s="106" t="s">
        <v>128</v>
      </c>
      <c r="C44" s="27" t="s">
        <v>238</v>
      </c>
      <c r="D44" s="94" t="s">
        <v>78</v>
      </c>
      <c r="E44" s="170" t="s">
        <v>20</v>
      </c>
      <c r="F44" s="93"/>
      <c r="H44" s="267">
        <f t="shared" si="4"/>
        <v>1</v>
      </c>
    </row>
    <row r="45" spans="1:8" ht="29.25" customHeight="1">
      <c r="B45" s="106" t="s">
        <v>130</v>
      </c>
      <c r="C45" s="27" t="s">
        <v>239</v>
      </c>
      <c r="D45" s="94" t="s">
        <v>78</v>
      </c>
      <c r="E45" s="170" t="s">
        <v>20</v>
      </c>
      <c r="F45" s="93"/>
      <c r="H45" s="267">
        <f t="shared" si="4"/>
        <v>1</v>
      </c>
    </row>
    <row r="46" spans="1:8" ht="29.25" customHeight="1">
      <c r="B46" s="106" t="s">
        <v>132</v>
      </c>
      <c r="C46" s="27" t="s">
        <v>181</v>
      </c>
      <c r="D46" s="94" t="s">
        <v>78</v>
      </c>
      <c r="E46" s="170" t="s">
        <v>20</v>
      </c>
      <c r="F46" s="93"/>
      <c r="H46" s="267">
        <f t="shared" si="4"/>
        <v>1</v>
      </c>
    </row>
    <row r="47" spans="1:8" ht="15.95" customHeight="1">
      <c r="B47" s="106" t="s">
        <v>136</v>
      </c>
      <c r="C47" s="27" t="s">
        <v>240</v>
      </c>
      <c r="D47" s="94" t="s">
        <v>78</v>
      </c>
      <c r="E47" s="170" t="s">
        <v>20</v>
      </c>
      <c r="F47" s="93"/>
      <c r="H47" s="267">
        <f t="shared" si="4"/>
        <v>1</v>
      </c>
    </row>
    <row r="48" spans="1:8" ht="60" customHeight="1">
      <c r="B48" s="106" t="s">
        <v>140</v>
      </c>
      <c r="C48" s="99" t="s">
        <v>241</v>
      </c>
      <c r="D48" s="94" t="s">
        <v>78</v>
      </c>
      <c r="E48" s="170" t="s">
        <v>20</v>
      </c>
      <c r="F48" s="93"/>
      <c r="H48" s="267">
        <f t="shared" si="4"/>
        <v>1</v>
      </c>
    </row>
    <row r="49" spans="1:9" ht="42" customHeight="1">
      <c r="B49" s="106" t="s">
        <v>142</v>
      </c>
      <c r="C49" s="26" t="s">
        <v>242</v>
      </c>
      <c r="D49" s="94" t="s">
        <v>78</v>
      </c>
      <c r="E49" s="170" t="s">
        <v>20</v>
      </c>
      <c r="F49" s="93"/>
      <c r="H49" s="267">
        <f t="shared" si="4"/>
        <v>1</v>
      </c>
    </row>
    <row r="50" spans="1:9" ht="15.95" customHeight="1">
      <c r="B50" s="106" t="s">
        <v>144</v>
      </c>
      <c r="C50" s="27" t="s">
        <v>243</v>
      </c>
      <c r="D50" s="94" t="s">
        <v>78</v>
      </c>
      <c r="E50" s="170" t="s">
        <v>20</v>
      </c>
      <c r="F50" s="93"/>
      <c r="H50" s="267">
        <f t="shared" si="4"/>
        <v>1</v>
      </c>
    </row>
    <row r="51" spans="1:9" ht="15.95" customHeight="1">
      <c r="B51" s="106" t="s">
        <v>146</v>
      </c>
      <c r="C51" s="27" t="s">
        <v>244</v>
      </c>
      <c r="D51" s="94" t="s">
        <v>78</v>
      </c>
      <c r="E51" s="170" t="s">
        <v>20</v>
      </c>
      <c r="F51" s="93"/>
      <c r="H51" s="267">
        <f t="shared" si="4"/>
        <v>1</v>
      </c>
    </row>
    <row r="52" spans="1:9" s="102" customFormat="1" ht="15.95" customHeight="1">
      <c r="A52" s="100"/>
      <c r="B52" s="106" t="s">
        <v>148</v>
      </c>
      <c r="C52" s="79" t="s">
        <v>245</v>
      </c>
      <c r="D52" s="103" t="s">
        <v>78</v>
      </c>
      <c r="E52" s="170" t="s">
        <v>20</v>
      </c>
      <c r="F52" s="101"/>
      <c r="G52" s="100"/>
      <c r="H52" s="267">
        <f t="shared" si="4"/>
        <v>1</v>
      </c>
      <c r="I52" s="333"/>
    </row>
    <row r="53" spans="1:9" s="102" customFormat="1" ht="29.25" customHeight="1">
      <c r="A53" s="100"/>
      <c r="B53" s="106" t="s">
        <v>150</v>
      </c>
      <c r="C53" s="79" t="s">
        <v>246</v>
      </c>
      <c r="D53" s="103" t="s">
        <v>78</v>
      </c>
      <c r="E53" s="170" t="s">
        <v>20</v>
      </c>
      <c r="F53" s="101"/>
      <c r="G53" s="100"/>
      <c r="H53" s="267">
        <f t="shared" si="4"/>
        <v>1</v>
      </c>
      <c r="I53" s="333"/>
    </row>
    <row r="54" spans="1:9" s="102" customFormat="1" ht="15.95" customHeight="1">
      <c r="A54" s="100"/>
      <c r="B54" s="106" t="s">
        <v>152</v>
      </c>
      <c r="C54" s="79" t="s">
        <v>247</v>
      </c>
      <c r="D54" s="103" t="s">
        <v>78</v>
      </c>
      <c r="E54" s="170" t="s">
        <v>20</v>
      </c>
      <c r="F54" s="101"/>
      <c r="G54" s="100"/>
      <c r="H54" s="267">
        <f t="shared" si="4"/>
        <v>1</v>
      </c>
      <c r="I54" s="333"/>
    </row>
    <row r="55" spans="1:9" s="102" customFormat="1" ht="15.95" customHeight="1">
      <c r="A55" s="100"/>
      <c r="B55" s="106" t="s">
        <v>154</v>
      </c>
      <c r="C55" s="79" t="s">
        <v>248</v>
      </c>
      <c r="D55" s="103" t="s">
        <v>78</v>
      </c>
      <c r="E55" s="170" t="s">
        <v>20</v>
      </c>
      <c r="F55" s="101"/>
      <c r="G55" s="100"/>
      <c r="H55" s="267">
        <f t="shared" si="4"/>
        <v>1</v>
      </c>
      <c r="I55" s="333"/>
    </row>
    <row r="56" spans="1:9" ht="15.75" customHeight="1">
      <c r="B56" s="106" t="s">
        <v>156</v>
      </c>
      <c r="C56" s="25" t="s">
        <v>249</v>
      </c>
      <c r="D56" s="94" t="s">
        <v>78</v>
      </c>
      <c r="E56" s="170" t="s">
        <v>20</v>
      </c>
      <c r="F56" s="93"/>
      <c r="H56" s="267">
        <f t="shared" si="4"/>
        <v>1</v>
      </c>
    </row>
    <row r="57" spans="1:9" ht="16.5">
      <c r="B57" s="106" t="s">
        <v>158</v>
      </c>
      <c r="C57" s="182" t="s">
        <v>250</v>
      </c>
      <c r="D57" s="94" t="s">
        <v>78</v>
      </c>
      <c r="E57" s="170" t="s">
        <v>20</v>
      </c>
      <c r="H57" s="267">
        <f t="shared" si="4"/>
        <v>1</v>
      </c>
    </row>
    <row r="59" spans="1:9">
      <c r="C59" s="271"/>
      <c r="D59" s="272"/>
      <c r="E59" s="260"/>
      <c r="F59" s="273">
        <f>SUM(F3:F56)</f>
        <v>0</v>
      </c>
      <c r="G59" s="274"/>
    </row>
    <row r="60" spans="1:9">
      <c r="C60" s="271"/>
      <c r="D60" s="272"/>
      <c r="E60" s="260"/>
      <c r="F60" s="273"/>
      <c r="G60" s="274"/>
    </row>
    <row r="61" spans="1:9">
      <c r="C61" s="271"/>
      <c r="D61" s="272"/>
      <c r="E61" s="260"/>
      <c r="F61" s="273"/>
      <c r="G61" s="274"/>
    </row>
    <row r="62" spans="1:9">
      <c r="C62" s="271"/>
      <c r="D62" s="272"/>
      <c r="E62" s="260"/>
      <c r="F62" s="273"/>
      <c r="G62" s="274"/>
    </row>
    <row r="63" spans="1:9">
      <c r="C63" s="271"/>
      <c r="D63" s="272"/>
      <c r="E63" s="260"/>
      <c r="F63" s="273"/>
      <c r="G63" s="274"/>
    </row>
    <row r="64" spans="1:9">
      <c r="C64" s="271"/>
      <c r="D64" s="272" t="s">
        <v>19</v>
      </c>
      <c r="E64" s="260"/>
      <c r="F64" s="273"/>
      <c r="G64" s="274"/>
    </row>
    <row r="65" spans="3:7">
      <c r="C65" s="271"/>
      <c r="D65" s="272" t="s">
        <v>20</v>
      </c>
      <c r="E65" s="260"/>
      <c r="F65" s="273"/>
      <c r="G65" s="274"/>
    </row>
  </sheetData>
  <sheetProtection algorithmName="SHA-512" hashValue="mMKOq+p9wbg+FBvUt+jFFUHl2W1XYhQcsY5dYi8T5v6gUmosA+DVeM6rUvmynD8FP8UXFhM6qTVfcYLvOg2Qag==" saltValue="13/RlKELbpk3Pphhhl1MBA==" spinCount="100000" sheet="1" selectLockedCells="1"/>
  <mergeCells count="6">
    <mergeCell ref="F32:F39"/>
    <mergeCell ref="A1:C1"/>
    <mergeCell ref="B32:B39"/>
    <mergeCell ref="A32:A39"/>
    <mergeCell ref="D32:D39"/>
    <mergeCell ref="E32:E39"/>
  </mergeCells>
  <phoneticPr fontId="11" type="noConversion"/>
  <conditionalFormatting sqref="E3:E32 E40:E57">
    <cfRule type="containsText" dxfId="18" priority="2" operator="containsText" text="Nee">
      <formula>NOT(ISERROR(SEARCH("Nee",E3)))</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AEE3EA5B-CD9C-A14A-A12F-2B31001D34BB}">
          <x14:formula1>
            <xm:f>Toelichting!$A$100:$A$101</xm:f>
          </x14:formula1>
          <xm:sqref>E3:E32 E40:E57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Blad5"/>
  <dimension ref="A1:M25"/>
  <sheetViews>
    <sheetView zoomScale="110" zoomScaleNormal="110" workbookViewId="0">
      <selection activeCell="C22" sqref="C22"/>
    </sheetView>
  </sheetViews>
  <sheetFormatPr defaultColWidth="8.85546875" defaultRowHeight="12.75"/>
  <cols>
    <col min="1" max="1" width="5.85546875" style="4" customWidth="1"/>
    <col min="2" max="2" width="8.140625" style="120" bestFit="1" customWidth="1"/>
    <col min="3" max="3" width="119" style="4" customWidth="1"/>
    <col min="4" max="4" width="18.7109375" style="4" hidden="1" customWidth="1"/>
    <col min="5" max="6" width="9.85546875" style="4" hidden="1" customWidth="1"/>
    <col min="7" max="7" width="52.85546875" style="5" hidden="1" customWidth="1"/>
    <col min="8" max="8" width="13.7109375" style="85" bestFit="1" customWidth="1"/>
    <col min="9" max="9" width="13" style="85" bestFit="1" customWidth="1"/>
    <col min="10" max="10" width="20.5703125" style="85" bestFit="1" customWidth="1"/>
    <col min="11" max="11" width="40.42578125" style="33" customWidth="1"/>
    <col min="12" max="13" width="8.85546875" style="34"/>
    <col min="14" max="16384" width="8.85546875" style="4"/>
  </cols>
  <sheetData>
    <row r="1" spans="1:13" s="88" customFormat="1" ht="29.25" customHeight="1">
      <c r="A1" s="390" t="s">
        <v>251</v>
      </c>
      <c r="B1" s="390"/>
      <c r="C1" s="390"/>
      <c r="D1" s="113"/>
      <c r="E1" s="114"/>
      <c r="F1" s="114"/>
      <c r="G1" s="115"/>
      <c r="H1" s="89"/>
      <c r="I1" s="85"/>
      <c r="J1" s="89"/>
      <c r="K1" s="86"/>
      <c r="L1" s="87">
        <f>SUM(L3:L20)</f>
        <v>16</v>
      </c>
      <c r="M1" s="87">
        <f>SUM(M3:M20)</f>
        <v>0</v>
      </c>
    </row>
    <row r="2" spans="1:13" s="118" customFormat="1" ht="26.45" customHeight="1" thickBot="1">
      <c r="A2" s="65"/>
      <c r="B2" s="268" t="s">
        <v>35</v>
      </c>
      <c r="C2" s="268" t="s">
        <v>36</v>
      </c>
      <c r="D2" s="275" t="s">
        <v>37</v>
      </c>
      <c r="E2" s="276" t="s">
        <v>38</v>
      </c>
      <c r="F2" s="276" t="s">
        <v>39</v>
      </c>
      <c r="G2" s="276" t="s">
        <v>252</v>
      </c>
      <c r="H2" s="269" t="s">
        <v>37</v>
      </c>
      <c r="I2" s="270" t="s">
        <v>38</v>
      </c>
      <c r="J2" s="269" t="s">
        <v>39</v>
      </c>
      <c r="K2" s="277" t="s">
        <v>40</v>
      </c>
      <c r="L2" s="119"/>
      <c r="M2" s="119"/>
    </row>
    <row r="3" spans="1:13" ht="29.25" customHeight="1">
      <c r="A3" s="108"/>
      <c r="B3" s="96" t="s">
        <v>42</v>
      </c>
      <c r="C3" s="43" t="s">
        <v>253</v>
      </c>
      <c r="D3" s="75" t="s">
        <v>78</v>
      </c>
      <c r="E3" s="36" t="s">
        <v>19</v>
      </c>
      <c r="F3" s="67"/>
      <c r="G3" s="109"/>
      <c r="H3" s="56" t="s">
        <v>78</v>
      </c>
      <c r="I3" s="68" t="s">
        <v>20</v>
      </c>
      <c r="J3" s="69"/>
      <c r="L3" s="34">
        <f>IF(I3="Nee",1,0)</f>
        <v>1</v>
      </c>
    </row>
    <row r="4" spans="1:13" ht="29.25" customHeight="1">
      <c r="A4" s="108"/>
      <c r="B4" s="96" t="s">
        <v>45</v>
      </c>
      <c r="C4" s="43" t="s">
        <v>254</v>
      </c>
      <c r="D4" s="75" t="s">
        <v>78</v>
      </c>
      <c r="E4" s="36" t="s">
        <v>19</v>
      </c>
      <c r="F4" s="67"/>
      <c r="G4" s="109"/>
      <c r="H4" s="56" t="s">
        <v>78</v>
      </c>
      <c r="I4" s="68" t="s">
        <v>20</v>
      </c>
      <c r="J4" s="69"/>
      <c r="L4" s="34">
        <f t="shared" ref="L4:L19" si="0">IF(I4="Nee",1,0)</f>
        <v>1</v>
      </c>
    </row>
    <row r="5" spans="1:13" ht="29.25" customHeight="1">
      <c r="A5" s="108"/>
      <c r="B5" s="96" t="s">
        <v>183</v>
      </c>
      <c r="C5" s="43" t="s">
        <v>255</v>
      </c>
      <c r="D5" s="75" t="s">
        <v>233</v>
      </c>
      <c r="E5" s="36" t="s">
        <v>19</v>
      </c>
      <c r="F5" s="67"/>
      <c r="G5" s="109"/>
      <c r="H5" s="56" t="s">
        <v>78</v>
      </c>
      <c r="I5" s="68" t="s">
        <v>20</v>
      </c>
      <c r="J5" s="69"/>
      <c r="L5" s="34">
        <f t="shared" si="0"/>
        <v>1</v>
      </c>
    </row>
    <row r="6" spans="1:13" ht="29.25" customHeight="1">
      <c r="A6" s="108"/>
      <c r="B6" s="96" t="s">
        <v>50</v>
      </c>
      <c r="C6" s="43" t="s">
        <v>256</v>
      </c>
      <c r="D6" s="75" t="s">
        <v>78</v>
      </c>
      <c r="E6" s="36" t="s">
        <v>19</v>
      </c>
      <c r="F6" s="36"/>
      <c r="G6" s="109"/>
      <c r="H6" s="56" t="s">
        <v>78</v>
      </c>
      <c r="I6" s="68" t="s">
        <v>20</v>
      </c>
      <c r="J6" s="69"/>
      <c r="L6" s="34">
        <f t="shared" si="0"/>
        <v>1</v>
      </c>
    </row>
    <row r="7" spans="1:13" ht="42" customHeight="1">
      <c r="A7" s="108"/>
      <c r="B7" s="96" t="s">
        <v>52</v>
      </c>
      <c r="C7" s="43" t="s">
        <v>257</v>
      </c>
      <c r="D7" s="75" t="s">
        <v>78</v>
      </c>
      <c r="E7" s="36" t="s">
        <v>19</v>
      </c>
      <c r="F7" s="67"/>
      <c r="G7" s="109"/>
      <c r="H7" s="56" t="s">
        <v>78</v>
      </c>
      <c r="I7" s="68" t="s">
        <v>20</v>
      </c>
      <c r="J7" s="69"/>
      <c r="L7" s="34">
        <f t="shared" si="0"/>
        <v>1</v>
      </c>
    </row>
    <row r="8" spans="1:13" ht="29.25" customHeight="1">
      <c r="A8" s="108"/>
      <c r="B8" s="96" t="s">
        <v>76</v>
      </c>
      <c r="C8" s="43" t="s">
        <v>258</v>
      </c>
      <c r="D8" s="75" t="s">
        <v>78</v>
      </c>
      <c r="E8" s="36" t="s">
        <v>19</v>
      </c>
      <c r="F8" s="67"/>
      <c r="G8" s="109"/>
      <c r="H8" s="56" t="s">
        <v>78</v>
      </c>
      <c r="I8" s="68" t="s">
        <v>20</v>
      </c>
      <c r="J8" s="69"/>
      <c r="L8" s="34">
        <f t="shared" si="0"/>
        <v>1</v>
      </c>
    </row>
    <row r="9" spans="1:13" ht="29.25" customHeight="1">
      <c r="A9" s="108"/>
      <c r="B9" s="96" t="s">
        <v>191</v>
      </c>
      <c r="C9" s="43" t="s">
        <v>259</v>
      </c>
      <c r="D9" s="75" t="s">
        <v>233</v>
      </c>
      <c r="E9" s="36" t="s">
        <v>19</v>
      </c>
      <c r="F9" s="36"/>
      <c r="G9" s="109"/>
      <c r="H9" s="56" t="s">
        <v>78</v>
      </c>
      <c r="I9" s="68" t="s">
        <v>20</v>
      </c>
      <c r="J9" s="69"/>
      <c r="L9" s="34">
        <f t="shared" si="0"/>
        <v>1</v>
      </c>
    </row>
    <row r="10" spans="1:13" ht="15.95" customHeight="1">
      <c r="A10" s="108"/>
      <c r="B10" s="96" t="s">
        <v>193</v>
      </c>
      <c r="C10" s="43" t="s">
        <v>260</v>
      </c>
      <c r="D10" s="75" t="s">
        <v>78</v>
      </c>
      <c r="E10" s="36" t="s">
        <v>19</v>
      </c>
      <c r="F10" s="67"/>
      <c r="H10" s="56" t="s">
        <v>78</v>
      </c>
      <c r="I10" s="68" t="s">
        <v>20</v>
      </c>
      <c r="J10" s="69"/>
      <c r="L10" s="34">
        <f t="shared" si="0"/>
        <v>1</v>
      </c>
    </row>
    <row r="11" spans="1:13" ht="55.15" customHeight="1">
      <c r="A11" s="108"/>
      <c r="B11" s="96" t="s">
        <v>261</v>
      </c>
      <c r="C11" s="43" t="s">
        <v>262</v>
      </c>
      <c r="D11" s="75" t="s">
        <v>78</v>
      </c>
      <c r="E11" s="36" t="s">
        <v>19</v>
      </c>
      <c r="F11" s="67"/>
      <c r="H11" s="56" t="s">
        <v>78</v>
      </c>
      <c r="I11" s="68" t="s">
        <v>20</v>
      </c>
      <c r="J11" s="69"/>
      <c r="L11" s="34">
        <f t="shared" si="0"/>
        <v>1</v>
      </c>
    </row>
    <row r="12" spans="1:13" ht="29.25" customHeight="1">
      <c r="A12" s="108"/>
      <c r="B12" s="96" t="s">
        <v>197</v>
      </c>
      <c r="C12" s="43" t="s">
        <v>263</v>
      </c>
      <c r="D12" s="75" t="s">
        <v>78</v>
      </c>
      <c r="E12" s="36" t="s">
        <v>19</v>
      </c>
      <c r="F12" s="67"/>
      <c r="H12" s="56" t="s">
        <v>78</v>
      </c>
      <c r="I12" s="68" t="s">
        <v>20</v>
      </c>
      <c r="J12" s="69"/>
      <c r="L12" s="34">
        <f t="shared" si="0"/>
        <v>1</v>
      </c>
    </row>
    <row r="13" spans="1:13" ht="29.25" customHeight="1">
      <c r="A13" s="108"/>
      <c r="B13" s="96" t="s">
        <v>201</v>
      </c>
      <c r="C13" s="43" t="s">
        <v>264</v>
      </c>
      <c r="D13" s="75" t="s">
        <v>233</v>
      </c>
      <c r="E13" s="36" t="s">
        <v>19</v>
      </c>
      <c r="F13" s="67"/>
      <c r="H13" s="56" t="s">
        <v>78</v>
      </c>
      <c r="I13" s="68" t="s">
        <v>20</v>
      </c>
      <c r="J13" s="69"/>
      <c r="L13" s="34">
        <f t="shared" si="0"/>
        <v>1</v>
      </c>
    </row>
    <row r="14" spans="1:13" ht="42" customHeight="1">
      <c r="A14" s="48"/>
      <c r="B14" s="96" t="s">
        <v>90</v>
      </c>
      <c r="C14" s="43" t="s">
        <v>265</v>
      </c>
      <c r="D14" s="74" t="s">
        <v>78</v>
      </c>
      <c r="E14" s="36" t="s">
        <v>19</v>
      </c>
      <c r="F14" s="67"/>
      <c r="H14" s="56" t="s">
        <v>78</v>
      </c>
      <c r="I14" s="68" t="s">
        <v>20</v>
      </c>
      <c r="J14" s="69"/>
      <c r="L14" s="34">
        <f t="shared" si="0"/>
        <v>1</v>
      </c>
    </row>
    <row r="15" spans="1:13" ht="29.25" customHeight="1">
      <c r="A15" s="48"/>
      <c r="B15" s="96" t="s">
        <v>204</v>
      </c>
      <c r="C15" s="122" t="s">
        <v>266</v>
      </c>
      <c r="D15" s="74" t="s">
        <v>78</v>
      </c>
      <c r="E15" s="36" t="s">
        <v>19</v>
      </c>
      <c r="F15" s="67"/>
      <c r="H15" s="56" t="s">
        <v>78</v>
      </c>
      <c r="I15" s="68" t="s">
        <v>20</v>
      </c>
      <c r="J15" s="69"/>
      <c r="L15" s="34">
        <f t="shared" si="0"/>
        <v>1</v>
      </c>
    </row>
    <row r="16" spans="1:13" ht="15.95" customHeight="1">
      <c r="A16" s="72"/>
      <c r="B16" s="96" t="s">
        <v>92</v>
      </c>
      <c r="C16" s="121" t="s">
        <v>216</v>
      </c>
      <c r="D16" s="74" t="s">
        <v>78</v>
      </c>
      <c r="E16" s="36" t="s">
        <v>19</v>
      </c>
      <c r="F16" s="67"/>
      <c r="H16" s="56" t="s">
        <v>78</v>
      </c>
      <c r="I16" s="68" t="s">
        <v>20</v>
      </c>
      <c r="J16" s="69"/>
      <c r="L16" s="34">
        <f t="shared" si="0"/>
        <v>1</v>
      </c>
    </row>
    <row r="17" spans="1:13" ht="29.25" customHeight="1">
      <c r="A17" s="108"/>
      <c r="B17" s="96" t="s">
        <v>94</v>
      </c>
      <c r="C17" s="121" t="s">
        <v>267</v>
      </c>
      <c r="D17" s="75" t="s">
        <v>78</v>
      </c>
      <c r="E17" s="36" t="s">
        <v>19</v>
      </c>
      <c r="F17" s="67"/>
      <c r="G17" s="5" t="s">
        <v>268</v>
      </c>
      <c r="H17" s="56" t="s">
        <v>78</v>
      </c>
      <c r="I17" s="68" t="s">
        <v>20</v>
      </c>
      <c r="J17" s="69"/>
      <c r="L17" s="34">
        <f t="shared" si="0"/>
        <v>1</v>
      </c>
    </row>
    <row r="18" spans="1:13" ht="29.25" customHeight="1">
      <c r="A18" s="108"/>
      <c r="B18" s="96" t="s">
        <v>269</v>
      </c>
      <c r="C18" s="121" t="s">
        <v>270</v>
      </c>
      <c r="D18" s="75" t="s">
        <v>49</v>
      </c>
      <c r="E18" s="67" t="s">
        <v>19</v>
      </c>
      <c r="F18" s="33">
        <f>IF(E18="Ja",3,0)</f>
        <v>3</v>
      </c>
      <c r="H18" s="56" t="s">
        <v>49</v>
      </c>
      <c r="I18" s="68" t="s">
        <v>20</v>
      </c>
      <c r="J18" s="69">
        <f>IF(I18="Ja",6,0)</f>
        <v>0</v>
      </c>
      <c r="K18" s="110"/>
      <c r="L18" s="263"/>
      <c r="M18" s="34">
        <f>IF(K18&lt;"a",0,1)</f>
        <v>0</v>
      </c>
    </row>
    <row r="19" spans="1:13" ht="29.25" customHeight="1">
      <c r="A19" s="108"/>
      <c r="B19" s="96" t="s">
        <v>98</v>
      </c>
      <c r="C19" s="43" t="s">
        <v>220</v>
      </c>
      <c r="D19" s="75" t="s">
        <v>78</v>
      </c>
      <c r="E19" s="36" t="s">
        <v>19</v>
      </c>
      <c r="F19" s="33"/>
      <c r="H19" s="56" t="s">
        <v>78</v>
      </c>
      <c r="I19" s="68" t="s">
        <v>20</v>
      </c>
      <c r="J19" s="69"/>
      <c r="K19" s="36"/>
      <c r="L19" s="34">
        <f t="shared" si="0"/>
        <v>1</v>
      </c>
    </row>
    <row r="20" spans="1:13" ht="29.25" customHeight="1">
      <c r="A20" s="108"/>
      <c r="B20" s="96" t="s">
        <v>271</v>
      </c>
      <c r="C20" s="43" t="s">
        <v>272</v>
      </c>
      <c r="D20" s="75" t="s">
        <v>49</v>
      </c>
      <c r="E20" s="67" t="s">
        <v>19</v>
      </c>
      <c r="F20" s="33">
        <f>IF(E20="Ja",4,0)</f>
        <v>4</v>
      </c>
      <c r="H20" s="56" t="s">
        <v>49</v>
      </c>
      <c r="I20" s="68" t="s">
        <v>20</v>
      </c>
      <c r="J20" s="69">
        <f>IF(I20="Ja",6,0)</f>
        <v>0</v>
      </c>
      <c r="K20" s="110"/>
      <c r="L20" s="263"/>
      <c r="M20" s="34">
        <f>IF(K20&lt;"a",0,1)</f>
        <v>0</v>
      </c>
    </row>
    <row r="21" spans="1:13">
      <c r="B21" s="123"/>
      <c r="J21" s="65"/>
    </row>
    <row r="22" spans="1:13">
      <c r="B22" s="123"/>
      <c r="J22" s="116">
        <f>SUM(J3:J20)</f>
        <v>0</v>
      </c>
    </row>
    <row r="23" spans="1:13">
      <c r="D23" s="111" t="s">
        <v>273</v>
      </c>
      <c r="E23" s="112"/>
      <c r="F23" s="112">
        <f>SUM(F3:F20)</f>
        <v>7</v>
      </c>
      <c r="J23" s="116"/>
    </row>
    <row r="24" spans="1:13">
      <c r="J24" s="116"/>
    </row>
    <row r="25" spans="1:13">
      <c r="J25" s="116"/>
    </row>
  </sheetData>
  <sheetProtection algorithmName="SHA-512" hashValue="mr9+xNax1gFC0FeLYu4D601m6J0ZhJ7j9n7azT/2uqi2MOzFNtn0nUAHNducrk9KeFDWDEuYev9MseO02IoiaA==" saltValue="Oph9lGjXo6uFvAc1wO76aA==" spinCount="100000" sheet="1" selectLockedCells="1"/>
  <mergeCells count="1">
    <mergeCell ref="A1:C1"/>
  </mergeCells>
  <phoneticPr fontId="11" type="noConversion"/>
  <conditionalFormatting sqref="E3:E17 C15 I3:I20">
    <cfRule type="containsText" dxfId="17" priority="2" operator="containsText" text="Nee">
      <formula>NOT(ISERROR(SEARCH("Nee",C3)))</formula>
    </cfRule>
  </conditionalFormatting>
  <conditionalFormatting sqref="E19">
    <cfRule type="containsText" dxfId="16" priority="20" operator="containsText" text="Nee">
      <formula>NOT(ISERROR(SEARCH("Nee",E19)))</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EADDD846-9112-3849-9F1C-EEAB1544F023}">
          <x14:formula1>
            <xm:f>'2. Functionaliteitseisen'!$D$64:$D$65</xm:f>
          </x14:formula1>
          <xm:sqref>E18 E20</xm:sqref>
        </x14:dataValidation>
        <x14:dataValidation type="list" allowBlank="1" showInputMessage="1" showErrorMessage="1" xr:uid="{18EF3E16-E325-C744-A8F5-032682459B74}">
          <x14:formula1>
            <xm:f>Toelichting!$A$100:$A$101</xm:f>
          </x14:formula1>
          <xm:sqref>E19 E3:E17 I3:I20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Blad6"/>
  <dimension ref="A1:N53"/>
  <sheetViews>
    <sheetView zoomScale="110" zoomScaleNormal="110" workbookViewId="0">
      <selection activeCell="B16" sqref="B16"/>
    </sheetView>
  </sheetViews>
  <sheetFormatPr defaultColWidth="8.85546875" defaultRowHeight="12.75"/>
  <cols>
    <col min="1" max="1" width="12.28515625" style="120" customWidth="1"/>
    <col min="2" max="2" width="155.140625" style="4" customWidth="1"/>
    <col min="3" max="3" width="0" style="117" hidden="1" customWidth="1"/>
    <col min="4" max="4" width="11.42578125" style="117" hidden="1" customWidth="1"/>
    <col min="5" max="5" width="31.42578125" style="4" hidden="1" customWidth="1"/>
    <col min="6" max="6" width="13.7109375" style="85" bestFit="1" customWidth="1"/>
    <col min="7" max="7" width="13" style="283" bestFit="1" customWidth="1"/>
    <col min="8" max="8" width="21.42578125" style="4" customWidth="1"/>
    <col min="9" max="9" width="40.42578125" style="4" customWidth="1"/>
    <col min="10" max="10" width="8.85546875" style="34"/>
    <col min="11" max="16384" width="8.85546875" style="4"/>
  </cols>
  <sheetData>
    <row r="1" spans="1:14" s="88" customFormat="1" ht="29.25" customHeight="1">
      <c r="A1" s="392" t="s">
        <v>274</v>
      </c>
      <c r="B1" s="392"/>
      <c r="C1" s="125"/>
      <c r="D1" s="113"/>
      <c r="F1" s="89"/>
      <c r="G1" s="281"/>
      <c r="H1" s="321"/>
      <c r="J1" s="87">
        <f>SUM(J3:J18)</f>
        <v>8</v>
      </c>
    </row>
    <row r="2" spans="1:14" s="118" customFormat="1" ht="26.25" thickBot="1">
      <c r="A2" s="278" t="s">
        <v>35</v>
      </c>
      <c r="B2" s="279" t="s">
        <v>36</v>
      </c>
      <c r="C2" s="275" t="s">
        <v>275</v>
      </c>
      <c r="D2" s="276" t="s">
        <v>38</v>
      </c>
      <c r="E2" s="276" t="s">
        <v>252</v>
      </c>
      <c r="F2" s="269" t="s">
        <v>37</v>
      </c>
      <c r="G2" s="277" t="s">
        <v>38</v>
      </c>
      <c r="H2" s="280" t="s">
        <v>236</v>
      </c>
      <c r="I2" s="280" t="s">
        <v>236</v>
      </c>
      <c r="J2" s="119"/>
    </row>
    <row r="3" spans="1:14" ht="15.95" customHeight="1">
      <c r="A3" s="96" t="s">
        <v>42</v>
      </c>
      <c r="B3" s="43" t="s">
        <v>276</v>
      </c>
      <c r="C3" s="75" t="s">
        <v>78</v>
      </c>
      <c r="D3" s="36" t="s">
        <v>19</v>
      </c>
      <c r="F3" s="56" t="s">
        <v>78</v>
      </c>
      <c r="G3" s="282" t="s">
        <v>20</v>
      </c>
      <c r="H3" s="109"/>
      <c r="J3" s="34">
        <f>IF(G3="Nee",1,0)</f>
        <v>1</v>
      </c>
    </row>
    <row r="4" spans="1:14" ht="42" customHeight="1">
      <c r="A4" s="96" t="s">
        <v>45</v>
      </c>
      <c r="B4" s="43" t="s">
        <v>277</v>
      </c>
      <c r="C4" s="75" t="s">
        <v>78</v>
      </c>
      <c r="D4" s="36" t="s">
        <v>19</v>
      </c>
      <c r="F4" s="56" t="s">
        <v>78</v>
      </c>
      <c r="G4" s="282" t="s">
        <v>20</v>
      </c>
      <c r="H4" s="109"/>
      <c r="J4" s="34">
        <f t="shared" ref="J4:J17" si="0">IF(G4="Nee",1,0)</f>
        <v>1</v>
      </c>
    </row>
    <row r="5" spans="1:14" ht="15.95" customHeight="1">
      <c r="A5" s="96" t="s">
        <v>183</v>
      </c>
      <c r="B5" s="43" t="s">
        <v>278</v>
      </c>
      <c r="C5" s="75" t="s">
        <v>78</v>
      </c>
      <c r="D5" s="36" t="s">
        <v>19</v>
      </c>
      <c r="F5" s="56" t="s">
        <v>78</v>
      </c>
      <c r="G5" s="282" t="s">
        <v>20</v>
      </c>
      <c r="H5" s="109"/>
      <c r="J5" s="34">
        <f t="shared" si="0"/>
        <v>1</v>
      </c>
    </row>
    <row r="6" spans="1:14" ht="15.95" customHeight="1">
      <c r="A6" s="96" t="s">
        <v>50</v>
      </c>
      <c r="B6" s="43" t="s">
        <v>279</v>
      </c>
      <c r="C6" s="75" t="s">
        <v>78</v>
      </c>
      <c r="D6" s="36" t="s">
        <v>19</v>
      </c>
      <c r="F6" s="56" t="s">
        <v>78</v>
      </c>
      <c r="G6" s="282" t="s">
        <v>20</v>
      </c>
      <c r="H6" s="109"/>
      <c r="J6" s="34">
        <f t="shared" si="0"/>
        <v>1</v>
      </c>
    </row>
    <row r="7" spans="1:14" s="124" customFormat="1" ht="29.25" customHeight="1">
      <c r="A7" s="393" t="s">
        <v>76</v>
      </c>
      <c r="B7" s="62" t="s">
        <v>280</v>
      </c>
      <c r="C7" s="75" t="s">
        <v>78</v>
      </c>
      <c r="D7" s="36" t="s">
        <v>19</v>
      </c>
      <c r="E7" s="4"/>
      <c r="F7" s="396" t="s">
        <v>78</v>
      </c>
      <c r="G7" s="399" t="s">
        <v>20</v>
      </c>
      <c r="H7" s="109"/>
      <c r="I7" s="4"/>
      <c r="J7" s="391">
        <f t="shared" si="0"/>
        <v>1</v>
      </c>
      <c r="K7" s="4"/>
      <c r="L7" s="4"/>
      <c r="M7" s="4"/>
      <c r="N7" s="4"/>
    </row>
    <row r="8" spans="1:14" s="124" customFormat="1" ht="15.95" customHeight="1">
      <c r="A8" s="394"/>
      <c r="B8" s="45" t="s">
        <v>281</v>
      </c>
      <c r="C8" s="75" t="s">
        <v>78</v>
      </c>
      <c r="D8" s="36" t="s">
        <v>19</v>
      </c>
      <c r="E8" s="4"/>
      <c r="F8" s="397"/>
      <c r="G8" s="400"/>
      <c r="H8" s="109"/>
      <c r="I8" s="4"/>
      <c r="J8" s="391"/>
      <c r="K8" s="4"/>
      <c r="L8" s="4"/>
      <c r="M8" s="4"/>
      <c r="N8" s="4"/>
    </row>
    <row r="9" spans="1:14" ht="15.95" customHeight="1">
      <c r="A9" s="395"/>
      <c r="B9" s="45" t="s">
        <v>282</v>
      </c>
      <c r="C9" s="75" t="s">
        <v>78</v>
      </c>
      <c r="D9" s="36" t="s">
        <v>19</v>
      </c>
      <c r="F9" s="398"/>
      <c r="G9" s="401"/>
      <c r="H9" s="109"/>
      <c r="J9" s="391"/>
    </row>
    <row r="10" spans="1:14" ht="15.95" customHeight="1">
      <c r="A10" s="393" t="s">
        <v>189</v>
      </c>
      <c r="B10" s="62" t="s">
        <v>283</v>
      </c>
      <c r="C10" s="75" t="s">
        <v>78</v>
      </c>
      <c r="D10" s="36" t="s">
        <v>19</v>
      </c>
      <c r="F10" s="396" t="s">
        <v>78</v>
      </c>
      <c r="G10" s="399" t="s">
        <v>20</v>
      </c>
      <c r="H10" s="109"/>
      <c r="J10" s="391">
        <f t="shared" si="0"/>
        <v>1</v>
      </c>
    </row>
    <row r="11" spans="1:14" ht="15.95" customHeight="1">
      <c r="A11" s="394"/>
      <c r="B11" s="45" t="s">
        <v>284</v>
      </c>
      <c r="C11" s="75" t="s">
        <v>78</v>
      </c>
      <c r="D11" s="36" t="s">
        <v>19</v>
      </c>
      <c r="F11" s="397"/>
      <c r="G11" s="400"/>
      <c r="H11" s="109"/>
      <c r="J11" s="391"/>
    </row>
    <row r="12" spans="1:14" ht="15.95" customHeight="1">
      <c r="A12" s="394"/>
      <c r="B12" s="45" t="s">
        <v>285</v>
      </c>
      <c r="F12" s="397"/>
      <c r="G12" s="400"/>
      <c r="H12" s="109"/>
      <c r="J12" s="391"/>
    </row>
    <row r="13" spans="1:14" ht="15.95" customHeight="1">
      <c r="A13" s="394"/>
      <c r="B13" s="45" t="s">
        <v>286</v>
      </c>
      <c r="F13" s="397"/>
      <c r="G13" s="400"/>
      <c r="H13" s="109"/>
      <c r="J13" s="391"/>
    </row>
    <row r="14" spans="1:14" ht="15.95" customHeight="1">
      <c r="A14" s="395"/>
      <c r="B14" s="46" t="s">
        <v>287</v>
      </c>
      <c r="C14" s="111"/>
      <c r="D14" s="112"/>
      <c r="F14" s="398"/>
      <c r="G14" s="401"/>
      <c r="H14" s="109"/>
      <c r="J14" s="391"/>
    </row>
    <row r="15" spans="1:14" ht="15.95" customHeight="1">
      <c r="A15" s="96" t="s">
        <v>191</v>
      </c>
      <c r="B15" s="61" t="s">
        <v>288</v>
      </c>
      <c r="F15" s="56" t="s">
        <v>78</v>
      </c>
      <c r="G15" s="282" t="s">
        <v>20</v>
      </c>
      <c r="H15" s="109"/>
      <c r="J15" s="34">
        <f t="shared" si="0"/>
        <v>1</v>
      </c>
    </row>
    <row r="16" spans="1:14" ht="15.95" customHeight="1">
      <c r="A16" s="286" t="s">
        <v>193</v>
      </c>
      <c r="B16" s="60" t="s">
        <v>289</v>
      </c>
      <c r="F16" s="126" t="s">
        <v>78</v>
      </c>
      <c r="G16" s="282" t="s">
        <v>20</v>
      </c>
      <c r="H16" s="109"/>
      <c r="J16" s="34">
        <f t="shared" si="0"/>
        <v>1</v>
      </c>
    </row>
    <row r="17" spans="1:10">
      <c r="A17" s="120" t="s">
        <v>236</v>
      </c>
      <c r="F17" s="280"/>
      <c r="G17" s="284"/>
      <c r="H17" s="109"/>
      <c r="J17" s="34">
        <f t="shared" si="0"/>
        <v>0</v>
      </c>
    </row>
    <row r="18" spans="1:10">
      <c r="F18" s="280"/>
      <c r="G18" s="285"/>
      <c r="H18" s="109"/>
      <c r="I18" s="109"/>
    </row>
    <row r="19" spans="1:10">
      <c r="F19" s="280"/>
      <c r="G19" s="285"/>
      <c r="H19" s="109"/>
      <c r="I19" s="109"/>
    </row>
    <row r="20" spans="1:10">
      <c r="F20" s="280"/>
      <c r="G20" s="285"/>
      <c r="H20" s="109"/>
      <c r="I20" s="109"/>
    </row>
    <row r="21" spans="1:10">
      <c r="F21" s="142"/>
      <c r="G21" s="118"/>
    </row>
    <row r="22" spans="1:10">
      <c r="F22" s="142"/>
      <c r="G22" s="118"/>
    </row>
    <row r="23" spans="1:10">
      <c r="F23" s="142"/>
      <c r="G23" s="118"/>
    </row>
    <row r="24" spans="1:10">
      <c r="F24" s="142"/>
      <c r="G24" s="118"/>
    </row>
    <row r="25" spans="1:10">
      <c r="F25" s="142"/>
      <c r="G25" s="118"/>
    </row>
    <row r="26" spans="1:10">
      <c r="F26" s="142"/>
      <c r="G26" s="118"/>
    </row>
    <row r="27" spans="1:10">
      <c r="F27" s="142"/>
      <c r="G27" s="118"/>
    </row>
    <row r="28" spans="1:10">
      <c r="F28" s="142"/>
      <c r="G28" s="118"/>
    </row>
    <row r="29" spans="1:10">
      <c r="F29" s="142"/>
      <c r="G29" s="118"/>
    </row>
    <row r="30" spans="1:10">
      <c r="F30" s="142"/>
      <c r="G30" s="118"/>
    </row>
    <row r="31" spans="1:10">
      <c r="F31" s="142"/>
      <c r="G31" s="118"/>
    </row>
    <row r="32" spans="1:10">
      <c r="F32" s="142"/>
      <c r="G32" s="118"/>
    </row>
    <row r="33" spans="6:7">
      <c r="F33" s="142"/>
      <c r="G33" s="118"/>
    </row>
    <row r="34" spans="6:7">
      <c r="F34" s="142"/>
      <c r="G34" s="118"/>
    </row>
    <row r="35" spans="6:7">
      <c r="F35" s="142"/>
      <c r="G35" s="118"/>
    </row>
    <row r="36" spans="6:7">
      <c r="F36" s="142"/>
      <c r="G36" s="118"/>
    </row>
    <row r="37" spans="6:7">
      <c r="F37" s="142"/>
      <c r="G37" s="118"/>
    </row>
    <row r="38" spans="6:7">
      <c r="F38" s="142"/>
      <c r="G38" s="118"/>
    </row>
    <row r="39" spans="6:7">
      <c r="F39" s="142"/>
      <c r="G39" s="118"/>
    </row>
    <row r="40" spans="6:7">
      <c r="F40" s="142"/>
      <c r="G40" s="118"/>
    </row>
    <row r="41" spans="6:7">
      <c r="F41" s="142"/>
      <c r="G41" s="118"/>
    </row>
    <row r="42" spans="6:7">
      <c r="F42" s="142"/>
      <c r="G42" s="118"/>
    </row>
    <row r="43" spans="6:7">
      <c r="F43" s="142"/>
      <c r="G43" s="118"/>
    </row>
    <row r="44" spans="6:7">
      <c r="F44" s="142"/>
      <c r="G44" s="118"/>
    </row>
    <row r="45" spans="6:7">
      <c r="F45" s="142"/>
      <c r="G45" s="118"/>
    </row>
    <row r="46" spans="6:7">
      <c r="F46" s="142"/>
      <c r="G46" s="118"/>
    </row>
    <row r="47" spans="6:7">
      <c r="F47" s="142"/>
      <c r="G47" s="118"/>
    </row>
    <row r="48" spans="6:7">
      <c r="F48" s="142"/>
      <c r="G48" s="118"/>
    </row>
    <row r="49" spans="6:7">
      <c r="F49" s="142"/>
      <c r="G49" s="118"/>
    </row>
    <row r="50" spans="6:7">
      <c r="F50" s="142"/>
      <c r="G50" s="118"/>
    </row>
    <row r="51" spans="6:7">
      <c r="F51" s="142"/>
      <c r="G51" s="118"/>
    </row>
    <row r="52" spans="6:7">
      <c r="F52" s="142"/>
      <c r="G52" s="118"/>
    </row>
    <row r="53" spans="6:7">
      <c r="F53" s="287"/>
      <c r="G53" s="288"/>
    </row>
  </sheetData>
  <sheetProtection algorithmName="SHA-512" hashValue="46CtjjY+/GYSOfSLD9eqK1b5LULExQlBBm/C0W5DXxso/g/uAXNq+OGoXSkbOkg48LRbN3SeNTQpmpYd4OC/KA==" saltValue="kngPpTC+TJm711dHcUNCXg==" spinCount="100000" sheet="1" selectLockedCells="1"/>
  <mergeCells count="9">
    <mergeCell ref="J7:J9"/>
    <mergeCell ref="J10:J14"/>
    <mergeCell ref="A1:B1"/>
    <mergeCell ref="A10:A14"/>
    <mergeCell ref="A7:A9"/>
    <mergeCell ref="F7:F9"/>
    <mergeCell ref="F10:F14"/>
    <mergeCell ref="G7:G9"/>
    <mergeCell ref="G10:G14"/>
  </mergeCells>
  <phoneticPr fontId="11" type="noConversion"/>
  <conditionalFormatting sqref="D3:D11">
    <cfRule type="containsText" dxfId="15" priority="5" operator="containsText" text="Nee">
      <formula>NOT(ISERROR(SEARCH("Nee",D3)))</formula>
    </cfRule>
  </conditionalFormatting>
  <conditionalFormatting sqref="G3:G7 G10 G15:G17">
    <cfRule type="cellIs" dxfId="14" priority="1" operator="equal">
      <formula>"Nee"</formula>
    </cfRule>
  </conditionalFormatting>
  <conditionalFormatting sqref="G18:G20">
    <cfRule type="containsText" dxfId="13" priority="2" operator="containsText" text="Nee">
      <formula>NOT(ISERROR(SEARCH("Nee",G18)))</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F88081D2-ED6B-6F44-A9A3-8DEC65DFB37C}">
          <x14:formula1>
            <xm:f>Toelichting!$A$100:$A$101</xm:f>
          </x14:formula1>
          <xm:sqref>D3:D11 G3:G7 G10 G15:G20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Blad7"/>
  <dimension ref="A1:K127"/>
  <sheetViews>
    <sheetView zoomScale="110" zoomScaleNormal="110" workbookViewId="0">
      <selection activeCell="K1" sqref="K1"/>
    </sheetView>
  </sheetViews>
  <sheetFormatPr defaultColWidth="9.140625" defaultRowHeight="12.75"/>
  <cols>
    <col min="1" max="1" width="13" style="138" customWidth="1"/>
    <col min="2" max="2" width="129.42578125" style="83" customWidth="1"/>
    <col min="3" max="3" width="10.42578125" style="83" hidden="1" customWidth="1"/>
    <col min="4" max="4" width="11.42578125" style="83" hidden="1" customWidth="1"/>
    <col min="5" max="5" width="31.42578125" style="83" hidden="1" customWidth="1"/>
    <col min="6" max="6" width="0" style="83" hidden="1" customWidth="1"/>
    <col min="7" max="7" width="13.7109375" style="133" bestFit="1" customWidth="1"/>
    <col min="8" max="8" width="13" style="298" bestFit="1" customWidth="1"/>
    <col min="9" max="9" width="21.42578125" style="83" customWidth="1"/>
    <col min="10" max="10" width="40.42578125" style="83" customWidth="1"/>
    <col min="11" max="11" width="9.140625" style="82"/>
    <col min="12" max="16384" width="9.140625" style="83"/>
  </cols>
  <sheetData>
    <row r="1" spans="1:11" s="131" customFormat="1" ht="29.25" customHeight="1" thickBot="1">
      <c r="A1" s="402" t="s">
        <v>290</v>
      </c>
      <c r="B1" s="402"/>
      <c r="G1" s="134"/>
      <c r="H1" s="295"/>
      <c r="K1" s="294">
        <f>SUM(K3:K13)</f>
        <v>10</v>
      </c>
    </row>
    <row r="2" spans="1:11" s="129" customFormat="1" ht="25.5">
      <c r="A2" s="289" t="s">
        <v>35</v>
      </c>
      <c r="B2" s="290" t="s">
        <v>36</v>
      </c>
      <c r="C2" s="290" t="s">
        <v>275</v>
      </c>
      <c r="D2" s="291" t="s">
        <v>38</v>
      </c>
      <c r="E2" s="291" t="s">
        <v>252</v>
      </c>
      <c r="F2" s="292"/>
      <c r="G2" s="293" t="s">
        <v>37</v>
      </c>
      <c r="H2" s="296" t="s">
        <v>38</v>
      </c>
      <c r="I2" s="137" t="s">
        <v>236</v>
      </c>
      <c r="J2" s="137" t="s">
        <v>236</v>
      </c>
      <c r="K2" s="130"/>
    </row>
    <row r="3" spans="1:11" ht="15.95" customHeight="1">
      <c r="A3" s="97" t="s">
        <v>42</v>
      </c>
      <c r="B3" s="43" t="s">
        <v>291</v>
      </c>
      <c r="C3" s="79" t="s">
        <v>78</v>
      </c>
      <c r="D3" s="79" t="s">
        <v>19</v>
      </c>
      <c r="E3" s="79"/>
      <c r="F3" s="79"/>
      <c r="G3" s="133" t="s">
        <v>78</v>
      </c>
      <c r="H3" s="297" t="s">
        <v>20</v>
      </c>
      <c r="K3" s="82">
        <f>IF(H3="Nee",1,0)</f>
        <v>1</v>
      </c>
    </row>
    <row r="4" spans="1:11" ht="29.25" customHeight="1">
      <c r="A4" s="97" t="s">
        <v>45</v>
      </c>
      <c r="B4" s="43" t="s">
        <v>292</v>
      </c>
      <c r="C4" s="79" t="s">
        <v>78</v>
      </c>
      <c r="D4" s="79" t="s">
        <v>19</v>
      </c>
      <c r="E4" s="79"/>
      <c r="F4" s="79"/>
      <c r="G4" s="133" t="s">
        <v>78</v>
      </c>
      <c r="H4" s="297" t="s">
        <v>20</v>
      </c>
      <c r="K4" s="82">
        <f t="shared" ref="K4:K12" si="0">IF(H4="Nee",1,0)</f>
        <v>1</v>
      </c>
    </row>
    <row r="5" spans="1:11" ht="29.25" customHeight="1">
      <c r="A5" s="97" t="s">
        <v>183</v>
      </c>
      <c r="B5" s="43" t="s">
        <v>293</v>
      </c>
      <c r="C5" s="79" t="s">
        <v>78</v>
      </c>
      <c r="D5" s="79" t="s">
        <v>19</v>
      </c>
      <c r="E5" s="79"/>
      <c r="F5" s="79"/>
      <c r="G5" s="133" t="s">
        <v>78</v>
      </c>
      <c r="H5" s="297" t="s">
        <v>20</v>
      </c>
      <c r="K5" s="82">
        <f t="shared" si="0"/>
        <v>1</v>
      </c>
    </row>
    <row r="6" spans="1:11" ht="29.25" customHeight="1">
      <c r="A6" s="97" t="s">
        <v>50</v>
      </c>
      <c r="B6" s="43" t="s">
        <v>294</v>
      </c>
      <c r="C6" s="79" t="s">
        <v>78</v>
      </c>
      <c r="D6" s="79" t="s">
        <v>19</v>
      </c>
      <c r="E6" s="79"/>
      <c r="F6" s="79"/>
      <c r="G6" s="133" t="s">
        <v>78</v>
      </c>
      <c r="H6" s="297" t="s">
        <v>20</v>
      </c>
      <c r="K6" s="82">
        <f t="shared" si="0"/>
        <v>1</v>
      </c>
    </row>
    <row r="7" spans="1:11" ht="29.25" customHeight="1">
      <c r="A7" s="97" t="s">
        <v>52</v>
      </c>
      <c r="B7" s="43" t="s">
        <v>295</v>
      </c>
      <c r="C7" s="79" t="s">
        <v>78</v>
      </c>
      <c r="D7" s="79" t="s">
        <v>19</v>
      </c>
      <c r="E7" s="79"/>
      <c r="F7" s="79"/>
      <c r="G7" s="133" t="s">
        <v>78</v>
      </c>
      <c r="H7" s="297" t="s">
        <v>20</v>
      </c>
      <c r="K7" s="82">
        <f t="shared" si="0"/>
        <v>1</v>
      </c>
    </row>
    <row r="8" spans="1:11" ht="15.95" customHeight="1">
      <c r="A8" s="97" t="s">
        <v>76</v>
      </c>
      <c r="B8" s="43" t="s">
        <v>296</v>
      </c>
      <c r="C8" s="79" t="s">
        <v>78</v>
      </c>
      <c r="D8" s="79" t="s">
        <v>19</v>
      </c>
      <c r="E8" s="79"/>
      <c r="F8" s="79"/>
      <c r="G8" s="133" t="s">
        <v>78</v>
      </c>
      <c r="H8" s="297" t="s">
        <v>20</v>
      </c>
      <c r="K8" s="82">
        <f t="shared" si="0"/>
        <v>1</v>
      </c>
    </row>
    <row r="9" spans="1:11" ht="69.95" customHeight="1">
      <c r="A9" s="97" t="s">
        <v>189</v>
      </c>
      <c r="B9" s="43" t="s">
        <v>297</v>
      </c>
      <c r="C9" s="79" t="s">
        <v>78</v>
      </c>
      <c r="D9" s="79" t="s">
        <v>19</v>
      </c>
      <c r="E9" s="79"/>
      <c r="F9" s="79"/>
      <c r="G9" s="133" t="s">
        <v>78</v>
      </c>
      <c r="H9" s="297" t="s">
        <v>20</v>
      </c>
      <c r="K9" s="82">
        <f t="shared" si="0"/>
        <v>1</v>
      </c>
    </row>
    <row r="10" spans="1:11" ht="15.95" customHeight="1">
      <c r="A10" s="97" t="s">
        <v>191</v>
      </c>
      <c r="B10" s="43" t="s">
        <v>298</v>
      </c>
      <c r="C10" s="79" t="s">
        <v>78</v>
      </c>
      <c r="D10" s="79" t="s">
        <v>19</v>
      </c>
      <c r="E10" s="79"/>
      <c r="F10" s="79"/>
      <c r="G10" s="133" t="s">
        <v>78</v>
      </c>
      <c r="H10" s="297" t="s">
        <v>20</v>
      </c>
      <c r="K10" s="82">
        <f t="shared" si="0"/>
        <v>1</v>
      </c>
    </row>
    <row r="11" spans="1:11" ht="55.15" customHeight="1">
      <c r="A11" s="97" t="s">
        <v>193</v>
      </c>
      <c r="B11" s="43" t="s">
        <v>299</v>
      </c>
      <c r="C11" s="79" t="s">
        <v>78</v>
      </c>
      <c r="D11" s="79" t="s">
        <v>19</v>
      </c>
      <c r="E11" s="79"/>
      <c r="F11" s="79"/>
      <c r="G11" s="133" t="s">
        <v>78</v>
      </c>
      <c r="H11" s="297" t="s">
        <v>20</v>
      </c>
      <c r="K11" s="82">
        <f t="shared" si="0"/>
        <v>1</v>
      </c>
    </row>
    <row r="12" spans="1:11" ht="29.25" customHeight="1">
      <c r="A12" s="300" t="s">
        <v>261</v>
      </c>
      <c r="B12" s="60" t="s">
        <v>300</v>
      </c>
      <c r="C12" s="301" t="s">
        <v>233</v>
      </c>
      <c r="D12" s="301" t="s">
        <v>19</v>
      </c>
      <c r="E12" s="301"/>
      <c r="F12" s="301"/>
      <c r="G12" s="132" t="s">
        <v>78</v>
      </c>
      <c r="H12" s="297" t="s">
        <v>20</v>
      </c>
      <c r="K12" s="82">
        <f t="shared" si="0"/>
        <v>1</v>
      </c>
    </row>
    <row r="13" spans="1:11">
      <c r="B13" s="127"/>
      <c r="C13" s="83" t="s">
        <v>78</v>
      </c>
      <c r="D13" s="83" t="s">
        <v>19</v>
      </c>
      <c r="G13" s="137"/>
      <c r="H13" s="129"/>
    </row>
    <row r="14" spans="1:11">
      <c r="G14" s="137"/>
      <c r="H14" s="129"/>
    </row>
    <row r="15" spans="1:11">
      <c r="G15" s="137"/>
      <c r="H15" s="129"/>
    </row>
    <row r="16" spans="1:11">
      <c r="G16" s="137"/>
      <c r="H16" s="129"/>
    </row>
    <row r="17" spans="7:8">
      <c r="G17" s="137"/>
      <c r="H17" s="129"/>
    </row>
    <row r="18" spans="7:8">
      <c r="G18" s="137"/>
      <c r="H18" s="129"/>
    </row>
    <row r="19" spans="7:8">
      <c r="G19" s="137"/>
      <c r="H19" s="129"/>
    </row>
    <row r="20" spans="7:8">
      <c r="G20" s="137"/>
      <c r="H20" s="129"/>
    </row>
    <row r="21" spans="7:8">
      <c r="G21" s="137"/>
      <c r="H21" s="129"/>
    </row>
    <row r="22" spans="7:8">
      <c r="G22" s="137"/>
      <c r="H22" s="129"/>
    </row>
    <row r="23" spans="7:8">
      <c r="G23" s="137"/>
      <c r="H23" s="129"/>
    </row>
    <row r="24" spans="7:8">
      <c r="G24" s="137"/>
      <c r="H24" s="129"/>
    </row>
    <row r="25" spans="7:8">
      <c r="G25" s="137"/>
      <c r="H25" s="129"/>
    </row>
    <row r="26" spans="7:8">
      <c r="G26" s="137"/>
      <c r="H26" s="129"/>
    </row>
    <row r="27" spans="7:8">
      <c r="G27" s="137"/>
      <c r="H27" s="129"/>
    </row>
    <row r="28" spans="7:8">
      <c r="G28" s="137"/>
      <c r="H28" s="129"/>
    </row>
    <row r="29" spans="7:8">
      <c r="G29" s="137"/>
      <c r="H29" s="129"/>
    </row>
    <row r="30" spans="7:8">
      <c r="G30" s="137"/>
      <c r="H30" s="129"/>
    </row>
    <row r="31" spans="7:8">
      <c r="G31" s="137"/>
      <c r="H31" s="129"/>
    </row>
    <row r="32" spans="7:8">
      <c r="G32" s="137"/>
      <c r="H32" s="129"/>
    </row>
    <row r="33" spans="7:8">
      <c r="G33" s="137"/>
      <c r="H33" s="129"/>
    </row>
    <row r="34" spans="7:8">
      <c r="G34" s="137"/>
      <c r="H34" s="129"/>
    </row>
    <row r="35" spans="7:8">
      <c r="G35" s="137"/>
      <c r="H35" s="129"/>
    </row>
    <row r="36" spans="7:8">
      <c r="G36" s="137"/>
      <c r="H36" s="129"/>
    </row>
    <row r="37" spans="7:8">
      <c r="G37" s="137"/>
      <c r="H37" s="129"/>
    </row>
    <row r="38" spans="7:8">
      <c r="G38" s="137"/>
      <c r="H38" s="129"/>
    </row>
    <row r="39" spans="7:8">
      <c r="G39" s="137"/>
      <c r="H39" s="129"/>
    </row>
    <row r="40" spans="7:8">
      <c r="G40" s="137"/>
      <c r="H40" s="129"/>
    </row>
    <row r="41" spans="7:8">
      <c r="G41" s="137"/>
      <c r="H41" s="129"/>
    </row>
    <row r="42" spans="7:8">
      <c r="G42" s="137"/>
      <c r="H42" s="129"/>
    </row>
    <row r="43" spans="7:8">
      <c r="G43" s="137"/>
      <c r="H43" s="129"/>
    </row>
    <row r="44" spans="7:8">
      <c r="G44" s="137"/>
      <c r="H44" s="129"/>
    </row>
    <row r="45" spans="7:8">
      <c r="G45" s="137"/>
      <c r="H45" s="129"/>
    </row>
    <row r="46" spans="7:8">
      <c r="G46" s="137"/>
      <c r="H46" s="129"/>
    </row>
    <row r="47" spans="7:8">
      <c r="G47" s="137"/>
      <c r="H47" s="129"/>
    </row>
    <row r="48" spans="7:8">
      <c r="G48" s="137"/>
      <c r="H48" s="129"/>
    </row>
    <row r="49" spans="6:8">
      <c r="G49" s="137"/>
      <c r="H49" s="129"/>
    </row>
    <row r="50" spans="6:8">
      <c r="G50" s="137"/>
      <c r="H50" s="129"/>
    </row>
    <row r="51" spans="6:8">
      <c r="G51" s="137"/>
      <c r="H51" s="129"/>
    </row>
    <row r="52" spans="6:8">
      <c r="G52" s="137"/>
      <c r="H52" s="129"/>
    </row>
    <row r="53" spans="6:8">
      <c r="F53" s="128"/>
      <c r="G53" s="135"/>
      <c r="H53" s="299"/>
    </row>
    <row r="54" spans="6:8">
      <c r="F54" s="79"/>
    </row>
    <row r="55" spans="6:8">
      <c r="F55" s="79"/>
    </row>
    <row r="56" spans="6:8">
      <c r="F56" s="79"/>
    </row>
    <row r="57" spans="6:8">
      <c r="F57" s="79"/>
    </row>
    <row r="58" spans="6:8">
      <c r="F58" s="79"/>
    </row>
    <row r="59" spans="6:8">
      <c r="F59" s="79"/>
    </row>
    <row r="60" spans="6:8">
      <c r="F60" s="79"/>
    </row>
    <row r="61" spans="6:8">
      <c r="F61" s="79"/>
    </row>
    <row r="62" spans="6:8">
      <c r="F62" s="79"/>
    </row>
    <row r="63" spans="6:8">
      <c r="F63" s="79"/>
    </row>
    <row r="64" spans="6:8">
      <c r="F64" s="79"/>
    </row>
    <row r="65" spans="6:8">
      <c r="F65" s="79"/>
    </row>
    <row r="66" spans="6:8">
      <c r="F66" s="79"/>
    </row>
    <row r="67" spans="6:8">
      <c r="F67" s="79"/>
    </row>
    <row r="68" spans="6:8">
      <c r="F68" s="79"/>
    </row>
    <row r="69" spans="6:8">
      <c r="F69" s="79"/>
    </row>
    <row r="70" spans="6:8">
      <c r="F70" s="79"/>
    </row>
    <row r="71" spans="6:8">
      <c r="F71" s="79"/>
    </row>
    <row r="72" spans="6:8">
      <c r="F72" s="79"/>
    </row>
    <row r="73" spans="6:8">
      <c r="F73" s="79"/>
    </row>
    <row r="74" spans="6:8">
      <c r="F74" s="79"/>
    </row>
    <row r="75" spans="6:8">
      <c r="F75" s="79"/>
    </row>
    <row r="76" spans="6:8">
      <c r="F76" s="79"/>
    </row>
    <row r="77" spans="6:8">
      <c r="F77" s="79"/>
    </row>
    <row r="78" spans="6:8">
      <c r="F78" s="79"/>
    </row>
    <row r="79" spans="6:8">
      <c r="F79" s="79"/>
      <c r="G79" s="135"/>
      <c r="H79" s="299"/>
    </row>
    <row r="80" spans="6:8">
      <c r="F80" s="79"/>
    </row>
    <row r="81" spans="6:6">
      <c r="F81" s="79"/>
    </row>
    <row r="82" spans="6:6">
      <c r="F82" s="79"/>
    </row>
    <row r="83" spans="6:6">
      <c r="F83" s="79"/>
    </row>
    <row r="84" spans="6:6">
      <c r="F84" s="79"/>
    </row>
    <row r="85" spans="6:6">
      <c r="F85" s="79"/>
    </row>
    <row r="86" spans="6:6">
      <c r="F86" s="79"/>
    </row>
    <row r="87" spans="6:6">
      <c r="F87" s="79"/>
    </row>
    <row r="88" spans="6:6">
      <c r="F88" s="79"/>
    </row>
    <row r="89" spans="6:6">
      <c r="F89" s="79"/>
    </row>
    <row r="90" spans="6:6">
      <c r="F90" s="79"/>
    </row>
    <row r="91" spans="6:6">
      <c r="F91" s="79"/>
    </row>
    <row r="92" spans="6:6">
      <c r="F92" s="79"/>
    </row>
    <row r="93" spans="6:6">
      <c r="F93" s="79"/>
    </row>
    <row r="94" spans="6:6">
      <c r="F94" s="79"/>
    </row>
    <row r="95" spans="6:6">
      <c r="F95" s="79"/>
    </row>
    <row r="96" spans="6:6">
      <c r="F96" s="79"/>
    </row>
    <row r="97" spans="6:6">
      <c r="F97" s="79"/>
    </row>
    <row r="98" spans="6:6">
      <c r="F98" s="79"/>
    </row>
    <row r="99" spans="6:6">
      <c r="F99" s="79"/>
    </row>
    <row r="100" spans="6:6">
      <c r="F100" s="79"/>
    </row>
    <row r="101" spans="6:6">
      <c r="F101" s="79"/>
    </row>
    <row r="102" spans="6:6">
      <c r="F102" s="79"/>
    </row>
    <row r="103" spans="6:6">
      <c r="F103" s="79"/>
    </row>
    <row r="104" spans="6:6">
      <c r="F104" s="79"/>
    </row>
    <row r="105" spans="6:6">
      <c r="F105" s="79"/>
    </row>
    <row r="106" spans="6:6">
      <c r="F106" s="79"/>
    </row>
    <row r="107" spans="6:6">
      <c r="F107" s="79"/>
    </row>
    <row r="108" spans="6:6">
      <c r="F108" s="79"/>
    </row>
    <row r="109" spans="6:6">
      <c r="F109" s="79"/>
    </row>
    <row r="110" spans="6:6">
      <c r="F110" s="79"/>
    </row>
    <row r="111" spans="6:6">
      <c r="F111" s="79"/>
    </row>
    <row r="112" spans="6:6">
      <c r="F112" s="79"/>
    </row>
    <row r="113" spans="6:6">
      <c r="F113" s="79"/>
    </row>
    <row r="114" spans="6:6">
      <c r="F114" s="79"/>
    </row>
    <row r="115" spans="6:6">
      <c r="F115" s="79"/>
    </row>
    <row r="116" spans="6:6">
      <c r="F116" s="79"/>
    </row>
    <row r="117" spans="6:6">
      <c r="F117" s="79"/>
    </row>
    <row r="118" spans="6:6">
      <c r="F118" s="79"/>
    </row>
    <row r="119" spans="6:6">
      <c r="F119" s="79"/>
    </row>
    <row r="120" spans="6:6">
      <c r="F120" s="79"/>
    </row>
    <row r="121" spans="6:6">
      <c r="F121" s="79"/>
    </row>
    <row r="122" spans="6:6">
      <c r="F122" s="79"/>
    </row>
    <row r="123" spans="6:6">
      <c r="F123" s="79"/>
    </row>
    <row r="124" spans="6:6">
      <c r="F124" s="79"/>
    </row>
    <row r="125" spans="6:6">
      <c r="F125" s="79"/>
    </row>
    <row r="126" spans="6:6">
      <c r="F126" s="79"/>
    </row>
    <row r="127" spans="6:6">
      <c r="F127" s="79"/>
    </row>
  </sheetData>
  <sheetProtection algorithmName="SHA-512" hashValue="wwKFEzmta9pSmfsmANOgZ1tV143o6m0oK+8TfgdGdRr04XzVY0z2gQN/LsF+HJqXTKYUOv19sXYzaRp+TGZUYQ==" saltValue="FdGlPpeQdnV6A7s7rNcvjg==" spinCount="100000" sheet="1" selectLockedCells="1"/>
  <mergeCells count="1">
    <mergeCell ref="A1:B1"/>
  </mergeCells>
  <phoneticPr fontId="11" type="noConversion"/>
  <conditionalFormatting sqref="D3:D13 H13:H14">
    <cfRule type="containsText" dxfId="12" priority="5" operator="containsText" text="Nee">
      <formula>NOT(ISERROR(SEARCH("Nee",D3)))</formula>
    </cfRule>
  </conditionalFormatting>
  <conditionalFormatting sqref="G15:G17">
    <cfRule type="containsText" dxfId="11" priority="2" operator="containsText" text="Nee">
      <formula>NOT(ISERROR(SEARCH("Nee",G15)))</formula>
    </cfRule>
  </conditionalFormatting>
  <conditionalFormatting sqref="H3:H12">
    <cfRule type="cellIs" dxfId="10" priority="1" operator="equal">
      <formula>"Nee"</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7B392608-01AD-DB4D-B2E3-35A4E4405EF3}">
          <x14:formula1>
            <xm:f>Toelichting!$A$100:$A$101</xm:f>
          </x14:formula1>
          <xm:sqref>D3:D13 G15:G17 H3:H14</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Blad8"/>
  <dimension ref="A1:I34"/>
  <sheetViews>
    <sheetView zoomScale="110" zoomScaleNormal="110" workbookViewId="0">
      <selection activeCell="C32" sqref="C32"/>
    </sheetView>
  </sheetViews>
  <sheetFormatPr defaultColWidth="8.85546875" defaultRowHeight="12.75"/>
  <cols>
    <col min="1" max="1" width="7.7109375" style="83" customWidth="1"/>
    <col min="2" max="2" width="7.7109375" style="138" customWidth="1"/>
    <col min="3" max="3" width="117.28515625" style="83" customWidth="1"/>
    <col min="4" max="4" width="13.7109375" style="137" bestFit="1" customWidth="1"/>
    <col min="5" max="5" width="13" style="129" bestFit="1" customWidth="1"/>
    <col min="6" max="6" width="20.5703125" style="129" bestFit="1" customWidth="1"/>
    <col min="7" max="7" width="70.42578125" style="83" customWidth="1"/>
    <col min="8" max="8" width="8.85546875" style="82" customWidth="1"/>
    <col min="9" max="9" width="8.85546875" style="82"/>
    <col min="10" max="16384" width="8.85546875" style="83"/>
  </cols>
  <sheetData>
    <row r="1" spans="1:9" ht="29.25" customHeight="1" thickBot="1">
      <c r="A1" s="404" t="s">
        <v>301</v>
      </c>
      <c r="B1" s="404"/>
      <c r="C1" s="404"/>
      <c r="H1" s="82">
        <f>SUM(H3:H31)</f>
        <v>25</v>
      </c>
      <c r="I1" s="82">
        <f>SUM(I3:I31)</f>
        <v>0</v>
      </c>
    </row>
    <row r="2" spans="1:9" s="129" customFormat="1" ht="23.25">
      <c r="A2" s="136"/>
      <c r="B2" s="302" t="s">
        <v>35</v>
      </c>
      <c r="C2" s="289" t="s">
        <v>36</v>
      </c>
      <c r="D2" s="303" t="s">
        <v>37</v>
      </c>
      <c r="E2" s="304" t="s">
        <v>38</v>
      </c>
      <c r="F2" s="304" t="s">
        <v>39</v>
      </c>
      <c r="G2" s="277" t="s">
        <v>40</v>
      </c>
      <c r="H2" s="130"/>
      <c r="I2" s="130"/>
    </row>
    <row r="3" spans="1:9" ht="15.95" customHeight="1">
      <c r="A3" s="77"/>
      <c r="B3" s="97" t="s">
        <v>42</v>
      </c>
      <c r="C3" s="43" t="s">
        <v>302</v>
      </c>
      <c r="D3" s="133" t="s">
        <v>78</v>
      </c>
      <c r="E3" s="183" t="s">
        <v>20</v>
      </c>
      <c r="F3" s="81"/>
      <c r="H3" s="82">
        <f>IF(E3="Nee",1,0)</f>
        <v>1</v>
      </c>
    </row>
    <row r="4" spans="1:9" ht="15.95" customHeight="1">
      <c r="A4" s="77"/>
      <c r="B4" s="97" t="s">
        <v>45</v>
      </c>
      <c r="C4" s="43" t="s">
        <v>303</v>
      </c>
      <c r="D4" s="133" t="s">
        <v>78</v>
      </c>
      <c r="E4" s="183" t="s">
        <v>20</v>
      </c>
      <c r="F4" s="81"/>
      <c r="H4" s="82">
        <f t="shared" ref="H4:H31" si="0">IF(E4="Nee",1,0)</f>
        <v>1</v>
      </c>
    </row>
    <row r="5" spans="1:9" ht="29.25" customHeight="1">
      <c r="A5" s="77"/>
      <c r="B5" s="97" t="s">
        <v>183</v>
      </c>
      <c r="C5" s="43" t="s">
        <v>304</v>
      </c>
      <c r="D5" s="133" t="s">
        <v>78</v>
      </c>
      <c r="E5" s="183" t="s">
        <v>20</v>
      </c>
      <c r="F5" s="81"/>
      <c r="H5" s="82">
        <f t="shared" si="0"/>
        <v>1</v>
      </c>
    </row>
    <row r="6" spans="1:9" ht="15.95" customHeight="1">
      <c r="A6" s="77"/>
      <c r="B6" s="97" t="s">
        <v>50</v>
      </c>
      <c r="C6" s="43" t="s">
        <v>305</v>
      </c>
      <c r="D6" s="133" t="s">
        <v>78</v>
      </c>
      <c r="E6" s="183" t="s">
        <v>20</v>
      </c>
      <c r="F6" s="81"/>
      <c r="H6" s="82">
        <f t="shared" si="0"/>
        <v>1</v>
      </c>
    </row>
    <row r="7" spans="1:9" ht="42" customHeight="1">
      <c r="A7" s="77"/>
      <c r="B7" s="97" t="s">
        <v>52</v>
      </c>
      <c r="C7" s="43" t="s">
        <v>306</v>
      </c>
      <c r="D7" s="133" t="s">
        <v>78</v>
      </c>
      <c r="E7" s="183" t="s">
        <v>20</v>
      </c>
      <c r="F7" s="81"/>
      <c r="H7" s="82">
        <f t="shared" si="0"/>
        <v>1</v>
      </c>
    </row>
    <row r="8" spans="1:9" ht="15.95" customHeight="1">
      <c r="A8" s="77"/>
      <c r="B8" s="97" t="s">
        <v>76</v>
      </c>
      <c r="C8" s="43" t="s">
        <v>307</v>
      </c>
      <c r="D8" s="133" t="s">
        <v>78</v>
      </c>
      <c r="E8" s="183" t="s">
        <v>20</v>
      </c>
      <c r="F8" s="81"/>
      <c r="H8" s="82">
        <f t="shared" si="0"/>
        <v>1</v>
      </c>
    </row>
    <row r="9" spans="1:9" ht="42" customHeight="1">
      <c r="A9" s="77"/>
      <c r="B9" s="97" t="s">
        <v>189</v>
      </c>
      <c r="C9" s="43" t="s">
        <v>308</v>
      </c>
      <c r="D9" s="133" t="s">
        <v>78</v>
      </c>
      <c r="E9" s="183" t="s">
        <v>20</v>
      </c>
      <c r="F9" s="81"/>
      <c r="H9" s="82">
        <f t="shared" si="0"/>
        <v>1</v>
      </c>
    </row>
    <row r="10" spans="1:9" ht="15.95" customHeight="1">
      <c r="A10" s="77"/>
      <c r="B10" s="97" t="s">
        <v>191</v>
      </c>
      <c r="C10" s="43" t="s">
        <v>309</v>
      </c>
      <c r="D10" s="133" t="s">
        <v>78</v>
      </c>
      <c r="E10" s="183" t="s">
        <v>20</v>
      </c>
      <c r="F10" s="81"/>
      <c r="H10" s="82">
        <f t="shared" si="0"/>
        <v>1</v>
      </c>
    </row>
    <row r="11" spans="1:9" ht="42" customHeight="1">
      <c r="A11" s="77"/>
      <c r="B11" s="97" t="s">
        <v>193</v>
      </c>
      <c r="C11" s="43" t="s">
        <v>310</v>
      </c>
      <c r="D11" s="133" t="s">
        <v>78</v>
      </c>
      <c r="E11" s="183" t="s">
        <v>20</v>
      </c>
      <c r="F11" s="81"/>
      <c r="H11" s="82">
        <f t="shared" si="0"/>
        <v>1</v>
      </c>
    </row>
    <row r="12" spans="1:9" ht="42" customHeight="1">
      <c r="A12" s="77"/>
      <c r="B12" s="97" t="s">
        <v>261</v>
      </c>
      <c r="C12" s="43" t="s">
        <v>311</v>
      </c>
      <c r="D12" s="133" t="s">
        <v>78</v>
      </c>
      <c r="E12" s="183" t="s">
        <v>20</v>
      </c>
      <c r="F12" s="81"/>
      <c r="H12" s="82">
        <f t="shared" si="0"/>
        <v>1</v>
      </c>
    </row>
    <row r="13" spans="1:9" ht="29.25" customHeight="1">
      <c r="A13" s="77"/>
      <c r="B13" s="97" t="s">
        <v>197</v>
      </c>
      <c r="C13" s="43" t="s">
        <v>312</v>
      </c>
      <c r="D13" s="133" t="s">
        <v>78</v>
      </c>
      <c r="E13" s="183" t="s">
        <v>20</v>
      </c>
      <c r="F13" s="81"/>
      <c r="H13" s="82">
        <f t="shared" si="0"/>
        <v>1</v>
      </c>
    </row>
    <row r="14" spans="1:9">
      <c r="A14" s="77"/>
      <c r="B14" s="97" t="s">
        <v>199</v>
      </c>
      <c r="C14" s="43" t="s">
        <v>313</v>
      </c>
      <c r="D14" s="133" t="s">
        <v>78</v>
      </c>
      <c r="E14" s="183" t="s">
        <v>20</v>
      </c>
      <c r="F14" s="81"/>
      <c r="H14" s="82">
        <f t="shared" si="0"/>
        <v>1</v>
      </c>
    </row>
    <row r="15" spans="1:9" ht="29.25" customHeight="1">
      <c r="A15" s="77"/>
      <c r="B15" s="97" t="s">
        <v>201</v>
      </c>
      <c r="C15" s="43" t="s">
        <v>314</v>
      </c>
      <c r="D15" s="133" t="s">
        <v>78</v>
      </c>
      <c r="E15" s="183" t="s">
        <v>20</v>
      </c>
      <c r="F15" s="81"/>
      <c r="H15" s="82">
        <f t="shared" si="0"/>
        <v>1</v>
      </c>
    </row>
    <row r="16" spans="1:9" ht="69.95" customHeight="1">
      <c r="A16" s="77"/>
      <c r="B16" s="97" t="s">
        <v>90</v>
      </c>
      <c r="C16" s="43" t="s">
        <v>315</v>
      </c>
      <c r="D16" s="133" t="s">
        <v>78</v>
      </c>
      <c r="E16" s="183" t="s">
        <v>20</v>
      </c>
      <c r="F16" s="81"/>
      <c r="H16" s="82">
        <f t="shared" si="0"/>
        <v>1</v>
      </c>
    </row>
    <row r="17" spans="1:9" ht="15.95" customHeight="1">
      <c r="A17" s="77"/>
      <c r="B17" s="97" t="s">
        <v>316</v>
      </c>
      <c r="C17" s="43" t="s">
        <v>317</v>
      </c>
      <c r="D17" s="133" t="s">
        <v>49</v>
      </c>
      <c r="E17" s="183" t="s">
        <v>20</v>
      </c>
      <c r="F17" s="81">
        <f>IF(E17="Ja",2,0)</f>
        <v>0</v>
      </c>
      <c r="G17" s="139"/>
      <c r="I17" s="34">
        <f>IF(G17&lt;"a",0,1)</f>
        <v>0</v>
      </c>
    </row>
    <row r="18" spans="1:9" ht="15.95" customHeight="1">
      <c r="A18" s="77"/>
      <c r="B18" s="97" t="s">
        <v>94</v>
      </c>
      <c r="C18" s="43" t="s">
        <v>318</v>
      </c>
      <c r="D18" s="133" t="s">
        <v>78</v>
      </c>
      <c r="E18" s="183" t="s">
        <v>20</v>
      </c>
      <c r="F18" s="81"/>
      <c r="H18" s="82">
        <f t="shared" si="0"/>
        <v>1</v>
      </c>
    </row>
    <row r="19" spans="1:9" ht="42" customHeight="1">
      <c r="A19" s="77"/>
      <c r="B19" s="97" t="s">
        <v>96</v>
      </c>
      <c r="C19" s="43" t="s">
        <v>234</v>
      </c>
      <c r="D19" s="133" t="s">
        <v>78</v>
      </c>
      <c r="E19" s="183" t="s">
        <v>20</v>
      </c>
      <c r="F19" s="81"/>
      <c r="H19" s="82">
        <f t="shared" si="0"/>
        <v>1</v>
      </c>
    </row>
    <row r="20" spans="1:9" ht="29.25" customHeight="1">
      <c r="A20" s="77"/>
      <c r="B20" s="97" t="s">
        <v>98</v>
      </c>
      <c r="C20" s="43" t="s">
        <v>235</v>
      </c>
      <c r="D20" s="133" t="s">
        <v>78</v>
      </c>
      <c r="E20" s="183" t="s">
        <v>20</v>
      </c>
      <c r="F20" s="81"/>
      <c r="H20" s="82">
        <f t="shared" si="0"/>
        <v>1</v>
      </c>
    </row>
    <row r="21" spans="1:9" ht="29.25" customHeight="1">
      <c r="A21" s="77"/>
      <c r="B21" s="97" t="s">
        <v>100</v>
      </c>
      <c r="C21" s="43" t="s">
        <v>319</v>
      </c>
      <c r="D21" s="133" t="s">
        <v>78</v>
      </c>
      <c r="E21" s="183" t="s">
        <v>20</v>
      </c>
      <c r="F21" s="81"/>
      <c r="H21" s="82">
        <f t="shared" si="0"/>
        <v>1</v>
      </c>
    </row>
    <row r="22" spans="1:9" ht="29.25" customHeight="1">
      <c r="A22" s="77"/>
      <c r="B22" s="97" t="s">
        <v>102</v>
      </c>
      <c r="C22" s="43" t="s">
        <v>320</v>
      </c>
      <c r="D22" s="133" t="s">
        <v>78</v>
      </c>
      <c r="E22" s="183" t="s">
        <v>20</v>
      </c>
      <c r="F22" s="81"/>
      <c r="H22" s="82">
        <f t="shared" si="0"/>
        <v>1</v>
      </c>
    </row>
    <row r="23" spans="1:9" ht="29.25" customHeight="1">
      <c r="A23" s="77"/>
      <c r="B23" s="97" t="s">
        <v>104</v>
      </c>
      <c r="C23" s="43" t="s">
        <v>239</v>
      </c>
      <c r="D23" s="133" t="s">
        <v>78</v>
      </c>
      <c r="E23" s="183" t="s">
        <v>20</v>
      </c>
      <c r="F23" s="81"/>
      <c r="H23" s="82">
        <f t="shared" si="0"/>
        <v>1</v>
      </c>
    </row>
    <row r="24" spans="1:9" ht="42" customHeight="1">
      <c r="A24" s="77"/>
      <c r="B24" s="97" t="s">
        <v>213</v>
      </c>
      <c r="C24" s="60" t="s">
        <v>321</v>
      </c>
      <c r="D24" s="133" t="s">
        <v>78</v>
      </c>
      <c r="E24" s="183" t="s">
        <v>20</v>
      </c>
      <c r="F24" s="81"/>
      <c r="H24" s="82">
        <f t="shared" si="0"/>
        <v>1</v>
      </c>
    </row>
    <row r="25" spans="1:9" ht="29.25" customHeight="1">
      <c r="A25" s="408"/>
      <c r="B25" s="405" t="s">
        <v>106</v>
      </c>
      <c r="C25" s="62" t="s">
        <v>322</v>
      </c>
      <c r="D25" s="411" t="s">
        <v>78</v>
      </c>
      <c r="E25" s="414" t="s">
        <v>20</v>
      </c>
      <c r="F25" s="81"/>
      <c r="H25" s="403">
        <f t="shared" si="0"/>
        <v>1</v>
      </c>
    </row>
    <row r="26" spans="1:9" ht="15.95" customHeight="1">
      <c r="A26" s="409"/>
      <c r="B26" s="406"/>
      <c r="C26" s="45" t="s">
        <v>323</v>
      </c>
      <c r="D26" s="412"/>
      <c r="E26" s="415"/>
      <c r="F26" s="81"/>
      <c r="H26" s="403"/>
    </row>
    <row r="27" spans="1:9" ht="15.95" customHeight="1">
      <c r="A27" s="409"/>
      <c r="B27" s="406"/>
      <c r="C27" s="45" t="s">
        <v>324</v>
      </c>
      <c r="D27" s="412"/>
      <c r="E27" s="415"/>
      <c r="F27" s="81"/>
      <c r="H27" s="403"/>
    </row>
    <row r="28" spans="1:9" ht="15.95" customHeight="1">
      <c r="A28" s="410"/>
      <c r="B28" s="407"/>
      <c r="C28" s="63" t="s">
        <v>325</v>
      </c>
      <c r="D28" s="413"/>
      <c r="E28" s="416"/>
      <c r="F28" s="81"/>
      <c r="H28" s="403"/>
    </row>
    <row r="29" spans="1:9" ht="15.95" customHeight="1">
      <c r="A29" s="77"/>
      <c r="B29" s="97" t="s">
        <v>108</v>
      </c>
      <c r="C29" s="61" t="s">
        <v>326</v>
      </c>
      <c r="D29" s="133" t="s">
        <v>78</v>
      </c>
      <c r="E29" s="183" t="s">
        <v>20</v>
      </c>
      <c r="F29" s="81"/>
      <c r="H29" s="82">
        <f t="shared" si="0"/>
        <v>1</v>
      </c>
    </row>
    <row r="30" spans="1:9" ht="29.25" customHeight="1">
      <c r="A30" s="77"/>
      <c r="B30" s="97" t="s">
        <v>110</v>
      </c>
      <c r="C30" s="43" t="s">
        <v>327</v>
      </c>
      <c r="D30" s="133" t="s">
        <v>78</v>
      </c>
      <c r="E30" s="183" t="s">
        <v>20</v>
      </c>
      <c r="F30" s="81"/>
      <c r="H30" s="82">
        <f t="shared" si="0"/>
        <v>1</v>
      </c>
    </row>
    <row r="31" spans="1:9" ht="15.95" customHeight="1">
      <c r="A31" s="79"/>
      <c r="B31" s="97" t="s">
        <v>112</v>
      </c>
      <c r="C31" s="43" t="s">
        <v>328</v>
      </c>
      <c r="D31" s="133" t="s">
        <v>78</v>
      </c>
      <c r="E31" s="183" t="s">
        <v>20</v>
      </c>
      <c r="F31" s="81"/>
      <c r="H31" s="82">
        <f t="shared" si="0"/>
        <v>1</v>
      </c>
    </row>
    <row r="32" spans="1:9" ht="15" customHeight="1">
      <c r="C32" s="127"/>
      <c r="E32" s="137"/>
      <c r="F32" s="305">
        <f>SUM(F3:F29)</f>
        <v>0</v>
      </c>
    </row>
    <row r="33" spans="3:3">
      <c r="C33" s="127"/>
    </row>
    <row r="34" spans="3:3">
      <c r="C34" s="127"/>
    </row>
  </sheetData>
  <sheetProtection algorithmName="SHA-512" hashValue="PG2+qDWxaaXD+asW4kvLUEytWD/bkqFmnMGF5Dcy/A16nEz6Fk+DvrB/jO3dFDHoStkGQBh9It4d+O+TIyxTIw==" saltValue="9hhmUpFXfsT3JRMlSQxvaQ==" spinCount="100000" sheet="1" selectLockedCells="1"/>
  <mergeCells count="6">
    <mergeCell ref="H25:H28"/>
    <mergeCell ref="A1:C1"/>
    <mergeCell ref="B25:B28"/>
    <mergeCell ref="A25:A28"/>
    <mergeCell ref="D25:D28"/>
    <mergeCell ref="E25:E28"/>
  </mergeCells>
  <phoneticPr fontId="11" type="noConversion"/>
  <conditionalFormatting sqref="E3:E25 E29:E31">
    <cfRule type="cellIs" dxfId="9" priority="1" operator="equal">
      <formula>"Nee"</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9028E047-3238-CA4D-8ACB-9BBF9D877522}">
          <x14:formula1>
            <xm:f>Toelichting!$A$100:$A$101</xm:f>
          </x14:formula1>
          <xm:sqref>E3:E25 E29:E31</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Blad9"/>
  <dimension ref="A1:N17"/>
  <sheetViews>
    <sheetView zoomScale="110" zoomScaleNormal="110" workbookViewId="0">
      <selection activeCell="B14" sqref="B14"/>
    </sheetView>
  </sheetViews>
  <sheetFormatPr defaultColWidth="8.85546875" defaultRowHeight="12.75"/>
  <cols>
    <col min="1" max="1" width="6.42578125" style="137" customWidth="1"/>
    <col min="2" max="2" width="130" style="83" customWidth="1"/>
    <col min="3" max="4" width="0" style="83" hidden="1" customWidth="1"/>
    <col min="5" max="5" width="65.140625" style="83" hidden="1" customWidth="1"/>
    <col min="6" max="8" width="0" style="83" hidden="1" customWidth="1"/>
    <col min="9" max="9" width="13.7109375" style="133" bestFit="1" customWidth="1"/>
    <col min="10" max="10" width="13" style="81" bestFit="1" customWidth="1"/>
    <col min="11" max="11" width="20.5703125" style="81" bestFit="1" customWidth="1"/>
    <col min="12" max="12" width="40.42578125" style="79" customWidth="1"/>
    <col min="13" max="14" width="8.85546875" style="82"/>
    <col min="15" max="16384" width="8.85546875" style="83"/>
  </cols>
  <sheetData>
    <row r="1" spans="1:14" ht="29.25" customHeight="1" thickBot="1">
      <c r="A1" s="402" t="s">
        <v>329</v>
      </c>
      <c r="B1" s="402"/>
      <c r="M1" s="82">
        <f>SUM(M3:M14)</f>
        <v>9</v>
      </c>
      <c r="N1" s="82">
        <f>SUM(N3:N14)</f>
        <v>0</v>
      </c>
    </row>
    <row r="2" spans="1:14" s="129" customFormat="1" ht="23.25">
      <c r="A2" s="291" t="s">
        <v>35</v>
      </c>
      <c r="B2" s="290" t="s">
        <v>36</v>
      </c>
      <c r="C2" s="303" t="s">
        <v>275</v>
      </c>
      <c r="D2" s="304" t="s">
        <v>38</v>
      </c>
      <c r="E2" s="304" t="s">
        <v>252</v>
      </c>
      <c r="F2" s="292"/>
      <c r="G2" s="292"/>
      <c r="H2" s="292"/>
      <c r="I2" s="270" t="s">
        <v>37</v>
      </c>
      <c r="J2" s="270" t="s">
        <v>38</v>
      </c>
      <c r="K2" s="270" t="s">
        <v>39</v>
      </c>
      <c r="L2" s="269" t="s">
        <v>40</v>
      </c>
      <c r="M2" s="130"/>
      <c r="N2" s="130"/>
    </row>
    <row r="3" spans="1:14" ht="69.95" customHeight="1">
      <c r="A3" s="133" t="s">
        <v>42</v>
      </c>
      <c r="B3" s="43" t="s">
        <v>330</v>
      </c>
      <c r="C3" s="140" t="s">
        <v>78</v>
      </c>
      <c r="D3" s="79" t="s">
        <v>19</v>
      </c>
      <c r="I3" s="133" t="s">
        <v>78</v>
      </c>
      <c r="J3" s="183" t="s">
        <v>20</v>
      </c>
      <c r="M3" s="82">
        <f>IF(J3="Nee",1,0)</f>
        <v>1</v>
      </c>
    </row>
    <row r="4" spans="1:14" ht="55.15" customHeight="1">
      <c r="A4" s="133" t="s">
        <v>45</v>
      </c>
      <c r="B4" s="43" t="s">
        <v>331</v>
      </c>
      <c r="C4" s="140" t="s">
        <v>78</v>
      </c>
      <c r="D4" s="79" t="s">
        <v>19</v>
      </c>
      <c r="I4" s="133" t="s">
        <v>78</v>
      </c>
      <c r="J4" s="183" t="s">
        <v>20</v>
      </c>
      <c r="M4" s="82">
        <f t="shared" ref="M4:M12" si="0">IF(J4="Nee",1,0)</f>
        <v>1</v>
      </c>
    </row>
    <row r="5" spans="1:14" ht="42" customHeight="1">
      <c r="A5" s="133" t="s">
        <v>183</v>
      </c>
      <c r="B5" s="43" t="s">
        <v>332</v>
      </c>
      <c r="C5" s="140" t="s">
        <v>78</v>
      </c>
      <c r="D5" s="79" t="s">
        <v>19</v>
      </c>
      <c r="I5" s="133" t="s">
        <v>78</v>
      </c>
      <c r="J5" s="183" t="s">
        <v>20</v>
      </c>
      <c r="M5" s="82">
        <f t="shared" si="0"/>
        <v>1</v>
      </c>
    </row>
    <row r="6" spans="1:14" ht="36" customHeight="1">
      <c r="A6" s="133" t="s">
        <v>50</v>
      </c>
      <c r="B6" s="43" t="s">
        <v>333</v>
      </c>
      <c r="C6" s="140" t="s">
        <v>78</v>
      </c>
      <c r="D6" s="79" t="s">
        <v>19</v>
      </c>
      <c r="I6" s="133" t="s">
        <v>78</v>
      </c>
      <c r="J6" s="183" t="s">
        <v>20</v>
      </c>
      <c r="M6" s="82">
        <f t="shared" si="0"/>
        <v>1</v>
      </c>
    </row>
    <row r="7" spans="1:14" ht="29.25" customHeight="1">
      <c r="A7" s="133" t="s">
        <v>52</v>
      </c>
      <c r="B7" s="43" t="s">
        <v>334</v>
      </c>
      <c r="C7" s="140" t="s">
        <v>78</v>
      </c>
      <c r="D7" s="79" t="s">
        <v>19</v>
      </c>
      <c r="E7" s="80" t="s">
        <v>268</v>
      </c>
      <c r="I7" s="133" t="s">
        <v>78</v>
      </c>
      <c r="J7" s="183" t="s">
        <v>20</v>
      </c>
      <c r="M7" s="82">
        <f t="shared" si="0"/>
        <v>1</v>
      </c>
    </row>
    <row r="8" spans="1:14" ht="15.95" customHeight="1">
      <c r="A8" s="133" t="s">
        <v>76</v>
      </c>
      <c r="B8" s="43" t="s">
        <v>335</v>
      </c>
      <c r="C8" s="140" t="s">
        <v>78</v>
      </c>
      <c r="D8" s="79" t="s">
        <v>19</v>
      </c>
      <c r="I8" s="133" t="s">
        <v>78</v>
      </c>
      <c r="J8" s="183" t="s">
        <v>20</v>
      </c>
      <c r="M8" s="82">
        <f t="shared" si="0"/>
        <v>1</v>
      </c>
    </row>
    <row r="9" spans="1:14" ht="55.15" customHeight="1">
      <c r="A9" s="133" t="s">
        <v>336</v>
      </c>
      <c r="B9" s="43" t="s">
        <v>337</v>
      </c>
      <c r="C9" s="140" t="s">
        <v>78</v>
      </c>
      <c r="D9" s="79" t="s">
        <v>19</v>
      </c>
      <c r="I9" s="133" t="s">
        <v>49</v>
      </c>
      <c r="J9" s="183" t="s">
        <v>20</v>
      </c>
      <c r="K9" s="81">
        <f>IF(J9="Ja",2,0)</f>
        <v>0</v>
      </c>
      <c r="L9" s="139"/>
      <c r="N9" s="34">
        <f>IF(L9&lt;"a",0,1)</f>
        <v>0</v>
      </c>
    </row>
    <row r="10" spans="1:14" ht="15.95" customHeight="1">
      <c r="A10" s="133" t="s">
        <v>191</v>
      </c>
      <c r="B10" s="43" t="s">
        <v>338</v>
      </c>
      <c r="I10" s="133" t="s">
        <v>78</v>
      </c>
      <c r="J10" s="183" t="s">
        <v>20</v>
      </c>
      <c r="M10" s="82">
        <f t="shared" si="0"/>
        <v>1</v>
      </c>
    </row>
    <row r="11" spans="1:14" ht="15.95" customHeight="1">
      <c r="A11" s="133" t="s">
        <v>193</v>
      </c>
      <c r="B11" s="43" t="s">
        <v>339</v>
      </c>
      <c r="I11" s="133" t="s">
        <v>78</v>
      </c>
      <c r="J11" s="183" t="s">
        <v>20</v>
      </c>
      <c r="M11" s="82">
        <f t="shared" si="0"/>
        <v>1</v>
      </c>
    </row>
    <row r="12" spans="1:14" ht="15.95" customHeight="1">
      <c r="A12" s="133" t="s">
        <v>261</v>
      </c>
      <c r="B12" s="43" t="s">
        <v>340</v>
      </c>
      <c r="I12" s="133" t="s">
        <v>78</v>
      </c>
      <c r="J12" s="183" t="s">
        <v>20</v>
      </c>
      <c r="M12" s="82">
        <f t="shared" si="0"/>
        <v>1</v>
      </c>
    </row>
    <row r="13" spans="1:14">
      <c r="K13" s="306"/>
      <c r="M13" s="82" t="s">
        <v>236</v>
      </c>
    </row>
    <row r="14" spans="1:14">
      <c r="K14" s="306">
        <f>SUM(K3:K12)</f>
        <v>0</v>
      </c>
    </row>
    <row r="15" spans="1:14">
      <c r="K15" s="306"/>
    </row>
    <row r="16" spans="1:14">
      <c r="K16" s="306"/>
    </row>
    <row r="17" spans="11:11">
      <c r="K17" s="306"/>
    </row>
  </sheetData>
  <sheetProtection algorithmName="SHA-512" hashValue="3LXtAZdzX0/QvTAhSq19NM4c34e5VuGFOyjSENAa6kmOdalX6iMSDRgjuJbVm9sphtWKeXRvb34visL/HFny7g==" saltValue="F3VRz+gauV9PX9FZhchJ4A==" spinCount="100000" sheet="1" selectLockedCells="1"/>
  <mergeCells count="1">
    <mergeCell ref="A1:B1"/>
  </mergeCells>
  <phoneticPr fontId="11" type="noConversion"/>
  <conditionalFormatting sqref="D3:D9">
    <cfRule type="containsText" dxfId="8" priority="6" operator="containsText" text="Nee">
      <formula>NOT(ISERROR(SEARCH("Nee",D3)))</formula>
    </cfRule>
  </conditionalFormatting>
  <conditionalFormatting sqref="J3:J12">
    <cfRule type="cellIs" dxfId="7" priority="1" operator="equal">
      <formula>"Nee"</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801E8BD8-33AE-CE46-A94F-4D608F121AFE}">
          <x14:formula1>
            <xm:f>Toelichting!$A$100:$A$101</xm:f>
          </x14:formula1>
          <xm:sqref>D3:D9 J3:J12</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CC70E0B656E89459C11E3DFD5C608B1" ma:contentTypeVersion="3" ma:contentTypeDescription="Een nieuw document maken." ma:contentTypeScope="" ma:versionID="3ef163df724f3743462c16559c5b75f3">
  <xsd:schema xmlns:xsd="http://www.w3.org/2001/XMLSchema" xmlns:xs="http://www.w3.org/2001/XMLSchema" xmlns:p="http://schemas.microsoft.com/office/2006/metadata/properties" xmlns:ns2="fcdfce05-baea-47c5-91a8-fcc5065df799" targetNamespace="http://schemas.microsoft.com/office/2006/metadata/properties" ma:root="true" ma:fieldsID="ce6e8ad45af16c8e1c61caf51dcbbdb5" ns2:_="">
    <xsd:import namespace="fcdfce05-baea-47c5-91a8-fcc5065df799"/>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cdfce05-baea-47c5-91a8-fcc5065df79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F23F1B8-5824-452B-A856-BEA86CCB52A7}"/>
</file>

<file path=customXml/itemProps2.xml><?xml version="1.0" encoding="utf-8"?>
<ds:datastoreItem xmlns:ds="http://schemas.openxmlformats.org/officeDocument/2006/customXml" ds:itemID="{50FEDA68-BB89-4133-BAA5-FE51BE92C213}"/>
</file>

<file path=customXml/itemProps3.xml><?xml version="1.0" encoding="utf-8"?>
<ds:datastoreItem xmlns:ds="http://schemas.openxmlformats.org/officeDocument/2006/customXml" ds:itemID="{B766A3D0-98F3-4D90-B1B0-61E7D62609CB}"/>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Klaas Broek</cp:lastModifiedBy>
  <cp:revision>1</cp:revision>
  <dcterms:created xsi:type="dcterms:W3CDTF">2020-07-10T16:51:38Z</dcterms:created>
  <dcterms:modified xsi:type="dcterms:W3CDTF">2025-06-26T09:49:56Z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0x0101007CC70E0B656E89459C11E3DFD5C608B1</vt:lpwstr>
  </property>
  <property fmtid="{D5CDD505-2E9C-101B-9397-08002B2CF9AE}" pid="3" name="xd_ProgID">
    <vt:lpwstr/>
  </property>
  <property fmtid="{D5CDD505-2E9C-101B-9397-08002B2CF9AE}" pid="4" name="ComplianceAssetId">
    <vt:lpwstr/>
  </property>
  <property fmtid="{D5CDD505-2E9C-101B-9397-08002B2CF9AE}" pid="5" name="TemplateUrl">
    <vt:lpwstr/>
  </property>
  <property fmtid="{D5CDD505-2E9C-101B-9397-08002B2CF9AE}" pid="6" name="_ExtendedDescription">
    <vt:lpwstr/>
  </property>
  <property fmtid="{D5CDD505-2E9C-101B-9397-08002B2CF9AE}" pid="7" name="TriggerFlowInfo">
    <vt:lpwstr/>
  </property>
  <property fmtid="{D5CDD505-2E9C-101B-9397-08002B2CF9AE}" pid="8" name="xd_Signature">
    <vt:bool>false</vt:bool>
  </property>
  <property fmtid="{D5CDD505-2E9C-101B-9397-08002B2CF9AE}" pid="9" name="Order">
    <vt:r8>16547700</vt:r8>
  </property>
</Properties>
</file>