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svannek_alpha-adviesbureau_nl/Documents/Documenten/Goud/Schoonmaak/NvI/"/>
    </mc:Choice>
  </mc:AlternateContent>
  <xr:revisionPtr revIDLastSave="74" documentId="8_{1ECA85FF-66A5-4520-9CB6-22EDAE03DF35}" xr6:coauthVersionLast="47" xr6:coauthVersionMax="47" xr10:uidLastSave="{FC6AFC97-722A-4C2E-83BD-89549D132595}"/>
  <bookViews>
    <workbookView xWindow="-120" yWindow="-120" windowWidth="29040" windowHeight="15720" tabRatio="821" firstSheet="4" activeTab="4" xr2:uid="{F90F6C03-498D-471C-A024-75FB08C87E43}"/>
  </bookViews>
  <sheets>
    <sheet name="Basisgegevens" sheetId="1" r:id="rId1"/>
    <sheet name="Uurtariefopbouw" sheetId="103" r:id="rId2"/>
    <sheet name="Kwaliteitsinspecties" sheetId="2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127" r:id="rId27"/>
    <sheet name="12a" sheetId="128" r:id="rId28"/>
    <sheet name="13" sheetId="152" r:id="rId29"/>
    <sheet name="13a" sheetId="129" r:id="rId30"/>
    <sheet name="14" sheetId="130" r:id="rId31"/>
    <sheet name="14a" sheetId="131" r:id="rId32"/>
    <sheet name="15" sheetId="132" r:id="rId33"/>
    <sheet name="15a" sheetId="133" r:id="rId34"/>
    <sheet name="16" sheetId="134" r:id="rId35"/>
    <sheet name="16a" sheetId="135" r:id="rId36"/>
    <sheet name="17" sheetId="136" r:id="rId37"/>
    <sheet name="17a" sheetId="137" r:id="rId38"/>
    <sheet name="18" sheetId="138" r:id="rId39"/>
    <sheet name="18a" sheetId="139" r:id="rId40"/>
    <sheet name="19" sheetId="140" r:id="rId41"/>
    <sheet name="19a" sheetId="141" r:id="rId42"/>
    <sheet name="20" sheetId="142" r:id="rId43"/>
    <sheet name="20a" sheetId="143" r:id="rId44"/>
    <sheet name="21" sheetId="144" r:id="rId45"/>
    <sheet name="21a" sheetId="145" r:id="rId46"/>
    <sheet name="22" sheetId="146" r:id="rId47"/>
    <sheet name="22a" sheetId="147" r:id="rId48"/>
    <sheet name="23" sheetId="148" r:id="rId49"/>
    <sheet name="23a" sheetId="149" r:id="rId50"/>
    <sheet name="24" sheetId="150" r:id="rId51"/>
    <sheet name="24a" sheetId="151" r:id="rId52"/>
    <sheet name="25" sheetId="153" r:id="rId53"/>
    <sheet name="25a" sheetId="154" r:id="rId54"/>
    <sheet name="26" sheetId="155" r:id="rId55"/>
    <sheet name="26a" sheetId="156" r:id="rId56"/>
    <sheet name="27" sheetId="157" r:id="rId57"/>
    <sheet name="27a" sheetId="158" r:id="rId58"/>
    <sheet name="28" sheetId="159" r:id="rId59"/>
    <sheet name="28a" sheetId="160" r:id="rId60"/>
    <sheet name="29" sheetId="161" r:id="rId61"/>
    <sheet name="29a" sheetId="162" r:id="rId62"/>
    <sheet name="30" sheetId="163" r:id="rId63"/>
    <sheet name="30a" sheetId="164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4a" sheetId="172" state="hidden" r:id="rId72"/>
    <sheet name="35" sheetId="173" state="hidden" r:id="rId73"/>
    <sheet name="35a" sheetId="174" state="hidden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  <sheet name="Registratie afkeur" sheetId="217" state="hidden" r:id="rId113"/>
    <sheet name="Wijzigingenblad" sheetId="218" state="hidden" r:id="rId114"/>
  </sheets>
  <externalReferences>
    <externalReference r:id="rId115"/>
    <externalReference r:id="rId116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Basisgegevens!$B$13</definedName>
    <definedName name="urenperja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36" l="1"/>
  <c r="N5" i="136"/>
  <c r="N6" i="136"/>
  <c r="N7" i="136"/>
  <c r="N8" i="136"/>
  <c r="N9" i="136"/>
  <c r="N10" i="136"/>
  <c r="N11" i="136"/>
  <c r="N12" i="136"/>
  <c r="N13" i="136"/>
  <c r="N14" i="136"/>
  <c r="N15" i="136"/>
  <c r="N16" i="136"/>
  <c r="N3" i="136"/>
  <c r="P513" i="137"/>
  <c r="P513" i="139"/>
  <c r="P513" i="143"/>
  <c r="N4" i="132"/>
  <c r="N5" i="132"/>
  <c r="N6" i="132"/>
  <c r="N7" i="132"/>
  <c r="N8" i="132"/>
  <c r="N9" i="132"/>
  <c r="N10" i="132"/>
  <c r="N11" i="132"/>
  <c r="N12" i="132"/>
  <c r="N13" i="132"/>
  <c r="N14" i="132"/>
  <c r="N15" i="132"/>
  <c r="N16" i="132"/>
  <c r="N3" i="132"/>
  <c r="N4" i="134"/>
  <c r="N5" i="134"/>
  <c r="N6" i="134"/>
  <c r="N7" i="134"/>
  <c r="N8" i="134"/>
  <c r="N9" i="134"/>
  <c r="N10" i="134"/>
  <c r="N11" i="134"/>
  <c r="N12" i="134"/>
  <c r="N13" i="134"/>
  <c r="N14" i="134"/>
  <c r="N15" i="134"/>
  <c r="N16" i="134"/>
  <c r="N3" i="134"/>
  <c r="C532" i="145"/>
  <c r="C512" i="141"/>
  <c r="M512" i="143" a="1"/>
  <c r="M512" i="143" s="1"/>
  <c r="H512" i="143" a="1"/>
  <c r="H512" i="143" s="1"/>
  <c r="G512" i="143" a="1"/>
  <c r="G512" i="143" s="1"/>
  <c r="C512" i="143"/>
  <c r="K512" i="143" s="1" a="1"/>
  <c r="K512" i="143" s="1"/>
  <c r="L512" i="145" a="1"/>
  <c r="L512" i="145"/>
  <c r="K512" i="145" a="1"/>
  <c r="K512" i="145" s="1"/>
  <c r="F512" i="145" a="1"/>
  <c r="F512" i="145" s="1"/>
  <c r="C512" i="145"/>
  <c r="I512" i="145" s="1" a="1"/>
  <c r="I512" i="145" s="1"/>
  <c r="I512" i="147" a="1"/>
  <c r="I512" i="147" s="1"/>
  <c r="C512" i="147"/>
  <c r="M512" i="149" a="1"/>
  <c r="M512" i="149" s="1"/>
  <c r="H512" i="149" a="1"/>
  <c r="H512" i="149" s="1"/>
  <c r="C512" i="149"/>
  <c r="K512" i="151" a="1"/>
  <c r="K512" i="151" s="1"/>
  <c r="C512" i="151"/>
  <c r="L512" i="151" s="1" a="1"/>
  <c r="L512" i="151" s="1"/>
  <c r="J512" i="154" a="1"/>
  <c r="J512" i="154" s="1"/>
  <c r="C512" i="154"/>
  <c r="I512" i="154" s="1" a="1"/>
  <c r="I512" i="154" s="1"/>
  <c r="M512" i="156" a="1"/>
  <c r="M512" i="156" s="1"/>
  <c r="H512" i="156" a="1"/>
  <c r="H512" i="156"/>
  <c r="G512" i="156" a="1"/>
  <c r="G512" i="156" s="1"/>
  <c r="C512" i="156"/>
  <c r="L512" i="158" a="1"/>
  <c r="L512" i="158" s="1"/>
  <c r="K512" i="158" a="1"/>
  <c r="K512" i="158" s="1"/>
  <c r="C512" i="158"/>
  <c r="J512" i="160" a="1"/>
  <c r="J512" i="160"/>
  <c r="I512" i="160" a="1"/>
  <c r="I512" i="160" s="1"/>
  <c r="C512" i="160"/>
  <c r="M512" i="162" a="1"/>
  <c r="M512" i="162" s="1"/>
  <c r="G512" i="162" a="1"/>
  <c r="G512" i="162" s="1"/>
  <c r="C512" i="162"/>
  <c r="K512" i="164" a="1"/>
  <c r="K512" i="164" s="1"/>
  <c r="F512" i="164" a="1"/>
  <c r="F512" i="164" s="1"/>
  <c r="C512" i="164"/>
  <c r="L512" i="164" s="1" a="1"/>
  <c r="L512" i="164" s="1"/>
  <c r="I512" i="139" a="1"/>
  <c r="I512" i="139" s="1"/>
  <c r="H512" i="139" a="1"/>
  <c r="H512" i="139" s="1"/>
  <c r="C512" i="139"/>
  <c r="C532" i="139" s="1"/>
  <c r="M512" i="110" a="1"/>
  <c r="M512" i="110" s="1"/>
  <c r="L512" i="110" a="1"/>
  <c r="L512" i="110"/>
  <c r="H512" i="110" a="1"/>
  <c r="H512" i="110" s="1"/>
  <c r="G512" i="110" a="1"/>
  <c r="G512" i="110"/>
  <c r="F512" i="110" a="1"/>
  <c r="F512" i="110" s="1"/>
  <c r="C512" i="110"/>
  <c r="J512" i="112" a="1"/>
  <c r="J512" i="112" s="1"/>
  <c r="C512" i="112"/>
  <c r="K512" i="112" s="1" a="1"/>
  <c r="K512" i="112" s="1"/>
  <c r="J512" i="114" a="1"/>
  <c r="J512" i="114"/>
  <c r="I512" i="114" a="1"/>
  <c r="I512" i="114" s="1"/>
  <c r="H512" i="114" a="1"/>
  <c r="H512" i="114" s="1"/>
  <c r="C512" i="114"/>
  <c r="L512" i="116" a="1"/>
  <c r="L512" i="116" s="1"/>
  <c r="C512" i="116"/>
  <c r="K512" i="118" a="1"/>
  <c r="K512" i="118" s="1"/>
  <c r="J512" i="118" a="1"/>
  <c r="J512" i="118" s="1"/>
  <c r="F512" i="118" a="1"/>
  <c r="F512" i="118"/>
  <c r="C512" i="118"/>
  <c r="J512" i="120" a="1"/>
  <c r="J512" i="120" s="1"/>
  <c r="I512" i="120" a="1"/>
  <c r="I512" i="120"/>
  <c r="H512" i="120" a="1"/>
  <c r="H512" i="120" s="1"/>
  <c r="F512" i="120" a="1"/>
  <c r="F512" i="120" s="1"/>
  <c r="C512" i="120"/>
  <c r="M512" i="122" a="1"/>
  <c r="M512" i="122" s="1"/>
  <c r="J512" i="122" a="1"/>
  <c r="J512" i="122" s="1"/>
  <c r="H512" i="122" a="1"/>
  <c r="H512" i="122" s="1"/>
  <c r="G512" i="122" a="1"/>
  <c r="G512" i="122" s="1"/>
  <c r="F512" i="122" a="1"/>
  <c r="F512" i="122" s="1"/>
  <c r="C512" i="122"/>
  <c r="C512" i="124"/>
  <c r="J512" i="124" s="1" a="1"/>
  <c r="J512" i="124" s="1"/>
  <c r="J512" i="126" a="1"/>
  <c r="J512" i="126" s="1"/>
  <c r="H512" i="126" a="1"/>
  <c r="H512" i="126" s="1"/>
  <c r="G512" i="126" a="1"/>
  <c r="G512" i="126" s="1"/>
  <c r="F512" i="126" a="1"/>
  <c r="F512" i="126" s="1"/>
  <c r="C512" i="126"/>
  <c r="L512" i="128" a="1"/>
  <c r="L512" i="128" s="1"/>
  <c r="K512" i="128" a="1"/>
  <c r="K512" i="128" s="1"/>
  <c r="J512" i="128" a="1"/>
  <c r="J512" i="128" s="1"/>
  <c r="I512" i="128" a="1"/>
  <c r="I512" i="128"/>
  <c r="H512" i="128" a="1"/>
  <c r="H512" i="128" s="1"/>
  <c r="F512" i="128" a="1"/>
  <c r="F512" i="128" s="1"/>
  <c r="C512" i="128"/>
  <c r="C532" i="128" s="1"/>
  <c r="C512" i="129"/>
  <c r="L512" i="129" s="1" a="1"/>
  <c r="L512" i="129" s="1"/>
  <c r="M512" i="131" a="1"/>
  <c r="M512" i="131" s="1"/>
  <c r="L512" i="131" a="1"/>
  <c r="L512" i="131" s="1"/>
  <c r="J512" i="131" a="1"/>
  <c r="J512" i="131" s="1"/>
  <c r="H512" i="131" a="1"/>
  <c r="H512" i="131" s="1"/>
  <c r="G512" i="131" a="1"/>
  <c r="G512" i="131" s="1"/>
  <c r="F512" i="131" a="1"/>
  <c r="F512" i="131" s="1"/>
  <c r="C512" i="131"/>
  <c r="I512" i="131" s="1" a="1"/>
  <c r="I512" i="131" s="1"/>
  <c r="L512" i="133" a="1"/>
  <c r="L512" i="133" s="1"/>
  <c r="K512" i="133" a="1"/>
  <c r="K512" i="133" s="1"/>
  <c r="J512" i="133" a="1"/>
  <c r="J512" i="133" s="1"/>
  <c r="I512" i="133" a="1"/>
  <c r="I512" i="133"/>
  <c r="H512" i="133" a="1"/>
  <c r="H512" i="133" s="1"/>
  <c r="F512" i="133" a="1"/>
  <c r="F512" i="133" s="1"/>
  <c r="C512" i="133"/>
  <c r="C532" i="133" s="1"/>
  <c r="J532" i="133" s="1" a="1"/>
  <c r="J532" i="133" s="1"/>
  <c r="C512" i="135"/>
  <c r="L512" i="135" s="1" a="1"/>
  <c r="L512" i="135" s="1"/>
  <c r="M512" i="137" a="1"/>
  <c r="M512" i="137" s="1"/>
  <c r="L512" i="137" a="1"/>
  <c r="L512" i="137" s="1"/>
  <c r="K512" i="137" a="1"/>
  <c r="K512" i="137" s="1"/>
  <c r="J512" i="137" a="1"/>
  <c r="J512" i="137" s="1"/>
  <c r="H512" i="137" a="1"/>
  <c r="H512" i="137" s="1"/>
  <c r="G512" i="137" a="1"/>
  <c r="G512" i="137" s="1"/>
  <c r="F512" i="137" a="1"/>
  <c r="F512" i="137" s="1"/>
  <c r="C512" i="137"/>
  <c r="C532" i="137" s="1"/>
  <c r="L512" i="108" a="1"/>
  <c r="L512" i="108" s="1"/>
  <c r="K512" i="108" a="1"/>
  <c r="K512" i="108" s="1"/>
  <c r="J512" i="108" a="1"/>
  <c r="J512" i="108" s="1"/>
  <c r="I512" i="108" a="1"/>
  <c r="I512" i="108" s="1"/>
  <c r="H512" i="108" a="1"/>
  <c r="H512" i="108" s="1"/>
  <c r="F512" i="108" a="1"/>
  <c r="F512" i="108" s="1"/>
  <c r="C512" i="108"/>
  <c r="C532" i="108" s="1"/>
  <c r="C531" i="4"/>
  <c r="J531" i="4" s="1" a="1"/>
  <c r="J531" i="4" s="1"/>
  <c r="C512" i="4"/>
  <c r="L511" i="4" a="1"/>
  <c r="L511" i="4" s="1"/>
  <c r="K511" i="4" a="1"/>
  <c r="K511" i="4" s="1"/>
  <c r="J511" i="4" a="1"/>
  <c r="J511" i="4" s="1"/>
  <c r="I511" i="4" a="1"/>
  <c r="I511" i="4" s="1"/>
  <c r="H511" i="4" a="1"/>
  <c r="H511" i="4" s="1"/>
  <c r="F511" i="4" a="1"/>
  <c r="F511" i="4" s="1"/>
  <c r="C511" i="4"/>
  <c r="M511" i="4" s="1" a="1"/>
  <c r="M511" i="4" s="1"/>
  <c r="M531" i="4" a="1"/>
  <c r="M531" i="4" s="1"/>
  <c r="L531" i="4" a="1"/>
  <c r="L531" i="4" s="1"/>
  <c r="K531" i="4" a="1"/>
  <c r="K531" i="4" s="1"/>
  <c r="I531" i="4" a="1"/>
  <c r="I531" i="4" s="1"/>
  <c r="H531" i="4" a="1"/>
  <c r="H531" i="4" s="1"/>
  <c r="G531" i="4" a="1"/>
  <c r="G531" i="4" s="1"/>
  <c r="F531" i="4" a="1"/>
  <c r="F531" i="4" s="1"/>
  <c r="O27" i="4"/>
  <c r="O28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13" i="214"/>
  <c r="N12" i="214"/>
  <c r="N11" i="214"/>
  <c r="N10" i="214"/>
  <c r="N9" i="214"/>
  <c r="N8" i="214"/>
  <c r="N7" i="214"/>
  <c r="N6" i="214"/>
  <c r="N5" i="214"/>
  <c r="N4" i="214"/>
  <c r="N3" i="214"/>
  <c r="I17" i="214" s="1"/>
  <c r="N13" i="213"/>
  <c r="N12" i="213"/>
  <c r="N11" i="213"/>
  <c r="N10" i="213"/>
  <c r="N9" i="213"/>
  <c r="N8" i="213"/>
  <c r="N7" i="213"/>
  <c r="N6" i="213"/>
  <c r="N5" i="213"/>
  <c r="N4" i="213"/>
  <c r="N3" i="213"/>
  <c r="I17" i="213" s="1"/>
  <c r="N13" i="212"/>
  <c r="N12" i="212"/>
  <c r="N11" i="212"/>
  <c r="N10" i="212"/>
  <c r="N9" i="212"/>
  <c r="N8" i="212"/>
  <c r="N7" i="212"/>
  <c r="N6" i="212"/>
  <c r="N5" i="212"/>
  <c r="N4" i="212"/>
  <c r="N3" i="212"/>
  <c r="I17" i="212" s="1"/>
  <c r="N13" i="211"/>
  <c r="N12" i="211"/>
  <c r="N11" i="211"/>
  <c r="N10" i="211"/>
  <c r="N9" i="211"/>
  <c r="N8" i="211"/>
  <c r="N7" i="211"/>
  <c r="N6" i="211"/>
  <c r="N5" i="211"/>
  <c r="N4" i="211"/>
  <c r="N3" i="211"/>
  <c r="I17" i="211" s="1"/>
  <c r="N13" i="205"/>
  <c r="N12" i="205"/>
  <c r="N11" i="205"/>
  <c r="N10" i="205"/>
  <c r="N9" i="205"/>
  <c r="N8" i="205"/>
  <c r="N7" i="205"/>
  <c r="N6" i="205"/>
  <c r="N5" i="205"/>
  <c r="N4" i="205"/>
  <c r="N3" i="205"/>
  <c r="A1" i="129"/>
  <c r="I37" i="3"/>
  <c r="I35" i="3"/>
  <c r="I36" i="3"/>
  <c r="I42" i="3"/>
  <c r="I43" i="3"/>
  <c r="I44" i="3"/>
  <c r="I45" i="3"/>
  <c r="I46" i="3"/>
  <c r="I47" i="3"/>
  <c r="I48" i="3"/>
  <c r="I49" i="3"/>
  <c r="I50" i="3"/>
  <c r="I51" i="3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1" i="2"/>
  <c r="G40" i="2"/>
  <c r="G39" i="2"/>
  <c r="G38" i="2"/>
  <c r="G37" i="2"/>
  <c r="G36" i="2"/>
  <c r="G35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1" i="2"/>
  <c r="F40" i="2"/>
  <c r="F39" i="2"/>
  <c r="F38" i="2"/>
  <c r="F37" i="2"/>
  <c r="F36" i="2"/>
  <c r="F35" i="2"/>
  <c r="H55" i="2" a="1"/>
  <c r="H55" i="2" s="1"/>
  <c r="J55" i="2" s="1"/>
  <c r="F33" i="106"/>
  <c r="F32" i="106"/>
  <c r="F31" i="106"/>
  <c r="F30" i="106"/>
  <c r="F29" i="106"/>
  <c r="F28" i="106"/>
  <c r="F27" i="106"/>
  <c r="F26" i="106"/>
  <c r="F25" i="106"/>
  <c r="F24" i="106"/>
  <c r="F23" i="106"/>
  <c r="F22" i="106"/>
  <c r="F21" i="106"/>
  <c r="F20" i="106"/>
  <c r="F19" i="106"/>
  <c r="F18" i="106"/>
  <c r="F17" i="106"/>
  <c r="F16" i="106"/>
  <c r="F15" i="106"/>
  <c r="F14" i="106"/>
  <c r="F13" i="106"/>
  <c r="F12" i="106"/>
  <c r="F11" i="106"/>
  <c r="F10" i="106"/>
  <c r="F9" i="106"/>
  <c r="F8" i="106"/>
  <c r="F7" i="106"/>
  <c r="F6" i="106"/>
  <c r="F5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6" i="215"/>
  <c r="H5" i="215"/>
  <c r="B6" i="215" s="1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B6" i="213"/>
  <c r="B5" i="211"/>
  <c r="B4" i="211"/>
  <c r="H5" i="211"/>
  <c r="D2" i="211" s="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5" i="214"/>
  <c r="B5" i="214" s="1"/>
  <c r="I52" i="213"/>
  <c r="G27" i="213"/>
  <c r="I27" i="213"/>
  <c r="E8" i="213"/>
  <c r="H5" i="213"/>
  <c r="B5" i="213"/>
  <c r="D2" i="213"/>
  <c r="I52" i="212"/>
  <c r="G27" i="212"/>
  <c r="I27" i="212"/>
  <c r="E8" i="212"/>
  <c r="H5" i="212"/>
  <c r="B4" i="212" s="1"/>
  <c r="I52" i="211"/>
  <c r="G27" i="211"/>
  <c r="I27" i="211"/>
  <c r="E8" i="211"/>
  <c r="H6" i="211"/>
  <c r="B55" i="2"/>
  <c r="H5" i="205"/>
  <c r="B5" i="205" s="1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I52" i="205"/>
  <c r="E31" i="205"/>
  <c r="G31" i="205"/>
  <c r="I31" i="205"/>
  <c r="G27" i="205"/>
  <c r="I27" i="205"/>
  <c r="E8" i="205"/>
  <c r="H6" i="213"/>
  <c r="D2" i="214"/>
  <c r="B4" i="213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D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P588" i="206" a="1"/>
  <c r="P588" i="206"/>
  <c r="P584" i="206" a="1"/>
  <c r="P584" i="206"/>
  <c r="P577" i="206" a="1"/>
  <c r="P577" i="206"/>
  <c r="P573" i="206" a="1"/>
  <c r="P573" i="206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P587" i="206" a="1"/>
  <c r="P587" i="206"/>
  <c r="P580" i="206" a="1"/>
  <c r="P580" i="206"/>
  <c r="P576" i="206" a="1"/>
  <c r="P576" i="206"/>
  <c r="P572" i="206" a="1"/>
  <c r="P572" i="206"/>
  <c r="P568" i="206" a="1"/>
  <c r="P568" i="206"/>
  <c r="P562" i="206" a="1"/>
  <c r="P562" i="206"/>
  <c r="P557" i="206" a="1"/>
  <c r="P557" i="206"/>
  <c r="P554" i="206" a="1"/>
  <c r="P554" i="206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P590" i="206" a="1"/>
  <c r="P590" i="206"/>
  <c r="P586" i="206" a="1"/>
  <c r="P586" i="206"/>
  <c r="P579" i="206" a="1"/>
  <c r="P579" i="206"/>
  <c r="P575" i="206" a="1"/>
  <c r="P575" i="206"/>
  <c r="P571" i="206" a="1"/>
  <c r="P571" i="206"/>
  <c r="P564" i="206" a="1"/>
  <c r="P564" i="206"/>
  <c r="P559" i="206" a="1"/>
  <c r="P559" i="206"/>
  <c r="P600" i="206" a="1"/>
  <c r="P600" i="206"/>
  <c r="P578" i="206" a="1"/>
  <c r="P578" i="206"/>
  <c r="P558" i="206" a="1"/>
  <c r="P558" i="206"/>
  <c r="P555" i="206" a="1"/>
  <c r="P555" i="206"/>
  <c r="P539" i="206" a="1"/>
  <c r="P539" i="206"/>
  <c r="P543" i="206" a="1"/>
  <c r="P543" i="206"/>
  <c r="P546" i="206" a="1"/>
  <c r="P546" i="206"/>
  <c r="P612" i="206" a="1"/>
  <c r="P612" i="206"/>
  <c r="P593" i="206" a="1"/>
  <c r="P593" i="206"/>
  <c r="P574" i="206" a="1"/>
  <c r="P574" i="206"/>
  <c r="P563" i="206" a="1"/>
  <c r="P563" i="206"/>
  <c r="P540" i="206" a="1"/>
  <c r="P540" i="206"/>
  <c r="P544" i="206" a="1"/>
  <c r="P544" i="206"/>
  <c r="P547" i="206" a="1"/>
  <c r="P547" i="206"/>
  <c r="P608" i="206" a="1"/>
  <c r="P608" i="206"/>
  <c r="N11" i="215"/>
  <c r="P589" i="206" a="1"/>
  <c r="P589" i="206"/>
  <c r="P570" i="206" a="1"/>
  <c r="P570" i="206"/>
  <c r="P561" i="206" a="1"/>
  <c r="P561" i="206"/>
  <c r="P556" i="206" a="1"/>
  <c r="P556" i="206"/>
  <c r="P553" i="206" a="1"/>
  <c r="P553" i="206"/>
  <c r="P537" i="206" a="1"/>
  <c r="P537" i="206"/>
  <c r="P541" i="206" a="1"/>
  <c r="P541" i="206"/>
  <c r="P548" i="206" a="1"/>
  <c r="P548" i="206"/>
  <c r="P604" i="206" a="1"/>
  <c r="P604" i="206"/>
  <c r="N7" i="215"/>
  <c r="P585" i="206" a="1"/>
  <c r="P585" i="206"/>
  <c r="P569" i="206" a="1"/>
  <c r="P569" i="206"/>
  <c r="P560" i="206" a="1"/>
  <c r="P560" i="206"/>
  <c r="P552" i="206" a="1"/>
  <c r="P552" i="206"/>
  <c r="P538" i="206" a="1"/>
  <c r="P538" i="206"/>
  <c r="P542" i="206" a="1"/>
  <c r="P542" i="206"/>
  <c r="P545" i="206" a="1"/>
  <c r="P545" i="206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E26" i="205"/>
  <c r="G26" i="205"/>
  <c r="I26" i="205"/>
  <c r="I38" i="205" s="1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P581" i="206"/>
  <c r="D17" i="213"/>
  <c r="P597" i="206"/>
  <c r="D17" i="214"/>
  <c r="N3" i="215"/>
  <c r="P613" i="206"/>
  <c r="D17" i="215"/>
  <c r="P549" i="206"/>
  <c r="D17" i="211"/>
  <c r="P565" i="206"/>
  <c r="D17" i="212"/>
  <c r="P512" i="206"/>
  <c r="M549" i="206"/>
  <c r="G549" i="206"/>
  <c r="E22" i="211"/>
  <c r="H549" i="206"/>
  <c r="L531" i="206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G17" i="213"/>
  <c r="D17" i="205"/>
  <c r="G17" i="205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I38" i="212" s="1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I38" i="211" s="1"/>
  <c r="G17" i="212"/>
  <c r="F13" i="205"/>
  <c r="H13" i="205"/>
  <c r="H13" i="213"/>
  <c r="H13" i="214"/>
  <c r="H13" i="212"/>
  <c r="H13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38" i="214"/>
  <c r="I38" i="213"/>
  <c r="H5" i="203"/>
  <c r="H5" i="201"/>
  <c r="A1" i="202" s="1"/>
  <c r="H5" i="199"/>
  <c r="B4" i="199" s="1"/>
  <c r="H5" i="197"/>
  <c r="A1" i="198" s="1"/>
  <c r="H5" i="195"/>
  <c r="A1" i="196" s="1"/>
  <c r="H5" i="193"/>
  <c r="B4" i="193" s="1"/>
  <c r="H5" i="191"/>
  <c r="H5" i="189"/>
  <c r="H5" i="187"/>
  <c r="H5" i="185"/>
  <c r="H5" i="183"/>
  <c r="H5" i="181"/>
  <c r="H6" i="181" s="1"/>
  <c r="H5" i="179"/>
  <c r="H6" i="179" s="1"/>
  <c r="H5" i="177"/>
  <c r="H6" i="177" s="1"/>
  <c r="H5" i="175"/>
  <c r="D2" i="175" s="1"/>
  <c r="H5" i="173"/>
  <c r="H5" i="171"/>
  <c r="H6" i="171" s="1"/>
  <c r="H5" i="169"/>
  <c r="H5" i="167"/>
  <c r="H5" i="165"/>
  <c r="H5" i="163"/>
  <c r="H5" i="161"/>
  <c r="H5" i="159"/>
  <c r="H5" i="157"/>
  <c r="H5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B5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A1" i="182"/>
  <c r="D1" i="182" s="1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B4" i="181"/>
  <c r="D2" i="181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C511" i="180"/>
  <c r="C510" i="180"/>
  <c r="C509" i="180"/>
  <c r="C508" i="180"/>
  <c r="G507" i="180" a="1"/>
  <c r="G507" i="180" s="1"/>
  <c r="C507" i="180"/>
  <c r="C506" i="180"/>
  <c r="G506" i="180" s="1" a="1"/>
  <c r="G506" i="180" s="1"/>
  <c r="C525" i="180"/>
  <c r="J505" i="180" a="1"/>
  <c r="J505" i="180" s="1"/>
  <c r="C505" i="180"/>
  <c r="M505" i="180" s="1" a="1"/>
  <c r="M505" i="180" s="1"/>
  <c r="C504" i="180"/>
  <c r="C503" i="180"/>
  <c r="C502" i="180"/>
  <c r="L502" i="180" s="1" a="1"/>
  <c r="L502" i="180" s="1"/>
  <c r="C501" i="180"/>
  <c r="I501" i="180" s="1" a="1"/>
  <c r="I501" i="180" s="1"/>
  <c r="C500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O494" i="180"/>
  <c r="P494" i="180" s="1"/>
  <c r="N494" i="180"/>
  <c r="O493" i="180"/>
  <c r="P493" i="180" s="1"/>
  <c r="N493" i="180"/>
  <c r="O492" i="180"/>
  <c r="P492" i="180" s="1"/>
  <c r="N492" i="180"/>
  <c r="O491" i="180"/>
  <c r="P491" i="180" s="1"/>
  <c r="N491" i="180"/>
  <c r="O490" i="180"/>
  <c r="P490" i="180" s="1"/>
  <c r="N490" i="180"/>
  <c r="O489" i="180"/>
  <c r="N489" i="180"/>
  <c r="O488" i="180"/>
  <c r="P488" i="180" s="1"/>
  <c r="N488" i="180"/>
  <c r="O487" i="180"/>
  <c r="P487" i="180" s="1"/>
  <c r="N487" i="180"/>
  <c r="O486" i="180"/>
  <c r="P486" i="180" s="1"/>
  <c r="N486" i="180"/>
  <c r="O485" i="180"/>
  <c r="P485" i="180" s="1"/>
  <c r="N485" i="180"/>
  <c r="O484" i="180"/>
  <c r="P484" i="180" s="1"/>
  <c r="N484" i="180"/>
  <c r="O483" i="180"/>
  <c r="P483" i="180" s="1"/>
  <c r="N483" i="180"/>
  <c r="O482" i="180"/>
  <c r="P482" i="180" s="1"/>
  <c r="N482" i="180"/>
  <c r="O481" i="180"/>
  <c r="N481" i="180"/>
  <c r="O480" i="180"/>
  <c r="P480" i="180" s="1"/>
  <c r="N480" i="180"/>
  <c r="O479" i="180"/>
  <c r="P479" i="180" s="1"/>
  <c r="N479" i="180"/>
  <c r="O478" i="180"/>
  <c r="P478" i="180" s="1"/>
  <c r="N478" i="180"/>
  <c r="O477" i="180"/>
  <c r="P477" i="180" s="1"/>
  <c r="N477" i="180"/>
  <c r="O476" i="180"/>
  <c r="N476" i="180"/>
  <c r="P476" i="180"/>
  <c r="O475" i="180"/>
  <c r="P475" i="180" s="1"/>
  <c r="N475" i="180"/>
  <c r="O474" i="180"/>
  <c r="P474" i="180" s="1"/>
  <c r="N474" i="180"/>
  <c r="O473" i="180"/>
  <c r="N473" i="180"/>
  <c r="P472" i="180"/>
  <c r="O472" i="180"/>
  <c r="N472" i="180"/>
  <c r="O471" i="180"/>
  <c r="P471" i="180" s="1"/>
  <c r="N471" i="180"/>
  <c r="O470" i="180"/>
  <c r="P470" i="180" s="1"/>
  <c r="N470" i="180"/>
  <c r="O469" i="180"/>
  <c r="P469" i="180" s="1"/>
  <c r="N469" i="180"/>
  <c r="O468" i="180"/>
  <c r="P468" i="180" s="1"/>
  <c r="N468" i="180"/>
  <c r="O467" i="180"/>
  <c r="P467" i="180" s="1"/>
  <c r="N467" i="180"/>
  <c r="O466" i="180"/>
  <c r="N466" i="180"/>
  <c r="O465" i="180"/>
  <c r="N465" i="180"/>
  <c r="O464" i="180"/>
  <c r="P464" i="180" s="1"/>
  <c r="N464" i="180"/>
  <c r="O463" i="180"/>
  <c r="P463" i="180" s="1"/>
  <c r="N463" i="180"/>
  <c r="O462" i="180"/>
  <c r="P462" i="180" s="1"/>
  <c r="N462" i="180"/>
  <c r="O461" i="180"/>
  <c r="P461" i="180" s="1"/>
  <c r="N461" i="180"/>
  <c r="O460" i="180"/>
  <c r="P460" i="180" s="1"/>
  <c r="N460" i="180"/>
  <c r="O459" i="180"/>
  <c r="P459" i="180" s="1"/>
  <c r="N459" i="180"/>
  <c r="O458" i="180"/>
  <c r="P458" i="180" s="1"/>
  <c r="N458" i="180"/>
  <c r="O457" i="180"/>
  <c r="N457" i="180"/>
  <c r="O456" i="180"/>
  <c r="P456" i="180" s="1"/>
  <c r="N456" i="180"/>
  <c r="O455" i="180"/>
  <c r="P455" i="180" s="1"/>
  <c r="N455" i="180"/>
  <c r="O454" i="180"/>
  <c r="P454" i="180" s="1"/>
  <c r="N454" i="180"/>
  <c r="O453" i="180"/>
  <c r="P453" i="180" s="1"/>
  <c r="N453" i="180"/>
  <c r="O452" i="180"/>
  <c r="P452" i="180" s="1"/>
  <c r="N452" i="180"/>
  <c r="P451" i="180"/>
  <c r="O451" i="180"/>
  <c r="N451" i="180"/>
  <c r="O450" i="180"/>
  <c r="P450" i="180" s="1"/>
  <c r="N450" i="180"/>
  <c r="O449" i="180"/>
  <c r="N449" i="180"/>
  <c r="O448" i="180"/>
  <c r="P448" i="180" s="1"/>
  <c r="N448" i="180"/>
  <c r="O447" i="180"/>
  <c r="P447" i="180" s="1"/>
  <c r="N447" i="180"/>
  <c r="O446" i="180"/>
  <c r="P446" i="180" s="1"/>
  <c r="N446" i="180"/>
  <c r="O445" i="180"/>
  <c r="N445" i="180"/>
  <c r="P445" i="180"/>
  <c r="O444" i="180"/>
  <c r="P444" i="180" s="1"/>
  <c r="N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 s="1"/>
  <c r="N439" i="180"/>
  <c r="O438" i="180"/>
  <c r="P438" i="180" s="1"/>
  <c r="N438" i="180"/>
  <c r="O437" i="180"/>
  <c r="P437" i="180" s="1"/>
  <c r="N437" i="180"/>
  <c r="P436" i="180"/>
  <c r="O436" i="180"/>
  <c r="N436" i="180"/>
  <c r="O435" i="180"/>
  <c r="P435" i="180" s="1"/>
  <c r="N435" i="180"/>
  <c r="O434" i="180"/>
  <c r="P434" i="180" s="1"/>
  <c r="N434" i="180"/>
  <c r="O433" i="180"/>
  <c r="P433" i="180" s="1"/>
  <c r="N433" i="180"/>
  <c r="O432" i="180"/>
  <c r="P432" i="180" s="1"/>
  <c r="N432" i="180"/>
  <c r="O431" i="180"/>
  <c r="P431" i="180" s="1"/>
  <c r="N431" i="180"/>
  <c r="O430" i="180"/>
  <c r="P430" i="180" s="1"/>
  <c r="N430" i="180"/>
  <c r="O429" i="180"/>
  <c r="P429" i="180" s="1"/>
  <c r="N429" i="180"/>
  <c r="O428" i="180"/>
  <c r="P428" i="180" s="1"/>
  <c r="N428" i="180"/>
  <c r="O427" i="180"/>
  <c r="P427" i="180" s="1"/>
  <c r="N427" i="180"/>
  <c r="O426" i="180"/>
  <c r="P426" i="180" s="1"/>
  <c r="N426" i="180"/>
  <c r="O425" i="180"/>
  <c r="N425" i="180"/>
  <c r="O424" i="180"/>
  <c r="N424" i="180"/>
  <c r="P424" i="180"/>
  <c r="O423" i="180"/>
  <c r="P423" i="180" s="1"/>
  <c r="N423" i="180"/>
  <c r="O422" i="180"/>
  <c r="P422" i="180" s="1"/>
  <c r="N422" i="180"/>
  <c r="O421" i="180"/>
  <c r="N421" i="180"/>
  <c r="P421" i="180"/>
  <c r="O420" i="180"/>
  <c r="P420" i="180" s="1"/>
  <c r="N420" i="180"/>
  <c r="O419" i="180"/>
  <c r="P419" i="180" s="1"/>
  <c r="N419" i="180"/>
  <c r="O418" i="180"/>
  <c r="P418" i="180" s="1"/>
  <c r="N418" i="180"/>
  <c r="O417" i="180"/>
  <c r="N417" i="180"/>
  <c r="O416" i="180"/>
  <c r="P416" i="180" s="1"/>
  <c r="N416" i="180"/>
  <c r="O415" i="180"/>
  <c r="P415" i="180" s="1"/>
  <c r="N415" i="180"/>
  <c r="O414" i="180"/>
  <c r="P414" i="180" s="1"/>
  <c r="N414" i="180"/>
  <c r="O413" i="180"/>
  <c r="P413" i="180" s="1"/>
  <c r="N413" i="180"/>
  <c r="O412" i="180"/>
  <c r="P412" i="180" s="1"/>
  <c r="N412" i="180"/>
  <c r="O411" i="180"/>
  <c r="P411" i="180" s="1"/>
  <c r="N411" i="180"/>
  <c r="O410" i="180"/>
  <c r="P410" i="180" s="1"/>
  <c r="N410" i="180"/>
  <c r="O409" i="180"/>
  <c r="N409" i="180"/>
  <c r="O408" i="180"/>
  <c r="P408" i="180" s="1"/>
  <c r="N408" i="180"/>
  <c r="O407" i="180"/>
  <c r="P407" i="180" s="1"/>
  <c r="N407" i="180"/>
  <c r="O406" i="180"/>
  <c r="P406" i="180" s="1"/>
  <c r="N406" i="180"/>
  <c r="O405" i="180"/>
  <c r="P405" i="180" s="1"/>
  <c r="N405" i="180"/>
  <c r="P404" i="180"/>
  <c r="O404" i="180"/>
  <c r="N404" i="180"/>
  <c r="O403" i="180"/>
  <c r="P403" i="180" s="1"/>
  <c r="N403" i="180"/>
  <c r="O402" i="180"/>
  <c r="N402" i="180"/>
  <c r="O401" i="180"/>
  <c r="N401" i="180"/>
  <c r="O400" i="180"/>
  <c r="P400" i="180" s="1"/>
  <c r="N400" i="180"/>
  <c r="O399" i="180"/>
  <c r="P399" i="180" s="1"/>
  <c r="N399" i="180"/>
  <c r="O398" i="180"/>
  <c r="P398" i="180" s="1"/>
  <c r="N398" i="180"/>
  <c r="O397" i="180"/>
  <c r="P397" i="180" s="1"/>
  <c r="N397" i="180"/>
  <c r="O396" i="180"/>
  <c r="N396" i="180"/>
  <c r="P396" i="180"/>
  <c r="O395" i="180"/>
  <c r="P395" i="180" s="1"/>
  <c r="N395" i="180"/>
  <c r="O394" i="180"/>
  <c r="P394" i="180" s="1"/>
  <c r="N394" i="180"/>
  <c r="O393" i="180"/>
  <c r="P393" i="180" s="1"/>
  <c r="N393" i="180"/>
  <c r="O392" i="180"/>
  <c r="P392" i="180" s="1"/>
  <c r="N392" i="180"/>
  <c r="O391" i="180"/>
  <c r="P391" i="180"/>
  <c r="N391" i="180"/>
  <c r="P390" i="180"/>
  <c r="O390" i="180"/>
  <c r="N390" i="180"/>
  <c r="O389" i="180"/>
  <c r="P389" i="180" s="1"/>
  <c r="N389" i="180"/>
  <c r="O388" i="180"/>
  <c r="P388" i="180" s="1"/>
  <c r="N388" i="180"/>
  <c r="O387" i="180"/>
  <c r="P387" i="180" s="1"/>
  <c r="N387" i="180"/>
  <c r="O386" i="180"/>
  <c r="P386" i="180" s="1"/>
  <c r="N386" i="180"/>
  <c r="O385" i="180"/>
  <c r="N385" i="180"/>
  <c r="O384" i="180"/>
  <c r="P384" i="180" s="1"/>
  <c r="N384" i="180"/>
  <c r="O383" i="180"/>
  <c r="P383" i="180" s="1"/>
  <c r="N383" i="180"/>
  <c r="O382" i="180"/>
  <c r="P382" i="180" s="1"/>
  <c r="N382" i="180"/>
  <c r="O381" i="180"/>
  <c r="P381" i="180" s="1"/>
  <c r="N381" i="180"/>
  <c r="O380" i="180"/>
  <c r="P380" i="180" s="1"/>
  <c r="N380" i="180"/>
  <c r="O379" i="180"/>
  <c r="P379" i="180" s="1"/>
  <c r="N379" i="180"/>
  <c r="O378" i="180"/>
  <c r="P378" i="180" s="1"/>
  <c r="N378" i="180"/>
  <c r="O377" i="180"/>
  <c r="N377" i="180"/>
  <c r="O376" i="180"/>
  <c r="P376" i="180" s="1"/>
  <c r="N376" i="180"/>
  <c r="O375" i="180"/>
  <c r="P375" i="180" s="1"/>
  <c r="N375" i="180"/>
  <c r="O374" i="180"/>
  <c r="P374" i="180" s="1"/>
  <c r="N374" i="180"/>
  <c r="O373" i="180"/>
  <c r="P373" i="180" s="1"/>
  <c r="N373" i="180"/>
  <c r="O372" i="180"/>
  <c r="P372" i="180" s="1"/>
  <c r="N372" i="180"/>
  <c r="O371" i="180"/>
  <c r="P371" i="180" s="1"/>
  <c r="N371" i="180"/>
  <c r="O370" i="180"/>
  <c r="P370" i="180" s="1"/>
  <c r="N370" i="180"/>
  <c r="O369" i="180"/>
  <c r="N369" i="180"/>
  <c r="O368" i="180"/>
  <c r="P368" i="180" s="1"/>
  <c r="N368" i="180"/>
  <c r="O367" i="180"/>
  <c r="P367" i="180" s="1"/>
  <c r="N367" i="180"/>
  <c r="P366" i="180"/>
  <c r="O366" i="180"/>
  <c r="N366" i="180"/>
  <c r="O365" i="180"/>
  <c r="P365" i="180" s="1"/>
  <c r="N365" i="180"/>
  <c r="O364" i="180"/>
  <c r="P364" i="180" s="1"/>
  <c r="N364" i="180"/>
  <c r="O363" i="180"/>
  <c r="P363" i="180" s="1"/>
  <c r="N363" i="180"/>
  <c r="O362" i="180"/>
  <c r="P362" i="180"/>
  <c r="N362" i="180"/>
  <c r="O361" i="180"/>
  <c r="P361" i="180" s="1"/>
  <c r="N361" i="180"/>
  <c r="O360" i="180"/>
  <c r="P360" i="180" s="1"/>
  <c r="N360" i="180"/>
  <c r="O359" i="180"/>
  <c r="P359" i="180" s="1"/>
  <c r="N359" i="180"/>
  <c r="O358" i="180"/>
  <c r="P358" i="180" s="1"/>
  <c r="N358" i="180"/>
  <c r="O357" i="180"/>
  <c r="P357" i="180" s="1"/>
  <c r="N357" i="180"/>
  <c r="O356" i="180"/>
  <c r="P356" i="180" s="1"/>
  <c r="N356" i="180"/>
  <c r="P355" i="180"/>
  <c r="O355" i="180"/>
  <c r="N355" i="180"/>
  <c r="O354" i="180"/>
  <c r="P354" i="180" s="1"/>
  <c r="N354" i="180"/>
  <c r="O353" i="180"/>
  <c r="N353" i="180"/>
  <c r="O352" i="180"/>
  <c r="P352" i="180" s="1"/>
  <c r="N352" i="180"/>
  <c r="O351" i="180"/>
  <c r="P351" i="180" s="1"/>
  <c r="N351" i="180"/>
  <c r="O350" i="180"/>
  <c r="P350" i="180" s="1"/>
  <c r="N350" i="180"/>
  <c r="O349" i="180"/>
  <c r="P349" i="180" s="1"/>
  <c r="N349" i="180"/>
  <c r="O348" i="180"/>
  <c r="P348" i="180" s="1"/>
  <c r="N348" i="180"/>
  <c r="O347" i="180"/>
  <c r="P347" i="180" s="1"/>
  <c r="N347" i="180"/>
  <c r="O346" i="180"/>
  <c r="P346" i="180" s="1"/>
  <c r="N346" i="180"/>
  <c r="O345" i="180"/>
  <c r="P345" i="180" s="1"/>
  <c r="N345" i="180"/>
  <c r="O344" i="180"/>
  <c r="P344" i="180" s="1"/>
  <c r="N344" i="180"/>
  <c r="O343" i="180"/>
  <c r="P343" i="180"/>
  <c r="N343" i="180"/>
  <c r="O342" i="180"/>
  <c r="P342" i="180" s="1"/>
  <c r="N342" i="180"/>
  <c r="O341" i="180"/>
  <c r="P341" i="180" s="1"/>
  <c r="N341" i="180"/>
  <c r="O340" i="180"/>
  <c r="P340" i="180" s="1"/>
  <c r="N340" i="180"/>
  <c r="O339" i="180"/>
  <c r="P339" i="180" s="1"/>
  <c r="N339" i="180"/>
  <c r="O338" i="180"/>
  <c r="N338" i="180"/>
  <c r="O337" i="180"/>
  <c r="N337" i="180"/>
  <c r="O336" i="180"/>
  <c r="P336" i="180" s="1"/>
  <c r="N336" i="180"/>
  <c r="O335" i="180"/>
  <c r="P335" i="180" s="1"/>
  <c r="N335" i="180"/>
  <c r="O334" i="180"/>
  <c r="P334" i="180" s="1"/>
  <c r="N334" i="180"/>
  <c r="O333" i="180"/>
  <c r="P333" i="180" s="1"/>
  <c r="N333" i="180"/>
  <c r="O332" i="180"/>
  <c r="P332" i="180" s="1"/>
  <c r="N332" i="180"/>
  <c r="O331" i="180"/>
  <c r="P331" i="180" s="1"/>
  <c r="N331" i="180"/>
  <c r="O330" i="180"/>
  <c r="P330" i="180"/>
  <c r="N330" i="180"/>
  <c r="O329" i="180"/>
  <c r="P329" i="180" s="1"/>
  <c r="N329" i="180"/>
  <c r="O328" i="180"/>
  <c r="P328" i="180" s="1"/>
  <c r="N328" i="180"/>
  <c r="O327" i="180"/>
  <c r="P327" i="180" s="1"/>
  <c r="N327" i="180"/>
  <c r="O326" i="180"/>
  <c r="P326" i="180" s="1"/>
  <c r="N326" i="180"/>
  <c r="O325" i="180"/>
  <c r="P325" i="180" s="1"/>
  <c r="N325" i="180"/>
  <c r="O324" i="180"/>
  <c r="P324" i="180" s="1"/>
  <c r="N324" i="180"/>
  <c r="O323" i="180"/>
  <c r="P323" i="180" s="1"/>
  <c r="N323" i="180"/>
  <c r="O322" i="180"/>
  <c r="P322" i="180" s="1"/>
  <c r="N322" i="180"/>
  <c r="O321" i="180"/>
  <c r="N321" i="180"/>
  <c r="O320" i="180"/>
  <c r="P320" i="180" s="1"/>
  <c r="N320" i="180"/>
  <c r="O319" i="180"/>
  <c r="P319" i="180" s="1"/>
  <c r="N319" i="180"/>
  <c r="P318" i="180"/>
  <c r="O318" i="180"/>
  <c r="N318" i="180"/>
  <c r="O317" i="180"/>
  <c r="P317" i="180" s="1"/>
  <c r="N317" i="180"/>
  <c r="O316" i="180"/>
  <c r="P316" i="180" s="1"/>
  <c r="N316" i="180"/>
  <c r="O315" i="180"/>
  <c r="P315" i="180" s="1"/>
  <c r="N315" i="180"/>
  <c r="O314" i="180"/>
  <c r="P314" i="180" s="1"/>
  <c r="N314" i="180"/>
  <c r="O313" i="180"/>
  <c r="N313" i="180"/>
  <c r="O312" i="180"/>
  <c r="P312" i="180" s="1"/>
  <c r="N312" i="180"/>
  <c r="O311" i="180"/>
  <c r="P311" i="180" s="1"/>
  <c r="N311" i="180"/>
  <c r="O310" i="180"/>
  <c r="P310" i="180" s="1"/>
  <c r="N310" i="180"/>
  <c r="O309" i="180"/>
  <c r="P309" i="180" s="1"/>
  <c r="N309" i="180"/>
  <c r="O308" i="180"/>
  <c r="P308" i="180" s="1"/>
  <c r="N308" i="180"/>
  <c r="O307" i="180"/>
  <c r="P307" i="180" s="1"/>
  <c r="N307" i="180"/>
  <c r="O306" i="180"/>
  <c r="P306" i="180" s="1"/>
  <c r="N306" i="180"/>
  <c r="O305" i="180"/>
  <c r="N305" i="180"/>
  <c r="O304" i="180"/>
  <c r="N304" i="180"/>
  <c r="P304" i="180"/>
  <c r="O303" i="180"/>
  <c r="P303" i="180" s="1"/>
  <c r="N303" i="180"/>
  <c r="O302" i="180"/>
  <c r="P302" i="180" s="1"/>
  <c r="N302" i="180"/>
  <c r="O301" i="180"/>
  <c r="P301" i="180" s="1"/>
  <c r="N301" i="180"/>
  <c r="O300" i="180"/>
  <c r="P300" i="180" s="1"/>
  <c r="N300" i="180"/>
  <c r="P299" i="180"/>
  <c r="O299" i="180"/>
  <c r="N299" i="180"/>
  <c r="O298" i="180"/>
  <c r="P298" i="180"/>
  <c r="N298" i="180"/>
  <c r="O297" i="180"/>
  <c r="N297" i="180"/>
  <c r="O296" i="180"/>
  <c r="P296" i="180" s="1"/>
  <c r="N296" i="180"/>
  <c r="O295" i="180"/>
  <c r="P295" i="180" s="1"/>
  <c r="N295" i="180"/>
  <c r="O294" i="180"/>
  <c r="N294" i="180"/>
  <c r="P294" i="180"/>
  <c r="O293" i="180"/>
  <c r="P293" i="180" s="1"/>
  <c r="N293" i="180"/>
  <c r="O292" i="180"/>
  <c r="P292" i="180" s="1"/>
  <c r="N292" i="180"/>
  <c r="O291" i="180"/>
  <c r="P291" i="180" s="1"/>
  <c r="N291" i="180"/>
  <c r="O290" i="180"/>
  <c r="P290" i="180" s="1"/>
  <c r="N290" i="180"/>
  <c r="O289" i="180"/>
  <c r="N289" i="180"/>
  <c r="O288" i="180"/>
  <c r="P288" i="180" s="1"/>
  <c r="N288" i="180"/>
  <c r="O287" i="180"/>
  <c r="P287" i="180" s="1"/>
  <c r="N287" i="180"/>
  <c r="O286" i="180"/>
  <c r="P286" i="180" s="1"/>
  <c r="N286" i="180"/>
  <c r="O285" i="180"/>
  <c r="P285" i="180" s="1"/>
  <c r="N285" i="180"/>
  <c r="O284" i="180"/>
  <c r="P284" i="180" s="1"/>
  <c r="N284" i="180"/>
  <c r="O283" i="180"/>
  <c r="P283" i="180" s="1"/>
  <c r="N283" i="180"/>
  <c r="O282" i="180"/>
  <c r="P282" i="180"/>
  <c r="N282" i="180"/>
  <c r="O281" i="180"/>
  <c r="N281" i="180"/>
  <c r="O280" i="180"/>
  <c r="P280" i="180" s="1"/>
  <c r="N280" i="180"/>
  <c r="O279" i="180"/>
  <c r="P279" i="180" s="1"/>
  <c r="N279" i="180"/>
  <c r="O278" i="180"/>
  <c r="P278" i="180" s="1"/>
  <c r="N278" i="180"/>
  <c r="O277" i="180"/>
  <c r="P277" i="180" s="1"/>
  <c r="N277" i="180"/>
  <c r="O276" i="180"/>
  <c r="P276" i="180" s="1"/>
  <c r="N276" i="180"/>
  <c r="O275" i="180"/>
  <c r="P275" i="180" s="1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P270" i="180" s="1"/>
  <c r="N270" i="180"/>
  <c r="O269" i="180"/>
  <c r="P269" i="180" s="1"/>
  <c r="N269" i="180"/>
  <c r="O268" i="180"/>
  <c r="P268" i="180" s="1"/>
  <c r="N268" i="180"/>
  <c r="O267" i="180"/>
  <c r="P267" i="180" s="1"/>
  <c r="N267" i="180"/>
  <c r="O266" i="180"/>
  <c r="P266" i="180" s="1"/>
  <c r="N266" i="180"/>
  <c r="O265" i="180"/>
  <c r="N265" i="180"/>
  <c r="O264" i="180"/>
  <c r="P264" i="180" s="1"/>
  <c r="N264" i="180"/>
  <c r="O263" i="180"/>
  <c r="P263" i="180" s="1"/>
  <c r="N263" i="180"/>
  <c r="O262" i="180"/>
  <c r="P262" i="180" s="1"/>
  <c r="N262" i="180"/>
  <c r="O261" i="180"/>
  <c r="N261" i="180"/>
  <c r="P261" i="180"/>
  <c r="O260" i="180"/>
  <c r="P260" i="180" s="1"/>
  <c r="N260" i="180"/>
  <c r="O259" i="180"/>
  <c r="P259" i="180" s="1"/>
  <c r="N259" i="180"/>
  <c r="O258" i="180"/>
  <c r="P258" i="180" s="1"/>
  <c r="N258" i="180"/>
  <c r="O257" i="180"/>
  <c r="N257" i="180"/>
  <c r="O256" i="180"/>
  <c r="P256" i="180" s="1"/>
  <c r="N256" i="180"/>
  <c r="O255" i="180"/>
  <c r="P255" i="180" s="1"/>
  <c r="N255" i="180"/>
  <c r="O254" i="180"/>
  <c r="P254" i="180" s="1"/>
  <c r="N254" i="180"/>
  <c r="O253" i="180"/>
  <c r="P253" i="180" s="1"/>
  <c r="N253" i="180"/>
  <c r="O252" i="180"/>
  <c r="P252" i="180" s="1"/>
  <c r="N252" i="180"/>
  <c r="O251" i="180"/>
  <c r="P251" i="180" s="1"/>
  <c r="N251" i="180"/>
  <c r="O250" i="180"/>
  <c r="P250" i="180" s="1"/>
  <c r="N250" i="180"/>
  <c r="O249" i="180"/>
  <c r="N249" i="180"/>
  <c r="O248" i="180"/>
  <c r="P248" i="180" s="1"/>
  <c r="N248" i="180"/>
  <c r="O247" i="180"/>
  <c r="P247" i="180" s="1"/>
  <c r="N247" i="180"/>
  <c r="O246" i="180"/>
  <c r="P246" i="180" s="1"/>
  <c r="N246" i="180"/>
  <c r="O245" i="180"/>
  <c r="P245" i="180" s="1"/>
  <c r="N245" i="180"/>
  <c r="O244" i="180"/>
  <c r="P244" i="180" s="1"/>
  <c r="N244" i="180"/>
  <c r="O243" i="180"/>
  <c r="P243" i="180" s="1"/>
  <c r="N243" i="180"/>
  <c r="O242" i="180"/>
  <c r="P242" i="180" s="1"/>
  <c r="N242" i="180"/>
  <c r="O241" i="180"/>
  <c r="N241" i="180"/>
  <c r="O240" i="180"/>
  <c r="P240" i="180" s="1"/>
  <c r="N240" i="180"/>
  <c r="O239" i="180"/>
  <c r="P239" i="180" s="1"/>
  <c r="N239" i="180"/>
  <c r="O238" i="180"/>
  <c r="P238" i="180" s="1"/>
  <c r="N238" i="180"/>
  <c r="O237" i="180"/>
  <c r="P237" i="180" s="1"/>
  <c r="N237" i="180"/>
  <c r="O236" i="180"/>
  <c r="P236" i="180" s="1"/>
  <c r="N236" i="180"/>
  <c r="O235" i="180"/>
  <c r="P235" i="180" s="1"/>
  <c r="N235" i="180"/>
  <c r="O234" i="180"/>
  <c r="P234" i="180" s="1"/>
  <c r="N234" i="180"/>
  <c r="O233" i="180"/>
  <c r="N233" i="180"/>
  <c r="O232" i="180"/>
  <c r="P232" i="180" s="1"/>
  <c r="N232" i="180"/>
  <c r="O231" i="180"/>
  <c r="P231" i="180"/>
  <c r="N231" i="180"/>
  <c r="O230" i="180"/>
  <c r="P230" i="180" s="1"/>
  <c r="N230" i="180"/>
  <c r="O229" i="180"/>
  <c r="P229" i="180" s="1"/>
  <c r="N229" i="180"/>
  <c r="O228" i="180"/>
  <c r="P228" i="180" s="1"/>
  <c r="N228" i="180"/>
  <c r="O227" i="180"/>
  <c r="P227" i="180" s="1"/>
  <c r="N227" i="180"/>
  <c r="O226" i="180"/>
  <c r="P226" i="180" s="1"/>
  <c r="N226" i="180"/>
  <c r="O225" i="180"/>
  <c r="N225" i="180"/>
  <c r="O224" i="180"/>
  <c r="P224" i="180" s="1"/>
  <c r="N224" i="180"/>
  <c r="O223" i="180"/>
  <c r="P223" i="180" s="1"/>
  <c r="N223" i="180"/>
  <c r="O222" i="180"/>
  <c r="N222" i="180"/>
  <c r="P222" i="180"/>
  <c r="O221" i="180"/>
  <c r="P221" i="180" s="1"/>
  <c r="N221" i="180"/>
  <c r="O220" i="180"/>
  <c r="N220" i="180"/>
  <c r="P220" i="180"/>
  <c r="O219" i="180"/>
  <c r="P219" i="180" s="1"/>
  <c r="N219" i="180"/>
  <c r="O218" i="180"/>
  <c r="P218" i="180" s="1"/>
  <c r="N218" i="180"/>
  <c r="O217" i="180"/>
  <c r="N217" i="180"/>
  <c r="O216" i="180"/>
  <c r="P216" i="180" s="1"/>
  <c r="N216" i="180"/>
  <c r="O215" i="180"/>
  <c r="P215" i="180" s="1"/>
  <c r="N215" i="180"/>
  <c r="O214" i="180"/>
  <c r="P214" i="180" s="1"/>
  <c r="N214" i="180"/>
  <c r="O213" i="180"/>
  <c r="P213" i="180" s="1"/>
  <c r="N213" i="180"/>
  <c r="O212" i="180"/>
  <c r="P212" i="180" s="1"/>
  <c r="N212" i="180"/>
  <c r="O211" i="180"/>
  <c r="P211" i="180" s="1"/>
  <c r="N211" i="180"/>
  <c r="O210" i="180"/>
  <c r="P210" i="180" s="1"/>
  <c r="N210" i="180"/>
  <c r="O209" i="180"/>
  <c r="N209" i="180"/>
  <c r="O208" i="180"/>
  <c r="P208" i="180" s="1"/>
  <c r="N208" i="180"/>
  <c r="O207" i="180"/>
  <c r="P207" i="180" s="1"/>
  <c r="N207" i="180"/>
  <c r="O206" i="180"/>
  <c r="P206" i="180" s="1"/>
  <c r="N206" i="180"/>
  <c r="O205" i="180"/>
  <c r="N205" i="180"/>
  <c r="P205" i="180"/>
  <c r="O204" i="180"/>
  <c r="P204" i="180" s="1"/>
  <c r="N204" i="180"/>
  <c r="O203" i="180"/>
  <c r="P203" i="180" s="1"/>
  <c r="N203" i="180"/>
  <c r="O202" i="180"/>
  <c r="P202" i="180" s="1"/>
  <c r="N202" i="180"/>
  <c r="O201" i="180"/>
  <c r="N201" i="180"/>
  <c r="O200" i="180"/>
  <c r="P200" i="180" s="1"/>
  <c r="N200" i="180"/>
  <c r="O199" i="180"/>
  <c r="P199" i="180" s="1"/>
  <c r="N199" i="180"/>
  <c r="P198" i="180"/>
  <c r="O198" i="180"/>
  <c r="N198" i="180"/>
  <c r="O197" i="180"/>
  <c r="P197" i="180" s="1"/>
  <c r="N197" i="180"/>
  <c r="O196" i="180"/>
  <c r="P196" i="180" s="1"/>
  <c r="N196" i="180"/>
  <c r="O195" i="180"/>
  <c r="P195" i="180" s="1"/>
  <c r="N195" i="180"/>
  <c r="O194" i="180"/>
  <c r="P194" i="180" s="1"/>
  <c r="N194" i="180"/>
  <c r="O193" i="180"/>
  <c r="N193" i="180"/>
  <c r="O192" i="180"/>
  <c r="P192" i="180" s="1"/>
  <c r="N192" i="180"/>
  <c r="O191" i="180"/>
  <c r="P191" i="180" s="1"/>
  <c r="N191" i="180"/>
  <c r="P190" i="180"/>
  <c r="O190" i="180"/>
  <c r="N190" i="180"/>
  <c r="O189" i="180"/>
  <c r="P189" i="180" s="1"/>
  <c r="N189" i="180"/>
  <c r="O188" i="180"/>
  <c r="P188" i="180" s="1"/>
  <c r="N188" i="180"/>
  <c r="P187" i="180"/>
  <c r="O187" i="180"/>
  <c r="N187" i="180"/>
  <c r="O186" i="180"/>
  <c r="P186" i="180" s="1"/>
  <c r="N186" i="180"/>
  <c r="O185" i="180"/>
  <c r="N185" i="180"/>
  <c r="O184" i="180"/>
  <c r="P184" i="180" s="1"/>
  <c r="N184" i="180"/>
  <c r="O183" i="180"/>
  <c r="P183" i="180" s="1"/>
  <c r="N183" i="180"/>
  <c r="O182" i="180"/>
  <c r="P182" i="180" s="1"/>
  <c r="N182" i="180"/>
  <c r="O181" i="180"/>
  <c r="P181" i="180" s="1"/>
  <c r="N181" i="180"/>
  <c r="O180" i="180"/>
  <c r="P180" i="180" s="1"/>
  <c r="N180" i="180"/>
  <c r="O179" i="180"/>
  <c r="P179" i="180" s="1"/>
  <c r="N179" i="180"/>
  <c r="O178" i="180"/>
  <c r="P178" i="180" s="1"/>
  <c r="N178" i="180"/>
  <c r="O177" i="180"/>
  <c r="N177" i="180"/>
  <c r="O176" i="180"/>
  <c r="P176" i="180" s="1"/>
  <c r="N176" i="180"/>
  <c r="O175" i="180"/>
  <c r="P175" i="180" s="1"/>
  <c r="N175" i="180"/>
  <c r="O174" i="180"/>
  <c r="P174" i="180" s="1"/>
  <c r="N174" i="180"/>
  <c r="O173" i="180"/>
  <c r="P173" i="180" s="1"/>
  <c r="N173" i="180"/>
  <c r="O172" i="180"/>
  <c r="N172" i="180"/>
  <c r="P172" i="180"/>
  <c r="O171" i="180"/>
  <c r="P171" i="180" s="1"/>
  <c r="N171" i="180"/>
  <c r="O170" i="180"/>
  <c r="P170" i="180" s="1"/>
  <c r="N170" i="180"/>
  <c r="O169" i="180"/>
  <c r="N169" i="180"/>
  <c r="O168" i="180"/>
  <c r="P168" i="180" s="1"/>
  <c r="N168" i="180"/>
  <c r="O167" i="180"/>
  <c r="P167" i="180" s="1"/>
  <c r="N167" i="180"/>
  <c r="O166" i="180"/>
  <c r="P166" i="180" s="1"/>
  <c r="N166" i="180"/>
  <c r="O165" i="180"/>
  <c r="P165" i="180" s="1"/>
  <c r="N165" i="180"/>
  <c r="P164" i="180"/>
  <c r="O164" i="180"/>
  <c r="N164" i="180"/>
  <c r="O163" i="180"/>
  <c r="P163" i="180" s="1"/>
  <c r="N163" i="180"/>
  <c r="O162" i="180"/>
  <c r="P162" i="180" s="1"/>
  <c r="N162" i="180"/>
  <c r="O161" i="180"/>
  <c r="P161" i="180" s="1"/>
  <c r="N161" i="180"/>
  <c r="O160" i="180"/>
  <c r="P160" i="180" s="1"/>
  <c r="N160" i="180"/>
  <c r="O159" i="180"/>
  <c r="P159" i="180" s="1"/>
  <c r="N159" i="180"/>
  <c r="O158" i="180"/>
  <c r="P158" i="180" s="1"/>
  <c r="N158" i="180"/>
  <c r="O157" i="180"/>
  <c r="P157" i="180" s="1"/>
  <c r="N157" i="180"/>
  <c r="O156" i="180"/>
  <c r="P156" i="180" s="1"/>
  <c r="N156" i="180"/>
  <c r="O155" i="180"/>
  <c r="P155" i="180" s="1"/>
  <c r="N155" i="180"/>
  <c r="O154" i="180"/>
  <c r="P154" i="180" s="1"/>
  <c r="N154" i="180"/>
  <c r="O153" i="180"/>
  <c r="N153" i="180"/>
  <c r="O152" i="180"/>
  <c r="P152" i="180" s="1"/>
  <c r="N152" i="180"/>
  <c r="O151" i="180"/>
  <c r="P151" i="180" s="1"/>
  <c r="N151" i="180"/>
  <c r="O150" i="180"/>
  <c r="P150" i="180" s="1"/>
  <c r="N150" i="180"/>
  <c r="O149" i="180"/>
  <c r="P149" i="180" s="1"/>
  <c r="N149" i="180"/>
  <c r="O148" i="180"/>
  <c r="P148" i="180" s="1"/>
  <c r="N148" i="180"/>
  <c r="O147" i="180"/>
  <c r="P147" i="180" s="1"/>
  <c r="N147" i="180"/>
  <c r="O146" i="180"/>
  <c r="N146" i="180"/>
  <c r="O145" i="180"/>
  <c r="N145" i="180"/>
  <c r="O144" i="180"/>
  <c r="P144" i="180" s="1"/>
  <c r="N144" i="180"/>
  <c r="O143" i="180"/>
  <c r="P143" i="180" s="1"/>
  <c r="N143" i="180"/>
  <c r="O142" i="180"/>
  <c r="P142" i="180" s="1"/>
  <c r="N142" i="180"/>
  <c r="O141" i="180"/>
  <c r="P141" i="180" s="1"/>
  <c r="N141" i="180"/>
  <c r="O140" i="180"/>
  <c r="P140" i="180" s="1"/>
  <c r="N140" i="180"/>
  <c r="O139" i="180"/>
  <c r="P139" i="180" s="1"/>
  <c r="N139" i="180"/>
  <c r="O138" i="180"/>
  <c r="P138" i="180" s="1"/>
  <c r="N138" i="180"/>
  <c r="O137" i="180"/>
  <c r="P137" i="180" s="1"/>
  <c r="N137" i="180"/>
  <c r="P136" i="180"/>
  <c r="O136" i="180"/>
  <c r="N136" i="180"/>
  <c r="O135" i="180"/>
  <c r="P135" i="180" s="1"/>
  <c r="N135" i="180"/>
  <c r="O134" i="180"/>
  <c r="P134" i="180" s="1"/>
  <c r="N134" i="180"/>
  <c r="O133" i="180"/>
  <c r="P133" i="180" s="1"/>
  <c r="N133" i="180"/>
  <c r="O132" i="180"/>
  <c r="P132" i="180" s="1"/>
  <c r="N132" i="180"/>
  <c r="O131" i="180"/>
  <c r="P131" i="180" s="1"/>
  <c r="N131" i="180"/>
  <c r="O130" i="180"/>
  <c r="P130" i="180" s="1"/>
  <c r="N130" i="180"/>
  <c r="O129" i="180"/>
  <c r="N129" i="180"/>
  <c r="P128" i="180"/>
  <c r="O128" i="180"/>
  <c r="N128" i="180"/>
  <c r="O127" i="180"/>
  <c r="P127" i="180" s="1"/>
  <c r="N127" i="180"/>
  <c r="O126" i="180"/>
  <c r="P126" i="180" s="1"/>
  <c r="N126" i="180"/>
  <c r="O125" i="180"/>
  <c r="P125" i="180" s="1"/>
  <c r="N125" i="180"/>
  <c r="O124" i="180"/>
  <c r="P124" i="180" s="1"/>
  <c r="N124" i="180"/>
  <c r="O123" i="180"/>
  <c r="P123" i="180" s="1"/>
  <c r="N123" i="180"/>
  <c r="O122" i="180"/>
  <c r="P122" i="180" s="1"/>
  <c r="N122" i="180"/>
  <c r="O121" i="180"/>
  <c r="P121" i="180" s="1"/>
  <c r="N121" i="180"/>
  <c r="O120" i="180"/>
  <c r="P120" i="180" s="1"/>
  <c r="N120" i="180"/>
  <c r="O119" i="180"/>
  <c r="P119" i="180"/>
  <c r="N119" i="180"/>
  <c r="O118" i="180"/>
  <c r="P118" i="180" s="1"/>
  <c r="N118" i="180"/>
  <c r="O117" i="180"/>
  <c r="P117" i="180" s="1"/>
  <c r="N117" i="180"/>
  <c r="O116" i="180"/>
  <c r="P116" i="180" s="1"/>
  <c r="N116" i="180"/>
  <c r="O115" i="180"/>
  <c r="P115" i="180" s="1"/>
  <c r="N115" i="180"/>
  <c r="O114" i="180"/>
  <c r="P114" i="180" s="1"/>
  <c r="N114" i="180"/>
  <c r="O113" i="180"/>
  <c r="N113" i="180"/>
  <c r="O112" i="180"/>
  <c r="P112" i="180" s="1"/>
  <c r="N112" i="180"/>
  <c r="O111" i="180"/>
  <c r="P111" i="180" s="1"/>
  <c r="N111" i="180"/>
  <c r="O110" i="180"/>
  <c r="P110" i="180" s="1"/>
  <c r="N110" i="180"/>
  <c r="O109" i="180"/>
  <c r="P109" i="180" s="1"/>
  <c r="N109" i="180"/>
  <c r="O108" i="180"/>
  <c r="P108" i="180" s="1"/>
  <c r="N108" i="180"/>
  <c r="O107" i="180"/>
  <c r="P107" i="180" s="1"/>
  <c r="N107" i="180"/>
  <c r="O106" i="180"/>
  <c r="P106" i="180" s="1"/>
  <c r="N106" i="180"/>
  <c r="O105" i="180"/>
  <c r="N105" i="180"/>
  <c r="O104" i="180"/>
  <c r="P104" i="180" s="1"/>
  <c r="N104" i="180"/>
  <c r="O103" i="180"/>
  <c r="P103" i="180" s="1"/>
  <c r="N103" i="180"/>
  <c r="O102" i="180"/>
  <c r="P102" i="180" s="1"/>
  <c r="N102" i="180"/>
  <c r="O101" i="180"/>
  <c r="P101" i="180" s="1"/>
  <c r="N101" i="180"/>
  <c r="O100" i="180"/>
  <c r="P100" i="180" s="1"/>
  <c r="N100" i="180"/>
  <c r="O99" i="180"/>
  <c r="P99" i="180" s="1"/>
  <c r="N99" i="180"/>
  <c r="O98" i="180"/>
  <c r="P98" i="180" s="1"/>
  <c r="N98" i="180"/>
  <c r="O97" i="180"/>
  <c r="N97" i="180"/>
  <c r="O96" i="180"/>
  <c r="P96" i="180" s="1"/>
  <c r="N96" i="180"/>
  <c r="O95" i="180"/>
  <c r="P95" i="180" s="1"/>
  <c r="N95" i="180"/>
  <c r="O94" i="180"/>
  <c r="P94" i="180" s="1"/>
  <c r="N94" i="180"/>
  <c r="O93" i="180"/>
  <c r="N93" i="180"/>
  <c r="P93" i="180"/>
  <c r="O92" i="180"/>
  <c r="P92" i="180" s="1"/>
  <c r="N92" i="180"/>
  <c r="O91" i="180"/>
  <c r="P91" i="180" s="1"/>
  <c r="N91" i="180"/>
  <c r="O90" i="180"/>
  <c r="P90" i="180" s="1"/>
  <c r="N90" i="180"/>
  <c r="O89" i="180"/>
  <c r="N89" i="180"/>
  <c r="O88" i="180"/>
  <c r="P88" i="180" s="1"/>
  <c r="N88" i="180"/>
  <c r="O87" i="180"/>
  <c r="P87" i="180" s="1"/>
  <c r="N87" i="180"/>
  <c r="O86" i="180"/>
  <c r="P86" i="180" s="1"/>
  <c r="N86" i="180"/>
  <c r="O85" i="180"/>
  <c r="P85" i="180" s="1"/>
  <c r="N85" i="180"/>
  <c r="P84" i="180"/>
  <c r="O84" i="180"/>
  <c r="N84" i="180"/>
  <c r="O83" i="180"/>
  <c r="P83" i="180" s="1"/>
  <c r="N83" i="180"/>
  <c r="O82" i="180"/>
  <c r="N82" i="180"/>
  <c r="O81" i="180"/>
  <c r="P81" i="180" s="1"/>
  <c r="N81" i="180"/>
  <c r="P80" i="180"/>
  <c r="O80" i="180"/>
  <c r="N80" i="180"/>
  <c r="O79" i="180"/>
  <c r="P79" i="180" s="1"/>
  <c r="N79" i="180"/>
  <c r="O78" i="180"/>
  <c r="P78" i="180" s="1"/>
  <c r="N78" i="180"/>
  <c r="O77" i="180"/>
  <c r="P77" i="180" s="1"/>
  <c r="N77" i="180"/>
  <c r="O76" i="180"/>
  <c r="P76" i="180" s="1"/>
  <c r="N76" i="180"/>
  <c r="O75" i="180"/>
  <c r="P75" i="180" s="1"/>
  <c r="N75" i="180"/>
  <c r="O74" i="180"/>
  <c r="P74" i="180" s="1"/>
  <c r="N74" i="180"/>
  <c r="O73" i="180"/>
  <c r="N73" i="180"/>
  <c r="O72" i="180"/>
  <c r="P72" i="180" s="1"/>
  <c r="N72" i="180"/>
  <c r="O71" i="180"/>
  <c r="P71" i="180"/>
  <c r="N71" i="180"/>
  <c r="O70" i="180"/>
  <c r="P70" i="180" s="1"/>
  <c r="N70" i="180"/>
  <c r="O69" i="180"/>
  <c r="P69" i="180" s="1"/>
  <c r="N69" i="180"/>
  <c r="O68" i="180"/>
  <c r="P68" i="180" s="1"/>
  <c r="N68" i="180"/>
  <c r="O67" i="180"/>
  <c r="P67" i="180" s="1"/>
  <c r="N67" i="180"/>
  <c r="O66" i="180"/>
  <c r="P66" i="180" s="1"/>
  <c r="N66" i="180"/>
  <c r="O65" i="180"/>
  <c r="N65" i="180"/>
  <c r="O64" i="180"/>
  <c r="P64" i="180" s="1"/>
  <c r="N64" i="180"/>
  <c r="O63" i="180"/>
  <c r="P63" i="180" s="1"/>
  <c r="N63" i="180"/>
  <c r="O62" i="180"/>
  <c r="P62" i="180" s="1"/>
  <c r="N62" i="180"/>
  <c r="O61" i="180"/>
  <c r="P61" i="180" s="1"/>
  <c r="N61" i="180"/>
  <c r="O60" i="180"/>
  <c r="P60" i="180" s="1"/>
  <c r="N60" i="180"/>
  <c r="O59" i="180"/>
  <c r="P59" i="180" s="1"/>
  <c r="N59" i="180"/>
  <c r="O58" i="180"/>
  <c r="P58" i="180" s="1"/>
  <c r="N58" i="180"/>
  <c r="O57" i="180"/>
  <c r="P57" i="180" s="1"/>
  <c r="N57" i="180"/>
  <c r="O56" i="180"/>
  <c r="P56" i="180" s="1"/>
  <c r="N56" i="180"/>
  <c r="O55" i="180"/>
  <c r="P55" i="180" s="1"/>
  <c r="N55" i="180"/>
  <c r="O54" i="180"/>
  <c r="P54" i="180" s="1"/>
  <c r="N54" i="180"/>
  <c r="O53" i="180"/>
  <c r="P53" i="180" s="1"/>
  <c r="N53" i="180"/>
  <c r="O52" i="180"/>
  <c r="P52" i="180" s="1"/>
  <c r="N52" i="180"/>
  <c r="O51" i="180"/>
  <c r="P51" i="180" s="1"/>
  <c r="N51" i="180"/>
  <c r="O50" i="180"/>
  <c r="P50" i="180" s="1"/>
  <c r="N50" i="180"/>
  <c r="O49" i="180"/>
  <c r="P49" i="180" s="1"/>
  <c r="N49" i="180"/>
  <c r="O48" i="180"/>
  <c r="P48" i="180" s="1"/>
  <c r="N48" i="180"/>
  <c r="O47" i="180"/>
  <c r="P47" i="180" s="1"/>
  <c r="N47" i="180"/>
  <c r="O46" i="180"/>
  <c r="P46" i="180" s="1"/>
  <c r="N46" i="180"/>
  <c r="O45" i="180"/>
  <c r="P45" i="180" s="1"/>
  <c r="N45" i="180"/>
  <c r="O44" i="180"/>
  <c r="P44" i="180" s="1"/>
  <c r="N44" i="180"/>
  <c r="O43" i="180"/>
  <c r="P43" i="180" s="1"/>
  <c r="N43" i="180"/>
  <c r="O42" i="180"/>
  <c r="P42" i="180" s="1"/>
  <c r="N42" i="180"/>
  <c r="O41" i="180"/>
  <c r="N41" i="180"/>
  <c r="O40" i="180"/>
  <c r="P40" i="180" s="1"/>
  <c r="N40" i="180"/>
  <c r="O39" i="180"/>
  <c r="P39" i="180" s="1"/>
  <c r="N39" i="180"/>
  <c r="O38" i="180"/>
  <c r="P38" i="180" s="1"/>
  <c r="N38" i="180"/>
  <c r="O37" i="180"/>
  <c r="P37" i="180" s="1"/>
  <c r="N37" i="180"/>
  <c r="O36" i="180"/>
  <c r="P36" i="180" s="1"/>
  <c r="N36" i="180"/>
  <c r="O35" i="180"/>
  <c r="P35" i="180" s="1"/>
  <c r="N35" i="180"/>
  <c r="O34" i="180"/>
  <c r="P34" i="180" s="1"/>
  <c r="N34" i="180"/>
  <c r="O33" i="180"/>
  <c r="N33" i="180"/>
  <c r="O32" i="180"/>
  <c r="P32" i="180" s="1"/>
  <c r="N32" i="180"/>
  <c r="O31" i="180"/>
  <c r="P31" i="180" s="1"/>
  <c r="N31" i="180"/>
  <c r="O30" i="180"/>
  <c r="P30" i="180" s="1"/>
  <c r="N30" i="180"/>
  <c r="O29" i="180"/>
  <c r="P29" i="180" s="1"/>
  <c r="N29" i="180"/>
  <c r="O28" i="180"/>
  <c r="P28" i="180" s="1"/>
  <c r="N28" i="180"/>
  <c r="O27" i="180"/>
  <c r="P27" i="180" s="1"/>
  <c r="N27" i="180"/>
  <c r="O26" i="180"/>
  <c r="P26" i="180" s="1"/>
  <c r="N26" i="180"/>
  <c r="O25" i="180"/>
  <c r="N25" i="180"/>
  <c r="O24" i="180"/>
  <c r="P24" i="180" s="1"/>
  <c r="N24" i="180"/>
  <c r="O23" i="180"/>
  <c r="P23" i="180" s="1"/>
  <c r="N23" i="180"/>
  <c r="O22" i="180"/>
  <c r="P22" i="180" s="1"/>
  <c r="N22" i="180"/>
  <c r="O21" i="180"/>
  <c r="P21" i="180" s="1"/>
  <c r="N21" i="180"/>
  <c r="O20" i="180"/>
  <c r="P20" i="180" s="1"/>
  <c r="N20" i="180"/>
  <c r="O19" i="180"/>
  <c r="P19" i="180" s="1"/>
  <c r="N19" i="180"/>
  <c r="O18" i="180"/>
  <c r="N18" i="180"/>
  <c r="O17" i="180"/>
  <c r="N17" i="180"/>
  <c r="O16" i="180"/>
  <c r="P16" i="180" s="1"/>
  <c r="N16" i="180"/>
  <c r="O15" i="180"/>
  <c r="P15" i="180" s="1"/>
  <c r="N15" i="180"/>
  <c r="O14" i="180"/>
  <c r="P14" i="180" s="1"/>
  <c r="N14" i="180"/>
  <c r="O13" i="180"/>
  <c r="P13" i="180" s="1"/>
  <c r="N13" i="180"/>
  <c r="O12" i="180"/>
  <c r="N12" i="180"/>
  <c r="P12" i="180"/>
  <c r="O11" i="180"/>
  <c r="P11" i="180" s="1"/>
  <c r="N11" i="180"/>
  <c r="O10" i="180"/>
  <c r="P10" i="180" s="1"/>
  <c r="N10" i="180"/>
  <c r="O9" i="180"/>
  <c r="N9" i="180"/>
  <c r="P8" i="180"/>
  <c r="O8" i="180"/>
  <c r="N8" i="180"/>
  <c r="O7" i="180"/>
  <c r="P7" i="180"/>
  <c r="N7" i="180"/>
  <c r="O6" i="180"/>
  <c r="P6" i="180" s="1"/>
  <c r="N6" i="180"/>
  <c r="O5" i="180"/>
  <c r="P5" i="180" s="1"/>
  <c r="N5" i="180"/>
  <c r="O4" i="180"/>
  <c r="P4" i="180" s="1"/>
  <c r="N4" i="180"/>
  <c r="I52" i="179"/>
  <c r="I27" i="179"/>
  <c r="G27" i="179"/>
  <c r="E8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B5" i="175"/>
  <c r="N3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B6" i="173"/>
  <c r="B4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B6" i="167"/>
  <c r="B5" i="167"/>
  <c r="B4" i="167"/>
  <c r="D2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B6" i="165"/>
  <c r="B4" i="165"/>
  <c r="C527" i="164"/>
  <c r="K527" i="164" s="1" a="1"/>
  <c r="K527" i="164" s="1"/>
  <c r="M515" i="164" a="1"/>
  <c r="M515" i="164" s="1"/>
  <c r="L515" i="164" a="1"/>
  <c r="L515" i="164" s="1"/>
  <c r="K515" i="164" a="1"/>
  <c r="K515" i="164" s="1"/>
  <c r="J515" i="164" a="1"/>
  <c r="J515" i="164" s="1"/>
  <c r="I515" i="164" a="1"/>
  <c r="I515" i="164" s="1"/>
  <c r="H515" i="164" a="1"/>
  <c r="H515" i="164" s="1"/>
  <c r="G515" i="164" a="1"/>
  <c r="G515" i="164" s="1"/>
  <c r="F515" i="164" a="1"/>
  <c r="F515" i="164" s="1"/>
  <c r="C511" i="164"/>
  <c r="F511" i="164" s="1" a="1"/>
  <c r="F511" i="164" s="1"/>
  <c r="C510" i="164"/>
  <c r="G510" i="164" s="1" a="1"/>
  <c r="G510" i="164" s="1"/>
  <c r="C509" i="164"/>
  <c r="F509" i="164" s="1" a="1"/>
  <c r="F509" i="164" s="1"/>
  <c r="C508" i="164"/>
  <c r="C507" i="164"/>
  <c r="I507" i="164" s="1" a="1"/>
  <c r="I507" i="164" s="1"/>
  <c r="C506" i="164"/>
  <c r="C505" i="164"/>
  <c r="C504" i="164"/>
  <c r="G504" i="164" s="1" a="1"/>
  <c r="G504" i="164" s="1"/>
  <c r="C503" i="164"/>
  <c r="G502" i="164" a="1"/>
  <c r="G502" i="164" s="1"/>
  <c r="C502" i="164"/>
  <c r="C522" i="164" s="1"/>
  <c r="C501" i="164"/>
  <c r="C521" i="164" s="1"/>
  <c r="C500" i="164"/>
  <c r="C499" i="164"/>
  <c r="W495" i="164"/>
  <c r="E34" i="163" s="1"/>
  <c r="G34" i="163" s="1"/>
  <c r="I34" i="163" s="1"/>
  <c r="V495" i="164"/>
  <c r="E33" i="163" s="1"/>
  <c r="G33" i="163" s="1"/>
  <c r="I33" i="163" s="1"/>
  <c r="U495" i="164"/>
  <c r="T495" i="164"/>
  <c r="E31" i="163" s="1"/>
  <c r="G31" i="163" s="1"/>
  <c r="I31" i="163" s="1"/>
  <c r="S495" i="164"/>
  <c r="E29" i="163" s="1"/>
  <c r="G29" i="163" s="1"/>
  <c r="I29" i="163" s="1"/>
  <c r="R495" i="164"/>
  <c r="E30" i="163" s="1"/>
  <c r="G30" i="163" s="1"/>
  <c r="I30" i="163" s="1"/>
  <c r="M495" i="164"/>
  <c r="L495" i="164"/>
  <c r="K495" i="164"/>
  <c r="J495" i="164"/>
  <c r="I495" i="164"/>
  <c r="H495" i="164"/>
  <c r="G495" i="164"/>
  <c r="F495" i="164"/>
  <c r="O23" i="164"/>
  <c r="N23" i="164"/>
  <c r="O22" i="164"/>
  <c r="N22" i="164"/>
  <c r="P22" i="164" s="1"/>
  <c r="O21" i="164"/>
  <c r="N21" i="164"/>
  <c r="O20" i="164"/>
  <c r="N20" i="164"/>
  <c r="O19" i="164"/>
  <c r="N19" i="164"/>
  <c r="O18" i="164"/>
  <c r="N18" i="164"/>
  <c r="O17" i="164"/>
  <c r="N17" i="164"/>
  <c r="O16" i="164"/>
  <c r="N16" i="164"/>
  <c r="O15" i="164"/>
  <c r="N15" i="164"/>
  <c r="O14" i="164"/>
  <c r="N14" i="164"/>
  <c r="O13" i="164"/>
  <c r="N13" i="164"/>
  <c r="O12" i="164"/>
  <c r="N12" i="164"/>
  <c r="O11" i="164"/>
  <c r="N11" i="164"/>
  <c r="O10" i="164"/>
  <c r="N10" i="164"/>
  <c r="O9" i="164"/>
  <c r="N9" i="164"/>
  <c r="O8" i="164"/>
  <c r="N8" i="164"/>
  <c r="O7" i="164"/>
  <c r="N7" i="164"/>
  <c r="O6" i="164"/>
  <c r="N6" i="164"/>
  <c r="O5" i="164"/>
  <c r="N5" i="164"/>
  <c r="A1" i="164"/>
  <c r="D1" i="164"/>
  <c r="I52" i="163"/>
  <c r="E32" i="163"/>
  <c r="G32" i="163" s="1"/>
  <c r="I32" i="163" s="1"/>
  <c r="G27" i="163"/>
  <c r="I27" i="163"/>
  <c r="E8" i="163"/>
  <c r="H6" i="163"/>
  <c r="B6" i="163"/>
  <c r="B5" i="163"/>
  <c r="B4" i="163"/>
  <c r="D2" i="163"/>
  <c r="M515" i="162" a="1"/>
  <c r="M515" i="162"/>
  <c r="L515" i="162" a="1"/>
  <c r="L515" i="162" s="1"/>
  <c r="K515" i="162" a="1"/>
  <c r="K515" i="162" s="1"/>
  <c r="J515" i="162" a="1"/>
  <c r="J515" i="162" s="1"/>
  <c r="I515" i="162" a="1"/>
  <c r="I515" i="162" s="1"/>
  <c r="H515" i="162" a="1"/>
  <c r="H515" i="162" s="1"/>
  <c r="G515" i="162" a="1"/>
  <c r="G515" i="162" s="1"/>
  <c r="F515" i="162" a="1"/>
  <c r="F515" i="162" s="1"/>
  <c r="C511" i="162"/>
  <c r="C510" i="162"/>
  <c r="G510" i="162" s="1" a="1"/>
  <c r="G510" i="162" s="1"/>
  <c r="L509" i="162" a="1"/>
  <c r="L509" i="162" s="1"/>
  <c r="F509" i="162" a="1"/>
  <c r="F509" i="162" s="1"/>
  <c r="C509" i="162"/>
  <c r="I509" i="162" s="1" a="1"/>
  <c r="I509" i="162" s="1"/>
  <c r="C508" i="162"/>
  <c r="C507" i="162"/>
  <c r="C506" i="162"/>
  <c r="C505" i="162"/>
  <c r="K504" i="162" a="1"/>
  <c r="K504" i="162" s="1"/>
  <c r="G504" i="162" a="1"/>
  <c r="G504" i="162" s="1"/>
  <c r="C504" i="162"/>
  <c r="F504" i="162" s="1" a="1"/>
  <c r="F504" i="162" s="1"/>
  <c r="C503" i="162"/>
  <c r="C502" i="162"/>
  <c r="C501" i="162"/>
  <c r="M501" i="162" s="1" a="1"/>
  <c r="M501" i="162" s="1"/>
  <c r="C500" i="162"/>
  <c r="C499" i="162"/>
  <c r="W495" i="162"/>
  <c r="E34" i="161" s="1"/>
  <c r="G34" i="161" s="1"/>
  <c r="I34" i="161" s="1"/>
  <c r="V495" i="162"/>
  <c r="E33" i="161" s="1"/>
  <c r="G33" i="161" s="1"/>
  <c r="I33" i="161" s="1"/>
  <c r="U495" i="162"/>
  <c r="E32" i="161" s="1"/>
  <c r="G32" i="161" s="1"/>
  <c r="I32" i="161" s="1"/>
  <c r="T495" i="162"/>
  <c r="E31" i="161" s="1"/>
  <c r="G31" i="161" s="1"/>
  <c r="I31" i="161" s="1"/>
  <c r="S495" i="162"/>
  <c r="E29" i="161" s="1"/>
  <c r="G29" i="161" s="1"/>
  <c r="I29" i="161" s="1"/>
  <c r="R495" i="162"/>
  <c r="E30" i="161" s="1"/>
  <c r="G30" i="161" s="1"/>
  <c r="I30" i="161" s="1"/>
  <c r="M495" i="162"/>
  <c r="L495" i="162"/>
  <c r="K495" i="162"/>
  <c r="J495" i="162"/>
  <c r="I495" i="162"/>
  <c r="H495" i="162"/>
  <c r="G495" i="162"/>
  <c r="F495" i="162"/>
  <c r="O42" i="162"/>
  <c r="N42" i="162"/>
  <c r="O41" i="162"/>
  <c r="N41" i="162"/>
  <c r="O40" i="162"/>
  <c r="N40" i="162"/>
  <c r="O39" i="162"/>
  <c r="N39" i="162"/>
  <c r="O38" i="162"/>
  <c r="N38" i="162"/>
  <c r="O37" i="162"/>
  <c r="N37" i="162"/>
  <c r="O36" i="162"/>
  <c r="N36" i="162"/>
  <c r="O35" i="162"/>
  <c r="N35" i="162"/>
  <c r="O34" i="162"/>
  <c r="N34" i="162"/>
  <c r="O33" i="162"/>
  <c r="N33" i="162"/>
  <c r="O32" i="162"/>
  <c r="N32" i="162"/>
  <c r="O31" i="162"/>
  <c r="N31" i="162"/>
  <c r="O30" i="162"/>
  <c r="N30" i="162"/>
  <c r="O29" i="162"/>
  <c r="N29" i="162"/>
  <c r="O28" i="162"/>
  <c r="N28" i="162"/>
  <c r="O27" i="162"/>
  <c r="N27" i="162"/>
  <c r="O23" i="162"/>
  <c r="N23" i="162"/>
  <c r="O22" i="162"/>
  <c r="N22" i="162"/>
  <c r="O21" i="162"/>
  <c r="N21" i="162"/>
  <c r="O20" i="162"/>
  <c r="N20" i="162"/>
  <c r="O19" i="162"/>
  <c r="N19" i="162"/>
  <c r="O18" i="162"/>
  <c r="N18" i="162"/>
  <c r="O17" i="162"/>
  <c r="N17" i="162"/>
  <c r="O16" i="162"/>
  <c r="N16" i="162"/>
  <c r="O15" i="162"/>
  <c r="N15" i="162"/>
  <c r="O14" i="162"/>
  <c r="N14" i="162"/>
  <c r="O13" i="162"/>
  <c r="N13" i="162"/>
  <c r="O12" i="162"/>
  <c r="N12" i="162"/>
  <c r="O11" i="162"/>
  <c r="N11" i="162"/>
  <c r="O10" i="162"/>
  <c r="N10" i="162"/>
  <c r="O9" i="162"/>
  <c r="N9" i="162"/>
  <c r="O8" i="162"/>
  <c r="N8" i="162"/>
  <c r="O7" i="162"/>
  <c r="N7" i="162"/>
  <c r="O6" i="162"/>
  <c r="N6" i="162"/>
  <c r="O5" i="162"/>
  <c r="N5" i="162"/>
  <c r="I52" i="161"/>
  <c r="G27" i="161"/>
  <c r="I27" i="161"/>
  <c r="E8" i="161"/>
  <c r="H6" i="161"/>
  <c r="B6" i="161"/>
  <c r="D2" i="161"/>
  <c r="M515" i="160" a="1"/>
  <c r="M515" i="160"/>
  <c r="L515" i="160" a="1"/>
  <c r="L515" i="160" s="1"/>
  <c r="K515" i="160" a="1"/>
  <c r="K515" i="160" s="1"/>
  <c r="J515" i="160" a="1"/>
  <c r="J515" i="160" s="1"/>
  <c r="I515" i="160" a="1"/>
  <c r="I515" i="160" s="1"/>
  <c r="H515" i="160" a="1"/>
  <c r="H515" i="160" s="1"/>
  <c r="G515" i="160" a="1"/>
  <c r="G515" i="160" s="1"/>
  <c r="F515" i="160" a="1"/>
  <c r="F515" i="160" s="1"/>
  <c r="C511" i="160"/>
  <c r="C510" i="160"/>
  <c r="C509" i="160"/>
  <c r="H509" i="160" s="1" a="1"/>
  <c r="H509" i="160" s="1"/>
  <c r="C508" i="160"/>
  <c r="L508" i="160" s="1" a="1"/>
  <c r="L508" i="160" s="1"/>
  <c r="C507" i="160"/>
  <c r="C527" i="160" s="1"/>
  <c r="C506" i="160"/>
  <c r="H506" i="160" s="1" a="1"/>
  <c r="H506" i="160" s="1"/>
  <c r="C505" i="160"/>
  <c r="C504" i="160"/>
  <c r="C503" i="160"/>
  <c r="C502" i="160"/>
  <c r="F502" i="160" s="1" a="1"/>
  <c r="F502" i="160" s="1"/>
  <c r="C501" i="160"/>
  <c r="H501" i="160" s="1" a="1"/>
  <c r="H501" i="160" s="1"/>
  <c r="C500" i="160"/>
  <c r="C499" i="160"/>
  <c r="C519" i="160" s="1"/>
  <c r="I519" i="160" s="1" a="1"/>
  <c r="I519" i="160" s="1"/>
  <c r="W495" i="160"/>
  <c r="E34" i="159" s="1"/>
  <c r="G34" i="159" s="1"/>
  <c r="I34" i="159" s="1"/>
  <c r="V495" i="160"/>
  <c r="E33" i="159" s="1"/>
  <c r="G33" i="159" s="1"/>
  <c r="I33" i="159" s="1"/>
  <c r="U495" i="160"/>
  <c r="E32" i="159" s="1"/>
  <c r="G32" i="159" s="1"/>
  <c r="I32" i="159" s="1"/>
  <c r="T495" i="160"/>
  <c r="E31" i="159" s="1"/>
  <c r="G31" i="159" s="1"/>
  <c r="I31" i="159" s="1"/>
  <c r="S495" i="160"/>
  <c r="E29" i="159" s="1"/>
  <c r="G29" i="159" s="1"/>
  <c r="I29" i="159" s="1"/>
  <c r="R495" i="160"/>
  <c r="E30" i="159" s="1"/>
  <c r="G30" i="159" s="1"/>
  <c r="I30" i="159" s="1"/>
  <c r="M495" i="160"/>
  <c r="L495" i="160"/>
  <c r="K495" i="160"/>
  <c r="J495" i="160"/>
  <c r="I495" i="160"/>
  <c r="H495" i="160"/>
  <c r="G495" i="160"/>
  <c r="F495" i="160"/>
  <c r="O26" i="160"/>
  <c r="N26" i="160"/>
  <c r="O25" i="160"/>
  <c r="N25" i="160"/>
  <c r="O24" i="160"/>
  <c r="N24" i="160"/>
  <c r="O23" i="160"/>
  <c r="N23" i="160"/>
  <c r="O22" i="160"/>
  <c r="N22" i="160"/>
  <c r="O21" i="160"/>
  <c r="N21" i="160"/>
  <c r="O20" i="160"/>
  <c r="N20" i="160"/>
  <c r="O19" i="160"/>
  <c r="N19" i="160"/>
  <c r="P19" i="160" s="1"/>
  <c r="O18" i="160"/>
  <c r="N18" i="160"/>
  <c r="P18" i="160"/>
  <c r="O17" i="160"/>
  <c r="N17" i="160"/>
  <c r="O16" i="160"/>
  <c r="N16" i="160"/>
  <c r="O15" i="160"/>
  <c r="N15" i="160"/>
  <c r="O14" i="160"/>
  <c r="N14" i="160"/>
  <c r="O13" i="160"/>
  <c r="N13" i="160"/>
  <c r="O12" i="160"/>
  <c r="N12" i="160"/>
  <c r="O11" i="160"/>
  <c r="N11" i="160"/>
  <c r="O10" i="160"/>
  <c r="N10" i="160"/>
  <c r="O9" i="160"/>
  <c r="N9" i="160"/>
  <c r="O8" i="160"/>
  <c r="N8" i="160"/>
  <c r="O7" i="160"/>
  <c r="N7" i="160"/>
  <c r="O6" i="160"/>
  <c r="N6" i="160"/>
  <c r="O5" i="160"/>
  <c r="N5" i="160"/>
  <c r="A1" i="160"/>
  <c r="D2" i="160" s="1"/>
  <c r="I52" i="159"/>
  <c r="G27" i="159"/>
  <c r="I27" i="159"/>
  <c r="E8" i="159"/>
  <c r="H6" i="159"/>
  <c r="B6" i="159"/>
  <c r="B5" i="159"/>
  <c r="B4" i="159"/>
  <c r="D2" i="159"/>
  <c r="M515" i="158" a="1"/>
  <c r="M515" i="158" s="1"/>
  <c r="L515" i="158" a="1"/>
  <c r="L515" i="158" s="1"/>
  <c r="K515" i="158" a="1"/>
  <c r="K515" i="158" s="1"/>
  <c r="J515" i="158" a="1"/>
  <c r="J515" i="158" s="1"/>
  <c r="I515" i="158" a="1"/>
  <c r="I515" i="158" s="1"/>
  <c r="H515" i="158" a="1"/>
  <c r="H515" i="158" s="1"/>
  <c r="G515" i="158" a="1"/>
  <c r="G515" i="158" s="1"/>
  <c r="F515" i="158" a="1"/>
  <c r="F515" i="158" s="1"/>
  <c r="C511" i="158"/>
  <c r="C510" i="158"/>
  <c r="C530" i="158" s="1"/>
  <c r="L509" i="158" a="1"/>
  <c r="L509" i="158" s="1"/>
  <c r="H509" i="158" a="1"/>
  <c r="H509" i="158" s="1"/>
  <c r="C509" i="158"/>
  <c r="M509" i="158" s="1" a="1"/>
  <c r="M509" i="158" s="1"/>
  <c r="C508" i="158"/>
  <c r="H507" i="158" a="1"/>
  <c r="H507" i="158" s="1"/>
  <c r="C507" i="158"/>
  <c r="M507" i="158" s="1" a="1"/>
  <c r="M507" i="158" s="1"/>
  <c r="C506" i="158"/>
  <c r="G506" i="158" s="1" a="1"/>
  <c r="G506" i="158" s="1"/>
  <c r="C505" i="158"/>
  <c r="C504" i="158"/>
  <c r="J504" i="158" s="1" a="1"/>
  <c r="J504" i="158" s="1"/>
  <c r="C503" i="158"/>
  <c r="C502" i="158"/>
  <c r="J502" i="158" s="1" a="1"/>
  <c r="J502" i="158" s="1"/>
  <c r="L501" i="158" a="1"/>
  <c r="L501" i="158" s="1"/>
  <c r="J501" i="158" a="1"/>
  <c r="J501" i="158" s="1"/>
  <c r="F501" i="158" a="1"/>
  <c r="F501" i="158" s="1"/>
  <c r="C501" i="158"/>
  <c r="M501" i="158" s="1" a="1"/>
  <c r="M501" i="158" s="1"/>
  <c r="C500" i="158"/>
  <c r="C499" i="158"/>
  <c r="W495" i="158"/>
  <c r="V495" i="158"/>
  <c r="E33" i="157" s="1"/>
  <c r="G33" i="157" s="1"/>
  <c r="I33" i="157" s="1"/>
  <c r="U495" i="158"/>
  <c r="E32" i="157" s="1"/>
  <c r="G32" i="157" s="1"/>
  <c r="I32" i="157" s="1"/>
  <c r="T495" i="158"/>
  <c r="E31" i="157" s="1"/>
  <c r="G31" i="157" s="1"/>
  <c r="I31" i="157" s="1"/>
  <c r="S495" i="158"/>
  <c r="E29" i="157" s="1"/>
  <c r="G29" i="157" s="1"/>
  <c r="I29" i="157" s="1"/>
  <c r="R495" i="158"/>
  <c r="E30" i="157" s="1"/>
  <c r="G30" i="157" s="1"/>
  <c r="I30" i="157" s="1"/>
  <c r="M495" i="158"/>
  <c r="L495" i="158"/>
  <c r="K495" i="158"/>
  <c r="J495" i="158"/>
  <c r="I495" i="158"/>
  <c r="H495" i="158"/>
  <c r="G495" i="158"/>
  <c r="F495" i="158"/>
  <c r="O24" i="158"/>
  <c r="N24" i="158"/>
  <c r="O23" i="158"/>
  <c r="N23" i="158"/>
  <c r="O22" i="158"/>
  <c r="N22" i="158"/>
  <c r="O21" i="158"/>
  <c r="N21" i="158"/>
  <c r="O20" i="158"/>
  <c r="N20" i="158"/>
  <c r="O19" i="158"/>
  <c r="N19" i="158"/>
  <c r="O18" i="158"/>
  <c r="N18" i="158"/>
  <c r="O17" i="158"/>
  <c r="N17" i="158"/>
  <c r="O14" i="158"/>
  <c r="N14" i="158"/>
  <c r="O13" i="158"/>
  <c r="N13" i="158"/>
  <c r="O12" i="158"/>
  <c r="N12" i="158"/>
  <c r="O11" i="158"/>
  <c r="N11" i="158"/>
  <c r="O10" i="158"/>
  <c r="N10" i="158"/>
  <c r="O9" i="158"/>
  <c r="N9" i="158"/>
  <c r="O8" i="158"/>
  <c r="N8" i="158"/>
  <c r="O7" i="158"/>
  <c r="N7" i="158"/>
  <c r="O6" i="158"/>
  <c r="N6" i="158"/>
  <c r="O5" i="158"/>
  <c r="N5" i="158"/>
  <c r="I52" i="157"/>
  <c r="E34" i="157"/>
  <c r="G34" i="157" s="1"/>
  <c r="I34" i="157" s="1"/>
  <c r="I27" i="157"/>
  <c r="G27" i="157"/>
  <c r="E8" i="157"/>
  <c r="H6" i="157"/>
  <c r="M515" i="156" a="1"/>
  <c r="M515" i="156" s="1"/>
  <c r="L515" i="156" a="1"/>
  <c r="L515" i="156" s="1"/>
  <c r="K515" i="156" a="1"/>
  <c r="K515" i="156" s="1"/>
  <c r="J515" i="156" a="1"/>
  <c r="J515" i="156" s="1"/>
  <c r="I515" i="156" a="1"/>
  <c r="I515" i="156" s="1"/>
  <c r="H515" i="156" a="1"/>
  <c r="H515" i="156" s="1"/>
  <c r="G515" i="156" a="1"/>
  <c r="G515" i="156" s="1"/>
  <c r="F515" i="156" a="1"/>
  <c r="F515" i="156" s="1"/>
  <c r="C511" i="156"/>
  <c r="G511" i="156" s="1" a="1"/>
  <c r="G511" i="156" s="1"/>
  <c r="C510" i="156"/>
  <c r="C530" i="156" s="1"/>
  <c r="C509" i="156"/>
  <c r="C508" i="156"/>
  <c r="C507" i="156"/>
  <c r="M507" i="156" s="1" a="1"/>
  <c r="M507" i="156" s="1"/>
  <c r="L506" i="156" a="1"/>
  <c r="L506" i="156" s="1"/>
  <c r="J506" i="156" a="1"/>
  <c r="J506" i="156" s="1"/>
  <c r="H506" i="156" a="1"/>
  <c r="H506" i="156" s="1"/>
  <c r="F506" i="156" a="1"/>
  <c r="F506" i="156" s="1"/>
  <c r="C506" i="156"/>
  <c r="C526" i="156" s="1"/>
  <c r="C505" i="156"/>
  <c r="F505" i="156" s="1" a="1"/>
  <c r="F505" i="156" s="1"/>
  <c r="C504" i="156"/>
  <c r="C524" i="156" s="1"/>
  <c r="C503" i="156"/>
  <c r="F503" i="156" s="1" a="1"/>
  <c r="F503" i="156" s="1"/>
  <c r="M503" i="156" a="1"/>
  <c r="M503" i="156" s="1"/>
  <c r="C502" i="156"/>
  <c r="C501" i="156"/>
  <c r="C500" i="156"/>
  <c r="C499" i="156"/>
  <c r="W495" i="156"/>
  <c r="E34" i="179" s="1"/>
  <c r="G34" i="179" s="1"/>
  <c r="I34" i="179" s="1"/>
  <c r="V495" i="156"/>
  <c r="E33" i="155" s="1"/>
  <c r="G33" i="155" s="1"/>
  <c r="I33" i="155" s="1"/>
  <c r="E33" i="179"/>
  <c r="G33" i="179" s="1"/>
  <c r="I33" i="179" s="1"/>
  <c r="U495" i="156"/>
  <c r="E32" i="155" s="1"/>
  <c r="G32" i="155" s="1"/>
  <c r="I32" i="155" s="1"/>
  <c r="T495" i="156"/>
  <c r="E31" i="179" s="1"/>
  <c r="G31" i="179" s="1"/>
  <c r="I31" i="179" s="1"/>
  <c r="S495" i="156"/>
  <c r="E29" i="155" s="1"/>
  <c r="G29" i="155" s="1"/>
  <c r="I29" i="155" s="1"/>
  <c r="R495" i="156"/>
  <c r="E30" i="155" s="1"/>
  <c r="G30" i="155" s="1"/>
  <c r="I30" i="155" s="1"/>
  <c r="M495" i="156"/>
  <c r="L495" i="156"/>
  <c r="K495" i="156"/>
  <c r="J495" i="156"/>
  <c r="I495" i="156"/>
  <c r="H495" i="156"/>
  <c r="G495" i="156"/>
  <c r="F495" i="156"/>
  <c r="O27" i="156"/>
  <c r="N27" i="156"/>
  <c r="O26" i="156"/>
  <c r="N26" i="156"/>
  <c r="O25" i="156"/>
  <c r="N25" i="156"/>
  <c r="O24" i="156"/>
  <c r="N24" i="156"/>
  <c r="O23" i="156"/>
  <c r="N23" i="156"/>
  <c r="O22" i="156"/>
  <c r="N22" i="156"/>
  <c r="O21" i="156"/>
  <c r="N21" i="156"/>
  <c r="O20" i="156"/>
  <c r="N20" i="156"/>
  <c r="O19" i="156"/>
  <c r="N19" i="156"/>
  <c r="O18" i="156"/>
  <c r="N18" i="156"/>
  <c r="O17" i="156"/>
  <c r="N17" i="156"/>
  <c r="O14" i="156"/>
  <c r="N14" i="156"/>
  <c r="O13" i="156"/>
  <c r="N13" i="156"/>
  <c r="O12" i="156"/>
  <c r="N12" i="156"/>
  <c r="O11" i="156"/>
  <c r="N11" i="156"/>
  <c r="O10" i="156"/>
  <c r="N10" i="156"/>
  <c r="O9" i="156"/>
  <c r="N9" i="156"/>
  <c r="O8" i="156"/>
  <c r="N8" i="156"/>
  <c r="O7" i="156"/>
  <c r="N7" i="156"/>
  <c r="O6" i="156"/>
  <c r="N6" i="156"/>
  <c r="O5" i="156"/>
  <c r="N5" i="156"/>
  <c r="I52" i="155"/>
  <c r="I27" i="155"/>
  <c r="G27" i="155"/>
  <c r="E8" i="155"/>
  <c r="H5" i="153"/>
  <c r="M515" i="154" a="1"/>
  <c r="M515" i="154" s="1"/>
  <c r="L515" i="154" a="1"/>
  <c r="L515" i="154" s="1"/>
  <c r="K515" i="154" a="1"/>
  <c r="K515" i="154" s="1"/>
  <c r="J515" i="154" a="1"/>
  <c r="J515" i="154" s="1"/>
  <c r="I515" i="154" a="1"/>
  <c r="I515" i="154" s="1"/>
  <c r="H515" i="154" a="1"/>
  <c r="H515" i="154" s="1"/>
  <c r="G515" i="154" a="1"/>
  <c r="G515" i="154" s="1"/>
  <c r="F515" i="154" a="1"/>
  <c r="F515" i="154" s="1"/>
  <c r="C511" i="154"/>
  <c r="K510" i="154" a="1"/>
  <c r="K510" i="154" s="1"/>
  <c r="H510" i="154" a="1"/>
  <c r="H510" i="154" s="1"/>
  <c r="C510" i="154"/>
  <c r="C509" i="154"/>
  <c r="C508" i="154"/>
  <c r="C528" i="154" s="1"/>
  <c r="M528" i="154" s="1" a="1"/>
  <c r="M528" i="154" s="1"/>
  <c r="C507" i="154"/>
  <c r="M507" i="154" s="1" a="1"/>
  <c r="M507" i="154" s="1"/>
  <c r="C506" i="154"/>
  <c r="L506" i="154" s="1" a="1"/>
  <c r="L506" i="154" s="1"/>
  <c r="C505" i="154"/>
  <c r="C525" i="154" s="1"/>
  <c r="C504" i="154"/>
  <c r="G504" i="154" s="1" a="1"/>
  <c r="G504" i="154" s="1"/>
  <c r="C503" i="154"/>
  <c r="C502" i="154"/>
  <c r="C501" i="154"/>
  <c r="G501" i="154" s="1" a="1"/>
  <c r="G501" i="154" s="1"/>
  <c r="K500" i="154" a="1"/>
  <c r="K500" i="154" s="1"/>
  <c r="C500" i="154"/>
  <c r="C499" i="154"/>
  <c r="M499" i="154" s="1" a="1"/>
  <c r="M499" i="154" s="1"/>
  <c r="W495" i="154"/>
  <c r="V495" i="154"/>
  <c r="E33" i="153" s="1"/>
  <c r="G33" i="153" s="1"/>
  <c r="I33" i="153" s="1"/>
  <c r="U495" i="154"/>
  <c r="E32" i="153" s="1"/>
  <c r="G32" i="153" s="1"/>
  <c r="I32" i="153" s="1"/>
  <c r="T495" i="154"/>
  <c r="E31" i="153" s="1"/>
  <c r="G31" i="153" s="1"/>
  <c r="I31" i="153" s="1"/>
  <c r="S495" i="154"/>
  <c r="R495" i="154"/>
  <c r="E30" i="153" s="1"/>
  <c r="G30" i="153" s="1"/>
  <c r="I30" i="153" s="1"/>
  <c r="M495" i="154"/>
  <c r="L495" i="154"/>
  <c r="K495" i="154"/>
  <c r="J495" i="154"/>
  <c r="I495" i="154"/>
  <c r="H495" i="154"/>
  <c r="G495" i="154"/>
  <c r="F495" i="154"/>
  <c r="O21" i="154"/>
  <c r="N21" i="154"/>
  <c r="O20" i="154"/>
  <c r="N20" i="154"/>
  <c r="O19" i="154"/>
  <c r="N19" i="154"/>
  <c r="O18" i="154"/>
  <c r="N18" i="154"/>
  <c r="O17" i="154"/>
  <c r="N17" i="154"/>
  <c r="O16" i="154"/>
  <c r="N16" i="154"/>
  <c r="O15" i="154"/>
  <c r="N15" i="154"/>
  <c r="O14" i="154"/>
  <c r="N14" i="154"/>
  <c r="O13" i="154"/>
  <c r="N13" i="154"/>
  <c r="O12" i="154"/>
  <c r="P12" i="154"/>
  <c r="N12" i="154"/>
  <c r="O11" i="154"/>
  <c r="N11" i="154"/>
  <c r="O10" i="154"/>
  <c r="N10" i="154"/>
  <c r="O9" i="154"/>
  <c r="N9" i="154"/>
  <c r="O8" i="154"/>
  <c r="N8" i="154"/>
  <c r="O7" i="154"/>
  <c r="N7" i="154"/>
  <c r="O6" i="154"/>
  <c r="P6" i="154" s="1"/>
  <c r="N6" i="154"/>
  <c r="O5" i="154"/>
  <c r="N5" i="154"/>
  <c r="I52" i="153"/>
  <c r="E34" i="153"/>
  <c r="G34" i="153" s="1"/>
  <c r="I34" i="153" s="1"/>
  <c r="E29" i="153"/>
  <c r="G29" i="153" s="1"/>
  <c r="I29" i="153" s="1"/>
  <c r="I27" i="153"/>
  <c r="G27" i="153"/>
  <c r="E8" i="153"/>
  <c r="B6" i="153"/>
  <c r="A1" i="154"/>
  <c r="H5" i="150"/>
  <c r="H5" i="148"/>
  <c r="H5" i="146"/>
  <c r="H5" i="144"/>
  <c r="H5" i="142"/>
  <c r="H5" i="140"/>
  <c r="H5" i="138"/>
  <c r="H5" i="136"/>
  <c r="H5" i="134"/>
  <c r="B6" i="134" s="1"/>
  <c r="H5" i="132"/>
  <c r="H6" i="132" s="1"/>
  <c r="H5" i="130"/>
  <c r="I52" i="152"/>
  <c r="G27" i="152"/>
  <c r="I27" i="152" s="1"/>
  <c r="E8" i="152"/>
  <c r="B6" i="152"/>
  <c r="H6" i="152"/>
  <c r="B4" i="152"/>
  <c r="H5" i="127"/>
  <c r="H5" i="125"/>
  <c r="H5" i="123"/>
  <c r="H5" i="121"/>
  <c r="H5" i="119"/>
  <c r="M515" i="151" a="1"/>
  <c r="M515" i="151" s="1"/>
  <c r="L515" i="151" a="1"/>
  <c r="L515" i="151" s="1"/>
  <c r="K515" i="151" a="1"/>
  <c r="K515" i="151" s="1"/>
  <c r="J515" i="151" a="1"/>
  <c r="J515" i="151" s="1"/>
  <c r="I515" i="151" a="1"/>
  <c r="I515" i="151" s="1"/>
  <c r="H515" i="151" a="1"/>
  <c r="H515" i="151" s="1"/>
  <c r="G515" i="151" a="1"/>
  <c r="G515" i="151" s="1"/>
  <c r="F515" i="151" a="1"/>
  <c r="F515" i="151" s="1"/>
  <c r="C511" i="151"/>
  <c r="C510" i="151"/>
  <c r="C530" i="151"/>
  <c r="C509" i="151"/>
  <c r="C508" i="151"/>
  <c r="C507" i="151"/>
  <c r="C506" i="151"/>
  <c r="J505" i="151" a="1"/>
  <c r="J505" i="151" s="1"/>
  <c r="F505" i="151" a="1"/>
  <c r="F505" i="151" s="1"/>
  <c r="C505" i="151"/>
  <c r="L505" i="151" s="1" a="1"/>
  <c r="L505" i="151" s="1"/>
  <c r="C504" i="151"/>
  <c r="C503" i="151"/>
  <c r="F502" i="151" a="1"/>
  <c r="F502" i="151" s="1"/>
  <c r="C502" i="151"/>
  <c r="M502" i="151" s="1" a="1"/>
  <c r="M502" i="151" s="1"/>
  <c r="C501" i="151"/>
  <c r="C500" i="151"/>
  <c r="C499" i="151"/>
  <c r="W495" i="151"/>
  <c r="E34" i="150" s="1"/>
  <c r="G34" i="150" s="1"/>
  <c r="I34" i="150" s="1"/>
  <c r="V495" i="151"/>
  <c r="E33" i="150" s="1"/>
  <c r="G33" i="150" s="1"/>
  <c r="I33" i="150" s="1"/>
  <c r="U495" i="151"/>
  <c r="E32" i="150" s="1"/>
  <c r="G32" i="150" s="1"/>
  <c r="I32" i="150" s="1"/>
  <c r="T495" i="151"/>
  <c r="E31" i="150" s="1"/>
  <c r="G31" i="150" s="1"/>
  <c r="I31" i="150" s="1"/>
  <c r="S495" i="151"/>
  <c r="E29" i="150" s="1"/>
  <c r="G29" i="150" s="1"/>
  <c r="I29" i="150" s="1"/>
  <c r="R495" i="151"/>
  <c r="E30" i="150" s="1"/>
  <c r="G30" i="150" s="1"/>
  <c r="I30" i="150" s="1"/>
  <c r="M495" i="151"/>
  <c r="L495" i="151"/>
  <c r="K495" i="151"/>
  <c r="J495" i="151"/>
  <c r="I495" i="151"/>
  <c r="H495" i="151"/>
  <c r="G495" i="151"/>
  <c r="F495" i="151"/>
  <c r="O23" i="151"/>
  <c r="N23" i="151"/>
  <c r="O22" i="151"/>
  <c r="N22" i="151"/>
  <c r="O21" i="151"/>
  <c r="N21" i="151"/>
  <c r="O20" i="151"/>
  <c r="N20" i="151"/>
  <c r="O19" i="151"/>
  <c r="N19" i="151"/>
  <c r="O18" i="151"/>
  <c r="N18" i="151"/>
  <c r="O17" i="151"/>
  <c r="N17" i="151"/>
  <c r="O16" i="151"/>
  <c r="N16" i="151"/>
  <c r="O15" i="151"/>
  <c r="N15" i="151"/>
  <c r="O14" i="151"/>
  <c r="N14" i="151"/>
  <c r="O13" i="151"/>
  <c r="N13" i="151"/>
  <c r="O12" i="151"/>
  <c r="N12" i="151"/>
  <c r="O11" i="151"/>
  <c r="N11" i="151"/>
  <c r="O10" i="151"/>
  <c r="N10" i="151"/>
  <c r="O9" i="151"/>
  <c r="N9" i="151"/>
  <c r="O8" i="151"/>
  <c r="N8" i="151"/>
  <c r="O7" i="151"/>
  <c r="N7" i="151"/>
  <c r="O6" i="151"/>
  <c r="N6" i="151"/>
  <c r="O5" i="151"/>
  <c r="N5" i="151"/>
  <c r="I52" i="150"/>
  <c r="G27" i="150"/>
  <c r="I27" i="150"/>
  <c r="E8" i="150"/>
  <c r="M515" i="149" a="1"/>
  <c r="M515" i="149" s="1"/>
  <c r="L515" i="149" a="1"/>
  <c r="L515" i="149" s="1"/>
  <c r="K515" i="149" a="1"/>
  <c r="K515" i="149" s="1"/>
  <c r="J515" i="149" a="1"/>
  <c r="J515" i="149" s="1"/>
  <c r="I515" i="149" a="1"/>
  <c r="I515" i="149" s="1"/>
  <c r="H515" i="149" a="1"/>
  <c r="H515" i="149" s="1"/>
  <c r="G515" i="149" a="1"/>
  <c r="G515" i="149" s="1"/>
  <c r="F515" i="149" a="1"/>
  <c r="F515" i="149" s="1"/>
  <c r="C511" i="149"/>
  <c r="C531" i="149" s="1"/>
  <c r="I531" i="149" s="1" a="1"/>
  <c r="I531" i="149" s="1"/>
  <c r="C510" i="149"/>
  <c r="C509" i="149"/>
  <c r="C508" i="149"/>
  <c r="C507" i="149"/>
  <c r="C506" i="149"/>
  <c r="C526" i="149" s="1"/>
  <c r="C505" i="149"/>
  <c r="L505" i="149" s="1" a="1"/>
  <c r="L505" i="149" s="1"/>
  <c r="C504" i="149"/>
  <c r="L504" i="149" s="1" a="1"/>
  <c r="L504" i="149" s="1"/>
  <c r="C503" i="149"/>
  <c r="C523" i="149" s="1"/>
  <c r="C502" i="149"/>
  <c r="C501" i="149"/>
  <c r="L501" i="149" s="1" a="1"/>
  <c r="L501" i="149" s="1"/>
  <c r="C500" i="149"/>
  <c r="J500" i="149" s="1" a="1"/>
  <c r="J500" i="149" s="1"/>
  <c r="C499" i="149"/>
  <c r="H499" i="149" s="1" a="1"/>
  <c r="H499" i="149" s="1"/>
  <c r="W495" i="149"/>
  <c r="E34" i="148" s="1"/>
  <c r="G34" i="148" s="1"/>
  <c r="I34" i="148" s="1"/>
  <c r="V495" i="149"/>
  <c r="E33" i="148" s="1"/>
  <c r="G33" i="148" s="1"/>
  <c r="I33" i="148" s="1"/>
  <c r="U495" i="149"/>
  <c r="E32" i="148" s="1"/>
  <c r="G32" i="148" s="1"/>
  <c r="I32" i="148" s="1"/>
  <c r="T495" i="149"/>
  <c r="E31" i="148" s="1"/>
  <c r="G31" i="148" s="1"/>
  <c r="I31" i="148" s="1"/>
  <c r="S495" i="149"/>
  <c r="E29" i="148" s="1"/>
  <c r="G29" i="148" s="1"/>
  <c r="I29" i="148" s="1"/>
  <c r="R495" i="149"/>
  <c r="E30" i="148" s="1"/>
  <c r="G30" i="148" s="1"/>
  <c r="I30" i="148" s="1"/>
  <c r="M495" i="149"/>
  <c r="L495" i="149"/>
  <c r="K495" i="149"/>
  <c r="J495" i="149"/>
  <c r="I495" i="149"/>
  <c r="H495" i="149"/>
  <c r="G495" i="149"/>
  <c r="F495" i="149"/>
  <c r="O36" i="149"/>
  <c r="N36" i="149"/>
  <c r="O35" i="149"/>
  <c r="N35" i="149"/>
  <c r="O34" i="149"/>
  <c r="N34" i="149"/>
  <c r="O33" i="149"/>
  <c r="N33" i="149"/>
  <c r="O32" i="149"/>
  <c r="N32" i="149"/>
  <c r="O31" i="149"/>
  <c r="N31" i="149"/>
  <c r="O30" i="149"/>
  <c r="N30" i="149"/>
  <c r="O29" i="149"/>
  <c r="N29" i="149"/>
  <c r="O26" i="149"/>
  <c r="N26" i="149"/>
  <c r="O25" i="149"/>
  <c r="P25" i="149" s="1"/>
  <c r="N25" i="149"/>
  <c r="O24" i="149"/>
  <c r="N24" i="149"/>
  <c r="O23" i="149"/>
  <c r="N23" i="149"/>
  <c r="P23" i="149" s="1"/>
  <c r="O22" i="149"/>
  <c r="N22" i="149"/>
  <c r="O21" i="149"/>
  <c r="N21" i="149"/>
  <c r="O20" i="149"/>
  <c r="N20" i="149"/>
  <c r="O19" i="149"/>
  <c r="N19" i="149"/>
  <c r="O18" i="149"/>
  <c r="N18" i="149"/>
  <c r="O17" i="149"/>
  <c r="N17" i="149"/>
  <c r="O16" i="149"/>
  <c r="N16" i="149"/>
  <c r="O15" i="149"/>
  <c r="N15" i="149"/>
  <c r="O14" i="149"/>
  <c r="N14" i="149"/>
  <c r="O13" i="149"/>
  <c r="N13" i="149"/>
  <c r="O12" i="149"/>
  <c r="N12" i="149"/>
  <c r="O11" i="149"/>
  <c r="N11" i="149"/>
  <c r="P11" i="149" s="1"/>
  <c r="O10" i="149"/>
  <c r="N10" i="149"/>
  <c r="O9" i="149"/>
  <c r="N9" i="149"/>
  <c r="O8" i="149"/>
  <c r="N8" i="149"/>
  <c r="O7" i="149"/>
  <c r="N7" i="149"/>
  <c r="O6" i="149"/>
  <c r="N6" i="149"/>
  <c r="O5" i="149"/>
  <c r="N5" i="149"/>
  <c r="A1" i="149"/>
  <c r="I52" i="148"/>
  <c r="G27" i="148"/>
  <c r="I27" i="148"/>
  <c r="E8" i="148"/>
  <c r="H6" i="148"/>
  <c r="B6" i="148"/>
  <c r="B5" i="148"/>
  <c r="B4" i="148"/>
  <c r="D2" i="148"/>
  <c r="M515" i="147" a="1"/>
  <c r="M515" i="147" s="1"/>
  <c r="L515" i="147" a="1"/>
  <c r="L515" i="147" s="1"/>
  <c r="K515" i="147" a="1"/>
  <c r="K515" i="147" s="1"/>
  <c r="J515" i="147" a="1"/>
  <c r="J515" i="147" s="1"/>
  <c r="I515" i="147" a="1"/>
  <c r="I515" i="147" s="1"/>
  <c r="H515" i="147" a="1"/>
  <c r="H515" i="147" s="1"/>
  <c r="G515" i="147" a="1"/>
  <c r="G515" i="147" s="1"/>
  <c r="F515" i="147" a="1"/>
  <c r="F515" i="147" s="1"/>
  <c r="C511" i="147"/>
  <c r="C531" i="147" s="1"/>
  <c r="H531" i="147" s="1" a="1"/>
  <c r="H531" i="147" s="1"/>
  <c r="C510" i="147"/>
  <c r="C509" i="147"/>
  <c r="L509" i="147" s="1" a="1"/>
  <c r="L509" i="147" s="1"/>
  <c r="C508" i="147"/>
  <c r="J508" i="147" s="1" a="1"/>
  <c r="J508" i="147" s="1"/>
  <c r="C507" i="147"/>
  <c r="G506" i="147" a="1"/>
  <c r="G506" i="147" s="1"/>
  <c r="C506" i="147"/>
  <c r="F506" i="147" s="1" a="1"/>
  <c r="F506" i="147" s="1"/>
  <c r="C505" i="147"/>
  <c r="M505" i="147" s="1" a="1"/>
  <c r="M505" i="147" s="1"/>
  <c r="C504" i="147"/>
  <c r="C503" i="147"/>
  <c r="F503" i="147" s="1" a="1"/>
  <c r="F503" i="147" s="1"/>
  <c r="C502" i="147"/>
  <c r="C501" i="147"/>
  <c r="K501" i="147" s="1" a="1"/>
  <c r="K501" i="147" s="1"/>
  <c r="C500" i="147"/>
  <c r="M500" i="147" s="1" a="1"/>
  <c r="M500" i="147" s="1"/>
  <c r="C499" i="147"/>
  <c r="W495" i="147"/>
  <c r="E34" i="146" s="1"/>
  <c r="G34" i="146" s="1"/>
  <c r="I34" i="146" s="1"/>
  <c r="V495" i="147"/>
  <c r="E33" i="146" s="1"/>
  <c r="G33" i="146" s="1"/>
  <c r="I33" i="146" s="1"/>
  <c r="U495" i="147"/>
  <c r="E32" i="146" s="1"/>
  <c r="G32" i="146" s="1"/>
  <c r="I32" i="146" s="1"/>
  <c r="T495" i="147"/>
  <c r="E31" i="146" s="1"/>
  <c r="G31" i="146" s="1"/>
  <c r="I31" i="146" s="1"/>
  <c r="S495" i="147"/>
  <c r="E29" i="146" s="1"/>
  <c r="G29" i="146" s="1"/>
  <c r="I29" i="146" s="1"/>
  <c r="R495" i="147"/>
  <c r="E30" i="146" s="1"/>
  <c r="G30" i="146" s="1"/>
  <c r="I30" i="146" s="1"/>
  <c r="M495" i="147"/>
  <c r="L495" i="147"/>
  <c r="K495" i="147"/>
  <c r="J495" i="147"/>
  <c r="I495" i="147"/>
  <c r="H495" i="147"/>
  <c r="G495" i="147"/>
  <c r="F495" i="147"/>
  <c r="O29" i="147"/>
  <c r="N29" i="147"/>
  <c r="O28" i="147"/>
  <c r="N28" i="147"/>
  <c r="O27" i="147"/>
  <c r="N27" i="147"/>
  <c r="O26" i="147"/>
  <c r="N26" i="147"/>
  <c r="O25" i="147"/>
  <c r="N25" i="147"/>
  <c r="O24" i="147"/>
  <c r="N24" i="147"/>
  <c r="O23" i="147"/>
  <c r="N23" i="147"/>
  <c r="O22" i="147"/>
  <c r="N22" i="147"/>
  <c r="O21" i="147"/>
  <c r="N21" i="147"/>
  <c r="O18" i="147"/>
  <c r="N18" i="147"/>
  <c r="O17" i="147"/>
  <c r="N17" i="147"/>
  <c r="O16" i="147"/>
  <c r="N16" i="147"/>
  <c r="O15" i="147"/>
  <c r="N15" i="147"/>
  <c r="O12" i="147"/>
  <c r="N12" i="147"/>
  <c r="O11" i="147"/>
  <c r="N11" i="147"/>
  <c r="O10" i="147"/>
  <c r="N10" i="147"/>
  <c r="O9" i="147"/>
  <c r="N9" i="147"/>
  <c r="O8" i="147"/>
  <c r="N8" i="147"/>
  <c r="O7" i="147"/>
  <c r="N7" i="147"/>
  <c r="O6" i="147"/>
  <c r="N6" i="147"/>
  <c r="O5" i="147"/>
  <c r="N5" i="147"/>
  <c r="A1" i="147"/>
  <c r="D2" i="147" s="1"/>
  <c r="I52" i="146"/>
  <c r="G27" i="146"/>
  <c r="I27" i="146" s="1"/>
  <c r="E8" i="146"/>
  <c r="B6" i="146"/>
  <c r="B4" i="146"/>
  <c r="M515" i="145" a="1"/>
  <c r="M515" i="145" s="1"/>
  <c r="L515" i="145" a="1"/>
  <c r="L515" i="145" s="1"/>
  <c r="K515" i="145" a="1"/>
  <c r="K515" i="145" s="1"/>
  <c r="J515" i="145" a="1"/>
  <c r="J515" i="145" s="1"/>
  <c r="I515" i="145" a="1"/>
  <c r="I515" i="145" s="1"/>
  <c r="H515" i="145" a="1"/>
  <c r="H515" i="145" s="1"/>
  <c r="G515" i="145" a="1"/>
  <c r="G515" i="145" s="1"/>
  <c r="F515" i="145" a="1"/>
  <c r="F515" i="145" s="1"/>
  <c r="L511" i="145" a="1"/>
  <c r="L511" i="145" s="1"/>
  <c r="C511" i="145"/>
  <c r="H511" i="145" s="1" a="1"/>
  <c r="H511" i="145" s="1"/>
  <c r="C510" i="145"/>
  <c r="M509" i="145" a="1"/>
  <c r="M509" i="145" s="1"/>
  <c r="L509" i="145" a="1"/>
  <c r="L509" i="145" s="1"/>
  <c r="C509" i="145"/>
  <c r="F509" i="145" s="1" a="1"/>
  <c r="F509" i="145" s="1"/>
  <c r="C508" i="145"/>
  <c r="C507" i="145"/>
  <c r="J507" i="145" s="1" a="1"/>
  <c r="J507" i="145" s="1"/>
  <c r="C506" i="145"/>
  <c r="C505" i="145"/>
  <c r="M504" i="145" a="1"/>
  <c r="M504" i="145" s="1"/>
  <c r="C504" i="145"/>
  <c r="C524" i="145" s="1"/>
  <c r="C503" i="145"/>
  <c r="F503" i="145" s="1" a="1"/>
  <c r="F503" i="145" s="1"/>
  <c r="C502" i="145"/>
  <c r="C501" i="145"/>
  <c r="C500" i="145"/>
  <c r="C520" i="145"/>
  <c r="C499" i="145"/>
  <c r="W495" i="145"/>
  <c r="E34" i="144" s="1"/>
  <c r="G34" i="144" s="1"/>
  <c r="I34" i="144" s="1"/>
  <c r="V495" i="145"/>
  <c r="E33" i="144" s="1"/>
  <c r="G33" i="144" s="1"/>
  <c r="I33" i="144" s="1"/>
  <c r="U495" i="145"/>
  <c r="E32" i="144" s="1"/>
  <c r="G32" i="144" s="1"/>
  <c r="I32" i="144" s="1"/>
  <c r="T495" i="145"/>
  <c r="E31" i="144" s="1"/>
  <c r="G31" i="144" s="1"/>
  <c r="I31" i="144" s="1"/>
  <c r="S495" i="145"/>
  <c r="E29" i="144" s="1"/>
  <c r="G29" i="144" s="1"/>
  <c r="I29" i="144" s="1"/>
  <c r="R495" i="145"/>
  <c r="E30" i="144" s="1"/>
  <c r="G30" i="144" s="1"/>
  <c r="I30" i="144" s="1"/>
  <c r="M495" i="145"/>
  <c r="L495" i="145"/>
  <c r="K495" i="145"/>
  <c r="J495" i="145"/>
  <c r="I495" i="145"/>
  <c r="H495" i="145"/>
  <c r="G495" i="145"/>
  <c r="F495" i="145"/>
  <c r="O17" i="145"/>
  <c r="N17" i="145"/>
  <c r="O16" i="145"/>
  <c r="N16" i="145"/>
  <c r="O15" i="145"/>
  <c r="N15" i="145"/>
  <c r="O12" i="145"/>
  <c r="N12" i="145"/>
  <c r="O11" i="145"/>
  <c r="N11" i="145"/>
  <c r="O10" i="145"/>
  <c r="N10" i="145"/>
  <c r="O9" i="145"/>
  <c r="N9" i="145"/>
  <c r="O8" i="145"/>
  <c r="N8" i="145"/>
  <c r="O7" i="145"/>
  <c r="N7" i="145"/>
  <c r="O6" i="145"/>
  <c r="N6" i="145"/>
  <c r="O5" i="145"/>
  <c r="N5" i="145"/>
  <c r="O4" i="145"/>
  <c r="N4" i="145"/>
  <c r="A1" i="145"/>
  <c r="I52" i="144"/>
  <c r="I27" i="144"/>
  <c r="G27" i="144"/>
  <c r="E8" i="144"/>
  <c r="B6" i="144"/>
  <c r="B4" i="144"/>
  <c r="M515" i="143" a="1"/>
  <c r="M515" i="143" s="1"/>
  <c r="L515" i="143" a="1"/>
  <c r="L515" i="143" s="1"/>
  <c r="K515" i="143" a="1"/>
  <c r="K515" i="143" s="1"/>
  <c r="J515" i="143" a="1"/>
  <c r="J515" i="143" s="1"/>
  <c r="I515" i="143" a="1"/>
  <c r="I515" i="143" s="1"/>
  <c r="H515" i="143" a="1"/>
  <c r="H515" i="143" s="1"/>
  <c r="G515" i="143" a="1"/>
  <c r="G515" i="143" s="1"/>
  <c r="F515" i="143" a="1"/>
  <c r="F515" i="143" s="1"/>
  <c r="C511" i="143"/>
  <c r="G511" i="143" s="1" a="1"/>
  <c r="G511" i="143" s="1"/>
  <c r="C510" i="143"/>
  <c r="C509" i="143"/>
  <c r="C508" i="143"/>
  <c r="I508" i="143" s="1" a="1"/>
  <c r="I508" i="143" s="1"/>
  <c r="C507" i="143"/>
  <c r="K507" i="143" s="1" a="1"/>
  <c r="K507" i="143" s="1"/>
  <c r="C506" i="143"/>
  <c r="H506" i="143" s="1" a="1"/>
  <c r="H506" i="143" s="1"/>
  <c r="C505" i="143"/>
  <c r="C504" i="143"/>
  <c r="M504" i="143" s="1" a="1"/>
  <c r="M504" i="143" s="1"/>
  <c r="C503" i="143"/>
  <c r="C502" i="143"/>
  <c r="I501" i="143" a="1"/>
  <c r="I501" i="143" s="1"/>
  <c r="G501" i="143" a="1"/>
  <c r="G501" i="143" s="1"/>
  <c r="C501" i="143"/>
  <c r="M501" i="143" s="1" a="1"/>
  <c r="M501" i="143" s="1"/>
  <c r="G500" i="143" a="1"/>
  <c r="G500" i="143" s="1"/>
  <c r="C500" i="143"/>
  <c r="M500" i="143" s="1" a="1"/>
  <c r="M500" i="143" s="1"/>
  <c r="C499" i="143"/>
  <c r="H499" i="143" s="1" a="1"/>
  <c r="H499" i="143" s="1"/>
  <c r="W495" i="143"/>
  <c r="E34" i="142" s="1"/>
  <c r="G34" i="142" s="1"/>
  <c r="I34" i="142" s="1"/>
  <c r="V495" i="143"/>
  <c r="E33" i="142" s="1"/>
  <c r="G33" i="142" s="1"/>
  <c r="I33" i="142" s="1"/>
  <c r="U495" i="143"/>
  <c r="E32" i="142" s="1"/>
  <c r="G32" i="142" s="1"/>
  <c r="I32" i="142" s="1"/>
  <c r="T495" i="143"/>
  <c r="E31" i="142" s="1"/>
  <c r="G31" i="142" s="1"/>
  <c r="I31" i="142" s="1"/>
  <c r="S495" i="143"/>
  <c r="E29" i="142" s="1"/>
  <c r="G29" i="142" s="1"/>
  <c r="I29" i="142" s="1"/>
  <c r="R495" i="143"/>
  <c r="E30" i="142" s="1"/>
  <c r="G30" i="142" s="1"/>
  <c r="I30" i="142" s="1"/>
  <c r="M495" i="143"/>
  <c r="L495" i="143"/>
  <c r="K495" i="143"/>
  <c r="J495" i="143"/>
  <c r="I495" i="143"/>
  <c r="H495" i="143"/>
  <c r="G495" i="143"/>
  <c r="F495" i="143"/>
  <c r="O31" i="143"/>
  <c r="N31" i="143"/>
  <c r="O30" i="143"/>
  <c r="N30" i="143"/>
  <c r="O29" i="143"/>
  <c r="N29" i="143"/>
  <c r="O26" i="143"/>
  <c r="N26" i="143"/>
  <c r="O25" i="143"/>
  <c r="N25" i="143"/>
  <c r="O24" i="143"/>
  <c r="N24" i="143"/>
  <c r="O23" i="143"/>
  <c r="N23" i="143"/>
  <c r="O22" i="143"/>
  <c r="N22" i="143"/>
  <c r="O21" i="143"/>
  <c r="N21" i="143"/>
  <c r="O20" i="143"/>
  <c r="N20" i="143"/>
  <c r="P20" i="143" s="1"/>
  <c r="O19" i="143"/>
  <c r="N19" i="143"/>
  <c r="O18" i="143"/>
  <c r="N18" i="143"/>
  <c r="O17" i="143"/>
  <c r="N17" i="143"/>
  <c r="O16" i="143"/>
  <c r="N16" i="143"/>
  <c r="O13" i="143"/>
  <c r="N13" i="143"/>
  <c r="O12" i="143"/>
  <c r="N12" i="143"/>
  <c r="O11" i="143"/>
  <c r="N11" i="143"/>
  <c r="P11" i="143" s="1"/>
  <c r="O10" i="143"/>
  <c r="N10" i="143"/>
  <c r="O9" i="143"/>
  <c r="N9" i="143"/>
  <c r="O8" i="143"/>
  <c r="N8" i="143"/>
  <c r="O7" i="143"/>
  <c r="N7" i="143"/>
  <c r="P7" i="143" s="1"/>
  <c r="O6" i="143"/>
  <c r="N6" i="143"/>
  <c r="O5" i="143"/>
  <c r="N5" i="143"/>
  <c r="A1" i="143"/>
  <c r="I52" i="142"/>
  <c r="G27" i="142"/>
  <c r="I27" i="142"/>
  <c r="E8" i="142"/>
  <c r="H6" i="142"/>
  <c r="B6" i="142"/>
  <c r="B5" i="142"/>
  <c r="B4" i="142"/>
  <c r="D2" i="142"/>
  <c r="M515" i="141" a="1"/>
  <c r="M515" i="141" s="1"/>
  <c r="L515" i="141" a="1"/>
  <c r="L515" i="141" s="1"/>
  <c r="K515" i="141" a="1"/>
  <c r="K515" i="141" s="1"/>
  <c r="J515" i="141" a="1"/>
  <c r="J515" i="141" s="1"/>
  <c r="I515" i="141" a="1"/>
  <c r="I515" i="141" s="1"/>
  <c r="H515" i="141" a="1"/>
  <c r="H515" i="141" s="1"/>
  <c r="G515" i="141" a="1"/>
  <c r="G515" i="141" s="1"/>
  <c r="F515" i="141" a="1"/>
  <c r="F515" i="141" s="1"/>
  <c r="C511" i="141"/>
  <c r="M511" i="141" s="1" a="1"/>
  <c r="M511" i="141" s="1"/>
  <c r="C510" i="141"/>
  <c r="M510" i="141" s="1" a="1"/>
  <c r="M510" i="141" s="1"/>
  <c r="C530" i="141"/>
  <c r="M530" i="141" s="1" a="1"/>
  <c r="M530" i="141" s="1"/>
  <c r="C509" i="141"/>
  <c r="G509" i="141" s="1" a="1"/>
  <c r="G509" i="141" s="1"/>
  <c r="C508" i="141"/>
  <c r="L507" i="141" a="1"/>
  <c r="L507" i="141" s="1"/>
  <c r="C507" i="141"/>
  <c r="C506" i="141"/>
  <c r="C505" i="141"/>
  <c r="C504" i="141"/>
  <c r="C503" i="141"/>
  <c r="C502" i="141"/>
  <c r="C522" i="141" s="1"/>
  <c r="C501" i="141"/>
  <c r="C500" i="141"/>
  <c r="G500" i="141" s="1" a="1"/>
  <c r="G500" i="141" s="1"/>
  <c r="L499" i="141" a="1"/>
  <c r="L499" i="141" s="1"/>
  <c r="J499" i="141" a="1"/>
  <c r="J499" i="141" s="1"/>
  <c r="I499" i="141" a="1"/>
  <c r="I499" i="141" s="1"/>
  <c r="H499" i="141" a="1"/>
  <c r="H499" i="141" s="1"/>
  <c r="C499" i="141"/>
  <c r="W495" i="141"/>
  <c r="E34" i="140" s="1"/>
  <c r="G34" i="140" s="1"/>
  <c r="I34" i="140" s="1"/>
  <c r="V495" i="141"/>
  <c r="E33" i="140"/>
  <c r="G33" i="140"/>
  <c r="I33" i="140" s="1"/>
  <c r="U495" i="141"/>
  <c r="E32" i="140" s="1"/>
  <c r="G32" i="140" s="1"/>
  <c r="I32" i="140" s="1"/>
  <c r="T495" i="141"/>
  <c r="E31" i="140" s="1"/>
  <c r="G31" i="140" s="1"/>
  <c r="I31" i="140" s="1"/>
  <c r="S495" i="141"/>
  <c r="E29" i="140" s="1"/>
  <c r="G29" i="140" s="1"/>
  <c r="I29" i="140" s="1"/>
  <c r="R495" i="141"/>
  <c r="E30" i="140"/>
  <c r="G30" i="140" s="1"/>
  <c r="I30" i="140" s="1"/>
  <c r="M495" i="141"/>
  <c r="L495" i="141"/>
  <c r="K495" i="141"/>
  <c r="J495" i="141"/>
  <c r="I495" i="141"/>
  <c r="H495" i="141"/>
  <c r="G495" i="141"/>
  <c r="F495" i="141"/>
  <c r="O30" i="141"/>
  <c r="N30" i="141"/>
  <c r="O29" i="141"/>
  <c r="N29" i="141"/>
  <c r="O28" i="141"/>
  <c r="N28" i="141"/>
  <c r="O27" i="141"/>
  <c r="N27" i="141"/>
  <c r="O26" i="141"/>
  <c r="N26" i="141"/>
  <c r="O25" i="141"/>
  <c r="N25" i="141"/>
  <c r="O24" i="141"/>
  <c r="N24" i="141"/>
  <c r="O23" i="141"/>
  <c r="N23" i="141"/>
  <c r="O22" i="141"/>
  <c r="N22" i="141"/>
  <c r="O21" i="141"/>
  <c r="N21" i="141"/>
  <c r="O20" i="141"/>
  <c r="N20" i="141"/>
  <c r="O19" i="141"/>
  <c r="N19" i="141"/>
  <c r="O18" i="141"/>
  <c r="N18" i="141"/>
  <c r="O17" i="141"/>
  <c r="N17" i="141"/>
  <c r="P17" i="141" s="1"/>
  <c r="O16" i="141"/>
  <c r="N16" i="141"/>
  <c r="O15" i="141"/>
  <c r="N15" i="141"/>
  <c r="O14" i="141"/>
  <c r="N14" i="141"/>
  <c r="O13" i="141"/>
  <c r="N13" i="141"/>
  <c r="O12" i="141"/>
  <c r="N12" i="141"/>
  <c r="O11" i="141"/>
  <c r="N11" i="141"/>
  <c r="O10" i="141"/>
  <c r="N10" i="141"/>
  <c r="O9" i="141"/>
  <c r="N9" i="141"/>
  <c r="O8" i="141"/>
  <c r="N8" i="141"/>
  <c r="O7" i="141"/>
  <c r="N7" i="141"/>
  <c r="O6" i="141"/>
  <c r="N6" i="141"/>
  <c r="O5" i="141"/>
  <c r="N5" i="141"/>
  <c r="O4" i="141"/>
  <c r="N4" i="141"/>
  <c r="P4" i="141" s="1"/>
  <c r="I52" i="140"/>
  <c r="I27" i="140"/>
  <c r="G27" i="140"/>
  <c r="E8" i="140"/>
  <c r="B6" i="140"/>
  <c r="B4" i="140"/>
  <c r="M515" i="139" a="1"/>
  <c r="M515" i="139" s="1"/>
  <c r="L515" i="139" a="1"/>
  <c r="L515" i="139" s="1"/>
  <c r="K515" i="139" a="1"/>
  <c r="K515" i="139" s="1"/>
  <c r="J515" i="139" a="1"/>
  <c r="J515" i="139" s="1"/>
  <c r="I515" i="139" a="1"/>
  <c r="I515" i="139" s="1"/>
  <c r="H515" i="139" a="1"/>
  <c r="H515" i="139" s="1"/>
  <c r="G515" i="139" a="1"/>
  <c r="G515" i="139" s="1"/>
  <c r="F515" i="139" a="1"/>
  <c r="F515" i="139" s="1"/>
  <c r="C511" i="139"/>
  <c r="K510" i="139" a="1"/>
  <c r="K510" i="139" s="1"/>
  <c r="C510" i="139"/>
  <c r="C509" i="139"/>
  <c r="M509" i="139" s="1" a="1"/>
  <c r="M509" i="139" s="1"/>
  <c r="C508" i="139"/>
  <c r="C507" i="139"/>
  <c r="C527" i="139" s="1"/>
  <c r="M527" i="139" s="1" a="1"/>
  <c r="M527" i="139" s="1"/>
  <c r="C506" i="139"/>
  <c r="L506" i="139" s="1" a="1"/>
  <c r="L506" i="139" s="1"/>
  <c r="C505" i="139"/>
  <c r="G504" i="139" a="1"/>
  <c r="G504" i="139" s="1"/>
  <c r="C504" i="139"/>
  <c r="M504" i="139" s="1" a="1"/>
  <c r="M504" i="139" s="1"/>
  <c r="C524" i="139"/>
  <c r="G524" i="139" s="1" a="1"/>
  <c r="G524" i="139" s="1"/>
  <c r="C503" i="139"/>
  <c r="C502" i="139"/>
  <c r="M502" i="139" s="1" a="1"/>
  <c r="M502" i="139" s="1"/>
  <c r="C501" i="139"/>
  <c r="C500" i="139"/>
  <c r="C499" i="139"/>
  <c r="F499" i="139" s="1" a="1"/>
  <c r="F499" i="139" s="1"/>
  <c r="W495" i="139"/>
  <c r="E34" i="138" s="1"/>
  <c r="G34" i="138" s="1"/>
  <c r="I34" i="138" s="1"/>
  <c r="V495" i="139"/>
  <c r="U495" i="139"/>
  <c r="E32" i="138" s="1"/>
  <c r="G32" i="138" s="1"/>
  <c r="I32" i="138" s="1"/>
  <c r="T495" i="139"/>
  <c r="E31" i="138" s="1"/>
  <c r="G31" i="138" s="1"/>
  <c r="I31" i="138" s="1"/>
  <c r="S495" i="139"/>
  <c r="E29" i="138" s="1"/>
  <c r="G29" i="138" s="1"/>
  <c r="I29" i="138" s="1"/>
  <c r="R495" i="139"/>
  <c r="E30" i="138"/>
  <c r="G30" i="138" s="1"/>
  <c r="I30" i="138" s="1"/>
  <c r="M495" i="139"/>
  <c r="L495" i="139"/>
  <c r="K495" i="139"/>
  <c r="J495" i="139"/>
  <c r="I495" i="139"/>
  <c r="H495" i="139"/>
  <c r="G495" i="139"/>
  <c r="F495" i="139"/>
  <c r="O36" i="139"/>
  <c r="N36" i="139"/>
  <c r="P36" i="139" s="1"/>
  <c r="O35" i="139"/>
  <c r="N35" i="139"/>
  <c r="O34" i="139"/>
  <c r="N34" i="139"/>
  <c r="O33" i="139"/>
  <c r="N33" i="139"/>
  <c r="O32" i="139"/>
  <c r="N32" i="139"/>
  <c r="O31" i="139"/>
  <c r="N31" i="139"/>
  <c r="O30" i="139"/>
  <c r="N30" i="139"/>
  <c r="O29" i="139"/>
  <c r="N29" i="139"/>
  <c r="O28" i="139"/>
  <c r="N28" i="139"/>
  <c r="O27" i="139"/>
  <c r="N27" i="139"/>
  <c r="O26" i="139"/>
  <c r="N26" i="139"/>
  <c r="O25" i="139"/>
  <c r="N25" i="139"/>
  <c r="O24" i="139"/>
  <c r="N24" i="139"/>
  <c r="O23" i="139"/>
  <c r="N23" i="139"/>
  <c r="O22" i="139"/>
  <c r="N22" i="139"/>
  <c r="P22" i="139"/>
  <c r="O21" i="139"/>
  <c r="N21" i="139"/>
  <c r="O20" i="139"/>
  <c r="N20" i="139"/>
  <c r="P20" i="139" s="1"/>
  <c r="O19" i="139"/>
  <c r="N19" i="139"/>
  <c r="O18" i="139"/>
  <c r="N18" i="139"/>
  <c r="O17" i="139"/>
  <c r="N17" i="139"/>
  <c r="O16" i="139"/>
  <c r="N16" i="139"/>
  <c r="P16" i="139" s="1"/>
  <c r="O15" i="139"/>
  <c r="N15" i="139"/>
  <c r="O14" i="139"/>
  <c r="N14" i="139"/>
  <c r="O13" i="139"/>
  <c r="N13" i="139"/>
  <c r="O12" i="139"/>
  <c r="N12" i="139"/>
  <c r="O11" i="139"/>
  <c r="N11" i="139"/>
  <c r="O10" i="139"/>
  <c r="N10" i="139"/>
  <c r="O9" i="139"/>
  <c r="N9" i="139"/>
  <c r="O8" i="139"/>
  <c r="N8" i="139"/>
  <c r="O7" i="139"/>
  <c r="N7" i="139"/>
  <c r="O6" i="139"/>
  <c r="N6" i="139"/>
  <c r="O5" i="139"/>
  <c r="N5" i="139"/>
  <c r="O4" i="139"/>
  <c r="N4" i="139"/>
  <c r="A1" i="139"/>
  <c r="D2" i="139"/>
  <c r="I52" i="138"/>
  <c r="E33" i="138"/>
  <c r="G33" i="138" s="1"/>
  <c r="I33" i="138" s="1"/>
  <c r="G27" i="138"/>
  <c r="I27" i="138"/>
  <c r="E8" i="138"/>
  <c r="H6" i="138"/>
  <c r="B6" i="138"/>
  <c r="B5" i="138"/>
  <c r="B4" i="138"/>
  <c r="D2" i="138"/>
  <c r="M515" i="137" a="1"/>
  <c r="M515" i="137" s="1"/>
  <c r="L515" i="137" a="1"/>
  <c r="L515" i="137" s="1"/>
  <c r="K515" i="137" a="1"/>
  <c r="K515" i="137" s="1"/>
  <c r="J515" i="137" a="1"/>
  <c r="J515" i="137" s="1"/>
  <c r="I515" i="137" a="1"/>
  <c r="I515" i="137" s="1"/>
  <c r="H515" i="137" a="1"/>
  <c r="H515" i="137" s="1"/>
  <c r="G515" i="137" a="1"/>
  <c r="G515" i="137" s="1"/>
  <c r="F515" i="137" a="1"/>
  <c r="F515" i="137" s="1"/>
  <c r="C511" i="137"/>
  <c r="L510" i="137" a="1"/>
  <c r="L510" i="137" s="1"/>
  <c r="C510" i="137"/>
  <c r="M510" i="137" s="1" a="1"/>
  <c r="M510" i="137" s="1"/>
  <c r="C509" i="137"/>
  <c r="C508" i="137"/>
  <c r="C507" i="137"/>
  <c r="H507" i="137" s="1" a="1"/>
  <c r="H507" i="137" s="1"/>
  <c r="C506" i="137"/>
  <c r="C505" i="137"/>
  <c r="C504" i="137"/>
  <c r="M504" i="137" s="1" a="1"/>
  <c r="M504" i="137" s="1"/>
  <c r="C503" i="137"/>
  <c r="C502" i="137"/>
  <c r="C522" i="137" s="1"/>
  <c r="L501" i="137" a="1"/>
  <c r="L501" i="137" s="1"/>
  <c r="C501" i="137"/>
  <c r="F500" i="137" a="1"/>
  <c r="F500" i="137" s="1"/>
  <c r="C500" i="137"/>
  <c r="H500" i="137" a="1"/>
  <c r="H500" i="137" s="1"/>
  <c r="C499" i="137"/>
  <c r="H499" i="137" a="1"/>
  <c r="H499" i="137" s="1"/>
  <c r="W495" i="137"/>
  <c r="E34" i="136" s="1"/>
  <c r="G34" i="136" s="1"/>
  <c r="I34" i="136"/>
  <c r="V495" i="137"/>
  <c r="E33" i="136" s="1"/>
  <c r="G33" i="136" s="1"/>
  <c r="I33" i="136" s="1"/>
  <c r="U495" i="137"/>
  <c r="E32" i="136" s="1"/>
  <c r="G32" i="136" s="1"/>
  <c r="I32" i="136" s="1"/>
  <c r="T495" i="137"/>
  <c r="E31" i="136" s="1"/>
  <c r="G31" i="136" s="1"/>
  <c r="I31" i="136" s="1"/>
  <c r="S495" i="137"/>
  <c r="E29" i="136" s="1"/>
  <c r="G29" i="136" s="1"/>
  <c r="I29" i="136" s="1"/>
  <c r="R495" i="137"/>
  <c r="E30" i="136" s="1"/>
  <c r="M495" i="137"/>
  <c r="L495" i="137"/>
  <c r="K495" i="137"/>
  <c r="J495" i="137"/>
  <c r="I495" i="137"/>
  <c r="H495" i="137"/>
  <c r="G495" i="137"/>
  <c r="F495" i="137"/>
  <c r="O44" i="137"/>
  <c r="N44" i="137"/>
  <c r="O43" i="137"/>
  <c r="N43" i="137"/>
  <c r="O42" i="137"/>
  <c r="N42" i="137"/>
  <c r="O41" i="137"/>
  <c r="N41" i="137"/>
  <c r="O40" i="137"/>
  <c r="N40" i="137"/>
  <c r="O39" i="137"/>
  <c r="N39" i="137"/>
  <c r="O38" i="137"/>
  <c r="N38" i="137"/>
  <c r="O37" i="137"/>
  <c r="N37" i="137"/>
  <c r="O36" i="137"/>
  <c r="N36" i="137"/>
  <c r="O35" i="137"/>
  <c r="N35" i="137"/>
  <c r="O34" i="137"/>
  <c r="N34" i="137"/>
  <c r="O33" i="137"/>
  <c r="N33" i="137"/>
  <c r="O32" i="137"/>
  <c r="N32" i="137"/>
  <c r="O31" i="137"/>
  <c r="N31" i="137"/>
  <c r="O30" i="137"/>
  <c r="N30" i="137"/>
  <c r="O29" i="137"/>
  <c r="N29" i="137"/>
  <c r="O28" i="137"/>
  <c r="N28" i="137"/>
  <c r="O27" i="137"/>
  <c r="N27" i="137"/>
  <c r="O26" i="137"/>
  <c r="N26" i="137"/>
  <c r="O25" i="137"/>
  <c r="N25" i="137"/>
  <c r="O24" i="137"/>
  <c r="N24" i="137"/>
  <c r="O23" i="137"/>
  <c r="N23" i="137"/>
  <c r="O22" i="137"/>
  <c r="N22" i="137"/>
  <c r="O21" i="137"/>
  <c r="N21" i="137"/>
  <c r="O20" i="137"/>
  <c r="N20" i="137"/>
  <c r="O19" i="137"/>
  <c r="N19" i="137"/>
  <c r="O18" i="137"/>
  <c r="N18" i="137"/>
  <c r="P18" i="137" s="1"/>
  <c r="O17" i="137"/>
  <c r="N17" i="137"/>
  <c r="O16" i="137"/>
  <c r="N16" i="137"/>
  <c r="O15" i="137"/>
  <c r="N15" i="137"/>
  <c r="O14" i="137"/>
  <c r="N14" i="137"/>
  <c r="O13" i="137"/>
  <c r="N13" i="137"/>
  <c r="O12" i="137"/>
  <c r="N12" i="137"/>
  <c r="O11" i="137"/>
  <c r="N11" i="137"/>
  <c r="O10" i="137"/>
  <c r="N10" i="137"/>
  <c r="O9" i="137"/>
  <c r="N9" i="137"/>
  <c r="O8" i="137"/>
  <c r="N8" i="137"/>
  <c r="O7" i="137"/>
  <c r="N7" i="137"/>
  <c r="O6" i="137"/>
  <c r="N6" i="137"/>
  <c r="O5" i="137"/>
  <c r="N5" i="137"/>
  <c r="I52" i="136"/>
  <c r="G30" i="136"/>
  <c r="I30" i="136" s="1"/>
  <c r="G27" i="136"/>
  <c r="I27" i="136"/>
  <c r="E8" i="136"/>
  <c r="B6" i="136"/>
  <c r="B4" i="136"/>
  <c r="M515" i="135" a="1"/>
  <c r="M515" i="135" s="1"/>
  <c r="L515" i="135" a="1"/>
  <c r="L515" i="135" s="1"/>
  <c r="K515" i="135" a="1"/>
  <c r="K515" i="135" s="1"/>
  <c r="J515" i="135" a="1"/>
  <c r="J515" i="135" s="1"/>
  <c r="I515" i="135" a="1"/>
  <c r="I515" i="135" s="1"/>
  <c r="H515" i="135" a="1"/>
  <c r="H515" i="135" s="1"/>
  <c r="G515" i="135" a="1"/>
  <c r="G515" i="135" s="1"/>
  <c r="F515" i="135" a="1"/>
  <c r="F515" i="135" s="1"/>
  <c r="C511" i="135"/>
  <c r="C531" i="135" s="1"/>
  <c r="L510" i="135" a="1"/>
  <c r="L510" i="135" s="1"/>
  <c r="H510" i="135" a="1"/>
  <c r="H510" i="135" s="1"/>
  <c r="C510" i="135"/>
  <c r="F510" i="135" s="1" a="1"/>
  <c r="F510" i="135" s="1"/>
  <c r="M510" i="135" a="1"/>
  <c r="M510" i="135" s="1"/>
  <c r="L509" i="135" a="1"/>
  <c r="L509" i="135" s="1"/>
  <c r="J509" i="135" a="1"/>
  <c r="J509" i="135" s="1"/>
  <c r="H509" i="135" a="1"/>
  <c r="H509" i="135" s="1"/>
  <c r="F509" i="135" a="1"/>
  <c r="F509" i="135" s="1"/>
  <c r="C509" i="135"/>
  <c r="C529" i="135" s="1"/>
  <c r="C508" i="135"/>
  <c r="L508" i="135" s="1" a="1"/>
  <c r="L508" i="135" s="1"/>
  <c r="F507" i="135" a="1"/>
  <c r="F507" i="135" s="1"/>
  <c r="C507" i="135"/>
  <c r="J507" i="135" s="1" a="1"/>
  <c r="J507" i="135" s="1"/>
  <c r="C506" i="135"/>
  <c r="L505" i="135" a="1"/>
  <c r="L505" i="135" s="1"/>
  <c r="C505" i="135"/>
  <c r="F505" i="135" s="1" a="1"/>
  <c r="F505" i="135" s="1"/>
  <c r="C504" i="135"/>
  <c r="C503" i="135"/>
  <c r="J502" i="135" a="1"/>
  <c r="J502" i="135" s="1"/>
  <c r="F502" i="135" a="1"/>
  <c r="F502" i="135" s="1"/>
  <c r="C502" i="135"/>
  <c r="L502" i="135" s="1" a="1"/>
  <c r="L502" i="135" s="1"/>
  <c r="M502" i="135" a="1"/>
  <c r="M502" i="135" s="1"/>
  <c r="C501" i="135"/>
  <c r="J500" i="135" a="1"/>
  <c r="J500" i="135" s="1"/>
  <c r="C500" i="135"/>
  <c r="L500" i="135" s="1" a="1"/>
  <c r="L500" i="135" s="1"/>
  <c r="C499" i="135"/>
  <c r="H499" i="135" s="1" a="1"/>
  <c r="H499" i="135" s="1"/>
  <c r="W495" i="135"/>
  <c r="E34" i="134" s="1"/>
  <c r="G34" i="134" s="1"/>
  <c r="I34" i="134" s="1"/>
  <c r="V495" i="135"/>
  <c r="E33" i="134" s="1"/>
  <c r="G33" i="134" s="1"/>
  <c r="I33" i="134" s="1"/>
  <c r="U495" i="135"/>
  <c r="E32" i="134" s="1"/>
  <c r="G32" i="134" s="1"/>
  <c r="I32" i="134" s="1"/>
  <c r="T495" i="135"/>
  <c r="E31" i="134" s="1"/>
  <c r="G31" i="134" s="1"/>
  <c r="I31" i="134" s="1"/>
  <c r="S495" i="135"/>
  <c r="E29" i="134" s="1"/>
  <c r="G29" i="134" s="1"/>
  <c r="I29" i="134" s="1"/>
  <c r="R495" i="135"/>
  <c r="E30" i="134" s="1"/>
  <c r="G30" i="134" s="1"/>
  <c r="I30" i="134" s="1"/>
  <c r="M495" i="135"/>
  <c r="L495" i="135"/>
  <c r="K495" i="135"/>
  <c r="J495" i="135"/>
  <c r="I495" i="135"/>
  <c r="H495" i="135"/>
  <c r="G495" i="135"/>
  <c r="F495" i="135"/>
  <c r="O31" i="135"/>
  <c r="N31" i="135"/>
  <c r="P31" i="135" s="1"/>
  <c r="O30" i="135"/>
  <c r="N30" i="135"/>
  <c r="O29" i="135"/>
  <c r="N29" i="135"/>
  <c r="O28" i="135"/>
  <c r="N28" i="135"/>
  <c r="O27" i="135"/>
  <c r="N27" i="135"/>
  <c r="O26" i="135"/>
  <c r="N26" i="135"/>
  <c r="O25" i="135"/>
  <c r="N25" i="135"/>
  <c r="O24" i="135"/>
  <c r="N24" i="135"/>
  <c r="O23" i="135"/>
  <c r="N23" i="135"/>
  <c r="O22" i="135"/>
  <c r="N22" i="135"/>
  <c r="O21" i="135"/>
  <c r="N21" i="135"/>
  <c r="O20" i="135"/>
  <c r="N20" i="135"/>
  <c r="O19" i="135"/>
  <c r="N19" i="135"/>
  <c r="P19" i="135" s="1"/>
  <c r="O16" i="135"/>
  <c r="N16" i="135"/>
  <c r="O15" i="135"/>
  <c r="N15" i="135"/>
  <c r="O14" i="135"/>
  <c r="N14" i="135"/>
  <c r="O13" i="135"/>
  <c r="N13" i="135"/>
  <c r="O12" i="135"/>
  <c r="N12" i="135"/>
  <c r="O11" i="135"/>
  <c r="N11" i="135"/>
  <c r="O10" i="135"/>
  <c r="N10" i="135"/>
  <c r="P10" i="135" s="1"/>
  <c r="O9" i="135"/>
  <c r="N9" i="135"/>
  <c r="O8" i="135"/>
  <c r="N8" i="135"/>
  <c r="O7" i="135"/>
  <c r="N7" i="135"/>
  <c r="O6" i="135"/>
  <c r="N6" i="135"/>
  <c r="O5" i="135"/>
  <c r="N5" i="135"/>
  <c r="I27" i="134"/>
  <c r="G27" i="134"/>
  <c r="E8" i="134"/>
  <c r="C519" i="133"/>
  <c r="M515" i="133" a="1"/>
  <c r="M515" i="133" s="1"/>
  <c r="L515" i="133" a="1"/>
  <c r="L515" i="133" s="1"/>
  <c r="K515" i="133" a="1"/>
  <c r="K515" i="133" s="1"/>
  <c r="J515" i="133" a="1"/>
  <c r="J515" i="133" s="1"/>
  <c r="I515" i="133" a="1"/>
  <c r="I515" i="133" s="1"/>
  <c r="H515" i="133" a="1"/>
  <c r="H515" i="133" s="1"/>
  <c r="G515" i="133" a="1"/>
  <c r="G515" i="133" s="1"/>
  <c r="F515" i="133" a="1"/>
  <c r="F515" i="133" s="1"/>
  <c r="C511" i="133"/>
  <c r="I510" i="133" a="1"/>
  <c r="I510" i="133" s="1"/>
  <c r="C510" i="133"/>
  <c r="J510" i="133" s="1" a="1"/>
  <c r="J510" i="133" s="1"/>
  <c r="C509" i="133"/>
  <c r="C508" i="133"/>
  <c r="C507" i="133"/>
  <c r="M506" i="133" a="1"/>
  <c r="M506" i="133" s="1"/>
  <c r="F506" i="133" a="1"/>
  <c r="F506" i="133" s="1"/>
  <c r="C506" i="133"/>
  <c r="C526" i="133" s="1"/>
  <c r="C505" i="133"/>
  <c r="C504" i="133"/>
  <c r="G504" i="133" s="1" a="1"/>
  <c r="G504" i="133" s="1"/>
  <c r="C503" i="133"/>
  <c r="C502" i="133"/>
  <c r="C501" i="133"/>
  <c r="I500" i="133" a="1"/>
  <c r="I500" i="133" s="1"/>
  <c r="C500" i="133"/>
  <c r="F500" i="133" s="1" a="1"/>
  <c r="F500" i="133" s="1"/>
  <c r="C499" i="133"/>
  <c r="W495" i="133"/>
  <c r="E34" i="132" s="1"/>
  <c r="G34" i="132" s="1"/>
  <c r="I34" i="132" s="1"/>
  <c r="V495" i="133"/>
  <c r="E33" i="132" s="1"/>
  <c r="G33" i="132" s="1"/>
  <c r="I33" i="132" s="1"/>
  <c r="U495" i="133"/>
  <c r="E32" i="132" s="1"/>
  <c r="G32" i="132" s="1"/>
  <c r="I32" i="132" s="1"/>
  <c r="T495" i="133"/>
  <c r="E31" i="132" s="1"/>
  <c r="G31" i="132" s="1"/>
  <c r="I31" i="132" s="1"/>
  <c r="S495" i="133"/>
  <c r="E29" i="132" s="1"/>
  <c r="G29" i="132" s="1"/>
  <c r="I29" i="132" s="1"/>
  <c r="R495" i="133"/>
  <c r="E30" i="132" s="1"/>
  <c r="G30" i="132" s="1"/>
  <c r="I30" i="132" s="1"/>
  <c r="M495" i="133"/>
  <c r="L495" i="133"/>
  <c r="K495" i="133"/>
  <c r="J495" i="133"/>
  <c r="I495" i="133"/>
  <c r="H495" i="133"/>
  <c r="G495" i="133"/>
  <c r="F495" i="133"/>
  <c r="O29" i="133"/>
  <c r="N29" i="133"/>
  <c r="O28" i="133"/>
  <c r="N28" i="133"/>
  <c r="P28" i="133" s="1"/>
  <c r="O27" i="133"/>
  <c r="N27" i="133"/>
  <c r="O26" i="133"/>
  <c r="N26" i="133"/>
  <c r="P26" i="133" s="1"/>
  <c r="O25" i="133"/>
  <c r="N25" i="133"/>
  <c r="O24" i="133"/>
  <c r="N24" i="133"/>
  <c r="O23" i="133"/>
  <c r="N23" i="133"/>
  <c r="O22" i="133"/>
  <c r="N22" i="133"/>
  <c r="O21" i="133"/>
  <c r="N21" i="133"/>
  <c r="O20" i="133"/>
  <c r="N20" i="133"/>
  <c r="O19" i="133"/>
  <c r="N19" i="133"/>
  <c r="O18" i="133"/>
  <c r="N18" i="133"/>
  <c r="O15" i="133"/>
  <c r="N15" i="133"/>
  <c r="O14" i="133"/>
  <c r="N14" i="133"/>
  <c r="O13" i="133"/>
  <c r="N13" i="133"/>
  <c r="O12" i="133"/>
  <c r="N12" i="133"/>
  <c r="O11" i="133"/>
  <c r="N11" i="133"/>
  <c r="O10" i="133"/>
  <c r="N10" i="133"/>
  <c r="O9" i="133"/>
  <c r="N9" i="133"/>
  <c r="O8" i="133"/>
  <c r="N8" i="133"/>
  <c r="O7" i="133"/>
  <c r="N7" i="133"/>
  <c r="O6" i="133"/>
  <c r="N6" i="133"/>
  <c r="O5" i="133"/>
  <c r="N5" i="133"/>
  <c r="O4" i="133"/>
  <c r="N4" i="133"/>
  <c r="I27" i="132"/>
  <c r="G27" i="132"/>
  <c r="E8" i="132"/>
  <c r="M515" i="131" a="1"/>
  <c r="M515" i="131" s="1"/>
  <c r="L515" i="131" a="1"/>
  <c r="L515" i="131" s="1"/>
  <c r="K515" i="131" a="1"/>
  <c r="K515" i="131" s="1"/>
  <c r="J515" i="131" a="1"/>
  <c r="J515" i="131" s="1"/>
  <c r="I515" i="131" a="1"/>
  <c r="I515" i="131" s="1"/>
  <c r="H515" i="131" a="1"/>
  <c r="H515" i="131" s="1"/>
  <c r="G515" i="131" a="1"/>
  <c r="G515" i="131" s="1"/>
  <c r="F515" i="131" a="1"/>
  <c r="F515" i="131" s="1"/>
  <c r="C511" i="131"/>
  <c r="K511" i="131" s="1" a="1"/>
  <c r="K511" i="131" s="1"/>
  <c r="C510" i="131"/>
  <c r="K509" i="131" a="1"/>
  <c r="K509" i="131" s="1"/>
  <c r="C509" i="131"/>
  <c r="L509" i="131" s="1" a="1"/>
  <c r="L509" i="131" s="1"/>
  <c r="C508" i="131"/>
  <c r="G508" i="131" s="1" a="1"/>
  <c r="G508" i="131" s="1"/>
  <c r="C507" i="131"/>
  <c r="I506" i="131" a="1"/>
  <c r="I506" i="131" s="1"/>
  <c r="C506" i="131"/>
  <c r="G506" i="131" s="1" a="1"/>
  <c r="G506" i="131" s="1"/>
  <c r="M505" i="131" a="1"/>
  <c r="M505" i="131" s="1"/>
  <c r="I505" i="131" a="1"/>
  <c r="I505" i="131" s="1"/>
  <c r="G505" i="131" a="1"/>
  <c r="G505" i="131" s="1"/>
  <c r="C505" i="131"/>
  <c r="I504" i="131" a="1"/>
  <c r="I504" i="131" s="1"/>
  <c r="C504" i="131"/>
  <c r="C503" i="131"/>
  <c r="C502" i="131"/>
  <c r="C501" i="131"/>
  <c r="I501" i="131" s="1" a="1"/>
  <c r="I501" i="131" s="1"/>
  <c r="C500" i="131"/>
  <c r="M500" i="131" s="1" a="1"/>
  <c r="M500" i="131" s="1"/>
  <c r="C499" i="131"/>
  <c r="L499" i="131" a="1"/>
  <c r="L499" i="131" s="1"/>
  <c r="W495" i="131"/>
  <c r="E34" i="130" s="1"/>
  <c r="G34" i="130" s="1"/>
  <c r="I34" i="130" s="1"/>
  <c r="V495" i="131"/>
  <c r="E33" i="130" s="1"/>
  <c r="G33" i="130" s="1"/>
  <c r="I33" i="130" s="1"/>
  <c r="U495" i="131"/>
  <c r="E32" i="130" s="1"/>
  <c r="G32" i="130" s="1"/>
  <c r="I32" i="130" s="1"/>
  <c r="T495" i="131"/>
  <c r="E31" i="130" s="1"/>
  <c r="G31" i="130" s="1"/>
  <c r="I31" i="130" s="1"/>
  <c r="S495" i="131"/>
  <c r="E29" i="130" s="1"/>
  <c r="G29" i="130" s="1"/>
  <c r="I29" i="130" s="1"/>
  <c r="R495" i="131"/>
  <c r="E30" i="130" s="1"/>
  <c r="G30" i="130" s="1"/>
  <c r="I30" i="130" s="1"/>
  <c r="M495" i="131"/>
  <c r="L495" i="131"/>
  <c r="K495" i="131"/>
  <c r="J495" i="131"/>
  <c r="I495" i="131"/>
  <c r="H495" i="131"/>
  <c r="G495" i="131"/>
  <c r="F495" i="131"/>
  <c r="O79" i="131"/>
  <c r="N79" i="131"/>
  <c r="P79" i="131" s="1"/>
  <c r="O78" i="131"/>
  <c r="N78" i="131"/>
  <c r="O77" i="131"/>
  <c r="N77" i="131"/>
  <c r="O76" i="131"/>
  <c r="N76" i="131"/>
  <c r="O73" i="131"/>
  <c r="N73" i="131"/>
  <c r="O72" i="131"/>
  <c r="N72" i="131"/>
  <c r="O71" i="131"/>
  <c r="N71" i="131"/>
  <c r="O70" i="131"/>
  <c r="N70" i="131"/>
  <c r="O66" i="131"/>
  <c r="N66" i="131"/>
  <c r="O65" i="131"/>
  <c r="N65" i="131"/>
  <c r="O64" i="131"/>
  <c r="N64" i="131"/>
  <c r="O61" i="131"/>
  <c r="N61" i="131"/>
  <c r="O60" i="131"/>
  <c r="N60" i="131"/>
  <c r="O59" i="131"/>
  <c r="N59" i="131"/>
  <c r="O58" i="131"/>
  <c r="N58" i="131"/>
  <c r="O57" i="131"/>
  <c r="N57" i="131"/>
  <c r="O56" i="131"/>
  <c r="N56" i="131"/>
  <c r="O55" i="131"/>
  <c r="N55" i="131"/>
  <c r="O54" i="131"/>
  <c r="N54" i="131"/>
  <c r="O53" i="131"/>
  <c r="N53" i="131"/>
  <c r="O52" i="131"/>
  <c r="N52" i="131"/>
  <c r="O51" i="131"/>
  <c r="N51" i="131"/>
  <c r="O50" i="131"/>
  <c r="N50" i="131"/>
  <c r="O49" i="131"/>
  <c r="N49" i="131"/>
  <c r="O48" i="131"/>
  <c r="N48" i="131"/>
  <c r="O47" i="131"/>
  <c r="N47" i="131"/>
  <c r="P47" i="131" s="1"/>
  <c r="O46" i="131"/>
  <c r="N46" i="131"/>
  <c r="O45" i="131"/>
  <c r="N45" i="131"/>
  <c r="O44" i="131"/>
  <c r="N44" i="131"/>
  <c r="P44" i="131" s="1"/>
  <c r="O43" i="131"/>
  <c r="N43" i="131"/>
  <c r="O42" i="131"/>
  <c r="N42" i="131"/>
  <c r="O41" i="131"/>
  <c r="N41" i="131"/>
  <c r="O38" i="131"/>
  <c r="N38" i="131"/>
  <c r="O37" i="131"/>
  <c r="N37" i="131"/>
  <c r="O36" i="131"/>
  <c r="N36" i="131"/>
  <c r="O35" i="131"/>
  <c r="N35" i="131"/>
  <c r="O34" i="131"/>
  <c r="N34" i="131"/>
  <c r="O33" i="131"/>
  <c r="N33" i="131"/>
  <c r="O32" i="131"/>
  <c r="N32" i="131"/>
  <c r="O31" i="131"/>
  <c r="N31" i="131"/>
  <c r="O30" i="131"/>
  <c r="N30" i="131"/>
  <c r="O29" i="131"/>
  <c r="N29" i="131"/>
  <c r="O28" i="131"/>
  <c r="N28" i="131"/>
  <c r="P28" i="131" s="1"/>
  <c r="O27" i="131"/>
  <c r="N27" i="131"/>
  <c r="O26" i="131"/>
  <c r="N26" i="131"/>
  <c r="O25" i="131"/>
  <c r="N25" i="131"/>
  <c r="O24" i="131"/>
  <c r="N24" i="131"/>
  <c r="O23" i="131"/>
  <c r="N23" i="131"/>
  <c r="O22" i="131"/>
  <c r="N22" i="131"/>
  <c r="O21" i="131"/>
  <c r="N21" i="131"/>
  <c r="O20" i="131"/>
  <c r="N20" i="131"/>
  <c r="N19" i="131"/>
  <c r="N18" i="131"/>
  <c r="N17" i="131"/>
  <c r="O16" i="131"/>
  <c r="N16" i="131"/>
  <c r="O15" i="131"/>
  <c r="N15" i="131"/>
  <c r="O14" i="131"/>
  <c r="N14" i="131"/>
  <c r="O13" i="131"/>
  <c r="N13" i="131"/>
  <c r="O12" i="131"/>
  <c r="N12" i="131"/>
  <c r="O11" i="131"/>
  <c r="N11" i="131"/>
  <c r="O10" i="131"/>
  <c r="N10" i="131"/>
  <c r="O9" i="131"/>
  <c r="N9" i="131"/>
  <c r="O8" i="131"/>
  <c r="N8" i="131"/>
  <c r="O7" i="131"/>
  <c r="N7" i="131"/>
  <c r="O6" i="131"/>
  <c r="N6" i="131"/>
  <c r="O5" i="131"/>
  <c r="N5" i="131"/>
  <c r="O4" i="131"/>
  <c r="N4" i="131"/>
  <c r="A1" i="131"/>
  <c r="D2" i="131" s="1"/>
  <c r="I52" i="130"/>
  <c r="G27" i="130"/>
  <c r="I27" i="130"/>
  <c r="E8" i="130"/>
  <c r="H6" i="130"/>
  <c r="B6" i="130"/>
  <c r="B5" i="130"/>
  <c r="B4" i="130"/>
  <c r="D2" i="130"/>
  <c r="M515" i="129" a="1"/>
  <c r="M515" i="129" s="1"/>
  <c r="L515" i="129" a="1"/>
  <c r="L515" i="129" s="1"/>
  <c r="K515" i="129" a="1"/>
  <c r="K515" i="129" s="1"/>
  <c r="J515" i="129" a="1"/>
  <c r="J515" i="129" s="1"/>
  <c r="I515" i="129" a="1"/>
  <c r="I515" i="129" s="1"/>
  <c r="H515" i="129" a="1"/>
  <c r="H515" i="129" s="1"/>
  <c r="G515" i="129" a="1"/>
  <c r="G515" i="129" s="1"/>
  <c r="F515" i="129" a="1"/>
  <c r="F515" i="129" s="1"/>
  <c r="C511" i="129"/>
  <c r="M511" i="129" a="1"/>
  <c r="M511" i="129" s="1"/>
  <c r="C510" i="129"/>
  <c r="C530" i="129" s="1"/>
  <c r="G530" i="129" s="1" a="1"/>
  <c r="G530" i="129" s="1"/>
  <c r="L509" i="129" a="1"/>
  <c r="L509" i="129" s="1"/>
  <c r="C509" i="129"/>
  <c r="L508" i="129" a="1"/>
  <c r="L508" i="129" s="1"/>
  <c r="J508" i="129" a="1"/>
  <c r="J508" i="129" s="1"/>
  <c r="I508" i="129" a="1"/>
  <c r="I508" i="129" s="1"/>
  <c r="G508" i="129" a="1"/>
  <c r="G508" i="129" s="1"/>
  <c r="C508" i="129"/>
  <c r="C507" i="129"/>
  <c r="M507" i="129" a="1"/>
  <c r="M507" i="129" s="1"/>
  <c r="J506" i="129" a="1"/>
  <c r="J506" i="129" s="1"/>
  <c r="C506" i="129"/>
  <c r="L506" i="129" s="1" a="1"/>
  <c r="L506" i="129" s="1"/>
  <c r="C505" i="129"/>
  <c r="M504" i="129" a="1"/>
  <c r="M504" i="129" s="1"/>
  <c r="J504" i="129" a="1"/>
  <c r="J504" i="129" s="1"/>
  <c r="F504" i="129" a="1"/>
  <c r="F504" i="129" s="1"/>
  <c r="C504" i="129"/>
  <c r="C503" i="129"/>
  <c r="M503" i="129" s="1" a="1"/>
  <c r="M503" i="129" s="1"/>
  <c r="M502" i="129" a="1"/>
  <c r="M502" i="129" s="1"/>
  <c r="J502" i="129" a="1"/>
  <c r="J502" i="129" s="1"/>
  <c r="I502" i="129" a="1"/>
  <c r="I502" i="129" s="1"/>
  <c r="F502" i="129" a="1"/>
  <c r="F502" i="129" s="1"/>
  <c r="C502" i="129"/>
  <c r="C522" i="129"/>
  <c r="C501" i="129"/>
  <c r="M501" i="129" a="1"/>
  <c r="M501" i="129" s="1"/>
  <c r="M500" i="129" a="1"/>
  <c r="M500" i="129" s="1"/>
  <c r="L500" i="129" a="1"/>
  <c r="L500" i="129" s="1"/>
  <c r="J500" i="129" a="1"/>
  <c r="J500" i="129" s="1"/>
  <c r="I500" i="129" a="1"/>
  <c r="I500" i="129" s="1"/>
  <c r="G500" i="129" a="1"/>
  <c r="G500" i="129" s="1"/>
  <c r="F500" i="129" a="1"/>
  <c r="F500" i="129" s="1"/>
  <c r="C500" i="129"/>
  <c r="K499" i="129" a="1"/>
  <c r="K499" i="129" s="1"/>
  <c r="C499" i="129"/>
  <c r="M499" i="129" a="1"/>
  <c r="M499" i="129" s="1"/>
  <c r="W495" i="129"/>
  <c r="E34" i="152" s="1"/>
  <c r="G34" i="152" s="1"/>
  <c r="I34" i="152" s="1"/>
  <c r="V495" i="129"/>
  <c r="E33" i="152" s="1"/>
  <c r="G33" i="152" s="1"/>
  <c r="I33" i="152" s="1"/>
  <c r="U495" i="129"/>
  <c r="E32" i="152" s="1"/>
  <c r="G32" i="152" s="1"/>
  <c r="I32" i="152" s="1"/>
  <c r="T495" i="129"/>
  <c r="E31" i="152" s="1"/>
  <c r="G31" i="152" s="1"/>
  <c r="I31" i="152" s="1"/>
  <c r="S495" i="129"/>
  <c r="E29" i="152" s="1"/>
  <c r="G29" i="152" s="1"/>
  <c r="I29" i="152" s="1"/>
  <c r="R495" i="129"/>
  <c r="E30" i="152" s="1"/>
  <c r="G30" i="152" s="1"/>
  <c r="I30" i="152" s="1"/>
  <c r="M495" i="129"/>
  <c r="L495" i="129"/>
  <c r="K495" i="129"/>
  <c r="J495" i="129"/>
  <c r="I495" i="129"/>
  <c r="H495" i="129"/>
  <c r="G495" i="129"/>
  <c r="F495" i="129"/>
  <c r="O28" i="129"/>
  <c r="N28" i="129"/>
  <c r="O27" i="129"/>
  <c r="N27" i="129"/>
  <c r="O26" i="129"/>
  <c r="N26" i="129"/>
  <c r="O25" i="129"/>
  <c r="N25" i="129"/>
  <c r="O24" i="129"/>
  <c r="N24" i="129"/>
  <c r="O23" i="129"/>
  <c r="N23" i="129"/>
  <c r="O22" i="129"/>
  <c r="N22" i="129"/>
  <c r="O21" i="129"/>
  <c r="N21" i="129"/>
  <c r="O20" i="129"/>
  <c r="N20" i="129"/>
  <c r="O19" i="129"/>
  <c r="N19" i="129"/>
  <c r="O18" i="129"/>
  <c r="N18" i="129"/>
  <c r="O17" i="129"/>
  <c r="N17" i="129"/>
  <c r="O16" i="129"/>
  <c r="N16" i="129"/>
  <c r="O15" i="129"/>
  <c r="N15" i="129"/>
  <c r="O14" i="129"/>
  <c r="N14" i="129"/>
  <c r="O13" i="129"/>
  <c r="N13" i="129"/>
  <c r="O12" i="129"/>
  <c r="N12" i="129"/>
  <c r="O11" i="129"/>
  <c r="N11" i="129"/>
  <c r="O10" i="129"/>
  <c r="N10" i="129"/>
  <c r="O9" i="129"/>
  <c r="N9" i="129"/>
  <c r="O8" i="129"/>
  <c r="N8" i="129"/>
  <c r="O7" i="129"/>
  <c r="N7" i="129"/>
  <c r="O6" i="129"/>
  <c r="N6" i="129"/>
  <c r="O5" i="129"/>
  <c r="N5" i="129"/>
  <c r="O4" i="129"/>
  <c r="N4" i="129"/>
  <c r="H5" i="117"/>
  <c r="M515" i="128" a="1"/>
  <c r="M515" i="128" s="1"/>
  <c r="L515" i="128" a="1"/>
  <c r="L515" i="128" s="1"/>
  <c r="K515" i="128" a="1"/>
  <c r="K515" i="128" s="1"/>
  <c r="J515" i="128" a="1"/>
  <c r="J515" i="128" s="1"/>
  <c r="I515" i="128" a="1"/>
  <c r="I515" i="128" s="1"/>
  <c r="H515" i="128" a="1"/>
  <c r="H515" i="128" s="1"/>
  <c r="G515" i="128" a="1"/>
  <c r="G515" i="128" s="1"/>
  <c r="F515" i="128" a="1"/>
  <c r="F515" i="128" s="1"/>
  <c r="K511" i="128" a="1"/>
  <c r="K511" i="128" s="1"/>
  <c r="J511" i="128" a="1"/>
  <c r="J511" i="128" s="1"/>
  <c r="F511" i="128" a="1"/>
  <c r="F511" i="128" s="1"/>
  <c r="C511" i="128"/>
  <c r="C531" i="128" s="1"/>
  <c r="C510" i="128"/>
  <c r="C530" i="128" s="1"/>
  <c r="H530" i="128" s="1" a="1"/>
  <c r="H530" i="128" s="1"/>
  <c r="K509" i="128" a="1"/>
  <c r="K509" i="128" s="1"/>
  <c r="C509" i="128"/>
  <c r="C508" i="128"/>
  <c r="I508" i="128" s="1" a="1"/>
  <c r="I508" i="128" s="1"/>
  <c r="H507" i="128" a="1"/>
  <c r="H507" i="128" s="1"/>
  <c r="C507" i="128"/>
  <c r="K506" i="128" a="1"/>
  <c r="K506" i="128" s="1"/>
  <c r="G506" i="128" a="1"/>
  <c r="G506" i="128" s="1"/>
  <c r="C506" i="128"/>
  <c r="C526" i="128" s="1"/>
  <c r="H526" i="128" s="1" a="1"/>
  <c r="H526" i="128" s="1"/>
  <c r="M505" i="128" a="1"/>
  <c r="M505" i="128" s="1"/>
  <c r="G505" i="128" a="1"/>
  <c r="G505" i="128" s="1"/>
  <c r="C505" i="128"/>
  <c r="J505" i="128" s="1" a="1"/>
  <c r="J505" i="128" s="1"/>
  <c r="C525" i="128"/>
  <c r="I525" i="128" s="1" a="1"/>
  <c r="I525" i="128" s="1"/>
  <c r="C504" i="128"/>
  <c r="C524" i="128"/>
  <c r="G524" i="128" s="1" a="1"/>
  <c r="G524" i="128" s="1"/>
  <c r="K503" i="128" a="1"/>
  <c r="K503" i="128" s="1"/>
  <c r="H503" i="128" a="1"/>
  <c r="H503" i="128" s="1"/>
  <c r="C503" i="128"/>
  <c r="M502" i="128" a="1"/>
  <c r="M502" i="128" s="1"/>
  <c r="G502" i="128" a="1"/>
  <c r="G502" i="128" s="1"/>
  <c r="C502" i="128"/>
  <c r="J501" i="128" a="1"/>
  <c r="J501" i="128" s="1"/>
  <c r="I501" i="128" a="1"/>
  <c r="I501" i="128" s="1"/>
  <c r="C501" i="128"/>
  <c r="K501" i="128" s="1" a="1"/>
  <c r="K501" i="128" s="1"/>
  <c r="C500" i="128"/>
  <c r="C520" i="128" s="1"/>
  <c r="C499" i="128"/>
  <c r="G499" i="128" s="1" a="1"/>
  <c r="G499" i="128" s="1"/>
  <c r="W495" i="128"/>
  <c r="V495" i="128"/>
  <c r="E33" i="127" s="1"/>
  <c r="G33" i="127" s="1"/>
  <c r="I33" i="127" s="1"/>
  <c r="U495" i="128"/>
  <c r="E32" i="127" s="1"/>
  <c r="G32" i="127" s="1"/>
  <c r="I32" i="127" s="1"/>
  <c r="T495" i="128"/>
  <c r="E31" i="127" s="1"/>
  <c r="G31" i="127" s="1"/>
  <c r="I31" i="127" s="1"/>
  <c r="S495" i="128"/>
  <c r="E29" i="127"/>
  <c r="G29" i="127" s="1"/>
  <c r="I29" i="127" s="1"/>
  <c r="R495" i="128"/>
  <c r="E30" i="127" s="1"/>
  <c r="G30" i="127" s="1"/>
  <c r="I30" i="127" s="1"/>
  <c r="M495" i="128"/>
  <c r="L495" i="128"/>
  <c r="K495" i="128"/>
  <c r="J495" i="128"/>
  <c r="I495" i="128"/>
  <c r="H495" i="128"/>
  <c r="G495" i="128"/>
  <c r="F495" i="128"/>
  <c r="O25" i="128"/>
  <c r="N25" i="128"/>
  <c r="O24" i="128"/>
  <c r="N24" i="128"/>
  <c r="O23" i="128"/>
  <c r="N23" i="128"/>
  <c r="O20" i="128"/>
  <c r="N20" i="128"/>
  <c r="O19" i="128"/>
  <c r="N19" i="128"/>
  <c r="O18" i="128"/>
  <c r="N18" i="128"/>
  <c r="O17" i="128"/>
  <c r="N17" i="128"/>
  <c r="O16" i="128"/>
  <c r="N16" i="128"/>
  <c r="O15" i="128"/>
  <c r="N15" i="128"/>
  <c r="P15" i="128" s="1"/>
  <c r="O14" i="128"/>
  <c r="N14" i="128"/>
  <c r="O13" i="128"/>
  <c r="N13" i="128"/>
  <c r="O12" i="128"/>
  <c r="N12" i="128"/>
  <c r="P12" i="128" s="1"/>
  <c r="O11" i="128"/>
  <c r="N11" i="128"/>
  <c r="O10" i="128"/>
  <c r="N10" i="128"/>
  <c r="O9" i="128"/>
  <c r="N9" i="128"/>
  <c r="O8" i="128"/>
  <c r="N8" i="128"/>
  <c r="O7" i="128"/>
  <c r="N7" i="128"/>
  <c r="P7" i="128" s="1"/>
  <c r="O6" i="128"/>
  <c r="N6" i="128"/>
  <c r="O5" i="128"/>
  <c r="N5" i="128"/>
  <c r="O4" i="128"/>
  <c r="N4" i="128"/>
  <c r="I52" i="127"/>
  <c r="E34" i="127"/>
  <c r="G34" i="127" s="1"/>
  <c r="I34" i="127" s="1"/>
  <c r="I27" i="127"/>
  <c r="G27" i="127"/>
  <c r="E8" i="127"/>
  <c r="B5" i="127"/>
  <c r="D2" i="127"/>
  <c r="M515" i="126" a="1"/>
  <c r="M515" i="126" s="1"/>
  <c r="L515" i="126" a="1"/>
  <c r="L515" i="126" s="1"/>
  <c r="K515" i="126" a="1"/>
  <c r="K515" i="126" s="1"/>
  <c r="J515" i="126" a="1"/>
  <c r="J515" i="126" s="1"/>
  <c r="I515" i="126" a="1"/>
  <c r="I515" i="126" s="1"/>
  <c r="H515" i="126" a="1"/>
  <c r="H515" i="126" s="1"/>
  <c r="G515" i="126" a="1"/>
  <c r="G515" i="126" s="1"/>
  <c r="F515" i="126" a="1"/>
  <c r="F515" i="126" s="1"/>
  <c r="C511" i="126"/>
  <c r="C510" i="126"/>
  <c r="H510" i="126" s="1" a="1"/>
  <c r="H510" i="126" s="1"/>
  <c r="C509" i="126"/>
  <c r="C508" i="126"/>
  <c r="M508" i="126" s="1" a="1"/>
  <c r="M508" i="126" s="1"/>
  <c r="C507" i="126"/>
  <c r="M506" i="126" a="1"/>
  <c r="M506" i="126" s="1"/>
  <c r="H506" i="126" a="1"/>
  <c r="H506" i="126" s="1"/>
  <c r="C506" i="126"/>
  <c r="F506" i="126" s="1" a="1"/>
  <c r="F506" i="126" s="1"/>
  <c r="C505" i="126"/>
  <c r="F505" i="126" s="1" a="1"/>
  <c r="F505" i="126" s="1"/>
  <c r="L504" i="126" a="1"/>
  <c r="L504" i="126" s="1"/>
  <c r="J504" i="126" a="1"/>
  <c r="J504" i="126" s="1"/>
  <c r="F504" i="126" a="1"/>
  <c r="F504" i="126" s="1"/>
  <c r="C504" i="126"/>
  <c r="C524" i="126" s="1"/>
  <c r="L524" i="126" s="1" a="1"/>
  <c r="L524" i="126" s="1"/>
  <c r="C503" i="126"/>
  <c r="K503" i="126" s="1" a="1"/>
  <c r="K503" i="126" s="1"/>
  <c r="C502" i="126"/>
  <c r="C501" i="126"/>
  <c r="C500" i="126"/>
  <c r="C499" i="126"/>
  <c r="W495" i="126"/>
  <c r="E34" i="125" s="1"/>
  <c r="G34" i="125" s="1"/>
  <c r="I34" i="125" s="1"/>
  <c r="V495" i="126"/>
  <c r="E33" i="125" s="1"/>
  <c r="G33" i="125" s="1"/>
  <c r="I33" i="125" s="1"/>
  <c r="U495" i="126"/>
  <c r="E32" i="125" s="1"/>
  <c r="G32" i="125" s="1"/>
  <c r="I32" i="125" s="1"/>
  <c r="T495" i="126"/>
  <c r="E31" i="125"/>
  <c r="G31" i="125" s="1"/>
  <c r="I31" i="125" s="1"/>
  <c r="S495" i="126"/>
  <c r="E29" i="125" s="1"/>
  <c r="G29" i="125" s="1"/>
  <c r="I29" i="125" s="1"/>
  <c r="R495" i="126"/>
  <c r="E30" i="125" s="1"/>
  <c r="G30" i="125" s="1"/>
  <c r="I30" i="125" s="1"/>
  <c r="M495" i="126"/>
  <c r="L495" i="126"/>
  <c r="K495" i="126"/>
  <c r="J495" i="126"/>
  <c r="I495" i="126"/>
  <c r="H495" i="126"/>
  <c r="G495" i="126"/>
  <c r="F495" i="126"/>
  <c r="O39" i="126"/>
  <c r="N39" i="126"/>
  <c r="O38" i="126"/>
  <c r="N38" i="126"/>
  <c r="O37" i="126"/>
  <c r="N37" i="126"/>
  <c r="O36" i="126"/>
  <c r="N36" i="126"/>
  <c r="O35" i="126"/>
  <c r="N35" i="126"/>
  <c r="O34" i="126"/>
  <c r="N34" i="126"/>
  <c r="O33" i="126"/>
  <c r="N33" i="126"/>
  <c r="O32" i="126"/>
  <c r="N32" i="126"/>
  <c r="P32" i="126" s="1"/>
  <c r="O31" i="126"/>
  <c r="N31" i="126"/>
  <c r="O30" i="126"/>
  <c r="N30" i="126"/>
  <c r="O29" i="126"/>
  <c r="N29" i="126"/>
  <c r="O28" i="126"/>
  <c r="N28" i="126"/>
  <c r="O27" i="126"/>
  <c r="N27" i="126"/>
  <c r="P27" i="126" s="1"/>
  <c r="O26" i="126"/>
  <c r="N26" i="126"/>
  <c r="O25" i="126"/>
  <c r="N25" i="126"/>
  <c r="O24" i="126"/>
  <c r="N24" i="126"/>
  <c r="O23" i="126"/>
  <c r="N23" i="126"/>
  <c r="O22" i="126"/>
  <c r="N22" i="126"/>
  <c r="O21" i="126"/>
  <c r="N21" i="126"/>
  <c r="O20" i="126"/>
  <c r="N20" i="126"/>
  <c r="O19" i="126"/>
  <c r="N19" i="126"/>
  <c r="O18" i="126"/>
  <c r="N18" i="126"/>
  <c r="O17" i="126"/>
  <c r="N17" i="126"/>
  <c r="O16" i="126"/>
  <c r="N16" i="126"/>
  <c r="O15" i="126"/>
  <c r="N15" i="126"/>
  <c r="O14" i="126"/>
  <c r="N14" i="126"/>
  <c r="O13" i="126"/>
  <c r="N13" i="126"/>
  <c r="O12" i="126"/>
  <c r="N12" i="126"/>
  <c r="O11" i="126"/>
  <c r="N11" i="126"/>
  <c r="P11" i="126" s="1"/>
  <c r="O10" i="126"/>
  <c r="N10" i="126"/>
  <c r="O9" i="126"/>
  <c r="N9" i="126"/>
  <c r="O8" i="126"/>
  <c r="N8" i="126"/>
  <c r="O7" i="126"/>
  <c r="N7" i="126"/>
  <c r="O6" i="126"/>
  <c r="N6" i="126"/>
  <c r="O5" i="126"/>
  <c r="N5" i="126"/>
  <c r="O4" i="126"/>
  <c r="N4" i="126"/>
  <c r="I52" i="125"/>
  <c r="I27" i="125"/>
  <c r="G27" i="125"/>
  <c r="E8" i="125"/>
  <c r="B6" i="125"/>
  <c r="C528" i="124"/>
  <c r="H528" i="124" s="1" a="1"/>
  <c r="H528" i="124" s="1"/>
  <c r="C520" i="124"/>
  <c r="K520" i="124" s="1" a="1"/>
  <c r="K520" i="124" s="1"/>
  <c r="M515" i="124" a="1"/>
  <c r="M515" i="124" s="1"/>
  <c r="L515" i="124" a="1"/>
  <c r="L515" i="124" s="1"/>
  <c r="K515" i="124" a="1"/>
  <c r="K515" i="124" s="1"/>
  <c r="J515" i="124" a="1"/>
  <c r="J515" i="124" s="1"/>
  <c r="I515" i="124" a="1"/>
  <c r="I515" i="124" s="1"/>
  <c r="H515" i="124" a="1"/>
  <c r="H515" i="124" s="1"/>
  <c r="G515" i="124" a="1"/>
  <c r="G515" i="124" s="1"/>
  <c r="F515" i="124" a="1"/>
  <c r="F515" i="124" s="1"/>
  <c r="C511" i="124"/>
  <c r="C510" i="124"/>
  <c r="C509" i="124"/>
  <c r="C508" i="124"/>
  <c r="C507" i="124"/>
  <c r="C506" i="124"/>
  <c r="C505" i="124"/>
  <c r="C504" i="124"/>
  <c r="K504" i="124" s="1" a="1"/>
  <c r="K504" i="124" s="1"/>
  <c r="C503" i="124"/>
  <c r="C502" i="124"/>
  <c r="K502" i="124" s="1" a="1"/>
  <c r="K502" i="124" s="1"/>
  <c r="C501" i="124"/>
  <c r="C500" i="124"/>
  <c r="C499" i="124"/>
  <c r="W495" i="124"/>
  <c r="E34" i="123" s="1"/>
  <c r="G34" i="123" s="1"/>
  <c r="I34" i="123" s="1"/>
  <c r="V495" i="124"/>
  <c r="E33" i="123" s="1"/>
  <c r="G33" i="123" s="1"/>
  <c r="I33" i="123" s="1"/>
  <c r="U495" i="124"/>
  <c r="E32" i="123" s="1"/>
  <c r="G32" i="123" s="1"/>
  <c r="I32" i="123" s="1"/>
  <c r="T495" i="124"/>
  <c r="E31" i="123" s="1"/>
  <c r="G31" i="123" s="1"/>
  <c r="I31" i="123" s="1"/>
  <c r="S495" i="124"/>
  <c r="E29" i="123" s="1"/>
  <c r="G29" i="123" s="1"/>
  <c r="I29" i="123" s="1"/>
  <c r="R495" i="124"/>
  <c r="M495" i="124"/>
  <c r="L495" i="124"/>
  <c r="K495" i="124"/>
  <c r="J495" i="124"/>
  <c r="I495" i="124"/>
  <c r="H495" i="124"/>
  <c r="G495" i="124"/>
  <c r="F495" i="124"/>
  <c r="O37" i="124"/>
  <c r="N37" i="124"/>
  <c r="O36" i="124"/>
  <c r="N36" i="124"/>
  <c r="O35" i="124"/>
  <c r="N35" i="124"/>
  <c r="O34" i="124"/>
  <c r="N34" i="124"/>
  <c r="O33" i="124"/>
  <c r="N33" i="124"/>
  <c r="O32" i="124"/>
  <c r="N32" i="124"/>
  <c r="O31" i="124"/>
  <c r="N31" i="124"/>
  <c r="O30" i="124"/>
  <c r="N30" i="124"/>
  <c r="O29" i="124"/>
  <c r="N29" i="124"/>
  <c r="O28" i="124"/>
  <c r="N28" i="124"/>
  <c r="O27" i="124"/>
  <c r="N27" i="124"/>
  <c r="O26" i="124"/>
  <c r="N26" i="124"/>
  <c r="O25" i="124"/>
  <c r="N25" i="124"/>
  <c r="P25" i="124" s="1"/>
  <c r="O24" i="124"/>
  <c r="N24" i="124"/>
  <c r="O23" i="124"/>
  <c r="N23" i="124"/>
  <c r="O22" i="124"/>
  <c r="N22" i="124"/>
  <c r="O21" i="124"/>
  <c r="N21" i="124"/>
  <c r="O20" i="124"/>
  <c r="N20" i="124"/>
  <c r="O19" i="124"/>
  <c r="N19" i="124"/>
  <c r="O18" i="124"/>
  <c r="N18" i="124"/>
  <c r="O17" i="124"/>
  <c r="N17" i="124"/>
  <c r="O16" i="124"/>
  <c r="N16" i="124"/>
  <c r="O15" i="124"/>
  <c r="N15" i="124"/>
  <c r="O14" i="124"/>
  <c r="N14" i="124"/>
  <c r="O13" i="124"/>
  <c r="N13" i="124"/>
  <c r="O12" i="124"/>
  <c r="N12" i="124"/>
  <c r="O11" i="124"/>
  <c r="N11" i="124"/>
  <c r="O10" i="124"/>
  <c r="N10" i="124"/>
  <c r="O9" i="124"/>
  <c r="N9" i="124"/>
  <c r="O8" i="124"/>
  <c r="N8" i="124"/>
  <c r="O7" i="124"/>
  <c r="N7" i="124"/>
  <c r="O6" i="124"/>
  <c r="N6" i="124"/>
  <c r="O5" i="124"/>
  <c r="N5" i="124"/>
  <c r="O4" i="124"/>
  <c r="N4" i="124"/>
  <c r="I52" i="123"/>
  <c r="E30" i="123"/>
  <c r="G30" i="123" s="1"/>
  <c r="I30" i="123" s="1"/>
  <c r="I27" i="123"/>
  <c r="G27" i="123"/>
  <c r="E8" i="123"/>
  <c r="M515" i="122" a="1"/>
  <c r="M515" i="122" s="1"/>
  <c r="L515" i="122" a="1"/>
  <c r="L515" i="122" s="1"/>
  <c r="K515" i="122" a="1"/>
  <c r="K515" i="122" s="1"/>
  <c r="J515" i="122" a="1"/>
  <c r="J515" i="122" s="1"/>
  <c r="I515" i="122" a="1"/>
  <c r="I515" i="122" s="1"/>
  <c r="H515" i="122" a="1"/>
  <c r="H515" i="122" s="1"/>
  <c r="G515" i="122" a="1"/>
  <c r="G515" i="122" s="1"/>
  <c r="F515" i="122" a="1"/>
  <c r="F515" i="122" s="1"/>
  <c r="C511" i="122"/>
  <c r="K511" i="122" s="1" a="1"/>
  <c r="K511" i="122" s="1"/>
  <c r="C510" i="122"/>
  <c r="C509" i="122"/>
  <c r="I509" i="122" s="1" a="1"/>
  <c r="I509" i="122" s="1"/>
  <c r="C508" i="122"/>
  <c r="F508" i="122" s="1" a="1"/>
  <c r="F508" i="122" s="1"/>
  <c r="K507" i="122" a="1"/>
  <c r="K507" i="122" s="1"/>
  <c r="H507" i="122" a="1"/>
  <c r="H507" i="122" s="1"/>
  <c r="C507" i="122"/>
  <c r="C506" i="122"/>
  <c r="C505" i="122"/>
  <c r="K505" i="122" s="1" a="1"/>
  <c r="K505" i="122" s="1"/>
  <c r="K504" i="122" a="1"/>
  <c r="K504" i="122" s="1"/>
  <c r="J504" i="122" a="1"/>
  <c r="J504" i="122" s="1"/>
  <c r="G504" i="122" a="1"/>
  <c r="G504" i="122" s="1"/>
  <c r="C504" i="122"/>
  <c r="C524" i="122"/>
  <c r="C503" i="122"/>
  <c r="C502" i="122"/>
  <c r="I502" i="122" s="1" a="1"/>
  <c r="I502" i="122" s="1"/>
  <c r="C501" i="122"/>
  <c r="K500" i="122" a="1"/>
  <c r="K500" i="122" s="1"/>
  <c r="G500" i="122" a="1"/>
  <c r="G500" i="122" s="1"/>
  <c r="C500" i="122"/>
  <c r="M500" i="122" s="1" a="1"/>
  <c r="M500" i="122" s="1"/>
  <c r="G499" i="122" a="1"/>
  <c r="G499" i="122" s="1"/>
  <c r="C499" i="122"/>
  <c r="M499" i="122" s="1" a="1"/>
  <c r="M499" i="122" s="1"/>
  <c r="W495" i="122"/>
  <c r="E34" i="121" s="1"/>
  <c r="G34" i="121" s="1"/>
  <c r="I34" i="121" s="1"/>
  <c r="V495" i="122"/>
  <c r="E33" i="121" s="1"/>
  <c r="G33" i="121" s="1"/>
  <c r="I33" i="121" s="1"/>
  <c r="U495" i="122"/>
  <c r="E32" i="121" s="1"/>
  <c r="G32" i="121" s="1"/>
  <c r="I32" i="121" s="1"/>
  <c r="T495" i="122"/>
  <c r="E31" i="121" s="1"/>
  <c r="G31" i="121" s="1"/>
  <c r="I31" i="121" s="1"/>
  <c r="S495" i="122"/>
  <c r="E29" i="121" s="1"/>
  <c r="G29" i="121" s="1"/>
  <c r="I29" i="121" s="1"/>
  <c r="R495" i="122"/>
  <c r="E30" i="121" s="1"/>
  <c r="G30" i="121" s="1"/>
  <c r="I30" i="121" s="1"/>
  <c r="M495" i="122"/>
  <c r="L495" i="122"/>
  <c r="K495" i="122"/>
  <c r="J495" i="122"/>
  <c r="I495" i="122"/>
  <c r="H495" i="122"/>
  <c r="G495" i="122"/>
  <c r="F495" i="122"/>
  <c r="O28" i="122"/>
  <c r="N28" i="122"/>
  <c r="O27" i="122"/>
  <c r="N27" i="122"/>
  <c r="O26" i="122"/>
  <c r="N26" i="122"/>
  <c r="O25" i="122"/>
  <c r="N25" i="122"/>
  <c r="O24" i="122"/>
  <c r="N24" i="122"/>
  <c r="O23" i="122"/>
  <c r="N23" i="122"/>
  <c r="O22" i="122"/>
  <c r="N22" i="122"/>
  <c r="O21" i="122"/>
  <c r="N21" i="122"/>
  <c r="O20" i="122"/>
  <c r="N20" i="122"/>
  <c r="O19" i="122"/>
  <c r="N19" i="122"/>
  <c r="O18" i="122"/>
  <c r="N18" i="122"/>
  <c r="O17" i="122"/>
  <c r="N17" i="122"/>
  <c r="O16" i="122"/>
  <c r="N16" i="122"/>
  <c r="O15" i="122"/>
  <c r="N15" i="122"/>
  <c r="O14" i="122"/>
  <c r="N14" i="122"/>
  <c r="O13" i="122"/>
  <c r="N13" i="122"/>
  <c r="O12" i="122"/>
  <c r="N12" i="122"/>
  <c r="O11" i="122"/>
  <c r="N11" i="122"/>
  <c r="O10" i="122"/>
  <c r="N10" i="122"/>
  <c r="O9" i="122"/>
  <c r="N9" i="122"/>
  <c r="O8" i="122"/>
  <c r="N8" i="122"/>
  <c r="O7" i="122"/>
  <c r="N7" i="122"/>
  <c r="O6" i="122"/>
  <c r="N6" i="122"/>
  <c r="O5" i="122"/>
  <c r="N5" i="122"/>
  <c r="O4" i="122"/>
  <c r="N4" i="122"/>
  <c r="I52" i="121"/>
  <c r="G27" i="121"/>
  <c r="I27" i="121"/>
  <c r="E8" i="121"/>
  <c r="H6" i="121"/>
  <c r="B6" i="121"/>
  <c r="A1" i="122"/>
  <c r="D2" i="122"/>
  <c r="B5" i="121"/>
  <c r="B4" i="121"/>
  <c r="D2" i="121"/>
  <c r="M515" i="120" a="1"/>
  <c r="M515" i="120" s="1"/>
  <c r="L515" i="120" a="1"/>
  <c r="L515" i="120" s="1"/>
  <c r="K515" i="120" a="1"/>
  <c r="K515" i="120" s="1"/>
  <c r="J515" i="120" a="1"/>
  <c r="J515" i="120" s="1"/>
  <c r="I515" i="120" a="1"/>
  <c r="I515" i="120" s="1"/>
  <c r="H515" i="120" a="1"/>
  <c r="H515" i="120" s="1"/>
  <c r="G515" i="120" a="1"/>
  <c r="G515" i="120" s="1"/>
  <c r="F515" i="120" a="1"/>
  <c r="F515" i="120" s="1"/>
  <c r="C511" i="120"/>
  <c r="L511" i="120" s="1" a="1"/>
  <c r="L511" i="120" s="1"/>
  <c r="C510" i="120"/>
  <c r="L510" i="120" s="1" a="1"/>
  <c r="L510" i="120" s="1"/>
  <c r="C509" i="120"/>
  <c r="L509" i="120" s="1" a="1"/>
  <c r="L509" i="120" s="1"/>
  <c r="C508" i="120"/>
  <c r="C528" i="120" s="1"/>
  <c r="C507" i="120"/>
  <c r="C506" i="120"/>
  <c r="C526" i="120" s="1"/>
  <c r="G526" i="120" s="1" a="1"/>
  <c r="G526" i="120" s="1"/>
  <c r="C505" i="120"/>
  <c r="M505" i="120" s="1" a="1"/>
  <c r="M505" i="120" s="1"/>
  <c r="C504" i="120"/>
  <c r="G504" i="120" s="1" a="1"/>
  <c r="G504" i="120" s="1"/>
  <c r="C503" i="120"/>
  <c r="J503" i="120" s="1" a="1"/>
  <c r="J503" i="120" s="1"/>
  <c r="C502" i="120"/>
  <c r="M502" i="120" s="1" a="1"/>
  <c r="M502" i="120" s="1"/>
  <c r="C501" i="120"/>
  <c r="C500" i="120"/>
  <c r="M500" i="120" s="1" a="1"/>
  <c r="M500" i="120" s="1"/>
  <c r="C499" i="120"/>
  <c r="I499" i="120" s="1" a="1"/>
  <c r="I499" i="120" s="1"/>
  <c r="W495" i="120"/>
  <c r="E34" i="119" s="1"/>
  <c r="G34" i="119" s="1"/>
  <c r="I34" i="119" s="1"/>
  <c r="V495" i="120"/>
  <c r="E33" i="119" s="1"/>
  <c r="G33" i="119" s="1"/>
  <c r="I33" i="119" s="1"/>
  <c r="U495" i="120"/>
  <c r="E32" i="119" s="1"/>
  <c r="G32" i="119" s="1"/>
  <c r="I32" i="119" s="1"/>
  <c r="T495" i="120"/>
  <c r="E31" i="119" s="1"/>
  <c r="G31" i="119" s="1"/>
  <c r="I31" i="119" s="1"/>
  <c r="S495" i="120"/>
  <c r="E29" i="119" s="1"/>
  <c r="G29" i="119" s="1"/>
  <c r="I29" i="119" s="1"/>
  <c r="R495" i="120"/>
  <c r="E30" i="119" s="1"/>
  <c r="G30" i="119" s="1"/>
  <c r="I30" i="119" s="1"/>
  <c r="M495" i="120"/>
  <c r="L495" i="120"/>
  <c r="K495" i="120"/>
  <c r="J495" i="120"/>
  <c r="I495" i="120"/>
  <c r="H495" i="120"/>
  <c r="G495" i="120"/>
  <c r="F495" i="120"/>
  <c r="O20" i="120"/>
  <c r="N20" i="120"/>
  <c r="O19" i="120"/>
  <c r="N19" i="120"/>
  <c r="O18" i="120"/>
  <c r="N18" i="120"/>
  <c r="O17" i="120"/>
  <c r="N17" i="120"/>
  <c r="O16" i="120"/>
  <c r="N16" i="120"/>
  <c r="O15" i="120"/>
  <c r="N15" i="120"/>
  <c r="O14" i="120"/>
  <c r="N14" i="120"/>
  <c r="O13" i="120"/>
  <c r="N13" i="120"/>
  <c r="O12" i="120"/>
  <c r="N12" i="120"/>
  <c r="O11" i="120"/>
  <c r="N11" i="120"/>
  <c r="O10" i="120"/>
  <c r="N10" i="120"/>
  <c r="O9" i="120"/>
  <c r="N9" i="120"/>
  <c r="O8" i="120"/>
  <c r="N8" i="120"/>
  <c r="O7" i="120"/>
  <c r="N7" i="120"/>
  <c r="O6" i="120"/>
  <c r="N6" i="120"/>
  <c r="O5" i="120"/>
  <c r="N5" i="120"/>
  <c r="A1" i="120"/>
  <c r="D2" i="120" s="1"/>
  <c r="I52" i="119"/>
  <c r="G27" i="119"/>
  <c r="I27" i="119"/>
  <c r="E8" i="119"/>
  <c r="H6" i="119"/>
  <c r="B6" i="119"/>
  <c r="B5" i="119"/>
  <c r="B4" i="119"/>
  <c r="D2" i="119"/>
  <c r="M515" i="118" a="1"/>
  <c r="M515" i="118" s="1"/>
  <c r="L515" i="118" a="1"/>
  <c r="L515" i="118" s="1"/>
  <c r="K515" i="118" a="1"/>
  <c r="K515" i="118" s="1"/>
  <c r="J515" i="118" a="1"/>
  <c r="J515" i="118" s="1"/>
  <c r="I515" i="118" a="1"/>
  <c r="I515" i="118" s="1"/>
  <c r="H515" i="118" a="1"/>
  <c r="H515" i="118" s="1"/>
  <c r="G515" i="118" a="1"/>
  <c r="G515" i="118" s="1"/>
  <c r="F515" i="118" a="1"/>
  <c r="F515" i="118" s="1"/>
  <c r="C511" i="118"/>
  <c r="C510" i="118"/>
  <c r="C509" i="118"/>
  <c r="C529" i="118" s="1"/>
  <c r="I508" i="118" a="1"/>
  <c r="I508" i="118" s="1"/>
  <c r="G508" i="118" a="1"/>
  <c r="G508" i="118" s="1"/>
  <c r="C508" i="118"/>
  <c r="L508" i="118" s="1" a="1"/>
  <c r="L508" i="118" s="1"/>
  <c r="C507" i="118"/>
  <c r="F507" i="118" s="1" a="1"/>
  <c r="F507" i="118" s="1"/>
  <c r="C506" i="118"/>
  <c r="C505" i="118"/>
  <c r="M505" i="118" s="1" a="1"/>
  <c r="M505" i="118" s="1"/>
  <c r="C504" i="118"/>
  <c r="C524" i="118"/>
  <c r="C503" i="118"/>
  <c r="C502" i="118"/>
  <c r="M501" i="118" a="1"/>
  <c r="M501" i="118" s="1"/>
  <c r="L501" i="118" a="1"/>
  <c r="L501" i="118" s="1"/>
  <c r="J501" i="118" a="1"/>
  <c r="J501" i="118" s="1"/>
  <c r="I501" i="118" a="1"/>
  <c r="I501" i="118" s="1"/>
  <c r="G501" i="118" a="1"/>
  <c r="G501" i="118" s="1"/>
  <c r="C501" i="118"/>
  <c r="F501" i="118" s="1" a="1"/>
  <c r="F501" i="118" s="1"/>
  <c r="L500" i="118" a="1"/>
  <c r="L500" i="118" s="1"/>
  <c r="I500" i="118" a="1"/>
  <c r="I500" i="118" s="1"/>
  <c r="C500" i="118"/>
  <c r="M500" i="118" a="1"/>
  <c r="M500" i="118" s="1"/>
  <c r="C499" i="118"/>
  <c r="W495" i="118"/>
  <c r="E34" i="117" s="1"/>
  <c r="G34" i="117" s="1"/>
  <c r="I34" i="117" s="1"/>
  <c r="V495" i="118"/>
  <c r="E33" i="117" s="1"/>
  <c r="G33" i="117" s="1"/>
  <c r="I33" i="117" s="1"/>
  <c r="U495" i="118"/>
  <c r="E32" i="117" s="1"/>
  <c r="G32" i="117" s="1"/>
  <c r="I32" i="117" s="1"/>
  <c r="T495" i="118"/>
  <c r="E31" i="117" s="1"/>
  <c r="G31" i="117" s="1"/>
  <c r="I31" i="117" s="1"/>
  <c r="S495" i="118"/>
  <c r="E29" i="117" s="1"/>
  <c r="G29" i="117" s="1"/>
  <c r="I29" i="117" s="1"/>
  <c r="R495" i="118"/>
  <c r="E30" i="117" s="1"/>
  <c r="G30" i="117" s="1"/>
  <c r="I30" i="117" s="1"/>
  <c r="M495" i="118"/>
  <c r="L495" i="118"/>
  <c r="K495" i="118"/>
  <c r="J495" i="118"/>
  <c r="I495" i="118"/>
  <c r="H495" i="118"/>
  <c r="G495" i="118"/>
  <c r="F495" i="118"/>
  <c r="O28" i="118"/>
  <c r="N28" i="118"/>
  <c r="O27" i="118"/>
  <c r="N27" i="118"/>
  <c r="O26" i="118"/>
  <c r="N26" i="118"/>
  <c r="O25" i="118"/>
  <c r="N25" i="118"/>
  <c r="O24" i="118"/>
  <c r="N24" i="118"/>
  <c r="O23" i="118"/>
  <c r="N23" i="118"/>
  <c r="O22" i="118"/>
  <c r="N22" i="118"/>
  <c r="O21" i="118"/>
  <c r="N21" i="118"/>
  <c r="P21" i="118" s="1"/>
  <c r="O20" i="118"/>
  <c r="N20" i="118"/>
  <c r="O19" i="118"/>
  <c r="N19" i="118"/>
  <c r="O18" i="118"/>
  <c r="N18" i="118"/>
  <c r="O17" i="118"/>
  <c r="N17" i="118"/>
  <c r="O16" i="118"/>
  <c r="N16" i="118"/>
  <c r="O15" i="118"/>
  <c r="N15" i="118"/>
  <c r="O14" i="118"/>
  <c r="P14" i="118" s="1"/>
  <c r="N14" i="118"/>
  <c r="O13" i="118"/>
  <c r="P13" i="118" s="1"/>
  <c r="N13" i="118"/>
  <c r="O12" i="118"/>
  <c r="N12" i="118"/>
  <c r="O11" i="118"/>
  <c r="N11" i="118"/>
  <c r="O10" i="118"/>
  <c r="N10" i="118"/>
  <c r="O9" i="118"/>
  <c r="N9" i="118"/>
  <c r="O8" i="118"/>
  <c r="N8" i="118"/>
  <c r="O7" i="118"/>
  <c r="N7" i="118"/>
  <c r="O6" i="118"/>
  <c r="N6" i="118"/>
  <c r="O5" i="118"/>
  <c r="N5" i="118"/>
  <c r="P5" i="118" s="1"/>
  <c r="O4" i="118"/>
  <c r="N4" i="118"/>
  <c r="A1" i="118"/>
  <c r="D2" i="118" s="1"/>
  <c r="D1" i="118"/>
  <c r="I52" i="117"/>
  <c r="G27" i="117"/>
  <c r="I27" i="117"/>
  <c r="E8" i="117"/>
  <c r="H6" i="117"/>
  <c r="B6" i="117"/>
  <c r="B5" i="117"/>
  <c r="B4" i="117"/>
  <c r="D2" i="117"/>
  <c r="H5" i="115"/>
  <c r="M515" i="116" a="1"/>
  <c r="M515" i="116" s="1"/>
  <c r="L515" i="116" a="1"/>
  <c r="L515" i="116" s="1"/>
  <c r="K515" i="116" a="1"/>
  <c r="K515" i="116" s="1"/>
  <c r="J515" i="116" a="1"/>
  <c r="J515" i="116" s="1"/>
  <c r="I515" i="116" a="1"/>
  <c r="I515" i="116" s="1"/>
  <c r="H515" i="116" a="1"/>
  <c r="H515" i="116" s="1"/>
  <c r="G515" i="116" a="1"/>
  <c r="G515" i="116" s="1"/>
  <c r="F515" i="116" a="1"/>
  <c r="F515" i="116" s="1"/>
  <c r="C511" i="116"/>
  <c r="F511" i="116" s="1" a="1"/>
  <c r="F511" i="116" s="1"/>
  <c r="C510" i="116"/>
  <c r="G510" i="116" s="1" a="1"/>
  <c r="G510" i="116" s="1"/>
  <c r="C509" i="116"/>
  <c r="C508" i="116"/>
  <c r="C507" i="116"/>
  <c r="G507" i="116" s="1" a="1"/>
  <c r="G507" i="116" s="1"/>
  <c r="C506" i="116"/>
  <c r="C526" i="116" s="1"/>
  <c r="I505" i="116" a="1"/>
  <c r="I505" i="116" s="1"/>
  <c r="C505" i="116"/>
  <c r="M505" i="116" s="1" a="1"/>
  <c r="M505" i="116" s="1"/>
  <c r="K505" i="116" a="1"/>
  <c r="K505" i="116" s="1"/>
  <c r="C504" i="116"/>
  <c r="K504" i="116" s="1" a="1"/>
  <c r="K504" i="116" s="1"/>
  <c r="C503" i="116"/>
  <c r="I503" i="116" s="1" a="1"/>
  <c r="I503" i="116" s="1"/>
  <c r="K502" i="116" a="1"/>
  <c r="K502" i="116" s="1"/>
  <c r="C502" i="116"/>
  <c r="G502" i="116" s="1" a="1"/>
  <c r="G502" i="116" s="1"/>
  <c r="C501" i="116"/>
  <c r="C500" i="116"/>
  <c r="G500" i="116" s="1" a="1"/>
  <c r="G500" i="116" s="1"/>
  <c r="C499" i="116"/>
  <c r="M499" i="116" s="1" a="1"/>
  <c r="M499" i="116" s="1"/>
  <c r="W495" i="116"/>
  <c r="E34" i="115" s="1"/>
  <c r="G34" i="115" s="1"/>
  <c r="I34" i="115" s="1"/>
  <c r="V495" i="116"/>
  <c r="E33" i="115" s="1"/>
  <c r="G33" i="115" s="1"/>
  <c r="I33" i="115" s="1"/>
  <c r="U495" i="116"/>
  <c r="E32" i="115" s="1"/>
  <c r="G32" i="115" s="1"/>
  <c r="I32" i="115" s="1"/>
  <c r="T495" i="116"/>
  <c r="E31" i="115" s="1"/>
  <c r="G31" i="115" s="1"/>
  <c r="I31" i="115" s="1"/>
  <c r="S495" i="116"/>
  <c r="E29" i="115" s="1"/>
  <c r="G29" i="115" s="1"/>
  <c r="I29" i="115" s="1"/>
  <c r="R495" i="116"/>
  <c r="E30" i="115" s="1"/>
  <c r="G30" i="115" s="1"/>
  <c r="I30" i="115" s="1"/>
  <c r="M495" i="116"/>
  <c r="L495" i="116"/>
  <c r="K495" i="116"/>
  <c r="J495" i="116"/>
  <c r="I495" i="116"/>
  <c r="H495" i="116"/>
  <c r="G495" i="116"/>
  <c r="F495" i="116"/>
  <c r="O43" i="116"/>
  <c r="N43" i="116"/>
  <c r="O42" i="116"/>
  <c r="N42" i="116"/>
  <c r="O41" i="116"/>
  <c r="N41" i="116"/>
  <c r="P41" i="116"/>
  <c r="O40" i="116"/>
  <c r="N40" i="116"/>
  <c r="O39" i="116"/>
  <c r="N39" i="116"/>
  <c r="O38" i="116"/>
  <c r="N38" i="116"/>
  <c r="O37" i="116"/>
  <c r="N37" i="116"/>
  <c r="P37" i="116"/>
  <c r="O36" i="116"/>
  <c r="N36" i="116"/>
  <c r="O35" i="116"/>
  <c r="N35" i="116"/>
  <c r="O34" i="116"/>
  <c r="N34" i="116"/>
  <c r="O33" i="116"/>
  <c r="P33" i="116" s="1"/>
  <c r="N33" i="116"/>
  <c r="O32" i="116"/>
  <c r="N32" i="116"/>
  <c r="O31" i="116"/>
  <c r="N31" i="116"/>
  <c r="O30" i="116"/>
  <c r="N30" i="116"/>
  <c r="O29" i="116"/>
  <c r="N29" i="116"/>
  <c r="P29" i="116" s="1"/>
  <c r="O28" i="116"/>
  <c r="N28" i="116"/>
  <c r="O27" i="116"/>
  <c r="N27" i="116"/>
  <c r="O26" i="116"/>
  <c r="N26" i="116"/>
  <c r="O25" i="116"/>
  <c r="N25" i="116"/>
  <c r="O24" i="116"/>
  <c r="N24" i="116"/>
  <c r="O23" i="116"/>
  <c r="N23" i="116"/>
  <c r="O22" i="116"/>
  <c r="N22" i="116"/>
  <c r="O21" i="116"/>
  <c r="N21" i="116"/>
  <c r="O20" i="116"/>
  <c r="N20" i="116"/>
  <c r="O19" i="116"/>
  <c r="N19" i="116"/>
  <c r="O18" i="116"/>
  <c r="N18" i="116"/>
  <c r="O17" i="116"/>
  <c r="N17" i="116"/>
  <c r="O16" i="116"/>
  <c r="N16" i="116"/>
  <c r="O15" i="116"/>
  <c r="N15" i="116"/>
  <c r="O14" i="116"/>
  <c r="N14" i="116"/>
  <c r="O13" i="116"/>
  <c r="N13" i="116"/>
  <c r="P13" i="116" s="1"/>
  <c r="O12" i="116"/>
  <c r="N12" i="116"/>
  <c r="O11" i="116"/>
  <c r="N11" i="116"/>
  <c r="O10" i="116"/>
  <c r="N10" i="116"/>
  <c r="O9" i="116"/>
  <c r="P9" i="116" s="1"/>
  <c r="N9" i="116"/>
  <c r="O8" i="116"/>
  <c r="N8" i="116"/>
  <c r="O7" i="116"/>
  <c r="N7" i="116"/>
  <c r="O6" i="116"/>
  <c r="N6" i="116"/>
  <c r="O5" i="116"/>
  <c r="N5" i="116"/>
  <c r="P5" i="116"/>
  <c r="O4" i="116"/>
  <c r="N4" i="116"/>
  <c r="I52" i="115"/>
  <c r="I27" i="115"/>
  <c r="G27" i="115"/>
  <c r="E8" i="115"/>
  <c r="B6" i="115"/>
  <c r="A1" i="116"/>
  <c r="H5" i="113"/>
  <c r="M515" i="114" a="1"/>
  <c r="M515" i="114" s="1"/>
  <c r="L515" i="114" a="1"/>
  <c r="L515" i="114" s="1"/>
  <c r="K515" i="114" a="1"/>
  <c r="K515" i="114" s="1"/>
  <c r="J515" i="114" a="1"/>
  <c r="J515" i="114" s="1"/>
  <c r="I515" i="114" a="1"/>
  <c r="I515" i="114" s="1"/>
  <c r="H515" i="114" a="1"/>
  <c r="H515" i="114" s="1"/>
  <c r="G515" i="114" a="1"/>
  <c r="G515" i="114" s="1"/>
  <c r="F515" i="114" a="1"/>
  <c r="F515" i="114" s="1"/>
  <c r="G511" i="114" a="1"/>
  <c r="G511" i="114" s="1"/>
  <c r="C511" i="114"/>
  <c r="M511" i="114" s="1" a="1"/>
  <c r="M511" i="114" s="1"/>
  <c r="C510" i="114"/>
  <c r="C509" i="114"/>
  <c r="C508" i="114"/>
  <c r="G508" i="114" s="1" a="1"/>
  <c r="G508" i="114" s="1"/>
  <c r="C507" i="114"/>
  <c r="C506" i="114"/>
  <c r="F506" i="114" s="1" a="1"/>
  <c r="F506" i="114" s="1"/>
  <c r="F505" i="114" a="1"/>
  <c r="F505" i="114" s="1"/>
  <c r="C505" i="114"/>
  <c r="H505" i="114" s="1" a="1"/>
  <c r="H505" i="114" s="1"/>
  <c r="C504" i="114"/>
  <c r="C503" i="114"/>
  <c r="C502" i="114"/>
  <c r="J502" i="114" s="1" a="1"/>
  <c r="J502" i="114" s="1"/>
  <c r="C501" i="114"/>
  <c r="J501" i="114" s="1" a="1"/>
  <c r="J501" i="114" s="1"/>
  <c r="C500" i="114"/>
  <c r="J500" i="114" s="1" a="1"/>
  <c r="J500" i="114" s="1"/>
  <c r="C499" i="114"/>
  <c r="H499" i="114" s="1" a="1"/>
  <c r="H499" i="114" s="1"/>
  <c r="W495" i="114"/>
  <c r="E34" i="113" s="1"/>
  <c r="G34" i="113" s="1"/>
  <c r="I34" i="113" s="1"/>
  <c r="V495" i="114"/>
  <c r="E33" i="113" s="1"/>
  <c r="G33" i="113" s="1"/>
  <c r="I33" i="113" s="1"/>
  <c r="U495" i="114"/>
  <c r="E32" i="113" s="1"/>
  <c r="G32" i="113" s="1"/>
  <c r="I32" i="113" s="1"/>
  <c r="T495" i="114"/>
  <c r="E31" i="113" s="1"/>
  <c r="G31" i="113" s="1"/>
  <c r="I31" i="113" s="1"/>
  <c r="S495" i="114"/>
  <c r="E29" i="113" s="1"/>
  <c r="G29" i="113" s="1"/>
  <c r="I29" i="113" s="1"/>
  <c r="R495" i="114"/>
  <c r="E30" i="113" s="1"/>
  <c r="G30" i="113" s="1"/>
  <c r="I30" i="113" s="1"/>
  <c r="M495" i="114"/>
  <c r="L495" i="114"/>
  <c r="K495" i="114"/>
  <c r="J495" i="114"/>
  <c r="I495" i="114"/>
  <c r="H495" i="114"/>
  <c r="G495" i="114"/>
  <c r="F495" i="114"/>
  <c r="O33" i="114"/>
  <c r="N33" i="114"/>
  <c r="O32" i="114"/>
  <c r="N32" i="114"/>
  <c r="O31" i="114"/>
  <c r="P31" i="114" s="1"/>
  <c r="N31" i="114"/>
  <c r="O30" i="114"/>
  <c r="N30" i="114"/>
  <c r="O29" i="114"/>
  <c r="N29" i="114"/>
  <c r="O28" i="114"/>
  <c r="N28" i="114"/>
  <c r="O27" i="114"/>
  <c r="N27" i="114"/>
  <c r="O26" i="114"/>
  <c r="N26" i="114"/>
  <c r="P26" i="114" s="1"/>
  <c r="O25" i="114"/>
  <c r="P25" i="114" s="1"/>
  <c r="N25" i="114"/>
  <c r="O24" i="114"/>
  <c r="N24" i="114"/>
  <c r="O23" i="114"/>
  <c r="N23" i="114"/>
  <c r="O22" i="114"/>
  <c r="N22" i="114"/>
  <c r="O21" i="114"/>
  <c r="N21" i="114"/>
  <c r="P21" i="114" s="1"/>
  <c r="O20" i="114"/>
  <c r="N20" i="114"/>
  <c r="O19" i="114"/>
  <c r="N19" i="114"/>
  <c r="O18" i="114"/>
  <c r="N18" i="114"/>
  <c r="O17" i="114"/>
  <c r="N17" i="114"/>
  <c r="O16" i="114"/>
  <c r="N16" i="114"/>
  <c r="O15" i="114"/>
  <c r="N15" i="114"/>
  <c r="O14" i="114"/>
  <c r="N14" i="114"/>
  <c r="P14" i="114" s="1"/>
  <c r="O13" i="114"/>
  <c r="N13" i="114"/>
  <c r="O12" i="114"/>
  <c r="N12" i="114"/>
  <c r="O11" i="114"/>
  <c r="N11" i="114"/>
  <c r="O10" i="114"/>
  <c r="N10" i="114"/>
  <c r="P10" i="114" s="1"/>
  <c r="O9" i="114"/>
  <c r="N9" i="114"/>
  <c r="O8" i="114"/>
  <c r="N8" i="114"/>
  <c r="O7" i="114"/>
  <c r="N7" i="114"/>
  <c r="O6" i="114"/>
  <c r="N6" i="114"/>
  <c r="O5" i="114"/>
  <c r="N5" i="114"/>
  <c r="O4" i="114"/>
  <c r="N4" i="114"/>
  <c r="I52" i="113"/>
  <c r="I27" i="113"/>
  <c r="G27" i="113"/>
  <c r="E8" i="113"/>
  <c r="B6" i="113"/>
  <c r="B5" i="113"/>
  <c r="D2" i="113"/>
  <c r="H5" i="111"/>
  <c r="M515" i="112" a="1"/>
  <c r="M515" i="112" s="1"/>
  <c r="L515" i="112" a="1"/>
  <c r="L515" i="112" s="1"/>
  <c r="K515" i="112" a="1"/>
  <c r="K515" i="112" s="1"/>
  <c r="J515" i="112" a="1"/>
  <c r="J515" i="112" s="1"/>
  <c r="I515" i="112" a="1"/>
  <c r="I515" i="112" s="1"/>
  <c r="H515" i="112" a="1"/>
  <c r="H515" i="112" s="1"/>
  <c r="G515" i="112" a="1"/>
  <c r="G515" i="112" s="1"/>
  <c r="F515" i="112" a="1"/>
  <c r="F515" i="112" s="1"/>
  <c r="G511" i="112" a="1"/>
  <c r="G511" i="112" s="1"/>
  <c r="C511" i="112"/>
  <c r="F511" i="112" s="1" a="1"/>
  <c r="F511" i="112" s="1"/>
  <c r="C510" i="112"/>
  <c r="C509" i="112"/>
  <c r="C508" i="112"/>
  <c r="J508" i="112" s="1" a="1"/>
  <c r="J508" i="112" s="1"/>
  <c r="C507" i="112"/>
  <c r="C506" i="112"/>
  <c r="M506" i="112" s="1" a="1"/>
  <c r="M506" i="112" s="1"/>
  <c r="C505" i="112"/>
  <c r="H505" i="112" s="1" a="1"/>
  <c r="H505" i="112" s="1"/>
  <c r="C504" i="112"/>
  <c r="C503" i="112"/>
  <c r="G503" i="112" s="1" a="1"/>
  <c r="G503" i="112" s="1"/>
  <c r="C502" i="112"/>
  <c r="C501" i="112"/>
  <c r="H501" i="112" s="1" a="1"/>
  <c r="H501" i="112" s="1"/>
  <c r="C500" i="112"/>
  <c r="K500" i="112" s="1" a="1"/>
  <c r="K500" i="112" s="1"/>
  <c r="C499" i="112"/>
  <c r="L499" i="112" s="1" a="1"/>
  <c r="L499" i="112" s="1"/>
  <c r="W495" i="112"/>
  <c r="V495" i="112"/>
  <c r="U495" i="112"/>
  <c r="E32" i="111" s="1"/>
  <c r="G32" i="111" s="1"/>
  <c r="I32" i="111" s="1"/>
  <c r="T495" i="112"/>
  <c r="S495" i="112"/>
  <c r="E29" i="111" s="1"/>
  <c r="G29" i="111" s="1"/>
  <c r="I29" i="111" s="1"/>
  <c r="R495" i="112"/>
  <c r="E30" i="111" s="1"/>
  <c r="G30" i="111" s="1"/>
  <c r="I30" i="111" s="1"/>
  <c r="M495" i="112"/>
  <c r="L495" i="112"/>
  <c r="K495" i="112"/>
  <c r="J495" i="112"/>
  <c r="I495" i="112"/>
  <c r="H495" i="112"/>
  <c r="G495" i="112"/>
  <c r="F495" i="112"/>
  <c r="O37" i="112"/>
  <c r="N37" i="112"/>
  <c r="O36" i="112"/>
  <c r="P36" i="112" s="1"/>
  <c r="N36" i="112"/>
  <c r="O35" i="112"/>
  <c r="N35" i="112"/>
  <c r="O34" i="112"/>
  <c r="N34" i="112"/>
  <c r="O33" i="112"/>
  <c r="N33" i="112"/>
  <c r="O32" i="112"/>
  <c r="N32" i="112"/>
  <c r="O31" i="112"/>
  <c r="N31" i="112"/>
  <c r="O30" i="112"/>
  <c r="N30" i="112"/>
  <c r="O29" i="112"/>
  <c r="N29" i="112"/>
  <c r="O28" i="112"/>
  <c r="N28" i="112"/>
  <c r="O27" i="112"/>
  <c r="N27" i="112"/>
  <c r="O26" i="112"/>
  <c r="N26" i="112"/>
  <c r="P26" i="112" s="1"/>
  <c r="O25" i="112"/>
  <c r="N25" i="112"/>
  <c r="O24" i="112"/>
  <c r="P24" i="112" s="1"/>
  <c r="N24" i="112"/>
  <c r="O23" i="112"/>
  <c r="N23" i="112"/>
  <c r="O22" i="112"/>
  <c r="N22" i="112"/>
  <c r="P22" i="112" s="1"/>
  <c r="O21" i="112"/>
  <c r="N21" i="112"/>
  <c r="O20" i="112"/>
  <c r="N20" i="112"/>
  <c r="O19" i="112"/>
  <c r="N19" i="112"/>
  <c r="O18" i="112"/>
  <c r="N18" i="112"/>
  <c r="O17" i="112"/>
  <c r="N17" i="112"/>
  <c r="O16" i="112"/>
  <c r="N16" i="112"/>
  <c r="O15" i="112"/>
  <c r="N15" i="112"/>
  <c r="O14" i="112"/>
  <c r="N14" i="112"/>
  <c r="P14" i="112" s="1"/>
  <c r="O13" i="112"/>
  <c r="P13" i="112" s="1"/>
  <c r="N13" i="112"/>
  <c r="O12" i="112"/>
  <c r="P12" i="112" s="1"/>
  <c r="N12" i="112"/>
  <c r="O11" i="112"/>
  <c r="N11" i="112"/>
  <c r="O10" i="112"/>
  <c r="N10" i="112"/>
  <c r="O9" i="112"/>
  <c r="N9" i="112"/>
  <c r="O8" i="112"/>
  <c r="N8" i="112"/>
  <c r="O7" i="112"/>
  <c r="N7" i="112"/>
  <c r="O6" i="112"/>
  <c r="N6" i="112"/>
  <c r="O5" i="112"/>
  <c r="N5" i="112"/>
  <c r="O4" i="112"/>
  <c r="N4" i="112"/>
  <c r="P4" i="112" s="1"/>
  <c r="I52" i="111"/>
  <c r="E34" i="111"/>
  <c r="G34" i="111"/>
  <c r="I34" i="111" s="1"/>
  <c r="E33" i="111"/>
  <c r="G33" i="111" s="1"/>
  <c r="I33" i="111" s="1"/>
  <c r="E31" i="111"/>
  <c r="G31" i="111" s="1"/>
  <c r="I31" i="111" s="1"/>
  <c r="I27" i="111"/>
  <c r="G27" i="111"/>
  <c r="E8" i="111"/>
  <c r="B6" i="111"/>
  <c r="H5" i="109"/>
  <c r="B4" i="109"/>
  <c r="M515" i="110" a="1"/>
  <c r="M515" i="110" s="1"/>
  <c r="L515" i="110" a="1"/>
  <c r="L515" i="110" s="1"/>
  <c r="K515" i="110" a="1"/>
  <c r="K515" i="110" s="1"/>
  <c r="J515" i="110" a="1"/>
  <c r="J515" i="110" s="1"/>
  <c r="I515" i="110" a="1"/>
  <c r="I515" i="110" s="1"/>
  <c r="H515" i="110" a="1"/>
  <c r="H515" i="110" s="1"/>
  <c r="G515" i="110" a="1"/>
  <c r="G515" i="110" s="1"/>
  <c r="F515" i="110" a="1"/>
  <c r="F515" i="110" s="1"/>
  <c r="C511" i="110"/>
  <c r="H511" i="110" s="1" a="1"/>
  <c r="H511" i="110" s="1"/>
  <c r="L510" i="110" a="1"/>
  <c r="L510" i="110" s="1"/>
  <c r="C510" i="110"/>
  <c r="M510" i="110" s="1" a="1"/>
  <c r="M510" i="110" s="1"/>
  <c r="C509" i="110"/>
  <c r="L509" i="110" s="1" a="1"/>
  <c r="L509" i="110" s="1"/>
  <c r="C508" i="110"/>
  <c r="M508" i="110" s="1" a="1"/>
  <c r="M508" i="110" s="1"/>
  <c r="L508" i="110" a="1"/>
  <c r="L508" i="110" s="1"/>
  <c r="L507" i="110" a="1"/>
  <c r="L507" i="110" s="1"/>
  <c r="J507" i="110" a="1"/>
  <c r="J507" i="110" s="1"/>
  <c r="G507" i="110" a="1"/>
  <c r="G507" i="110" s="1"/>
  <c r="C507" i="110"/>
  <c r="H507" i="110" s="1" a="1"/>
  <c r="H507" i="110" s="1"/>
  <c r="C506" i="110"/>
  <c r="C505" i="110"/>
  <c r="C525" i="110" s="1"/>
  <c r="C504" i="110"/>
  <c r="C503" i="110"/>
  <c r="I503" i="110" s="1" a="1"/>
  <c r="I503" i="110" s="1"/>
  <c r="C502" i="110"/>
  <c r="K502" i="110" s="1" a="1"/>
  <c r="K502" i="110" s="1"/>
  <c r="L501" i="110" a="1"/>
  <c r="L501" i="110" s="1"/>
  <c r="K501" i="110" a="1"/>
  <c r="K501" i="110" s="1"/>
  <c r="H501" i="110" a="1"/>
  <c r="H501" i="110" s="1"/>
  <c r="C501" i="110"/>
  <c r="I501" i="110" s="1" a="1"/>
  <c r="I501" i="110" s="1"/>
  <c r="J500" i="110" a="1"/>
  <c r="J500" i="110" s="1"/>
  <c r="C500" i="110"/>
  <c r="M500" i="110" s="1" a="1"/>
  <c r="M500" i="110" s="1"/>
  <c r="C520" i="110"/>
  <c r="M520" i="110" s="1" a="1"/>
  <c r="M520" i="110" s="1"/>
  <c r="C499" i="110"/>
  <c r="W495" i="110"/>
  <c r="E34" i="109" s="1"/>
  <c r="G34" i="109" s="1"/>
  <c r="I34" i="109" s="1"/>
  <c r="V495" i="110"/>
  <c r="E33" i="109" s="1"/>
  <c r="G33" i="109" s="1"/>
  <c r="I33" i="109" s="1"/>
  <c r="U495" i="110"/>
  <c r="E32" i="109" s="1"/>
  <c r="G32" i="109" s="1"/>
  <c r="I32" i="109" s="1"/>
  <c r="T495" i="110"/>
  <c r="E31" i="109" s="1"/>
  <c r="G31" i="109" s="1"/>
  <c r="I31" i="109" s="1"/>
  <c r="S495" i="110"/>
  <c r="E29" i="109" s="1"/>
  <c r="G29" i="109" s="1"/>
  <c r="I29" i="109" s="1"/>
  <c r="R495" i="110"/>
  <c r="E30" i="109" s="1"/>
  <c r="G30" i="109" s="1"/>
  <c r="I30" i="109" s="1"/>
  <c r="M495" i="110"/>
  <c r="L495" i="110"/>
  <c r="K495" i="110"/>
  <c r="J495" i="110"/>
  <c r="I495" i="110"/>
  <c r="H495" i="110"/>
  <c r="G495" i="110"/>
  <c r="F495" i="110"/>
  <c r="O55" i="110"/>
  <c r="N55" i="110"/>
  <c r="P55" i="110" s="1"/>
  <c r="O54" i="110"/>
  <c r="N54" i="110"/>
  <c r="O53" i="110"/>
  <c r="N53" i="110"/>
  <c r="O52" i="110"/>
  <c r="N52" i="110"/>
  <c r="O51" i="110"/>
  <c r="N51" i="110"/>
  <c r="O50" i="110"/>
  <c r="N50" i="110"/>
  <c r="O49" i="110"/>
  <c r="N49" i="110"/>
  <c r="O48" i="110"/>
  <c r="N48" i="110"/>
  <c r="O47" i="110"/>
  <c r="N47" i="110"/>
  <c r="O46" i="110"/>
  <c r="N46" i="110"/>
  <c r="O45" i="110"/>
  <c r="N45" i="110"/>
  <c r="O44" i="110"/>
  <c r="N44" i="110"/>
  <c r="O43" i="110"/>
  <c r="N43" i="110"/>
  <c r="O42" i="110"/>
  <c r="N42" i="110"/>
  <c r="P42" i="110" s="1"/>
  <c r="O41" i="110"/>
  <c r="N41" i="110"/>
  <c r="O40" i="110"/>
  <c r="N40" i="110"/>
  <c r="O39" i="110"/>
  <c r="P39" i="110" s="1"/>
  <c r="N39" i="110"/>
  <c r="O38" i="110"/>
  <c r="N38" i="110"/>
  <c r="O37" i="110"/>
  <c r="N37" i="110"/>
  <c r="O34" i="110"/>
  <c r="N34" i="110"/>
  <c r="O33" i="110"/>
  <c r="N33" i="110"/>
  <c r="O32" i="110"/>
  <c r="N32" i="110"/>
  <c r="O31" i="110"/>
  <c r="N31" i="110"/>
  <c r="O30" i="110"/>
  <c r="N30" i="110"/>
  <c r="O29" i="110"/>
  <c r="N29" i="110"/>
  <c r="O28" i="110"/>
  <c r="N28" i="110"/>
  <c r="O27" i="110"/>
  <c r="N27" i="110"/>
  <c r="O26" i="110"/>
  <c r="N26" i="110"/>
  <c r="O25" i="110"/>
  <c r="N25" i="110"/>
  <c r="O24" i="110"/>
  <c r="N24" i="110"/>
  <c r="O23" i="110"/>
  <c r="N23" i="110"/>
  <c r="O22" i="110"/>
  <c r="N22" i="110"/>
  <c r="O21" i="110"/>
  <c r="N21" i="110"/>
  <c r="O20" i="110"/>
  <c r="N20" i="110"/>
  <c r="O19" i="110"/>
  <c r="N19" i="110"/>
  <c r="O18" i="110"/>
  <c r="N18" i="110"/>
  <c r="O17" i="110"/>
  <c r="N17" i="110"/>
  <c r="O16" i="110"/>
  <c r="N16" i="110"/>
  <c r="O15" i="110"/>
  <c r="N15" i="110"/>
  <c r="O14" i="110"/>
  <c r="N14" i="110"/>
  <c r="O13" i="110"/>
  <c r="N13" i="110"/>
  <c r="O12" i="110"/>
  <c r="N12" i="110"/>
  <c r="O11" i="110"/>
  <c r="N11" i="110"/>
  <c r="O10" i="110"/>
  <c r="N10" i="110"/>
  <c r="O9" i="110"/>
  <c r="N9" i="110"/>
  <c r="P9" i="110" s="1"/>
  <c r="O8" i="110"/>
  <c r="N8" i="110"/>
  <c r="O7" i="110"/>
  <c r="N7" i="110"/>
  <c r="O6" i="110"/>
  <c r="N6" i="110"/>
  <c r="O5" i="110"/>
  <c r="N5" i="110"/>
  <c r="O4" i="110"/>
  <c r="N4" i="110"/>
  <c r="A1" i="110"/>
  <c r="D2" i="110"/>
  <c r="I52" i="109"/>
  <c r="G27" i="109"/>
  <c r="I27" i="109" s="1"/>
  <c r="E8" i="109"/>
  <c r="H6" i="109"/>
  <c r="H5" i="107"/>
  <c r="H6" i="107"/>
  <c r="M515" i="108" a="1"/>
  <c r="M515" i="108" s="1"/>
  <c r="L515" i="108" a="1"/>
  <c r="L515" i="108" s="1"/>
  <c r="K515" i="108" a="1"/>
  <c r="K515" i="108" s="1"/>
  <c r="J515" i="108" a="1"/>
  <c r="J515" i="108" s="1"/>
  <c r="I515" i="108" a="1"/>
  <c r="I515" i="108" s="1"/>
  <c r="H515" i="108" a="1"/>
  <c r="H515" i="108" s="1"/>
  <c r="G515" i="108" a="1"/>
  <c r="G515" i="108" s="1"/>
  <c r="F515" i="108" a="1"/>
  <c r="F515" i="108" s="1"/>
  <c r="C511" i="108"/>
  <c r="C510" i="108"/>
  <c r="H510" i="108" s="1" a="1"/>
  <c r="H510" i="108" s="1"/>
  <c r="C509" i="108"/>
  <c r="M509" i="108" s="1" a="1"/>
  <c r="M509" i="108" s="1"/>
  <c r="C508" i="108"/>
  <c r="C528" i="108" s="1"/>
  <c r="K528" i="108" s="1" a="1"/>
  <c r="K528" i="108" s="1"/>
  <c r="C507" i="108"/>
  <c r="J507" i="108" s="1" a="1"/>
  <c r="J507" i="108" s="1"/>
  <c r="C506" i="108"/>
  <c r="H506" i="108" s="1" a="1"/>
  <c r="H506" i="108" s="1"/>
  <c r="C505" i="108"/>
  <c r="M505" i="108" s="1" a="1"/>
  <c r="M505" i="108" s="1"/>
  <c r="C504" i="108"/>
  <c r="L504" i="108" s="1" a="1"/>
  <c r="L504" i="108" s="1"/>
  <c r="C503" i="108"/>
  <c r="C523" i="108" s="1"/>
  <c r="C502" i="108"/>
  <c r="J502" i="108" s="1" a="1"/>
  <c r="J502" i="108" s="1"/>
  <c r="C501" i="108"/>
  <c r="C500" i="108"/>
  <c r="J500" i="108" s="1" a="1"/>
  <c r="J500" i="108" s="1"/>
  <c r="C499" i="108"/>
  <c r="H499" i="108" a="1"/>
  <c r="H499" i="108" s="1"/>
  <c r="W495" i="108"/>
  <c r="E34" i="107" s="1"/>
  <c r="G34" i="107" s="1"/>
  <c r="I34" i="107" s="1"/>
  <c r="V495" i="108"/>
  <c r="E33" i="107" s="1"/>
  <c r="G33" i="107" s="1"/>
  <c r="I33" i="107" s="1"/>
  <c r="U495" i="108"/>
  <c r="E32" i="107" s="1"/>
  <c r="G32" i="107" s="1"/>
  <c r="I32" i="107" s="1"/>
  <c r="T495" i="108"/>
  <c r="E31" i="107" s="1"/>
  <c r="G31" i="107" s="1"/>
  <c r="I31" i="107" s="1"/>
  <c r="S495" i="108"/>
  <c r="E29" i="107" s="1"/>
  <c r="G29" i="107" s="1"/>
  <c r="I29" i="107" s="1"/>
  <c r="R495" i="108"/>
  <c r="E30" i="107" s="1"/>
  <c r="G30" i="107" s="1"/>
  <c r="I30" i="107" s="1"/>
  <c r="M495" i="108"/>
  <c r="L495" i="108"/>
  <c r="K495" i="108"/>
  <c r="J495" i="108"/>
  <c r="I495" i="108"/>
  <c r="H495" i="108"/>
  <c r="G495" i="108"/>
  <c r="F495" i="108"/>
  <c r="O23" i="108"/>
  <c r="N23" i="108"/>
  <c r="O22" i="108"/>
  <c r="N22" i="108"/>
  <c r="O21" i="108"/>
  <c r="N21" i="108"/>
  <c r="O20" i="108"/>
  <c r="N20" i="108"/>
  <c r="P20" i="108" s="1"/>
  <c r="O19" i="108"/>
  <c r="N19" i="108"/>
  <c r="O18" i="108"/>
  <c r="N18" i="108"/>
  <c r="O17" i="108"/>
  <c r="N17" i="108"/>
  <c r="O16" i="108"/>
  <c r="N16" i="108"/>
  <c r="O15" i="108"/>
  <c r="N15" i="108"/>
  <c r="O14" i="108"/>
  <c r="N14" i="108"/>
  <c r="O13" i="108"/>
  <c r="N13" i="108"/>
  <c r="P13" i="108" s="1"/>
  <c r="O12" i="108"/>
  <c r="N12" i="108"/>
  <c r="O11" i="108"/>
  <c r="N11" i="108"/>
  <c r="O10" i="108"/>
  <c r="N10" i="108"/>
  <c r="O9" i="108"/>
  <c r="N9" i="108"/>
  <c r="O8" i="108"/>
  <c r="N8" i="108"/>
  <c r="O7" i="108"/>
  <c r="N7" i="108"/>
  <c r="O6" i="108"/>
  <c r="N6" i="108"/>
  <c r="O5" i="108"/>
  <c r="N5" i="108"/>
  <c r="O4" i="108"/>
  <c r="N4" i="108"/>
  <c r="A1" i="108"/>
  <c r="D1" i="108" s="1"/>
  <c r="D2" i="108"/>
  <c r="I52" i="107"/>
  <c r="G27" i="107"/>
  <c r="I27" i="107"/>
  <c r="E8" i="107"/>
  <c r="B6" i="107"/>
  <c r="B4" i="107"/>
  <c r="B5" i="107"/>
  <c r="D2" i="107"/>
  <c r="D2" i="164"/>
  <c r="D1" i="192"/>
  <c r="D1" i="160"/>
  <c r="I530" i="158" a="1"/>
  <c r="I530" i="158" s="1"/>
  <c r="L530" i="158" a="1"/>
  <c r="L530" i="158" s="1"/>
  <c r="F530" i="158" a="1"/>
  <c r="F530" i="158" s="1"/>
  <c r="L522" i="164" a="1"/>
  <c r="L522" i="164" s="1"/>
  <c r="J522" i="164" a="1"/>
  <c r="J522" i="164" s="1"/>
  <c r="H522" i="164" a="1"/>
  <c r="H522" i="164" s="1"/>
  <c r="F522" i="164" a="1"/>
  <c r="F522" i="164" s="1"/>
  <c r="I522" i="164" a="1"/>
  <c r="I522" i="164" s="1"/>
  <c r="K522" i="164" a="1"/>
  <c r="K522" i="164" s="1"/>
  <c r="G522" i="164" a="1"/>
  <c r="G522" i="164" s="1"/>
  <c r="M522" i="164" a="1"/>
  <c r="M522" i="164" s="1"/>
  <c r="E23" i="165"/>
  <c r="G23" i="165"/>
  <c r="I23" i="165"/>
  <c r="E24" i="165"/>
  <c r="G24" i="165"/>
  <c r="I24" i="165"/>
  <c r="G22" i="165"/>
  <c r="I22" i="165"/>
  <c r="E25" i="165"/>
  <c r="G25" i="165"/>
  <c r="I25" i="165"/>
  <c r="H526" i="156" a="1"/>
  <c r="H526" i="156" s="1"/>
  <c r="F526" i="156" a="1"/>
  <c r="F526" i="156" s="1"/>
  <c r="M526" i="156" a="1"/>
  <c r="M526" i="156" s="1"/>
  <c r="K526" i="156" a="1"/>
  <c r="K526" i="156" s="1"/>
  <c r="I526" i="156" a="1"/>
  <c r="I526" i="156" s="1"/>
  <c r="G526" i="156" a="1"/>
  <c r="G526" i="156" s="1"/>
  <c r="M521" i="164" a="1"/>
  <c r="M521" i="164" s="1"/>
  <c r="K521" i="164" a="1"/>
  <c r="K521" i="164" s="1"/>
  <c r="I521" i="164" a="1"/>
  <c r="I521" i="164" s="1"/>
  <c r="G521" i="164" a="1"/>
  <c r="G521" i="164" s="1"/>
  <c r="J521" i="164" a="1"/>
  <c r="J521" i="164" s="1"/>
  <c r="F521" i="164" a="1"/>
  <c r="F521" i="164" s="1"/>
  <c r="L521" i="164" a="1"/>
  <c r="L521" i="164" s="1"/>
  <c r="H521" i="164" a="1"/>
  <c r="H521" i="164" s="1"/>
  <c r="B4" i="155"/>
  <c r="L500" i="162" a="1"/>
  <c r="L500" i="162" s="1"/>
  <c r="I502" i="162" a="1"/>
  <c r="I502" i="162" s="1"/>
  <c r="F502" i="162" a="1"/>
  <c r="F502" i="162" s="1"/>
  <c r="M502" i="162" a="1"/>
  <c r="M502" i="162" s="1"/>
  <c r="M508" i="162" a="1"/>
  <c r="M508" i="162" s="1"/>
  <c r="J508" i="162" a="1"/>
  <c r="J508" i="162" s="1"/>
  <c r="I508" i="162" a="1"/>
  <c r="I508" i="162" s="1"/>
  <c r="L508" i="162" a="1"/>
  <c r="L508" i="162" s="1"/>
  <c r="L500" i="164" a="1"/>
  <c r="L500" i="164" s="1"/>
  <c r="J500" i="164" a="1"/>
  <c r="J500" i="164" s="1"/>
  <c r="H500" i="164" a="1"/>
  <c r="H500" i="164" s="1"/>
  <c r="F500" i="164" a="1"/>
  <c r="F500" i="164" s="1"/>
  <c r="C520" i="164"/>
  <c r="H520" i="164" s="1" a="1"/>
  <c r="H520" i="164" s="1"/>
  <c r="I500" i="164" a="1"/>
  <c r="I500" i="164" s="1"/>
  <c r="M500" i="164" a="1"/>
  <c r="M500" i="164" s="1"/>
  <c r="L506" i="164" a="1"/>
  <c r="L506" i="164" s="1"/>
  <c r="J506" i="164" a="1"/>
  <c r="J506" i="164" s="1"/>
  <c r="H506" i="164" a="1"/>
  <c r="H506" i="164" s="1"/>
  <c r="F506" i="164" a="1"/>
  <c r="F506" i="164" s="1"/>
  <c r="M506" i="164" a="1"/>
  <c r="M506" i="164" s="1"/>
  <c r="I506" i="164" a="1"/>
  <c r="I506" i="164" s="1"/>
  <c r="L508" i="164" a="1"/>
  <c r="L508" i="164" s="1"/>
  <c r="J508" i="164" a="1"/>
  <c r="J508" i="164" s="1"/>
  <c r="H508" i="164" a="1"/>
  <c r="H508" i="164" s="1"/>
  <c r="F508" i="164" a="1"/>
  <c r="F508" i="164" s="1"/>
  <c r="C528" i="164"/>
  <c r="I508" i="164" a="1"/>
  <c r="I508" i="164" s="1"/>
  <c r="M508" i="164" a="1"/>
  <c r="M508" i="164" s="1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I500" i="156" a="1"/>
  <c r="I500" i="156" s="1"/>
  <c r="K501" i="156" a="1"/>
  <c r="K501" i="156" s="1"/>
  <c r="G502" i="156" a="1"/>
  <c r="G502" i="156" s="1"/>
  <c r="G503" i="156" a="1"/>
  <c r="G503" i="156" s="1"/>
  <c r="I503" i="156" a="1"/>
  <c r="I503" i="156" s="1"/>
  <c r="K503" i="156" a="1"/>
  <c r="K503" i="156" s="1"/>
  <c r="G504" i="156" a="1"/>
  <c r="G504" i="156" s="1"/>
  <c r="G506" i="156" a="1"/>
  <c r="G506" i="156" s="1"/>
  <c r="I506" i="156" a="1"/>
  <c r="I506" i="156" s="1"/>
  <c r="K506" i="156" a="1"/>
  <c r="K506" i="156" s="1"/>
  <c r="M506" i="156" a="1"/>
  <c r="M506" i="156" s="1"/>
  <c r="G507" i="156" a="1"/>
  <c r="G507" i="156" s="1"/>
  <c r="I507" i="156" a="1"/>
  <c r="I507" i="156" s="1"/>
  <c r="K507" i="156" a="1"/>
  <c r="K507" i="156" s="1"/>
  <c r="G508" i="156" a="1"/>
  <c r="G508" i="156" s="1"/>
  <c r="I508" i="156" a="1"/>
  <c r="I508" i="156" s="1"/>
  <c r="K508" i="156" a="1"/>
  <c r="K508" i="156" s="1"/>
  <c r="I509" i="156" a="1"/>
  <c r="I509" i="156" s="1"/>
  <c r="K509" i="156" a="1"/>
  <c r="K509" i="156" s="1"/>
  <c r="M510" i="156" a="1"/>
  <c r="M510" i="156" s="1"/>
  <c r="K511" i="156" a="1"/>
  <c r="K511" i="156" s="1"/>
  <c r="B4" i="157"/>
  <c r="A1" i="158"/>
  <c r="C521" i="158"/>
  <c r="C527" i="158"/>
  <c r="L527" i="158" s="1" a="1"/>
  <c r="L527" i="158" s="1"/>
  <c r="C529" i="158"/>
  <c r="K529" i="158" s="1" a="1"/>
  <c r="K529" i="158" s="1"/>
  <c r="I502" i="160" a="1"/>
  <c r="I502" i="160" s="1"/>
  <c r="G502" i="160" a="1"/>
  <c r="G502" i="160" s="1"/>
  <c r="L502" i="160" a="1"/>
  <c r="L502" i="160" s="1"/>
  <c r="M510" i="160" a="1"/>
  <c r="M510" i="160" s="1"/>
  <c r="K510" i="160" a="1"/>
  <c r="K510" i="160" s="1"/>
  <c r="I510" i="160" a="1"/>
  <c r="I510" i="160" s="1"/>
  <c r="G510" i="160" a="1"/>
  <c r="G510" i="160" s="1"/>
  <c r="J510" i="160" a="1"/>
  <c r="J510" i="160" s="1"/>
  <c r="L510" i="160" a="1"/>
  <c r="L510" i="160" s="1"/>
  <c r="C530" i="160"/>
  <c r="A1" i="162"/>
  <c r="D1" i="162" s="1"/>
  <c r="B4" i="161"/>
  <c r="B5" i="161"/>
  <c r="C519" i="162"/>
  <c r="L499" i="162" a="1"/>
  <c r="L499" i="162" s="1"/>
  <c r="G499" i="162" a="1"/>
  <c r="G499" i="162" s="1"/>
  <c r="I499" i="162" a="1"/>
  <c r="I499" i="162" s="1"/>
  <c r="G502" i="162" a="1"/>
  <c r="G502" i="162" s="1"/>
  <c r="J502" i="162" a="1"/>
  <c r="J502" i="162" s="1"/>
  <c r="K503" i="162" a="1"/>
  <c r="K503" i="162" s="1"/>
  <c r="H506" i="162" a="1"/>
  <c r="H506" i="162" s="1"/>
  <c r="C527" i="162"/>
  <c r="L507" i="162" a="1"/>
  <c r="L507" i="162" s="1"/>
  <c r="G507" i="162" a="1"/>
  <c r="G507" i="162" s="1"/>
  <c r="F508" i="162" a="1"/>
  <c r="F508" i="162" s="1"/>
  <c r="G500" i="164" a="1"/>
  <c r="G500" i="164" s="1"/>
  <c r="K501" i="164" a="1"/>
  <c r="K501" i="164" s="1"/>
  <c r="L505" i="164" a="1"/>
  <c r="L505" i="164" s="1"/>
  <c r="J505" i="164" a="1"/>
  <c r="J505" i="164" s="1"/>
  <c r="H505" i="164" a="1"/>
  <c r="H505" i="164" s="1"/>
  <c r="F505" i="164" a="1"/>
  <c r="F505" i="164" s="1"/>
  <c r="I505" i="164" a="1"/>
  <c r="I505" i="164" s="1"/>
  <c r="M505" i="164" a="1"/>
  <c r="M505" i="164" s="1"/>
  <c r="G508" i="164" a="1"/>
  <c r="G508" i="164" s="1"/>
  <c r="C526" i="164"/>
  <c r="J526" i="164" s="1" a="1"/>
  <c r="J526" i="164" s="1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A1" i="156"/>
  <c r="D2" i="155"/>
  <c r="B5" i="155"/>
  <c r="H6" i="155"/>
  <c r="B6" i="157"/>
  <c r="G499" i="158" a="1"/>
  <c r="G499" i="158" s="1"/>
  <c r="I499" i="158" a="1"/>
  <c r="I499" i="158" s="1"/>
  <c r="G501" i="158" a="1"/>
  <c r="G501" i="158" s="1"/>
  <c r="I501" i="158" a="1"/>
  <c r="I501" i="158" s="1"/>
  <c r="K501" i="158" a="1"/>
  <c r="K501" i="158" s="1"/>
  <c r="G502" i="158" a="1"/>
  <c r="G502" i="158" s="1"/>
  <c r="I502" i="158" a="1"/>
  <c r="I502" i="158" s="1"/>
  <c r="M502" i="158" a="1"/>
  <c r="M502" i="158" s="1"/>
  <c r="G505" i="158" a="1"/>
  <c r="G505" i="158" s="1"/>
  <c r="I505" i="158" a="1"/>
  <c r="I505" i="158" s="1"/>
  <c r="K505" i="158" a="1"/>
  <c r="K505" i="158" s="1"/>
  <c r="I506" i="158" a="1"/>
  <c r="I506" i="158" s="1"/>
  <c r="G507" i="158" a="1"/>
  <c r="G507" i="158" s="1"/>
  <c r="I507" i="158" a="1"/>
  <c r="I507" i="158" s="1"/>
  <c r="K507" i="158" a="1"/>
  <c r="K507" i="158" s="1"/>
  <c r="G508" i="158" a="1"/>
  <c r="G508" i="158" s="1"/>
  <c r="I508" i="158" a="1"/>
  <c r="I508" i="158" s="1"/>
  <c r="K508" i="158" a="1"/>
  <c r="K508" i="158" s="1"/>
  <c r="G509" i="158" a="1"/>
  <c r="G509" i="158" s="1"/>
  <c r="I509" i="158" a="1"/>
  <c r="I509" i="158" s="1"/>
  <c r="K509" i="158" a="1"/>
  <c r="K509" i="158" s="1"/>
  <c r="I510" i="158" a="1"/>
  <c r="I510" i="158" s="1"/>
  <c r="M510" i="158" a="1"/>
  <c r="M510" i="158" s="1"/>
  <c r="G511" i="158" a="1"/>
  <c r="G511" i="158" s="1"/>
  <c r="I511" i="158" a="1"/>
  <c r="I511" i="158" s="1"/>
  <c r="K511" i="158" a="1"/>
  <c r="K511" i="158" s="1"/>
  <c r="H500" i="160" a="1"/>
  <c r="H500" i="160" s="1"/>
  <c r="M501" i="160" a="1"/>
  <c r="M501" i="160" s="1"/>
  <c r="K501" i="160" a="1"/>
  <c r="K501" i="160" s="1"/>
  <c r="G501" i="160" a="1"/>
  <c r="G501" i="160" s="1"/>
  <c r="L501" i="160" a="1"/>
  <c r="L501" i="160" s="1"/>
  <c r="M509" i="160" a="1"/>
  <c r="M509" i="160" s="1"/>
  <c r="K509" i="160" a="1"/>
  <c r="K509" i="160" s="1"/>
  <c r="I509" i="160" a="1"/>
  <c r="I509" i="160" s="1"/>
  <c r="G509" i="160" a="1"/>
  <c r="G509" i="160" s="1"/>
  <c r="L509" i="160" a="1"/>
  <c r="L509" i="160" s="1"/>
  <c r="P37" i="162"/>
  <c r="K502" i="162" a="1"/>
  <c r="K502" i="162" s="1"/>
  <c r="C524" i="162"/>
  <c r="M504" i="162" a="1"/>
  <c r="M504" i="162" s="1"/>
  <c r="J504" i="162" a="1"/>
  <c r="J504" i="162" s="1"/>
  <c r="I504" i="162" a="1"/>
  <c r="I504" i="162" s="1"/>
  <c r="L504" i="162" a="1"/>
  <c r="L504" i="162" s="1"/>
  <c r="I506" i="162" a="1"/>
  <c r="I506" i="162" s="1"/>
  <c r="F506" i="162" a="1"/>
  <c r="F506" i="162" s="1"/>
  <c r="M506" i="162" a="1"/>
  <c r="M506" i="162" s="1"/>
  <c r="G508" i="162" a="1"/>
  <c r="G508" i="162" s="1"/>
  <c r="K508" i="162" a="1"/>
  <c r="K508" i="162" s="1"/>
  <c r="C520" i="162"/>
  <c r="C522" i="162"/>
  <c r="K500" i="164" a="1"/>
  <c r="K500" i="164" s="1"/>
  <c r="L502" i="164" a="1"/>
  <c r="L502" i="164" s="1"/>
  <c r="J502" i="164" a="1"/>
  <c r="J502" i="164" s="1"/>
  <c r="H502" i="164" a="1"/>
  <c r="H502" i="164" s="1"/>
  <c r="F502" i="164" a="1"/>
  <c r="F502" i="164" s="1"/>
  <c r="M502" i="164" a="1"/>
  <c r="M502" i="164" s="1"/>
  <c r="I502" i="164" a="1"/>
  <c r="I502" i="164" s="1"/>
  <c r="L504" i="164" a="1"/>
  <c r="L504" i="164" s="1"/>
  <c r="J504" i="164" a="1"/>
  <c r="J504" i="164" s="1"/>
  <c r="H504" i="164" a="1"/>
  <c r="H504" i="164" s="1"/>
  <c r="F504" i="164" a="1"/>
  <c r="F504" i="164" s="1"/>
  <c r="I504" i="164" a="1"/>
  <c r="I504" i="164" s="1"/>
  <c r="M504" i="164" a="1"/>
  <c r="M504" i="164" s="1"/>
  <c r="G506" i="164" a="1"/>
  <c r="G506" i="164" s="1"/>
  <c r="K506" i="164" a="1"/>
  <c r="K506" i="164" s="1"/>
  <c r="K508" i="164" a="1"/>
  <c r="K508" i="164" s="1"/>
  <c r="L510" i="164" a="1"/>
  <c r="L510" i="164" s="1"/>
  <c r="J510" i="164" a="1"/>
  <c r="J510" i="164" s="1"/>
  <c r="H510" i="164" a="1"/>
  <c r="H510" i="164" s="1"/>
  <c r="F510" i="164" a="1"/>
  <c r="F510" i="164" s="1"/>
  <c r="M510" i="164" a="1"/>
  <c r="M510" i="164" s="1"/>
  <c r="I510" i="164" a="1"/>
  <c r="I510" i="164" s="1"/>
  <c r="C530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D2" i="157"/>
  <c r="B5" i="157"/>
  <c r="M500" i="160" a="1"/>
  <c r="M500" i="160" s="1"/>
  <c r="K500" i="160" a="1"/>
  <c r="K500" i="160" s="1"/>
  <c r="I500" i="160" a="1"/>
  <c r="I500" i="160" s="1"/>
  <c r="G500" i="160" a="1"/>
  <c r="G500" i="160" s="1"/>
  <c r="C520" i="160"/>
  <c r="F500" i="160" a="1"/>
  <c r="F500" i="160" s="1"/>
  <c r="H505" i="160" a="1"/>
  <c r="H505" i="160" s="1"/>
  <c r="I527" i="160" a="1"/>
  <c r="I527" i="160" s="1"/>
  <c r="C529" i="160"/>
  <c r="H529" i="160" s="1" a="1"/>
  <c r="H529" i="160" s="1"/>
  <c r="H502" i="162" a="1"/>
  <c r="H502" i="162" s="1"/>
  <c r="L502" i="162" a="1"/>
  <c r="L502" i="162" s="1"/>
  <c r="C523" i="162"/>
  <c r="L503" i="162" a="1"/>
  <c r="L503" i="162" s="1"/>
  <c r="G503" i="162" a="1"/>
  <c r="G503" i="162" s="1"/>
  <c r="I503" i="162" a="1"/>
  <c r="I503" i="162" s="1"/>
  <c r="M503" i="162" a="1"/>
  <c r="M503" i="162" s="1"/>
  <c r="H508" i="162" a="1"/>
  <c r="H508" i="162" s="1"/>
  <c r="C526" i="162"/>
  <c r="C528" i="162"/>
  <c r="K528" i="162" s="1" a="1"/>
  <c r="K528" i="162" s="1"/>
  <c r="L501" i="164" a="1"/>
  <c r="L501" i="164" s="1"/>
  <c r="J501" i="164" a="1"/>
  <c r="J501" i="164" s="1"/>
  <c r="H501" i="164" a="1"/>
  <c r="H501" i="164" s="1"/>
  <c r="F501" i="164" a="1"/>
  <c r="F501" i="164" s="1"/>
  <c r="G501" i="164" a="1"/>
  <c r="G501" i="164" s="1"/>
  <c r="I501" i="164" a="1"/>
  <c r="I501" i="164" s="1"/>
  <c r="M501" i="164" a="1"/>
  <c r="M501" i="164" s="1"/>
  <c r="L509" i="164" a="1"/>
  <c r="L509" i="164" s="1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M499" i="160" a="1"/>
  <c r="M499" i="160" s="1"/>
  <c r="K499" i="160" a="1"/>
  <c r="K499" i="160" s="1"/>
  <c r="I499" i="160" a="1"/>
  <c r="I499" i="160" s="1"/>
  <c r="G499" i="160" a="1"/>
  <c r="G499" i="160" s="1"/>
  <c r="H499" i="160" a="1"/>
  <c r="H499" i="160" s="1"/>
  <c r="M507" i="160" a="1"/>
  <c r="M507" i="160" s="1"/>
  <c r="I507" i="160" a="1"/>
  <c r="I507" i="160" s="1"/>
  <c r="G507" i="160" a="1"/>
  <c r="G507" i="160" s="1"/>
  <c r="H507" i="160" a="1"/>
  <c r="H507" i="160" s="1"/>
  <c r="M511" i="160" a="1"/>
  <c r="M511" i="160" s="1"/>
  <c r="K511" i="160" a="1"/>
  <c r="K511" i="160" s="1"/>
  <c r="H511" i="160" a="1"/>
  <c r="H511" i="160" s="1"/>
  <c r="P41" i="162"/>
  <c r="C521" i="162"/>
  <c r="H501" i="162" a="1"/>
  <c r="H501" i="162" s="1"/>
  <c r="K501" i="162" a="1"/>
  <c r="K501" i="162" s="1"/>
  <c r="C525" i="162"/>
  <c r="C529" i="162"/>
  <c r="H509" i="162" a="1"/>
  <c r="H509" i="162" s="1"/>
  <c r="K509" i="162" a="1"/>
  <c r="K509" i="162" s="1"/>
  <c r="K499" i="164" a="1"/>
  <c r="K499" i="164" s="1"/>
  <c r="L503" i="164" a="1"/>
  <c r="L503" i="164" s="1"/>
  <c r="J503" i="164" a="1"/>
  <c r="J503" i="164" s="1"/>
  <c r="H503" i="164" a="1"/>
  <c r="H503" i="164" s="1"/>
  <c r="F503" i="164" a="1"/>
  <c r="F503" i="164" s="1"/>
  <c r="K503" i="164" a="1"/>
  <c r="K503" i="164" s="1"/>
  <c r="L507" i="164" a="1"/>
  <c r="L507" i="164" s="1"/>
  <c r="J507" i="164" a="1"/>
  <c r="J507" i="164" s="1"/>
  <c r="H507" i="164" a="1"/>
  <c r="H507" i="164" s="1"/>
  <c r="F507" i="164" a="1"/>
  <c r="F507" i="164" s="1"/>
  <c r="K507" i="164" a="1"/>
  <c r="K507" i="164" s="1"/>
  <c r="L511" i="164" a="1"/>
  <c r="L511" i="164" s="1"/>
  <c r="J511" i="164" a="1"/>
  <c r="J511" i="164" s="1"/>
  <c r="H511" i="164" a="1"/>
  <c r="H511" i="164" s="1"/>
  <c r="K511" i="164" a="1"/>
  <c r="K511" i="164" s="1"/>
  <c r="C523" i="164"/>
  <c r="C531" i="164"/>
  <c r="H6" i="165"/>
  <c r="B5" i="165"/>
  <c r="D2" i="165"/>
  <c r="A1" i="166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A1" i="168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A1" i="170"/>
  <c r="B4" i="169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L525" i="180" a="1"/>
  <c r="L525" i="180" s="1"/>
  <c r="G525" i="180" a="1"/>
  <c r="G525" i="180" s="1"/>
  <c r="K525" i="180" a="1"/>
  <c r="K525" i="180" s="1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H6" i="173"/>
  <c r="B5" i="173"/>
  <c r="D2" i="173"/>
  <c r="A1" i="174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74" i="180"/>
  <c r="P338" i="180"/>
  <c r="P402" i="180"/>
  <c r="P466" i="180"/>
  <c r="G500" i="180" a="1"/>
  <c r="G500" i="180" s="1"/>
  <c r="G502" i="180" a="1"/>
  <c r="G502" i="180" s="1"/>
  <c r="G508" i="180" a="1"/>
  <c r="G508" i="180" s="1"/>
  <c r="G510" i="180" a="1"/>
  <c r="G510" i="180" s="1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 s="1"/>
  <c r="I504" i="180" a="1"/>
  <c r="I504" i="180" s="1"/>
  <c r="F504" i="180" a="1"/>
  <c r="F504" i="180" s="1"/>
  <c r="C523" i="180"/>
  <c r="M504" i="180" a="1"/>
  <c r="M504" i="180" s="1"/>
  <c r="J504" i="180" a="1"/>
  <c r="J504" i="180" s="1"/>
  <c r="K504" i="180" a="1"/>
  <c r="K504" i="180" s="1"/>
  <c r="P506" i="180" a="1"/>
  <c r="P506" i="180" s="1"/>
  <c r="M506" i="180" a="1"/>
  <c r="M506" i="180" s="1"/>
  <c r="J506" i="180" a="1"/>
  <c r="J506" i="180" s="1"/>
  <c r="I506" i="180" a="1"/>
  <c r="I506" i="180" s="1"/>
  <c r="F506" i="180" a="1"/>
  <c r="F506" i="180" s="1"/>
  <c r="K506" i="180" a="1"/>
  <c r="K506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 s="1"/>
  <c r="L504" i="180" a="1"/>
  <c r="L504" i="180" s="1"/>
  <c r="L506" i="180" a="1"/>
  <c r="L506" i="180" s="1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 s="1"/>
  <c r="C519" i="180"/>
  <c r="I500" i="180" a="1"/>
  <c r="I500" i="180" s="1"/>
  <c r="M500" i="180" a="1"/>
  <c r="M500" i="180" s="1"/>
  <c r="J500" i="180" a="1"/>
  <c r="J500" i="180" s="1"/>
  <c r="K500" i="180" a="1"/>
  <c r="K500" i="180" s="1"/>
  <c r="P502" i="180" a="1"/>
  <c r="P502" i="180" s="1"/>
  <c r="M502" i="180" a="1"/>
  <c r="M502" i="180" s="1"/>
  <c r="J502" i="180" a="1"/>
  <c r="J502" i="180" s="1"/>
  <c r="I502" i="180" a="1"/>
  <c r="I502" i="180" s="1"/>
  <c r="F502" i="180" a="1"/>
  <c r="F502" i="180" s="1"/>
  <c r="K502" i="180" a="1"/>
  <c r="K502" i="180" s="1"/>
  <c r="H504" i="180" a="1"/>
  <c r="H504" i="180"/>
  <c r="H506" i="180" a="1"/>
  <c r="H506" i="180"/>
  <c r="P508" i="180" a="1"/>
  <c r="P508" i="180" s="1"/>
  <c r="C527" i="180"/>
  <c r="I508" i="180" a="1"/>
  <c r="I508" i="180" s="1"/>
  <c r="F508" i="180" a="1"/>
  <c r="F508" i="180" s="1"/>
  <c r="M508" i="180" a="1"/>
  <c r="M508" i="180" s="1"/>
  <c r="J508" i="180" a="1"/>
  <c r="J508" i="180" s="1"/>
  <c r="K508" i="180" a="1"/>
  <c r="K508" i="180" s="1"/>
  <c r="P510" i="180" a="1"/>
  <c r="P510" i="180" s="1"/>
  <c r="M510" i="180" a="1"/>
  <c r="M510" i="180"/>
  <c r="J510" i="180" a="1"/>
  <c r="J510" i="180" s="1"/>
  <c r="I510" i="180" a="1"/>
  <c r="I510" i="180" s="1"/>
  <c r="F510" i="180" a="1"/>
  <c r="F510" i="180" s="1"/>
  <c r="K510" i="180" a="1"/>
  <c r="K510" i="180" s="1"/>
  <c r="C529" i="180"/>
  <c r="J529" i="180" s="1" a="1"/>
  <c r="J529" i="180" s="1"/>
  <c r="D2" i="182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73" i="180"/>
  <c r="P89" i="180"/>
  <c r="P105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77" i="180"/>
  <c r="P409" i="180"/>
  <c r="P425" i="180"/>
  <c r="P441" i="180"/>
  <c r="P457" i="180"/>
  <c r="P473" i="180"/>
  <c r="P489" i="180"/>
  <c r="C520" i="180"/>
  <c r="P501" i="180" a="1"/>
  <c r="P501" i="180" s="1"/>
  <c r="H501" i="180" a="1"/>
  <c r="H501" i="180" s="1"/>
  <c r="K501" i="180" a="1"/>
  <c r="K501" i="180" s="1"/>
  <c r="C524" i="180"/>
  <c r="J524" i="180" s="1" a="1"/>
  <c r="J524" i="180" s="1"/>
  <c r="P505" i="180" a="1"/>
  <c r="P505" i="180" s="1"/>
  <c r="H505" i="180" a="1"/>
  <c r="H505" i="180" s="1"/>
  <c r="K505" i="180" a="1"/>
  <c r="K505" i="180" s="1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D2" i="186" s="1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65" i="180"/>
  <c r="P97" i="180"/>
  <c r="P113" i="180"/>
  <c r="P129" i="180"/>
  <c r="P145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49" i="180"/>
  <c r="P465" i="180"/>
  <c r="P481" i="180"/>
  <c r="G501" i="180" a="1"/>
  <c r="G501" i="180" s="1"/>
  <c r="L501" i="180" a="1"/>
  <c r="L501" i="180" s="1"/>
  <c r="C522" i="180"/>
  <c r="P503" i="180" a="1"/>
  <c r="P503" i="180" s="1"/>
  <c r="K503" i="180" a="1"/>
  <c r="K503" i="180" s="1"/>
  <c r="G505" i="180" a="1"/>
  <c r="G505" i="180"/>
  <c r="L505" i="180" a="1"/>
  <c r="L505" i="180" s="1"/>
  <c r="K507" i="180" a="1"/>
  <c r="K507" i="180" s="1"/>
  <c r="G509" i="180" a="1"/>
  <c r="G509" i="180" s="1"/>
  <c r="L509" i="180" a="1"/>
  <c r="L509" i="180" s="1"/>
  <c r="C530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D2" i="188" s="1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D1" i="190" s="1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B5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B5" i="201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D2" i="154"/>
  <c r="D1" i="154"/>
  <c r="D2" i="153"/>
  <c r="B5" i="153"/>
  <c r="H6" i="153"/>
  <c r="C521" i="154"/>
  <c r="L521" i="154" s="1" a="1"/>
  <c r="L521" i="154" s="1"/>
  <c r="L501" i="154" a="1"/>
  <c r="L501" i="154" s="1"/>
  <c r="J501" i="154" a="1"/>
  <c r="J501" i="154" s="1"/>
  <c r="H501" i="154" a="1"/>
  <c r="H501" i="154" s="1"/>
  <c r="F501" i="154" a="1"/>
  <c r="F501" i="154" s="1"/>
  <c r="M501" i="154" a="1"/>
  <c r="M501" i="154" s="1"/>
  <c r="K501" i="154" a="1"/>
  <c r="K501" i="154" s="1"/>
  <c r="I501" i="154" a="1"/>
  <c r="I501" i="154" s="1"/>
  <c r="C523" i="154"/>
  <c r="L503" i="154" a="1"/>
  <c r="L503" i="154" s="1"/>
  <c r="J503" i="154" a="1"/>
  <c r="J503" i="154" s="1"/>
  <c r="H503" i="154" a="1"/>
  <c r="H503" i="154" s="1"/>
  <c r="F503" i="154" a="1"/>
  <c r="F503" i="154" s="1"/>
  <c r="I503" i="154" a="1"/>
  <c r="I503" i="154" s="1"/>
  <c r="M503" i="154" a="1"/>
  <c r="M503" i="154" s="1"/>
  <c r="B4" i="153"/>
  <c r="P19" i="154"/>
  <c r="C519" i="154"/>
  <c r="F519" i="154" s="1" a="1"/>
  <c r="F519" i="154" s="1"/>
  <c r="L499" i="154" a="1"/>
  <c r="L499" i="154" s="1"/>
  <c r="J499" i="154" a="1"/>
  <c r="J499" i="154" s="1"/>
  <c r="H499" i="154" a="1"/>
  <c r="H499" i="154" s="1"/>
  <c r="F499" i="154" a="1"/>
  <c r="F499" i="154" s="1"/>
  <c r="I499" i="154" a="1"/>
  <c r="I499" i="154" s="1"/>
  <c r="C520" i="154"/>
  <c r="L500" i="154" a="1"/>
  <c r="L500" i="154" s="1"/>
  <c r="J500" i="154" a="1"/>
  <c r="J500" i="154" s="1"/>
  <c r="H500" i="154" a="1"/>
  <c r="H500" i="154" s="1"/>
  <c r="F500" i="154" a="1"/>
  <c r="F500" i="154" s="1"/>
  <c r="G500" i="154" a="1"/>
  <c r="G500" i="154" s="1"/>
  <c r="I500" i="154" a="1"/>
  <c r="I500" i="154" s="1"/>
  <c r="M500" i="154" a="1"/>
  <c r="M500" i="154" s="1"/>
  <c r="C522" i="154"/>
  <c r="J522" i="154" s="1" a="1"/>
  <c r="J522" i="154" s="1"/>
  <c r="L502" i="154" a="1"/>
  <c r="L502" i="154" s="1"/>
  <c r="J502" i="154" a="1"/>
  <c r="J502" i="154" s="1"/>
  <c r="H502" i="154" a="1"/>
  <c r="H502" i="154" s="1"/>
  <c r="F502" i="154" a="1"/>
  <c r="F502" i="154" s="1"/>
  <c r="K502" i="154" a="1"/>
  <c r="K502" i="154" s="1"/>
  <c r="H528" i="154" a="1"/>
  <c r="H528" i="154" s="1"/>
  <c r="J528" i="154" a="1"/>
  <c r="J528" i="154" s="1"/>
  <c r="D1" i="131"/>
  <c r="D2" i="152"/>
  <c r="B5" i="152"/>
  <c r="M522" i="129" a="1"/>
  <c r="M522" i="129" s="1"/>
  <c r="J522" i="129" a="1"/>
  <c r="J522" i="129" s="1"/>
  <c r="L522" i="129" a="1"/>
  <c r="L522" i="129" s="1"/>
  <c r="G522" i="129" a="1"/>
  <c r="G522" i="129" s="1"/>
  <c r="I522" i="129" a="1"/>
  <c r="I522" i="129" s="1"/>
  <c r="F522" i="129" a="1"/>
  <c r="F522" i="129" s="1"/>
  <c r="K522" i="129" a="1"/>
  <c r="K522" i="129" s="1"/>
  <c r="H522" i="129" a="1"/>
  <c r="H522" i="129" s="1"/>
  <c r="J530" i="129" a="1"/>
  <c r="J530" i="129" s="1"/>
  <c r="L530" i="129" a="1"/>
  <c r="L530" i="129" s="1"/>
  <c r="G499" i="129" a="1"/>
  <c r="G499" i="129" s="1"/>
  <c r="L499" i="129" a="1"/>
  <c r="L499" i="129" s="1"/>
  <c r="J499" i="129" a="1"/>
  <c r="J499" i="129" s="1"/>
  <c r="H500" i="129" a="1"/>
  <c r="H500" i="129" s="1"/>
  <c r="K500" i="129" a="1"/>
  <c r="K500" i="129" s="1"/>
  <c r="F501" i="129" a="1"/>
  <c r="F501" i="129" s="1"/>
  <c r="I501" i="129" a="1"/>
  <c r="I501" i="129" s="1"/>
  <c r="G502" i="129" a="1"/>
  <c r="G502" i="129" s="1"/>
  <c r="L502" i="129" a="1"/>
  <c r="L502" i="129" s="1"/>
  <c r="J503" i="129" a="1"/>
  <c r="J503" i="129" s="1"/>
  <c r="H504" i="129" a="1"/>
  <c r="H504" i="129" s="1"/>
  <c r="K504" i="129" a="1"/>
  <c r="K504" i="129" s="1"/>
  <c r="F505" i="129" a="1"/>
  <c r="F505" i="129" s="1"/>
  <c r="I505" i="129" a="1"/>
  <c r="I505" i="129" s="1"/>
  <c r="G506" i="129" a="1"/>
  <c r="G506" i="129" s="1"/>
  <c r="J507" i="129" a="1"/>
  <c r="J507" i="129" s="1"/>
  <c r="H508" i="129" a="1"/>
  <c r="H508" i="129" s="1"/>
  <c r="K508" i="129" a="1"/>
  <c r="K508" i="129" s="1"/>
  <c r="F509" i="129" a="1"/>
  <c r="F509" i="129" s="1"/>
  <c r="I509" i="129" a="1"/>
  <c r="I509" i="129" s="1"/>
  <c r="L510" i="129" a="1"/>
  <c r="L510" i="129" s="1"/>
  <c r="P10" i="131"/>
  <c r="M519" i="133" a="1"/>
  <c r="M519" i="133" s="1"/>
  <c r="L519" i="133" a="1"/>
  <c r="L519" i="133" s="1"/>
  <c r="J519" i="133" a="1"/>
  <c r="J519" i="133" s="1"/>
  <c r="H519" i="133" a="1"/>
  <c r="H519" i="133" s="1"/>
  <c r="F519" i="133" a="1"/>
  <c r="F519" i="133" s="1"/>
  <c r="C519" i="129"/>
  <c r="F519" i="129" s="1" a="1"/>
  <c r="F519" i="129" s="1"/>
  <c r="H499" i="129" a="1"/>
  <c r="H499" i="129" s="1"/>
  <c r="C523" i="129"/>
  <c r="H503" i="129" a="1"/>
  <c r="H503" i="129" s="1"/>
  <c r="K503" i="129" a="1"/>
  <c r="K503" i="129" s="1"/>
  <c r="C527" i="129"/>
  <c r="H507" i="129" a="1"/>
  <c r="H507" i="129" s="1"/>
  <c r="K507" i="129" a="1"/>
  <c r="K507" i="129" s="1"/>
  <c r="C520" i="129"/>
  <c r="M529" i="135" a="1"/>
  <c r="M529" i="135" s="1"/>
  <c r="K529" i="135" a="1"/>
  <c r="K529" i="135" s="1"/>
  <c r="I529" i="135" a="1"/>
  <c r="I529" i="135" s="1"/>
  <c r="G529" i="135" a="1"/>
  <c r="G529" i="135" s="1"/>
  <c r="F529" i="135" a="1"/>
  <c r="F529" i="135" s="1"/>
  <c r="H529" i="135" a="1"/>
  <c r="H529" i="135" s="1"/>
  <c r="J529" i="135" a="1"/>
  <c r="J529" i="135" s="1"/>
  <c r="L529" i="135" a="1"/>
  <c r="L529" i="135" s="1"/>
  <c r="F499" i="129" a="1"/>
  <c r="F499" i="129" s="1"/>
  <c r="I499" i="129" a="1"/>
  <c r="I499" i="129" s="1"/>
  <c r="J501" i="129" a="1"/>
  <c r="J501" i="129" s="1"/>
  <c r="H502" i="129" a="1"/>
  <c r="H502" i="129" s="1"/>
  <c r="K502" i="129" a="1"/>
  <c r="K502" i="129" s="1"/>
  <c r="F503" i="129" a="1"/>
  <c r="F503" i="129" s="1"/>
  <c r="I503" i="129" a="1"/>
  <c r="I503" i="129" s="1"/>
  <c r="J505" i="129" a="1"/>
  <c r="J505" i="129" s="1"/>
  <c r="H506" i="129" a="1"/>
  <c r="H506" i="129" s="1"/>
  <c r="K506" i="129" a="1"/>
  <c r="K506" i="129" s="1"/>
  <c r="F507" i="129" a="1"/>
  <c r="F507" i="129" s="1"/>
  <c r="I507" i="129" a="1"/>
  <c r="I507" i="129" s="1"/>
  <c r="J509" i="129" a="1"/>
  <c r="J509" i="129" s="1"/>
  <c r="C526" i="129"/>
  <c r="P18" i="131"/>
  <c r="L526" i="133" a="1"/>
  <c r="L526" i="133" s="1"/>
  <c r="J526" i="133" a="1"/>
  <c r="J526" i="133" s="1"/>
  <c r="H526" i="133" a="1"/>
  <c r="H526" i="133" s="1"/>
  <c r="F526" i="133" a="1"/>
  <c r="F526" i="133" s="1"/>
  <c r="M526" i="133" a="1"/>
  <c r="M526" i="133" s="1"/>
  <c r="K526" i="133" a="1"/>
  <c r="K526" i="133" s="1"/>
  <c r="I526" i="133" a="1"/>
  <c r="I526" i="133" s="1"/>
  <c r="G526" i="133" a="1"/>
  <c r="G526" i="133" s="1"/>
  <c r="C521" i="129"/>
  <c r="H501" i="129" a="1"/>
  <c r="H501" i="129" s="1"/>
  <c r="K501" i="129" a="1"/>
  <c r="K501" i="129" s="1"/>
  <c r="G503" i="129" a="1"/>
  <c r="G503" i="129" s="1"/>
  <c r="L503" i="129" a="1"/>
  <c r="L503" i="129" s="1"/>
  <c r="C525" i="129"/>
  <c r="H505" i="129" a="1"/>
  <c r="H505" i="129" s="1"/>
  <c r="K505" i="129" a="1"/>
  <c r="K505" i="129" s="1"/>
  <c r="G507" i="129" a="1"/>
  <c r="G507" i="129" s="1"/>
  <c r="L507" i="129" a="1"/>
  <c r="L507" i="129" s="1"/>
  <c r="C529" i="129"/>
  <c r="H509" i="129" a="1"/>
  <c r="H509" i="129" s="1"/>
  <c r="K509" i="129" a="1"/>
  <c r="K509" i="129" s="1"/>
  <c r="C524" i="129"/>
  <c r="D2" i="132"/>
  <c r="M531" i="135" a="1"/>
  <c r="M531" i="135" s="1"/>
  <c r="F531" i="135" a="1"/>
  <c r="F531" i="135" s="1"/>
  <c r="H531" i="135" a="1"/>
  <c r="H531" i="135" s="1"/>
  <c r="L522" i="137" a="1"/>
  <c r="L522" i="137" s="1"/>
  <c r="J522" i="137" a="1"/>
  <c r="J522" i="137" s="1"/>
  <c r="H522" i="137" a="1"/>
  <c r="H522" i="137" s="1"/>
  <c r="F522" i="137" a="1"/>
  <c r="F522" i="137" s="1"/>
  <c r="M522" i="137" a="1"/>
  <c r="M522" i="137" s="1"/>
  <c r="I522" i="137" a="1"/>
  <c r="I522" i="137" s="1"/>
  <c r="K522" i="137" a="1"/>
  <c r="K522" i="137" s="1"/>
  <c r="G522" i="137" a="1"/>
  <c r="G522" i="137" s="1"/>
  <c r="C530" i="131"/>
  <c r="C519" i="135"/>
  <c r="C522" i="135"/>
  <c r="C525" i="135"/>
  <c r="C530" i="135"/>
  <c r="L530" i="135" s="1" a="1"/>
  <c r="L530" i="135" s="1"/>
  <c r="F499" i="137" a="1"/>
  <c r="F499" i="137" s="1"/>
  <c r="J499" i="137" a="1"/>
  <c r="J499" i="137" s="1"/>
  <c r="G500" i="137" a="1"/>
  <c r="G500" i="137" s="1"/>
  <c r="K500" i="137" a="1"/>
  <c r="K500" i="137" s="1"/>
  <c r="K502" i="137" a="1"/>
  <c r="K502" i="137" s="1"/>
  <c r="I506" i="137" a="1"/>
  <c r="I506" i="137" s="1"/>
  <c r="F507" i="137" a="1"/>
  <c r="F507" i="137" s="1"/>
  <c r="J507" i="137" a="1"/>
  <c r="J507" i="137" s="1"/>
  <c r="G508" i="137" a="1"/>
  <c r="G508" i="137" s="1"/>
  <c r="K508" i="137" a="1"/>
  <c r="K508" i="137" s="1"/>
  <c r="C520" i="131"/>
  <c r="C522" i="131"/>
  <c r="L522" i="131" s="1" a="1"/>
  <c r="L522" i="131" s="1"/>
  <c r="C524" i="131"/>
  <c r="C526" i="131"/>
  <c r="C528" i="131"/>
  <c r="F499" i="131" a="1"/>
  <c r="F499" i="131" s="1"/>
  <c r="H499" i="131" a="1"/>
  <c r="H499" i="131" s="1"/>
  <c r="F500" i="131" a="1"/>
  <c r="F500" i="131" s="1"/>
  <c r="H500" i="131" a="1"/>
  <c r="H500" i="131" s="1"/>
  <c r="J500" i="131" a="1"/>
  <c r="J500" i="131" s="1"/>
  <c r="F501" i="131" a="1"/>
  <c r="F501" i="131" s="1"/>
  <c r="H501" i="131" a="1"/>
  <c r="H501" i="131" s="1"/>
  <c r="J501" i="131" a="1"/>
  <c r="J501" i="131" s="1"/>
  <c r="J502" i="131" a="1"/>
  <c r="J502" i="131" s="1"/>
  <c r="F503" i="131" a="1"/>
  <c r="F503" i="131" s="1"/>
  <c r="H503" i="131" a="1"/>
  <c r="H503" i="131" s="1"/>
  <c r="J503" i="131" a="1"/>
  <c r="J503" i="131" s="1"/>
  <c r="F504" i="131" a="1"/>
  <c r="F504" i="131" s="1"/>
  <c r="H504" i="131" a="1"/>
  <c r="H504" i="131" s="1"/>
  <c r="J504" i="131" a="1"/>
  <c r="J504" i="131" s="1"/>
  <c r="F505" i="131" a="1"/>
  <c r="F505" i="131" s="1"/>
  <c r="H505" i="131" a="1"/>
  <c r="H505" i="131" s="1"/>
  <c r="J505" i="131" a="1"/>
  <c r="J505" i="131" s="1"/>
  <c r="F506" i="131" a="1"/>
  <c r="F506" i="131" s="1"/>
  <c r="H506" i="131" a="1"/>
  <c r="H506" i="131" s="1"/>
  <c r="J506" i="131" a="1"/>
  <c r="J506" i="131" s="1"/>
  <c r="F507" i="131" a="1"/>
  <c r="F507" i="131" s="1"/>
  <c r="H507" i="131" a="1"/>
  <c r="H507" i="131" s="1"/>
  <c r="F508" i="131" a="1"/>
  <c r="F508" i="131" s="1"/>
  <c r="H508" i="131" a="1"/>
  <c r="H508" i="131" s="1"/>
  <c r="J508" i="131" a="1"/>
  <c r="J508" i="131" s="1"/>
  <c r="F509" i="131" a="1"/>
  <c r="F509" i="131" s="1"/>
  <c r="H509" i="131" a="1"/>
  <c r="H509" i="131" s="1"/>
  <c r="J509" i="131" a="1"/>
  <c r="J509" i="131" s="1"/>
  <c r="F510" i="131" a="1"/>
  <c r="F510" i="131" s="1"/>
  <c r="H510" i="131" a="1"/>
  <c r="H510" i="131" s="1"/>
  <c r="J510" i="131" a="1"/>
  <c r="J510" i="131" s="1"/>
  <c r="F511" i="131" a="1"/>
  <c r="F511" i="131" s="1"/>
  <c r="H511" i="131" a="1"/>
  <c r="H511" i="131" s="1"/>
  <c r="J511" i="131" a="1"/>
  <c r="J511" i="131" s="1"/>
  <c r="G499" i="135" a="1"/>
  <c r="G499" i="135" s="1"/>
  <c r="I499" i="135" a="1"/>
  <c r="I499" i="135" s="1"/>
  <c r="K499" i="135" a="1"/>
  <c r="K499" i="135" s="1"/>
  <c r="G500" i="135" a="1"/>
  <c r="G500" i="135" s="1"/>
  <c r="I500" i="135" a="1"/>
  <c r="I500" i="135" s="1"/>
  <c r="K500" i="135" a="1"/>
  <c r="K500" i="135" s="1"/>
  <c r="M500" i="135" a="1"/>
  <c r="M500" i="135" s="1"/>
  <c r="G501" i="135" a="1"/>
  <c r="G501" i="135" s="1"/>
  <c r="I501" i="135" a="1"/>
  <c r="I501" i="135" s="1"/>
  <c r="K501" i="135" a="1"/>
  <c r="K501" i="135" s="1"/>
  <c r="M501" i="135" a="1"/>
  <c r="M501" i="135" s="1"/>
  <c r="G502" i="135" a="1"/>
  <c r="G502" i="135" s="1"/>
  <c r="I502" i="135" a="1"/>
  <c r="I502" i="135" s="1"/>
  <c r="K502" i="135" a="1"/>
  <c r="K502" i="135" s="1"/>
  <c r="G503" i="135" a="1"/>
  <c r="G503" i="135" s="1"/>
  <c r="I503" i="135" a="1"/>
  <c r="I503" i="135" s="1"/>
  <c r="K503" i="135" a="1"/>
  <c r="K503" i="135" s="1"/>
  <c r="M503" i="135" a="1"/>
  <c r="M503" i="135" s="1"/>
  <c r="G505" i="135" a="1"/>
  <c r="G505" i="135" s="1"/>
  <c r="I505" i="135" a="1"/>
  <c r="I505" i="135" s="1"/>
  <c r="K505" i="135" a="1"/>
  <c r="K505" i="135" s="1"/>
  <c r="G506" i="135" a="1"/>
  <c r="G506" i="135" s="1"/>
  <c r="I506" i="135" a="1"/>
  <c r="I506" i="135" s="1"/>
  <c r="K506" i="135" a="1"/>
  <c r="K506" i="135" s="1"/>
  <c r="M506" i="135" a="1"/>
  <c r="M506" i="135" s="1"/>
  <c r="G507" i="135" a="1"/>
  <c r="G507" i="135" s="1"/>
  <c r="I507" i="135" a="1"/>
  <c r="I507" i="135" s="1"/>
  <c r="K507" i="135" a="1"/>
  <c r="K507" i="135" s="1"/>
  <c r="I508" i="135" a="1"/>
  <c r="I508" i="135" s="1"/>
  <c r="G509" i="135" a="1"/>
  <c r="G509" i="135" s="1"/>
  <c r="I509" i="135" a="1"/>
  <c r="I509" i="135" s="1"/>
  <c r="K509" i="135" a="1"/>
  <c r="K509" i="135" s="1"/>
  <c r="M509" i="135" a="1"/>
  <c r="M509" i="135" s="1"/>
  <c r="G510" i="135" a="1"/>
  <c r="G510" i="135" s="1"/>
  <c r="I510" i="135" a="1"/>
  <c r="I510" i="135" s="1"/>
  <c r="K510" i="135" a="1"/>
  <c r="K510" i="135" s="1"/>
  <c r="G511" i="135" a="1"/>
  <c r="G511" i="135" s="1"/>
  <c r="I511" i="135" a="1"/>
  <c r="I511" i="135" s="1"/>
  <c r="K511" i="135" a="1"/>
  <c r="K511" i="135" s="1"/>
  <c r="M511" i="135" a="1"/>
  <c r="M511" i="135" s="1"/>
  <c r="A1" i="137"/>
  <c r="H6" i="136"/>
  <c r="B5" i="136"/>
  <c r="D2" i="136"/>
  <c r="K499" i="137" a="1"/>
  <c r="K499" i="137" s="1"/>
  <c r="H502" i="137" a="1"/>
  <c r="H502" i="137" s="1"/>
  <c r="L502" i="137" a="1"/>
  <c r="L502" i="137" s="1"/>
  <c r="C523" i="137"/>
  <c r="L503" i="137" a="1"/>
  <c r="L503" i="137" s="1"/>
  <c r="G503" i="137" a="1"/>
  <c r="G503" i="137" s="1"/>
  <c r="I503" i="137" a="1"/>
  <c r="I503" i="137" s="1"/>
  <c r="M503" i="137" a="1"/>
  <c r="M503" i="137" s="1"/>
  <c r="K507" i="137" a="1"/>
  <c r="K507" i="137" s="1"/>
  <c r="M500" i="137" a="1"/>
  <c r="M500" i="137" s="1"/>
  <c r="J500" i="137" a="1"/>
  <c r="J500" i="137" s="1"/>
  <c r="C520" i="137"/>
  <c r="I500" i="137" a="1"/>
  <c r="I500" i="137" s="1"/>
  <c r="L500" i="137" a="1"/>
  <c r="L500" i="137" s="1"/>
  <c r="I502" i="137" a="1"/>
  <c r="I502" i="137" s="1"/>
  <c r="F502" i="137" a="1"/>
  <c r="F502" i="137" s="1"/>
  <c r="M502" i="137" a="1"/>
  <c r="M502" i="137" s="1"/>
  <c r="M508" i="137" a="1"/>
  <c r="M508" i="137" s="1"/>
  <c r="J508" i="137" a="1"/>
  <c r="J508" i="137" s="1"/>
  <c r="C528" i="137"/>
  <c r="I508" i="137" a="1"/>
  <c r="I508" i="137" s="1"/>
  <c r="L508" i="137" a="1"/>
  <c r="L508" i="137" s="1"/>
  <c r="C526" i="137"/>
  <c r="C519" i="137"/>
  <c r="H519" i="137" s="1" a="1"/>
  <c r="H519" i="137" s="1"/>
  <c r="L499" i="137" a="1"/>
  <c r="L499" i="137" s="1"/>
  <c r="G499" i="137" a="1"/>
  <c r="G499" i="137" s="1"/>
  <c r="I499" i="137" a="1"/>
  <c r="I499" i="137" s="1"/>
  <c r="M499" i="137" a="1"/>
  <c r="M499" i="137" s="1"/>
  <c r="C527" i="137"/>
  <c r="M527" i="137" s="1" a="1"/>
  <c r="M527" i="137" s="1"/>
  <c r="L507" i="137" a="1"/>
  <c r="L507" i="137" s="1"/>
  <c r="G507" i="137" a="1"/>
  <c r="G507" i="137" s="1"/>
  <c r="I507" i="137" a="1"/>
  <c r="I507" i="137" s="1"/>
  <c r="M507" i="137" a="1"/>
  <c r="M507" i="137" s="1"/>
  <c r="L524" i="139" a="1"/>
  <c r="L524" i="139" s="1"/>
  <c r="J524" i="139" a="1"/>
  <c r="J524" i="139" s="1"/>
  <c r="H524" i="139" a="1"/>
  <c r="H524" i="139" s="1"/>
  <c r="F524" i="139" a="1"/>
  <c r="F524" i="139" s="1"/>
  <c r="M524" i="139" a="1"/>
  <c r="M524" i="139" s="1"/>
  <c r="I524" i="139" a="1"/>
  <c r="I524" i="139" s="1"/>
  <c r="K524" i="139" a="1"/>
  <c r="K524" i="139" s="1"/>
  <c r="L502" i="139" a="1"/>
  <c r="L502" i="139" s="1"/>
  <c r="J502" i="139" a="1"/>
  <c r="J502" i="139" s="1"/>
  <c r="F502" i="139" a="1"/>
  <c r="F502" i="139" s="1"/>
  <c r="C522" i="139"/>
  <c r="I502" i="139" a="1"/>
  <c r="I502" i="139" s="1"/>
  <c r="H510" i="137" a="1"/>
  <c r="H510" i="137" s="1"/>
  <c r="K510" i="137" a="1"/>
  <c r="K510" i="137" s="1"/>
  <c r="D1" i="139"/>
  <c r="H527" i="139" a="1"/>
  <c r="H527" i="139" s="1"/>
  <c r="C521" i="137"/>
  <c r="M521" i="137" s="1" a="1"/>
  <c r="M521" i="137" s="1"/>
  <c r="H501" i="137" a="1"/>
  <c r="H501" i="137" s="1"/>
  <c r="K501" i="137" a="1"/>
  <c r="K501" i="137" s="1"/>
  <c r="C529" i="137"/>
  <c r="H509" i="137" a="1"/>
  <c r="H509" i="137" s="1"/>
  <c r="K509" i="137" a="1"/>
  <c r="K509" i="137" s="1"/>
  <c r="F510" i="137" a="1"/>
  <c r="F510" i="137" s="1"/>
  <c r="I510" i="137" a="1"/>
  <c r="I510" i="137" s="1"/>
  <c r="G511" i="137" a="1"/>
  <c r="G511" i="137" s="1"/>
  <c r="L511" i="137" a="1"/>
  <c r="L511" i="137" s="1"/>
  <c r="M510" i="139" a="1"/>
  <c r="M510" i="139" s="1"/>
  <c r="L501" i="139" a="1"/>
  <c r="L501" i="139" s="1"/>
  <c r="J501" i="139" a="1"/>
  <c r="J501" i="139" s="1"/>
  <c r="H501" i="139" a="1"/>
  <c r="H501" i="139" s="1"/>
  <c r="F501" i="139" a="1"/>
  <c r="F501" i="139" s="1"/>
  <c r="H505" i="139" a="1"/>
  <c r="H505" i="139" s="1"/>
  <c r="F505" i="139" a="1"/>
  <c r="F505" i="139" s="1"/>
  <c r="L509" i="139" a="1"/>
  <c r="L509" i="139" s="1"/>
  <c r="J509" i="139" a="1"/>
  <c r="J509" i="139" s="1"/>
  <c r="H509" i="139" a="1"/>
  <c r="H509" i="139" s="1"/>
  <c r="F509" i="139" a="1"/>
  <c r="F509" i="139" s="1"/>
  <c r="K509" i="139" a="1"/>
  <c r="K509" i="139" s="1"/>
  <c r="M522" i="141" a="1"/>
  <c r="M522" i="141" s="1"/>
  <c r="I501" i="139" a="1"/>
  <c r="I501" i="139" s="1"/>
  <c r="L504" i="139" a="1"/>
  <c r="L504" i="139" s="1"/>
  <c r="J504" i="139" a="1"/>
  <c r="J504" i="139" s="1"/>
  <c r="H504" i="139" a="1"/>
  <c r="H504" i="139" s="1"/>
  <c r="F504" i="139" a="1"/>
  <c r="F504" i="139" s="1"/>
  <c r="K504" i="139" a="1"/>
  <c r="K504" i="139" s="1"/>
  <c r="L508" i="139" a="1"/>
  <c r="L508" i="139" s="1"/>
  <c r="J508" i="139" a="1"/>
  <c r="J508" i="139" s="1"/>
  <c r="H508" i="139" a="1"/>
  <c r="H508" i="139" s="1"/>
  <c r="F508" i="139" a="1"/>
  <c r="F508" i="139" s="1"/>
  <c r="K508" i="139" a="1"/>
  <c r="K508" i="139" s="1"/>
  <c r="I509" i="139" a="1"/>
  <c r="I509" i="139" s="1"/>
  <c r="J522" i="141" a="1"/>
  <c r="J522" i="141" s="1"/>
  <c r="J530" i="141" a="1"/>
  <c r="J530" i="141" s="1"/>
  <c r="D2" i="143"/>
  <c r="D1" i="143"/>
  <c r="L499" i="139" a="1"/>
  <c r="L499" i="139" s="1"/>
  <c r="J499" i="139" a="1"/>
  <c r="J499" i="139" s="1"/>
  <c r="H499" i="139" a="1"/>
  <c r="H499" i="139" s="1"/>
  <c r="G501" i="139" a="1"/>
  <c r="G501" i="139" s="1"/>
  <c r="L503" i="139" a="1"/>
  <c r="L503" i="139" s="1"/>
  <c r="J503" i="139" a="1"/>
  <c r="J503" i="139" s="1"/>
  <c r="H503" i="139" a="1"/>
  <c r="H503" i="139" s="1"/>
  <c r="F503" i="139" a="1"/>
  <c r="F503" i="139" s="1"/>
  <c r="K503" i="139" a="1"/>
  <c r="K503" i="139" s="1"/>
  <c r="I504" i="139" a="1"/>
  <c r="I504" i="139" s="1"/>
  <c r="I508" i="139" a="1"/>
  <c r="I508" i="139" s="1"/>
  <c r="G509" i="139" a="1"/>
  <c r="G509" i="139" s="1"/>
  <c r="C520" i="139"/>
  <c r="I520" i="139" s="1" a="1"/>
  <c r="I520" i="139" s="1"/>
  <c r="C523" i="139"/>
  <c r="C528" i="139"/>
  <c r="H6" i="140"/>
  <c r="B5" i="140"/>
  <c r="D2" i="140"/>
  <c r="A1" i="141"/>
  <c r="P19" i="141"/>
  <c r="G522" i="141" a="1"/>
  <c r="G522" i="141" s="1"/>
  <c r="L502" i="143" a="1"/>
  <c r="L502" i="143" s="1"/>
  <c r="J502" i="143" a="1"/>
  <c r="J502" i="143" s="1"/>
  <c r="H502" i="143" a="1"/>
  <c r="H502" i="143" s="1"/>
  <c r="F502" i="143" a="1"/>
  <c r="F502" i="143" s="1"/>
  <c r="C526" i="143"/>
  <c r="L506" i="143" a="1"/>
  <c r="L506" i="143" s="1"/>
  <c r="J506" i="143" a="1"/>
  <c r="J506" i="143" s="1"/>
  <c r="F506" i="143" a="1"/>
  <c r="F506" i="143" s="1"/>
  <c r="K506" i="143" a="1"/>
  <c r="K506" i="143" s="1"/>
  <c r="C530" i="143"/>
  <c r="G530" i="143" s="1" a="1"/>
  <c r="G530" i="143" s="1"/>
  <c r="L510" i="143" a="1"/>
  <c r="L510" i="143" s="1"/>
  <c r="J510" i="143" a="1"/>
  <c r="J510" i="143" s="1"/>
  <c r="H510" i="143" a="1"/>
  <c r="H510" i="143" s="1"/>
  <c r="F510" i="143" a="1"/>
  <c r="F510" i="143" s="1"/>
  <c r="K510" i="143" a="1"/>
  <c r="K510" i="143" s="1"/>
  <c r="D1" i="145"/>
  <c r="D2" i="145"/>
  <c r="L520" i="145" a="1"/>
  <c r="L520" i="145" s="1"/>
  <c r="I520" i="145" a="1"/>
  <c r="I520" i="145" s="1"/>
  <c r="K520" i="145" a="1"/>
  <c r="K520" i="145" s="1"/>
  <c r="F520" i="145" a="1"/>
  <c r="F520" i="145" s="1"/>
  <c r="M520" i="145" a="1"/>
  <c r="M520" i="145" s="1"/>
  <c r="H520" i="145" a="1"/>
  <c r="H520" i="145" s="1"/>
  <c r="J520" i="145" a="1"/>
  <c r="J520" i="145" s="1"/>
  <c r="G520" i="145" a="1"/>
  <c r="G520" i="145" s="1"/>
  <c r="C521" i="143"/>
  <c r="L501" i="143" a="1"/>
  <c r="L501" i="143" s="1"/>
  <c r="J501" i="143" a="1"/>
  <c r="J501" i="143" s="1"/>
  <c r="H501" i="143" a="1"/>
  <c r="H501" i="143" s="1"/>
  <c r="F501" i="143" a="1"/>
  <c r="F501" i="143" s="1"/>
  <c r="K501" i="143" a="1"/>
  <c r="K501" i="143" s="1"/>
  <c r="F505" i="143" a="1"/>
  <c r="F505" i="143" s="1"/>
  <c r="K505" i="143" a="1"/>
  <c r="K505" i="143" s="1"/>
  <c r="I506" i="143" a="1"/>
  <c r="I506" i="143" s="1"/>
  <c r="C529" i="143"/>
  <c r="F529" i="143" s="1" a="1"/>
  <c r="F529" i="143" s="1"/>
  <c r="L509" i="143" a="1"/>
  <c r="L509" i="143" s="1"/>
  <c r="J509" i="143" a="1"/>
  <c r="J509" i="143" s="1"/>
  <c r="H509" i="143" a="1"/>
  <c r="H509" i="143" s="1"/>
  <c r="F509" i="143" a="1"/>
  <c r="F509" i="143" s="1"/>
  <c r="K509" i="143" a="1"/>
  <c r="K509" i="143" s="1"/>
  <c r="I510" i="143" a="1"/>
  <c r="I510" i="143" s="1"/>
  <c r="C520" i="143"/>
  <c r="J520" i="143" s="1" a="1"/>
  <c r="J520" i="143" s="1"/>
  <c r="L500" i="143" a="1"/>
  <c r="L500" i="143" s="1"/>
  <c r="J500" i="143" a="1"/>
  <c r="J500" i="143" s="1"/>
  <c r="H500" i="143" a="1"/>
  <c r="H500" i="143" s="1"/>
  <c r="F500" i="143" a="1"/>
  <c r="F500" i="143" s="1"/>
  <c r="K500" i="143" a="1"/>
  <c r="K500" i="143" s="1"/>
  <c r="J504" i="143" a="1"/>
  <c r="J504" i="143" s="1"/>
  <c r="H504" i="143" a="1"/>
  <c r="H504" i="143" s="1"/>
  <c r="K504" i="143" a="1"/>
  <c r="K504" i="143" s="1"/>
  <c r="G506" i="143" a="1"/>
  <c r="G506" i="143" s="1"/>
  <c r="G510" i="143" a="1"/>
  <c r="G510" i="143" s="1"/>
  <c r="C519" i="143"/>
  <c r="K519" i="143" s="1" a="1"/>
  <c r="K519" i="143" s="1"/>
  <c r="L499" i="143" a="1"/>
  <c r="L499" i="143" s="1"/>
  <c r="J499" i="143" a="1"/>
  <c r="J499" i="143" s="1"/>
  <c r="F499" i="143" a="1"/>
  <c r="F499" i="143" s="1"/>
  <c r="K499" i="143" a="1"/>
  <c r="K499" i="143" s="1"/>
  <c r="I500" i="143" a="1"/>
  <c r="I500" i="143" s="1"/>
  <c r="M502" i="143" a="1"/>
  <c r="M502" i="143" s="1"/>
  <c r="F503" i="143" a="1"/>
  <c r="F503" i="143" s="1"/>
  <c r="I504" i="143" a="1"/>
  <c r="I504" i="143" s="1"/>
  <c r="M506" i="143" a="1"/>
  <c r="M506" i="143" s="1"/>
  <c r="C527" i="143"/>
  <c r="M527" i="143" s="1" a="1"/>
  <c r="M527" i="143" s="1"/>
  <c r="L507" i="143" a="1"/>
  <c r="L507" i="143" s="1"/>
  <c r="J507" i="143" a="1"/>
  <c r="J507" i="143" s="1"/>
  <c r="H507" i="143" a="1"/>
  <c r="H507" i="143" s="1"/>
  <c r="F507" i="143" a="1"/>
  <c r="F507" i="143" s="1"/>
  <c r="M510" i="143" a="1"/>
  <c r="M510" i="143" s="1"/>
  <c r="J511" i="143" a="1"/>
  <c r="J511" i="143" s="1"/>
  <c r="H511" i="143" a="1"/>
  <c r="H511" i="143" s="1"/>
  <c r="D2" i="144"/>
  <c r="B5" i="144"/>
  <c r="H6" i="144"/>
  <c r="H6" i="146"/>
  <c r="B5" i="146"/>
  <c r="D2" i="146"/>
  <c r="D2" i="149"/>
  <c r="D1" i="149"/>
  <c r="I531" i="147" a="1"/>
  <c r="I531" i="147" s="1"/>
  <c r="L531" i="147" a="1"/>
  <c r="L531" i="147" s="1"/>
  <c r="G531" i="147" a="1"/>
  <c r="G531" i="147" s="1"/>
  <c r="P14" i="149"/>
  <c r="P30" i="149"/>
  <c r="C519" i="149"/>
  <c r="M519" i="149" s="1" a="1"/>
  <c r="M519" i="149" s="1"/>
  <c r="C525" i="149"/>
  <c r="L525" i="149" s="1" a="1"/>
  <c r="L525" i="149" s="1"/>
  <c r="G499" i="149" a="1"/>
  <c r="G499" i="149" s="1"/>
  <c r="I499" i="149" a="1"/>
  <c r="I499" i="149" s="1"/>
  <c r="K499" i="149" a="1"/>
  <c r="K499" i="149" s="1"/>
  <c r="M499" i="149" a="1"/>
  <c r="M499" i="149" s="1"/>
  <c r="M501" i="149" a="1"/>
  <c r="M501" i="149" s="1"/>
  <c r="G503" i="149" a="1"/>
  <c r="G503" i="149" s="1"/>
  <c r="I503" i="149" a="1"/>
  <c r="I503" i="149" s="1"/>
  <c r="K503" i="149" a="1"/>
  <c r="K503" i="149" s="1"/>
  <c r="M503" i="149" a="1"/>
  <c r="M503" i="149" s="1"/>
  <c r="G504" i="149" a="1"/>
  <c r="G504" i="149" s="1"/>
  <c r="I504" i="149" a="1"/>
  <c r="I504" i="149" s="1"/>
  <c r="K504" i="149" a="1"/>
  <c r="K504" i="149" s="1"/>
  <c r="M504" i="149" a="1"/>
  <c r="M504" i="149" s="1"/>
  <c r="G505" i="149" a="1"/>
  <c r="G505" i="149" s="1"/>
  <c r="I505" i="149" a="1"/>
  <c r="I505" i="149" s="1"/>
  <c r="K505" i="149" a="1"/>
  <c r="K505" i="149" s="1"/>
  <c r="M505" i="149" a="1"/>
  <c r="M505" i="149" s="1"/>
  <c r="G506" i="149" a="1"/>
  <c r="G506" i="149" s="1"/>
  <c r="I506" i="149" a="1"/>
  <c r="I506" i="149" s="1"/>
  <c r="K506" i="149" a="1"/>
  <c r="K506" i="149" s="1"/>
  <c r="M506" i="149" a="1"/>
  <c r="M506" i="149" s="1"/>
  <c r="I507" i="149" a="1"/>
  <c r="I507" i="149" s="1"/>
  <c r="K507" i="149" a="1"/>
  <c r="K507" i="149" s="1"/>
  <c r="M507" i="149" a="1"/>
  <c r="M507" i="149" s="1"/>
  <c r="G508" i="149" a="1"/>
  <c r="G508" i="149" s="1"/>
  <c r="I508" i="149" a="1"/>
  <c r="I508" i="149" s="1"/>
  <c r="K508" i="149" a="1"/>
  <c r="K508" i="149" s="1"/>
  <c r="M508" i="149" a="1"/>
  <c r="M508" i="149" s="1"/>
  <c r="G509" i="149" a="1"/>
  <c r="G509" i="149" s="1"/>
  <c r="K510" i="149" a="1"/>
  <c r="K510" i="149" s="1"/>
  <c r="M510" i="149" a="1"/>
  <c r="M510" i="149" s="1"/>
  <c r="G511" i="149" a="1"/>
  <c r="G511" i="149" s="1"/>
  <c r="I511" i="149" a="1"/>
  <c r="I511" i="149" s="1"/>
  <c r="K511" i="149" a="1"/>
  <c r="K511" i="149" s="1"/>
  <c r="M511" i="149" a="1"/>
  <c r="M511" i="149" s="1"/>
  <c r="C524" i="149"/>
  <c r="M524" i="149" s="1" a="1"/>
  <c r="M524" i="149" s="1"/>
  <c r="I523" i="149" a="1"/>
  <c r="I523" i="149" s="1"/>
  <c r="G523" i="149" a="1"/>
  <c r="G523" i="149" s="1"/>
  <c r="F523" i="149" a="1"/>
  <c r="F523" i="149" s="1"/>
  <c r="H523" i="149" a="1"/>
  <c r="H523" i="149" s="1"/>
  <c r="L526" i="149" a="1"/>
  <c r="L526" i="149" s="1"/>
  <c r="J526" i="149" a="1"/>
  <c r="J526" i="149" s="1"/>
  <c r="H526" i="149" a="1"/>
  <c r="H526" i="149" s="1"/>
  <c r="F526" i="149" a="1"/>
  <c r="F526" i="149" s="1"/>
  <c r="K526" i="149" a="1"/>
  <c r="K526" i="149" s="1"/>
  <c r="M526" i="149" a="1"/>
  <c r="M526" i="149" s="1"/>
  <c r="G531" i="149" a="1"/>
  <c r="G531" i="149" s="1"/>
  <c r="C521" i="149"/>
  <c r="J523" i="149" a="1"/>
  <c r="J523" i="149" s="1"/>
  <c r="C530" i="149"/>
  <c r="L530" i="149" s="1" a="1"/>
  <c r="L530" i="149" s="1"/>
  <c r="B6" i="150"/>
  <c r="H6" i="150"/>
  <c r="B4" i="150"/>
  <c r="B5" i="150"/>
  <c r="A1" i="151"/>
  <c r="D2" i="150"/>
  <c r="J499" i="149" a="1"/>
  <c r="J499" i="149" s="1"/>
  <c r="H501" i="149" a="1"/>
  <c r="H501" i="149" s="1"/>
  <c r="J501" i="149" a="1"/>
  <c r="J501" i="149" s="1"/>
  <c r="F503" i="149" a="1"/>
  <c r="F503" i="149" s="1"/>
  <c r="H503" i="149" a="1"/>
  <c r="H503" i="149" s="1"/>
  <c r="J503" i="149" a="1"/>
  <c r="J503" i="149" s="1"/>
  <c r="L503" i="149" a="1"/>
  <c r="L503" i="149" s="1"/>
  <c r="F504" i="149" a="1"/>
  <c r="F504" i="149" s="1"/>
  <c r="H504" i="149" a="1"/>
  <c r="H504" i="149" s="1"/>
  <c r="J504" i="149" a="1"/>
  <c r="J504" i="149" s="1"/>
  <c r="F505" i="149" a="1"/>
  <c r="F505" i="149" s="1"/>
  <c r="H505" i="149" a="1"/>
  <c r="H505" i="149" s="1"/>
  <c r="J505" i="149" a="1"/>
  <c r="J505" i="149" s="1"/>
  <c r="F506" i="149" a="1"/>
  <c r="F506" i="149" s="1"/>
  <c r="H506" i="149" a="1"/>
  <c r="H506" i="149" s="1"/>
  <c r="J506" i="149" a="1"/>
  <c r="J506" i="149" s="1"/>
  <c r="L506" i="149" a="1"/>
  <c r="L506" i="149" s="1"/>
  <c r="F507" i="149" a="1"/>
  <c r="F507" i="149" s="1"/>
  <c r="H507" i="149" a="1"/>
  <c r="H507" i="149" s="1"/>
  <c r="J507" i="149" a="1"/>
  <c r="J507" i="149" s="1"/>
  <c r="L507" i="149" a="1"/>
  <c r="L507" i="149" s="1"/>
  <c r="L509" i="149" a="1"/>
  <c r="L509" i="149" s="1"/>
  <c r="F510" i="149" a="1"/>
  <c r="F510" i="149" s="1"/>
  <c r="H510" i="149" a="1"/>
  <c r="H510" i="149" s="1"/>
  <c r="J510" i="149" a="1"/>
  <c r="J510" i="149" s="1"/>
  <c r="F511" i="149" a="1"/>
  <c r="F511" i="149" s="1"/>
  <c r="H511" i="149" a="1"/>
  <c r="H511" i="149" s="1"/>
  <c r="J511" i="149" a="1"/>
  <c r="J511" i="149" s="1"/>
  <c r="L511" i="149" a="1"/>
  <c r="L511" i="149" s="1"/>
  <c r="P9" i="151"/>
  <c r="C521" i="151"/>
  <c r="M521" i="151" s="1" a="1"/>
  <c r="M521" i="151" s="1"/>
  <c r="M501" i="151" a="1"/>
  <c r="M501" i="151" s="1"/>
  <c r="J501" i="151" a="1"/>
  <c r="J501" i="151" s="1"/>
  <c r="I501" i="151" a="1"/>
  <c r="I501" i="151" s="1"/>
  <c r="L501" i="151" a="1"/>
  <c r="L501" i="151" s="1"/>
  <c r="P8" i="151"/>
  <c r="C519" i="151"/>
  <c r="K519" i="151" s="1" a="1"/>
  <c r="K519" i="151" s="1"/>
  <c r="G501" i="151" a="1"/>
  <c r="G501" i="151" s="1"/>
  <c r="K501" i="151" a="1"/>
  <c r="K501" i="151" s="1"/>
  <c r="C523" i="151"/>
  <c r="H523" i="151" s="1" a="1"/>
  <c r="H523" i="151" s="1"/>
  <c r="I503" i="151" a="1"/>
  <c r="I503" i="151" s="1"/>
  <c r="F503" i="151" a="1"/>
  <c r="F503" i="151" s="1"/>
  <c r="M503" i="151" a="1"/>
  <c r="M503" i="151" s="1"/>
  <c r="J503" i="151" a="1"/>
  <c r="J503" i="151" s="1"/>
  <c r="K503" i="151" a="1"/>
  <c r="K503" i="151" s="1"/>
  <c r="C524" i="151"/>
  <c r="M504" i="151" a="1"/>
  <c r="M504" i="151" s="1"/>
  <c r="C525" i="151"/>
  <c r="K525" i="151" s="1" a="1"/>
  <c r="K525" i="151" s="1"/>
  <c r="M505" i="151" a="1"/>
  <c r="M505" i="151" s="1"/>
  <c r="K505" i="151" a="1"/>
  <c r="K505" i="151" s="1"/>
  <c r="I505" i="151" a="1"/>
  <c r="I505" i="151" s="1"/>
  <c r="G505" i="151" a="1"/>
  <c r="G505" i="151" s="1"/>
  <c r="C522" i="151"/>
  <c r="I522" i="151" s="1" a="1"/>
  <c r="I522" i="151" s="1"/>
  <c r="H502" i="151" a="1"/>
  <c r="H502" i="151" s="1"/>
  <c r="K502" i="151" a="1"/>
  <c r="K502" i="151" s="1"/>
  <c r="C526" i="151"/>
  <c r="L526" i="151" s="1" a="1"/>
  <c r="L526" i="151" s="1"/>
  <c r="M506" i="151" a="1"/>
  <c r="M506" i="151" s="1"/>
  <c r="K506" i="151" a="1"/>
  <c r="K506" i="151" s="1"/>
  <c r="H530" i="151" a="1"/>
  <c r="H530" i="151" s="1"/>
  <c r="F530" i="151" a="1"/>
  <c r="F530" i="151" s="1"/>
  <c r="G530" i="151" a="1"/>
  <c r="G530" i="151" s="1"/>
  <c r="H524" i="118" a="1"/>
  <c r="H524" i="118" s="1"/>
  <c r="C523" i="118"/>
  <c r="C520" i="118"/>
  <c r="C528" i="118"/>
  <c r="K506" i="118" a="1"/>
  <c r="K506" i="118" s="1"/>
  <c r="C526" i="118"/>
  <c r="H526" i="118" s="1" a="1"/>
  <c r="H526" i="118" s="1"/>
  <c r="F499" i="120" a="1"/>
  <c r="F499" i="120" s="1"/>
  <c r="K499" i="120" a="1"/>
  <c r="K499" i="120" s="1"/>
  <c r="C521" i="120"/>
  <c r="K521" i="120" s="1" a="1"/>
  <c r="K521" i="120" s="1"/>
  <c r="M501" i="120" a="1"/>
  <c r="M501" i="120" s="1"/>
  <c r="J501" i="120" a="1"/>
  <c r="J501" i="120" s="1"/>
  <c r="L501" i="120" a="1"/>
  <c r="L501" i="120" s="1"/>
  <c r="G501" i="120" a="1"/>
  <c r="G501" i="120" s="1"/>
  <c r="I501" i="120" a="1"/>
  <c r="I501" i="120" s="1"/>
  <c r="J500" i="118" a="1"/>
  <c r="J500" i="118" s="1"/>
  <c r="C521" i="118"/>
  <c r="H501" i="118" a="1"/>
  <c r="H501" i="118" s="1"/>
  <c r="K501" i="118" a="1"/>
  <c r="K501" i="118" s="1"/>
  <c r="L503" i="118" a="1"/>
  <c r="L503" i="118" s="1"/>
  <c r="J508" i="118" a="1"/>
  <c r="J508" i="118" s="1"/>
  <c r="M528" i="120" a="1"/>
  <c r="M528" i="120" s="1"/>
  <c r="I528" i="120" a="1"/>
  <c r="I528" i="120" s="1"/>
  <c r="H500" i="118" a="1"/>
  <c r="H500" i="118" s="1"/>
  <c r="K500" i="118" a="1"/>
  <c r="K500" i="118" s="1"/>
  <c r="K504" i="118" a="1"/>
  <c r="K504" i="118" s="1"/>
  <c r="L506" i="118" a="1"/>
  <c r="L506" i="118" s="1"/>
  <c r="H508" i="118" a="1"/>
  <c r="H508" i="118" s="1"/>
  <c r="K508" i="118" a="1"/>
  <c r="K508" i="118" s="1"/>
  <c r="J511" i="118" a="1"/>
  <c r="J511" i="118" s="1"/>
  <c r="M511" i="118" a="1"/>
  <c r="M511" i="118" s="1"/>
  <c r="K501" i="120" a="1"/>
  <c r="K501" i="120" s="1"/>
  <c r="H500" i="120" a="1"/>
  <c r="H500" i="120" s="1"/>
  <c r="K500" i="120" a="1"/>
  <c r="K500" i="120" s="1"/>
  <c r="F510" i="120" a="1"/>
  <c r="F510" i="120" s="1"/>
  <c r="J510" i="120" a="1"/>
  <c r="J510" i="120" s="1"/>
  <c r="C524" i="120"/>
  <c r="M524" i="120" s="1" a="1"/>
  <c r="M524" i="120" s="1"/>
  <c r="H503" i="120" a="1"/>
  <c r="H503" i="120" s="1"/>
  <c r="K503" i="120" a="1"/>
  <c r="K503" i="120" s="1"/>
  <c r="M507" i="120" a="1"/>
  <c r="M507" i="120" s="1"/>
  <c r="K507" i="120" a="1"/>
  <c r="K507" i="120" s="1"/>
  <c r="G507" i="120" a="1"/>
  <c r="G507" i="120" s="1"/>
  <c r="I511" i="120" a="1"/>
  <c r="I511" i="120" s="1"/>
  <c r="G511" i="120" a="1"/>
  <c r="G511" i="120" s="1"/>
  <c r="C531" i="120"/>
  <c r="L531" i="120" s="1" a="1"/>
  <c r="L531" i="120" s="1"/>
  <c r="C520" i="120"/>
  <c r="K520" i="120" s="1" a="1"/>
  <c r="K520" i="120" s="1"/>
  <c r="I526" i="120" a="1"/>
  <c r="I526" i="120" s="1"/>
  <c r="D1" i="122"/>
  <c r="G500" i="120" a="1"/>
  <c r="G500" i="120" s="1"/>
  <c r="L500" i="120" a="1"/>
  <c r="L500" i="120" s="1"/>
  <c r="F503" i="120" a="1"/>
  <c r="F503" i="120" s="1"/>
  <c r="I503" i="120" a="1"/>
  <c r="I503" i="120" s="1"/>
  <c r="F507" i="120" a="1"/>
  <c r="F507" i="120" s="1"/>
  <c r="H508" i="120" a="1"/>
  <c r="H508" i="120" s="1"/>
  <c r="H510" i="120" a="1"/>
  <c r="H510" i="120" s="1"/>
  <c r="K505" i="120" a="1"/>
  <c r="K505" i="120" s="1"/>
  <c r="M508" i="120" a="1"/>
  <c r="M508" i="120" s="1"/>
  <c r="K508" i="120" a="1"/>
  <c r="K508" i="120" s="1"/>
  <c r="I508" i="120" a="1"/>
  <c r="I508" i="120" s="1"/>
  <c r="G508" i="120" a="1"/>
  <c r="G508" i="120" s="1"/>
  <c r="M510" i="120" a="1"/>
  <c r="M510" i="120" s="1"/>
  <c r="K510" i="120" a="1"/>
  <c r="K510" i="120" s="1"/>
  <c r="I510" i="120" a="1"/>
  <c r="I510" i="120" s="1"/>
  <c r="G510" i="120" a="1"/>
  <c r="G510" i="120" s="1"/>
  <c r="C530" i="120"/>
  <c r="C519" i="122"/>
  <c r="K519" i="122" s="1" a="1"/>
  <c r="K519" i="122" s="1"/>
  <c r="C523" i="122"/>
  <c r="A1" i="124"/>
  <c r="B4" i="123"/>
  <c r="H6" i="123"/>
  <c r="B5" i="123"/>
  <c r="D2" i="123"/>
  <c r="B6" i="123"/>
  <c r="P9" i="124"/>
  <c r="P33" i="124"/>
  <c r="F499" i="122" a="1"/>
  <c r="F499" i="122" s="1"/>
  <c r="H499" i="122" a="1"/>
  <c r="H499" i="122" s="1"/>
  <c r="J499" i="122" a="1"/>
  <c r="J499" i="122" s="1"/>
  <c r="F500" i="122" a="1"/>
  <c r="F500" i="122" s="1"/>
  <c r="H500" i="122" a="1"/>
  <c r="H500" i="122" s="1"/>
  <c r="J500" i="122" a="1"/>
  <c r="J500" i="122" s="1"/>
  <c r="L500" i="122" a="1"/>
  <c r="L500" i="122" s="1"/>
  <c r="F501" i="122" a="1"/>
  <c r="F501" i="122" s="1"/>
  <c r="H501" i="122" a="1"/>
  <c r="H501" i="122" s="1"/>
  <c r="J501" i="122" a="1"/>
  <c r="J501" i="122" s="1"/>
  <c r="L501" i="122" a="1"/>
  <c r="L501" i="122" s="1"/>
  <c r="H503" i="122" a="1"/>
  <c r="H503" i="122" s="1"/>
  <c r="K524" i="122" a="1"/>
  <c r="K524" i="122" s="1"/>
  <c r="L524" i="122" a="1"/>
  <c r="L524" i="122" s="1"/>
  <c r="J524" i="122" a="1"/>
  <c r="J524" i="122" s="1"/>
  <c r="H524" i="122" a="1"/>
  <c r="H524" i="122" s="1"/>
  <c r="F524" i="122" a="1"/>
  <c r="F524" i="122" s="1"/>
  <c r="C521" i="122"/>
  <c r="F521" i="122" s="1" a="1"/>
  <c r="F521" i="122" s="1"/>
  <c r="L499" i="124" a="1"/>
  <c r="L499" i="124" s="1"/>
  <c r="J499" i="124" a="1"/>
  <c r="J499" i="124" s="1"/>
  <c r="H499" i="124" a="1"/>
  <c r="H499" i="124" s="1"/>
  <c r="F499" i="124" a="1"/>
  <c r="F499" i="124" s="1"/>
  <c r="M499" i="124" a="1"/>
  <c r="M499" i="124" s="1"/>
  <c r="K499" i="124" a="1"/>
  <c r="K499" i="124" s="1"/>
  <c r="I499" i="124" a="1"/>
  <c r="I499" i="124" s="1"/>
  <c r="G499" i="124" a="1"/>
  <c r="G499" i="124" s="1"/>
  <c r="C519" i="124"/>
  <c r="L503" i="124" a="1"/>
  <c r="L503" i="124" s="1"/>
  <c r="F503" i="124" a="1"/>
  <c r="F503" i="124" s="1"/>
  <c r="M503" i="124" a="1"/>
  <c r="M503" i="124" s="1"/>
  <c r="K503" i="124" a="1"/>
  <c r="K503" i="124" s="1"/>
  <c r="I503" i="124" a="1"/>
  <c r="I503" i="124" s="1"/>
  <c r="G503" i="124" a="1"/>
  <c r="G503" i="124" s="1"/>
  <c r="C523" i="124"/>
  <c r="L511" i="124" a="1"/>
  <c r="L511" i="124" s="1"/>
  <c r="J511" i="124" a="1"/>
  <c r="J511" i="124" s="1"/>
  <c r="H511" i="124" a="1"/>
  <c r="H511" i="124" s="1"/>
  <c r="F511" i="124" a="1"/>
  <c r="F511" i="124" s="1"/>
  <c r="M511" i="124" a="1"/>
  <c r="M511" i="124" s="1"/>
  <c r="K511" i="124" a="1"/>
  <c r="K511" i="124" s="1"/>
  <c r="I511" i="124" a="1"/>
  <c r="I511" i="124" s="1"/>
  <c r="G511" i="124" a="1"/>
  <c r="G511" i="124" s="1"/>
  <c r="C531" i="124"/>
  <c r="M531" i="124" s="1" a="1"/>
  <c r="M531" i="124" s="1"/>
  <c r="J528" i="124" a="1"/>
  <c r="J528" i="124" s="1"/>
  <c r="F528" i="124" a="1"/>
  <c r="F528" i="124" s="1"/>
  <c r="K528" i="124" a="1"/>
  <c r="K528" i="124" s="1"/>
  <c r="M499" i="126" a="1"/>
  <c r="M499" i="126" s="1"/>
  <c r="K499" i="126" a="1"/>
  <c r="K499" i="126" s="1"/>
  <c r="I499" i="126" a="1"/>
  <c r="I499" i="126" s="1"/>
  <c r="G499" i="126" a="1"/>
  <c r="G499" i="126" s="1"/>
  <c r="C519" i="126"/>
  <c r="L499" i="126" a="1"/>
  <c r="L499" i="126" s="1"/>
  <c r="J499" i="126" a="1"/>
  <c r="J499" i="126" s="1"/>
  <c r="H499" i="126" a="1"/>
  <c r="H499" i="126" s="1"/>
  <c r="F499" i="126" a="1"/>
  <c r="F499" i="126" s="1"/>
  <c r="I503" i="126" a="1"/>
  <c r="I503" i="126" s="1"/>
  <c r="G503" i="126" a="1"/>
  <c r="G503" i="126" s="1"/>
  <c r="C523" i="126"/>
  <c r="J503" i="126" a="1"/>
  <c r="J503" i="126" s="1"/>
  <c r="H503" i="126" a="1"/>
  <c r="H503" i="126" s="1"/>
  <c r="F503" i="126" a="1"/>
  <c r="F503" i="126" s="1"/>
  <c r="M503" i="126" a="1"/>
  <c r="M503" i="126" s="1"/>
  <c r="L503" i="126" a="1"/>
  <c r="L503" i="126" s="1"/>
  <c r="L501" i="124" a="1"/>
  <c r="L501" i="124" s="1"/>
  <c r="J501" i="124" a="1"/>
  <c r="J501" i="124" s="1"/>
  <c r="H501" i="124" a="1"/>
  <c r="H501" i="124" s="1"/>
  <c r="F501" i="124" a="1"/>
  <c r="F501" i="124" s="1"/>
  <c r="M501" i="124" a="1"/>
  <c r="M501" i="124" s="1"/>
  <c r="K501" i="124" a="1"/>
  <c r="K501" i="124" s="1"/>
  <c r="I501" i="124" a="1"/>
  <c r="I501" i="124" s="1"/>
  <c r="G501" i="124" a="1"/>
  <c r="G501" i="124" s="1"/>
  <c r="C521" i="124"/>
  <c r="M505" i="124" a="1"/>
  <c r="M505" i="124" s="1"/>
  <c r="K505" i="124" a="1"/>
  <c r="K505" i="124" s="1"/>
  <c r="I505" i="124" a="1"/>
  <c r="I505" i="124" s="1"/>
  <c r="L509" i="124" a="1"/>
  <c r="L509" i="124" s="1"/>
  <c r="J509" i="124" a="1"/>
  <c r="J509" i="124" s="1"/>
  <c r="H509" i="124" a="1"/>
  <c r="H509" i="124" s="1"/>
  <c r="F509" i="124" a="1"/>
  <c r="F509" i="124" s="1"/>
  <c r="M509" i="124" a="1"/>
  <c r="M509" i="124" s="1"/>
  <c r="K509" i="124" a="1"/>
  <c r="K509" i="124" s="1"/>
  <c r="I509" i="124" a="1"/>
  <c r="I509" i="124" s="1"/>
  <c r="G509" i="124" a="1"/>
  <c r="G509" i="124" s="1"/>
  <c r="C529" i="124"/>
  <c r="J520" i="124" a="1"/>
  <c r="J520" i="124" s="1"/>
  <c r="H520" i="124" a="1"/>
  <c r="H520" i="124" s="1"/>
  <c r="F520" i="124" a="1"/>
  <c r="F520" i="124" s="1"/>
  <c r="M520" i="124" a="1"/>
  <c r="M520" i="124" s="1"/>
  <c r="G520" i="124" a="1"/>
  <c r="G520" i="124" s="1"/>
  <c r="P7" i="126"/>
  <c r="C520" i="126"/>
  <c r="L520" i="126" s="1" a="1"/>
  <c r="L520" i="126" s="1"/>
  <c r="M500" i="126" a="1"/>
  <c r="M500" i="126" s="1"/>
  <c r="K500" i="126" a="1"/>
  <c r="K500" i="126" s="1"/>
  <c r="I500" i="126" a="1"/>
  <c r="I500" i="126" s="1"/>
  <c r="G500" i="126" a="1"/>
  <c r="G500" i="126" s="1"/>
  <c r="L500" i="126" a="1"/>
  <c r="L500" i="126" s="1"/>
  <c r="J500" i="126" a="1"/>
  <c r="J500" i="126" s="1"/>
  <c r="H500" i="126" a="1"/>
  <c r="H500" i="126" s="1"/>
  <c r="F500" i="126" a="1"/>
  <c r="F500" i="126" s="1"/>
  <c r="L500" i="124" a="1"/>
  <c r="L500" i="124" s="1"/>
  <c r="J500" i="124" a="1"/>
  <c r="J500" i="124" s="1"/>
  <c r="H500" i="124" a="1"/>
  <c r="H500" i="124" s="1"/>
  <c r="F500" i="124" a="1"/>
  <c r="F500" i="124" s="1"/>
  <c r="M500" i="124" a="1"/>
  <c r="M500" i="124" s="1"/>
  <c r="K500" i="124" a="1"/>
  <c r="K500" i="124" s="1"/>
  <c r="I500" i="124" a="1"/>
  <c r="I500" i="124" s="1"/>
  <c r="G500" i="124" a="1"/>
  <c r="G500" i="124" s="1"/>
  <c r="L502" i="124" a="1"/>
  <c r="L502" i="124" s="1"/>
  <c r="J502" i="124" a="1"/>
  <c r="J502" i="124" s="1"/>
  <c r="H502" i="124" a="1"/>
  <c r="H502" i="124" s="1"/>
  <c r="F502" i="124" a="1"/>
  <c r="F502" i="124" s="1"/>
  <c r="M502" i="124" a="1"/>
  <c r="M502" i="124" s="1"/>
  <c r="I502" i="124" a="1"/>
  <c r="I502" i="124" s="1"/>
  <c r="G502" i="124" a="1"/>
  <c r="G502" i="124" s="1"/>
  <c r="L504" i="124" a="1"/>
  <c r="L504" i="124" s="1"/>
  <c r="L506" i="124" a="1"/>
  <c r="L506" i="124" s="1"/>
  <c r="F506" i="124" a="1"/>
  <c r="F506" i="124" s="1"/>
  <c r="K506" i="124" a="1"/>
  <c r="K506" i="124" s="1"/>
  <c r="I506" i="124" a="1"/>
  <c r="I506" i="124" s="1"/>
  <c r="L508" i="124" a="1"/>
  <c r="L508" i="124" s="1"/>
  <c r="J508" i="124" a="1"/>
  <c r="J508" i="124" s="1"/>
  <c r="H508" i="124" a="1"/>
  <c r="H508" i="124" s="1"/>
  <c r="F508" i="124" a="1"/>
  <c r="F508" i="124" s="1"/>
  <c r="M508" i="124" a="1"/>
  <c r="M508" i="124" s="1"/>
  <c r="K508" i="124" a="1"/>
  <c r="K508" i="124" s="1"/>
  <c r="I508" i="124" a="1"/>
  <c r="I508" i="124" s="1"/>
  <c r="G508" i="124" a="1"/>
  <c r="G508" i="124" s="1"/>
  <c r="L510" i="124" a="1"/>
  <c r="L510" i="124" s="1"/>
  <c r="J510" i="124" a="1"/>
  <c r="J510" i="124" s="1"/>
  <c r="H510" i="124" a="1"/>
  <c r="H510" i="124" s="1"/>
  <c r="F510" i="124" a="1"/>
  <c r="F510" i="124" s="1"/>
  <c r="M510" i="124" a="1"/>
  <c r="M510" i="124" s="1"/>
  <c r="K510" i="124" a="1"/>
  <c r="K510" i="124" s="1"/>
  <c r="I510" i="124" a="1"/>
  <c r="I510" i="124" s="1"/>
  <c r="G510" i="124" a="1"/>
  <c r="G510" i="124" s="1"/>
  <c r="C522" i="124"/>
  <c r="K522" i="124" s="1" a="1"/>
  <c r="K522" i="124" s="1"/>
  <c r="C530" i="124"/>
  <c r="C521" i="126"/>
  <c r="M501" i="126" a="1"/>
  <c r="M501" i="126" s="1"/>
  <c r="K501" i="126" a="1"/>
  <c r="K501" i="126" s="1"/>
  <c r="I501" i="126" a="1"/>
  <c r="I501" i="126" s="1"/>
  <c r="G501" i="126" a="1"/>
  <c r="G501" i="126" s="1"/>
  <c r="L501" i="126" a="1"/>
  <c r="L501" i="126" s="1"/>
  <c r="J501" i="126" a="1"/>
  <c r="J501" i="126" s="1"/>
  <c r="H501" i="126" a="1"/>
  <c r="H501" i="126" s="1"/>
  <c r="F501" i="126" a="1"/>
  <c r="F501" i="126" s="1"/>
  <c r="H6" i="125"/>
  <c r="B5" i="125"/>
  <c r="D2" i="125"/>
  <c r="A1" i="126"/>
  <c r="B4" i="125"/>
  <c r="C522" i="126"/>
  <c r="G522" i="126" s="1" a="1"/>
  <c r="G522" i="126" s="1"/>
  <c r="M502" i="126" a="1"/>
  <c r="M502" i="126" s="1"/>
  <c r="K502" i="126" a="1"/>
  <c r="K502" i="126" s="1"/>
  <c r="I502" i="126" a="1"/>
  <c r="I502" i="126" s="1"/>
  <c r="G502" i="126" a="1"/>
  <c r="G502" i="126" s="1"/>
  <c r="L502" i="126" a="1"/>
  <c r="L502" i="126" s="1"/>
  <c r="J502" i="126" a="1"/>
  <c r="J502" i="126" s="1"/>
  <c r="H502" i="126" a="1"/>
  <c r="H502" i="126" s="1"/>
  <c r="F502" i="126" a="1"/>
  <c r="F502" i="126" s="1"/>
  <c r="J524" i="126" a="1"/>
  <c r="J524" i="126" s="1"/>
  <c r="H524" i="126" a="1"/>
  <c r="H524" i="126" s="1"/>
  <c r="F524" i="126" a="1"/>
  <c r="F524" i="126" s="1"/>
  <c r="M524" i="126" a="1"/>
  <c r="M524" i="126" s="1"/>
  <c r="I524" i="126" a="1"/>
  <c r="I524" i="126" s="1"/>
  <c r="G524" i="126" a="1"/>
  <c r="G524" i="126" s="1"/>
  <c r="P30" i="126"/>
  <c r="K524" i="126" a="1"/>
  <c r="K524" i="126" s="1"/>
  <c r="A1" i="128"/>
  <c r="D1" i="128" s="1"/>
  <c r="B4" i="127"/>
  <c r="B6" i="127"/>
  <c r="H6" i="127"/>
  <c r="M530" i="128" a="1"/>
  <c r="M530" i="128" s="1"/>
  <c r="K530" i="128" a="1"/>
  <c r="K530" i="128" s="1"/>
  <c r="I530" i="128" a="1"/>
  <c r="I530" i="128" s="1"/>
  <c r="G530" i="128" a="1"/>
  <c r="G530" i="128" s="1"/>
  <c r="L531" i="128" a="1"/>
  <c r="L531" i="128" s="1"/>
  <c r="H531" i="128" a="1"/>
  <c r="H531" i="128" s="1"/>
  <c r="F531" i="128" a="1"/>
  <c r="F531" i="128" s="1"/>
  <c r="L530" i="128" a="1"/>
  <c r="L530" i="128" s="1"/>
  <c r="K531" i="128" a="1"/>
  <c r="K531" i="128" s="1"/>
  <c r="M520" i="128" a="1"/>
  <c r="M520" i="128" s="1"/>
  <c r="K520" i="128" a="1"/>
  <c r="K520" i="128" s="1"/>
  <c r="I520" i="128" a="1"/>
  <c r="I520" i="128" s="1"/>
  <c r="G520" i="128" a="1"/>
  <c r="G520" i="128" s="1"/>
  <c r="M524" i="128" a="1"/>
  <c r="M524" i="128" s="1"/>
  <c r="K524" i="128" a="1"/>
  <c r="K524" i="128" s="1"/>
  <c r="I524" i="128" a="1"/>
  <c r="I524" i="128" s="1"/>
  <c r="L525" i="128" a="1"/>
  <c r="L525" i="128" s="1"/>
  <c r="J525" i="128" a="1"/>
  <c r="J525" i="128" s="1"/>
  <c r="H525" i="128" a="1"/>
  <c r="H525" i="128" s="1"/>
  <c r="F525" i="128" a="1"/>
  <c r="F525" i="128" s="1"/>
  <c r="M526" i="128" a="1"/>
  <c r="M526" i="128" s="1"/>
  <c r="K526" i="128" a="1"/>
  <c r="K526" i="128" s="1"/>
  <c r="I526" i="128" a="1"/>
  <c r="I526" i="128" s="1"/>
  <c r="G526" i="128" a="1"/>
  <c r="G526" i="128" s="1"/>
  <c r="H520" i="128" a="1"/>
  <c r="H520" i="128" s="1"/>
  <c r="L524" i="128" a="1"/>
  <c r="L524" i="128" s="1"/>
  <c r="K525" i="128" a="1"/>
  <c r="K525" i="128" s="1"/>
  <c r="J526" i="128" a="1"/>
  <c r="J526" i="128" s="1"/>
  <c r="F530" i="128" a="1"/>
  <c r="F530" i="128" s="1"/>
  <c r="M531" i="128" a="1"/>
  <c r="M531" i="128" s="1"/>
  <c r="M525" i="128" a="1"/>
  <c r="M525" i="128" s="1"/>
  <c r="L526" i="128" a="1"/>
  <c r="L526" i="128" s="1"/>
  <c r="L520" i="128" a="1"/>
  <c r="L520" i="128" s="1"/>
  <c r="H524" i="128" a="1"/>
  <c r="H524" i="128" s="1"/>
  <c r="G525" i="128" a="1"/>
  <c r="G525" i="128" s="1"/>
  <c r="F526" i="128" a="1"/>
  <c r="F526" i="128" s="1"/>
  <c r="J530" i="128" a="1"/>
  <c r="J530" i="128" s="1"/>
  <c r="I531" i="128" a="1"/>
  <c r="I531" i="128" s="1"/>
  <c r="D1" i="116"/>
  <c r="D2" i="116"/>
  <c r="D2" i="115"/>
  <c r="B5" i="115"/>
  <c r="H6" i="115"/>
  <c r="C522" i="116"/>
  <c r="H522" i="116" s="1" a="1"/>
  <c r="H522" i="116" s="1"/>
  <c r="L502" i="116" a="1"/>
  <c r="L502" i="116" s="1"/>
  <c r="J502" i="116" a="1"/>
  <c r="J502" i="116" s="1"/>
  <c r="H502" i="116" a="1"/>
  <c r="H502" i="116" s="1"/>
  <c r="F502" i="116" a="1"/>
  <c r="F502" i="116" s="1"/>
  <c r="M502" i="116" a="1"/>
  <c r="M502" i="116" s="1"/>
  <c r="I502" i="116" a="1"/>
  <c r="I502" i="116" s="1"/>
  <c r="G504" i="116" a="1"/>
  <c r="G504" i="116" s="1"/>
  <c r="I500" i="116" a="1"/>
  <c r="I500" i="116" s="1"/>
  <c r="C530" i="116"/>
  <c r="M530" i="116" s="1" a="1"/>
  <c r="M530" i="116" s="1"/>
  <c r="M510" i="116" a="1"/>
  <c r="M510" i="116" s="1"/>
  <c r="L510" i="116" a="1"/>
  <c r="L510" i="116" s="1"/>
  <c r="F510" i="116" a="1"/>
  <c r="F510" i="116" s="1"/>
  <c r="J510" i="116" a="1"/>
  <c r="J510" i="116" s="1"/>
  <c r="B4" i="115"/>
  <c r="M506" i="116" a="1"/>
  <c r="M506" i="116" s="1"/>
  <c r="C524" i="116"/>
  <c r="L504" i="116" a="1"/>
  <c r="L504" i="116" s="1"/>
  <c r="J504" i="116" a="1"/>
  <c r="J504" i="116" s="1"/>
  <c r="H504" i="116" a="1"/>
  <c r="H504" i="116" s="1"/>
  <c r="F504" i="116" a="1"/>
  <c r="F504" i="116" s="1"/>
  <c r="M504" i="116" a="1"/>
  <c r="M504" i="116" s="1"/>
  <c r="I504" i="116" a="1"/>
  <c r="I504" i="116" s="1"/>
  <c r="C528" i="116"/>
  <c r="L528" i="116" s="1" a="1"/>
  <c r="L528" i="116" s="1"/>
  <c r="M508" i="116" a="1"/>
  <c r="M508" i="116" s="1"/>
  <c r="K508" i="116" a="1"/>
  <c r="K508" i="116" s="1"/>
  <c r="J508" i="116" a="1"/>
  <c r="J508" i="116" s="1"/>
  <c r="H508" i="116" a="1"/>
  <c r="H508" i="116" s="1"/>
  <c r="F508" i="116" a="1"/>
  <c r="F508" i="116" s="1"/>
  <c r="I508" i="116" a="1"/>
  <c r="I508" i="116" s="1"/>
  <c r="G508" i="116" a="1"/>
  <c r="G508" i="116" s="1"/>
  <c r="L508" i="116" a="1"/>
  <c r="L508" i="116" s="1"/>
  <c r="G501" i="116" a="1"/>
  <c r="G501" i="116" s="1"/>
  <c r="G503" i="116" a="1"/>
  <c r="G503" i="116" s="1"/>
  <c r="G505" i="116" a="1"/>
  <c r="G505" i="116" s="1"/>
  <c r="J499" i="116" a="1"/>
  <c r="J499" i="116" s="1"/>
  <c r="H501" i="116" a="1"/>
  <c r="H501" i="116" s="1"/>
  <c r="F501" i="116" a="1"/>
  <c r="F501" i="116" s="1"/>
  <c r="C521" i="116"/>
  <c r="M521" i="116" s="1" a="1"/>
  <c r="M521" i="116" s="1"/>
  <c r="L503" i="116" a="1"/>
  <c r="L503" i="116" s="1"/>
  <c r="H503" i="116" a="1"/>
  <c r="H503" i="116" s="1"/>
  <c r="F503" i="116" a="1"/>
  <c r="F503" i="116" s="1"/>
  <c r="C525" i="116"/>
  <c r="J525" i="116" s="1" a="1"/>
  <c r="J525" i="116" s="1"/>
  <c r="L505" i="116" a="1"/>
  <c r="L505" i="116" s="1"/>
  <c r="J505" i="116" a="1"/>
  <c r="J505" i="116" s="1"/>
  <c r="H505" i="116" a="1"/>
  <c r="H505" i="116" s="1"/>
  <c r="F505" i="116" a="1"/>
  <c r="F505" i="116" s="1"/>
  <c r="K511" i="116" a="1"/>
  <c r="K511" i="116" s="1"/>
  <c r="I511" i="116" a="1"/>
  <c r="I511" i="116" s="1"/>
  <c r="G511" i="116" a="1"/>
  <c r="G511" i="116" s="1"/>
  <c r="H511" i="116" a="1"/>
  <c r="H511" i="116" s="1"/>
  <c r="M509" i="116" a="1"/>
  <c r="M509" i="116" s="1"/>
  <c r="K509" i="116" a="1"/>
  <c r="K509" i="116" s="1"/>
  <c r="G509" i="116" a="1"/>
  <c r="G509" i="116" s="1"/>
  <c r="H509" i="116" a="1"/>
  <c r="H509" i="116" s="1"/>
  <c r="L511" i="116" a="1"/>
  <c r="L511" i="116" s="1"/>
  <c r="J511" i="116" a="1"/>
  <c r="J511" i="116" s="1"/>
  <c r="H6" i="113"/>
  <c r="P29" i="114"/>
  <c r="K501" i="114" a="1"/>
  <c r="K501" i="114" s="1"/>
  <c r="H504" i="114" a="1"/>
  <c r="H504" i="114" s="1"/>
  <c r="K500" i="114" a="1"/>
  <c r="K500" i="114" s="1"/>
  <c r="I500" i="114" a="1"/>
  <c r="I500" i="114" s="1"/>
  <c r="G500" i="114" a="1"/>
  <c r="G500" i="114" s="1"/>
  <c r="F500" i="114" a="1"/>
  <c r="F500" i="114" s="1"/>
  <c r="C525" i="114"/>
  <c r="H525" i="114" s="1" a="1"/>
  <c r="H525" i="114" s="1"/>
  <c r="M505" i="114" a="1"/>
  <c r="M505" i="114" s="1"/>
  <c r="K505" i="114" a="1"/>
  <c r="K505" i="114" s="1"/>
  <c r="I505" i="114" a="1"/>
  <c r="I505" i="114" s="1"/>
  <c r="G505" i="114" a="1"/>
  <c r="G505" i="114" s="1"/>
  <c r="J505" i="114" a="1"/>
  <c r="J505" i="114" s="1"/>
  <c r="L505" i="114" a="1"/>
  <c r="L505" i="114" s="1"/>
  <c r="C520" i="114"/>
  <c r="A1" i="114"/>
  <c r="B4" i="113"/>
  <c r="M504" i="114" a="1"/>
  <c r="M504" i="114" s="1"/>
  <c r="K504" i="114" a="1"/>
  <c r="K504" i="114" s="1"/>
  <c r="I504" i="114" a="1"/>
  <c r="I504" i="114" s="1"/>
  <c r="G504" i="114" a="1"/>
  <c r="G504" i="114" s="1"/>
  <c r="C524" i="114"/>
  <c r="L504" i="114" a="1"/>
  <c r="L504" i="114" s="1"/>
  <c r="F504" i="114" a="1"/>
  <c r="F504" i="114" s="1"/>
  <c r="C523" i="114"/>
  <c r="J523" i="114" s="1" a="1"/>
  <c r="J523" i="114" s="1"/>
  <c r="M503" i="114" a="1"/>
  <c r="M503" i="114" s="1"/>
  <c r="K503" i="114" a="1"/>
  <c r="K503" i="114" s="1"/>
  <c r="I503" i="114" a="1"/>
  <c r="I503" i="114" s="1"/>
  <c r="G503" i="114" a="1"/>
  <c r="G503" i="114" s="1"/>
  <c r="H503" i="114" a="1"/>
  <c r="H503" i="114" s="1"/>
  <c r="C527" i="114"/>
  <c r="F527" i="114" s="1" a="1"/>
  <c r="F527" i="114" s="1"/>
  <c r="K507" i="114" a="1"/>
  <c r="K507" i="114" s="1"/>
  <c r="I507" i="114" a="1"/>
  <c r="I507" i="114" s="1"/>
  <c r="G507" i="114" a="1"/>
  <c r="G507" i="114" s="1"/>
  <c r="H507" i="114" a="1"/>
  <c r="H507" i="114" s="1"/>
  <c r="C530" i="114"/>
  <c r="L530" i="114" s="1" a="1"/>
  <c r="L530" i="114" s="1"/>
  <c r="M510" i="114" a="1"/>
  <c r="M510" i="114" s="1"/>
  <c r="J510" i="114" a="1"/>
  <c r="J510" i="114" s="1"/>
  <c r="I510" i="114" a="1"/>
  <c r="I510" i="114" s="1"/>
  <c r="L510" i="114" a="1"/>
  <c r="L510" i="114" s="1"/>
  <c r="C519" i="114"/>
  <c r="J519" i="114" s="1" a="1"/>
  <c r="J519" i="114" s="1"/>
  <c r="K499" i="114" a="1"/>
  <c r="K499" i="114" s="1"/>
  <c r="I499" i="114" a="1"/>
  <c r="I499" i="114" s="1"/>
  <c r="G499" i="114" a="1"/>
  <c r="G499" i="114" s="1"/>
  <c r="F499" i="114" a="1"/>
  <c r="F499" i="114" s="1"/>
  <c r="C522" i="114"/>
  <c r="M502" i="114" a="1"/>
  <c r="M502" i="114" s="1"/>
  <c r="K502" i="114" a="1"/>
  <c r="K502" i="114" s="1"/>
  <c r="I502" i="114" a="1"/>
  <c r="I502" i="114" s="1"/>
  <c r="G502" i="114" a="1"/>
  <c r="G502" i="114" s="1"/>
  <c r="H502" i="114" a="1"/>
  <c r="H502" i="114" s="1"/>
  <c r="F503" i="114" a="1"/>
  <c r="F503" i="114" s="1"/>
  <c r="C526" i="114"/>
  <c r="M506" i="114" a="1"/>
  <c r="M506" i="114" s="1"/>
  <c r="I506" i="114" a="1"/>
  <c r="I506" i="114" s="1"/>
  <c r="G506" i="114" a="1"/>
  <c r="G506" i="114" s="1"/>
  <c r="H506" i="114" a="1"/>
  <c r="H506" i="114" s="1"/>
  <c r="F507" i="114" a="1"/>
  <c r="F507" i="114" s="1"/>
  <c r="C529" i="114"/>
  <c r="H529" i="114" s="1" a="1"/>
  <c r="H529" i="114" s="1"/>
  <c r="L509" i="114" a="1"/>
  <c r="L509" i="114" s="1"/>
  <c r="I509" i="114" a="1"/>
  <c r="I509" i="114" s="1"/>
  <c r="F510" i="114" a="1"/>
  <c r="F510" i="114" s="1"/>
  <c r="C531" i="114"/>
  <c r="J531" i="114" s="1" a="1"/>
  <c r="J531" i="114" s="1"/>
  <c r="H511" i="114" a="1"/>
  <c r="H511" i="114" s="1"/>
  <c r="K511" i="114" a="1"/>
  <c r="K511" i="114" s="1"/>
  <c r="D2" i="111"/>
  <c r="B5" i="111"/>
  <c r="H6" i="111"/>
  <c r="L501" i="112" a="1"/>
  <c r="L501" i="112" s="1"/>
  <c r="G501" i="112" a="1"/>
  <c r="G501" i="112" s="1"/>
  <c r="K501" i="112" a="1"/>
  <c r="K501" i="112" s="1"/>
  <c r="J501" i="112" a="1"/>
  <c r="J501" i="112" s="1"/>
  <c r="M501" i="112" a="1"/>
  <c r="M501" i="112" s="1"/>
  <c r="C522" i="112"/>
  <c r="I522" i="112" s="1" a="1"/>
  <c r="I522" i="112" s="1"/>
  <c r="M502" i="112" a="1"/>
  <c r="M502" i="112" s="1"/>
  <c r="K502" i="112" a="1"/>
  <c r="K502" i="112" s="1"/>
  <c r="G502" i="112" a="1"/>
  <c r="G502" i="112" s="1"/>
  <c r="L502" i="112" a="1"/>
  <c r="L502" i="112" s="1"/>
  <c r="B4" i="111"/>
  <c r="A1" i="112"/>
  <c r="D1" i="112" s="1"/>
  <c r="F502" i="112" a="1"/>
  <c r="F502" i="112" s="1"/>
  <c r="I502" i="112" a="1"/>
  <c r="I502" i="112" s="1"/>
  <c r="C530" i="112"/>
  <c r="K530" i="112" s="1" a="1"/>
  <c r="K530" i="112" s="1"/>
  <c r="M510" i="112" a="1"/>
  <c r="M510" i="112" s="1"/>
  <c r="J510" i="112" a="1"/>
  <c r="J510" i="112" s="1"/>
  <c r="L510" i="112" a="1"/>
  <c r="L510" i="112" s="1"/>
  <c r="C520" i="112"/>
  <c r="K520" i="112" s="1" a="1"/>
  <c r="K520" i="112" s="1"/>
  <c r="I500" i="112" a="1"/>
  <c r="I500" i="112" s="1"/>
  <c r="F500" i="112" a="1"/>
  <c r="F500" i="112" s="1"/>
  <c r="M500" i="112" a="1"/>
  <c r="M500" i="112" s="1"/>
  <c r="L506" i="112" a="1"/>
  <c r="L506" i="112" s="1"/>
  <c r="G500" i="112" a="1"/>
  <c r="G500" i="112" s="1"/>
  <c r="C525" i="112"/>
  <c r="G525" i="112" s="1" a="1"/>
  <c r="G525" i="112" s="1"/>
  <c r="F506" i="112" a="1"/>
  <c r="F506" i="112" s="1"/>
  <c r="C519" i="112"/>
  <c r="C523" i="112"/>
  <c r="H503" i="112" a="1"/>
  <c r="H503" i="112" s="1"/>
  <c r="K503" i="112" a="1"/>
  <c r="K503" i="112" s="1"/>
  <c r="C527" i="112"/>
  <c r="M507" i="112" a="1"/>
  <c r="M507" i="112" s="1"/>
  <c r="H507" i="112" a="1"/>
  <c r="H507" i="112" s="1"/>
  <c r="K507" i="112" a="1"/>
  <c r="K507" i="112" s="1"/>
  <c r="C529" i="112"/>
  <c r="H529" i="112" s="1" a="1"/>
  <c r="H529" i="112" s="1"/>
  <c r="L509" i="112" a="1"/>
  <c r="L509" i="112" s="1"/>
  <c r="K509" i="112" a="1"/>
  <c r="K509" i="112" s="1"/>
  <c r="C528" i="112"/>
  <c r="K508" i="112" a="1"/>
  <c r="K508" i="112" s="1"/>
  <c r="J511" i="112" a="1"/>
  <c r="J511" i="112" s="1"/>
  <c r="C531" i="112"/>
  <c r="H511" i="112" a="1"/>
  <c r="H511" i="112" s="1"/>
  <c r="K511" i="112" a="1"/>
  <c r="K511" i="112" s="1"/>
  <c r="B6" i="109"/>
  <c r="D1" i="110"/>
  <c r="D2" i="109"/>
  <c r="B5" i="109"/>
  <c r="C529" i="110"/>
  <c r="I509" i="110" a="1"/>
  <c r="I509" i="110" s="1"/>
  <c r="F509" i="110" a="1"/>
  <c r="F509" i="110" s="1"/>
  <c r="M509" i="110" a="1"/>
  <c r="M509" i="110" s="1"/>
  <c r="J509" i="110" a="1"/>
  <c r="J509" i="110" s="1"/>
  <c r="K509" i="110" a="1"/>
  <c r="K509" i="110" s="1"/>
  <c r="H509" i="110" a="1"/>
  <c r="H509" i="110" s="1"/>
  <c r="L511" i="110" a="1"/>
  <c r="L511" i="110" s="1"/>
  <c r="J511" i="110" a="1"/>
  <c r="J511" i="110" s="1"/>
  <c r="I511" i="110" a="1"/>
  <c r="I511" i="110" s="1"/>
  <c r="F511" i="110" a="1"/>
  <c r="F511" i="110" s="1"/>
  <c r="K511" i="110" a="1"/>
  <c r="K511" i="110" s="1"/>
  <c r="C527" i="110"/>
  <c r="L527" i="110" s="1" a="1"/>
  <c r="L527" i="110" s="1"/>
  <c r="G508" i="110" a="1"/>
  <c r="G508" i="110" s="1"/>
  <c r="H510" i="110" a="1"/>
  <c r="H510" i="110" s="1"/>
  <c r="K510" i="110" a="1"/>
  <c r="K510" i="110" s="1"/>
  <c r="C530" i="110"/>
  <c r="L530" i="110" s="1" a="1"/>
  <c r="L530" i="110" s="1"/>
  <c r="H508" i="110" a="1"/>
  <c r="H508" i="110" s="1"/>
  <c r="K508" i="110" a="1"/>
  <c r="K508" i="110" s="1"/>
  <c r="C528" i="110"/>
  <c r="P23" i="108"/>
  <c r="F499" i="108" a="1"/>
  <c r="F499" i="108" s="1"/>
  <c r="J505" i="108" a="1"/>
  <c r="J505" i="108" s="1"/>
  <c r="J509" i="108" a="1"/>
  <c r="J509" i="108" s="1"/>
  <c r="F501" i="108" a="1"/>
  <c r="F501" i="108" s="1"/>
  <c r="L505" i="108" a="1"/>
  <c r="L505" i="108" s="1"/>
  <c r="H507" i="108" a="1"/>
  <c r="H507" i="108" s="1"/>
  <c r="L508" i="108" a="1"/>
  <c r="L508" i="108" s="1"/>
  <c r="I509" i="108" a="1"/>
  <c r="I509" i="108" s="1"/>
  <c r="C530" i="108"/>
  <c r="G530" i="108" s="1" a="1"/>
  <c r="G530" i="108" s="1"/>
  <c r="J510" i="108" a="1"/>
  <c r="J510" i="108" s="1"/>
  <c r="G510" i="108" a="1"/>
  <c r="G510" i="108" s="1"/>
  <c r="M510" i="108" a="1"/>
  <c r="M510" i="108" s="1"/>
  <c r="I510" i="108" a="1"/>
  <c r="I510" i="108" s="1"/>
  <c r="L510" i="108" a="1"/>
  <c r="L510" i="108" s="1"/>
  <c r="F510" i="108" a="1"/>
  <c r="F510" i="108" s="1"/>
  <c r="J504" i="108" a="1"/>
  <c r="J504" i="108" s="1"/>
  <c r="F504" i="108" a="1"/>
  <c r="F504" i="108" s="1"/>
  <c r="K510" i="108" a="1"/>
  <c r="K510" i="108" s="1"/>
  <c r="F507" i="108" a="1"/>
  <c r="F507" i="108" s="1"/>
  <c r="L507" i="108" a="1"/>
  <c r="L507" i="108" s="1"/>
  <c r="G508" i="108" a="1"/>
  <c r="G508" i="108" s="1"/>
  <c r="K509" i="108" a="1"/>
  <c r="K509" i="108" s="1"/>
  <c r="L509" i="108" a="1"/>
  <c r="L509" i="108" s="1"/>
  <c r="G502" i="108" a="1"/>
  <c r="G502" i="108" s="1"/>
  <c r="G499" i="108" a="1"/>
  <c r="G499" i="108" s="1"/>
  <c r="C519" i="108"/>
  <c r="M519" i="108" s="1" a="1"/>
  <c r="M519" i="108" s="1"/>
  <c r="J499" i="108" a="1"/>
  <c r="J499" i="108" s="1"/>
  <c r="L499" i="108" a="1"/>
  <c r="L499" i="108" s="1"/>
  <c r="M501" i="108" a="1"/>
  <c r="M501" i="108" s="1"/>
  <c r="K501" i="108" a="1"/>
  <c r="K501" i="108" s="1"/>
  <c r="I501" i="108" a="1"/>
  <c r="I501" i="108" s="1"/>
  <c r="G501" i="108" a="1"/>
  <c r="G501" i="108" s="1"/>
  <c r="C521" i="108"/>
  <c r="L521" i="108" s="1" a="1"/>
  <c r="L521" i="108" s="1"/>
  <c r="H501" i="108" a="1"/>
  <c r="H501" i="108" s="1"/>
  <c r="K505" i="108" a="1"/>
  <c r="K505" i="108" s="1"/>
  <c r="I505" i="108" a="1"/>
  <c r="I505" i="108" s="1"/>
  <c r="G505" i="108" a="1"/>
  <c r="G505" i="108" s="1"/>
  <c r="C525" i="108"/>
  <c r="G525" i="108" s="1" a="1"/>
  <c r="G525" i="108" s="1"/>
  <c r="H505" i="108" a="1"/>
  <c r="H505" i="108" s="1"/>
  <c r="I500" i="108" a="1"/>
  <c r="I500" i="108" s="1"/>
  <c r="M504" i="108" a="1"/>
  <c r="M504" i="108" s="1"/>
  <c r="K504" i="108" a="1"/>
  <c r="K504" i="108" s="1"/>
  <c r="I504" i="108" a="1"/>
  <c r="I504" i="108" s="1"/>
  <c r="G504" i="108" a="1"/>
  <c r="G504" i="108" s="1"/>
  <c r="H504" i="108" a="1"/>
  <c r="H504" i="108" s="1"/>
  <c r="H35" i="2" a="1"/>
  <c r="H35" i="2" s="1"/>
  <c r="J35" i="2" s="1"/>
  <c r="H36" i="2" a="1"/>
  <c r="H36" i="2" s="1"/>
  <c r="J36" i="2" s="1"/>
  <c r="H37" i="2" a="1"/>
  <c r="H37" i="2" s="1"/>
  <c r="J37" i="2" s="1"/>
  <c r="H38" i="2" a="1"/>
  <c r="H38" i="2"/>
  <c r="J38" i="2" s="1"/>
  <c r="H39" i="2" a="1"/>
  <c r="H39" i="2"/>
  <c r="J39" i="2" s="1"/>
  <c r="H40" i="2" a="1"/>
  <c r="H40" i="2" s="1"/>
  <c r="J40" i="2" s="1"/>
  <c r="H41" i="2" a="1"/>
  <c r="H41" i="2" s="1"/>
  <c r="J41" i="2" s="1"/>
  <c r="H43" i="2" a="1"/>
  <c r="H43" i="2" s="1"/>
  <c r="J43" i="2" s="1"/>
  <c r="H44" i="2" a="1"/>
  <c r="H44" i="2"/>
  <c r="J44" i="2" s="1"/>
  <c r="H45" i="2" a="1"/>
  <c r="H45" i="2"/>
  <c r="J45" i="2" s="1"/>
  <c r="H46" i="2" a="1"/>
  <c r="H46" i="2" s="1"/>
  <c r="J46" i="2" s="1"/>
  <c r="H47" i="2" a="1"/>
  <c r="H47" i="2" s="1"/>
  <c r="J47" i="2" s="1"/>
  <c r="H48" i="2" a="1"/>
  <c r="H48" i="2" s="1"/>
  <c r="J48" i="2" s="1"/>
  <c r="H49" i="2" a="1"/>
  <c r="H49" i="2" s="1"/>
  <c r="J49" i="2" s="1"/>
  <c r="H50" i="2" a="1"/>
  <c r="H50" i="2"/>
  <c r="J50" i="2" s="1"/>
  <c r="H51" i="2" a="1"/>
  <c r="H51" i="2"/>
  <c r="J51" i="2" s="1"/>
  <c r="H52" i="2" a="1"/>
  <c r="H52" i="2" s="1"/>
  <c r="J52" i="2" s="1"/>
  <c r="H53" i="2" a="1"/>
  <c r="H53" i="2" s="1"/>
  <c r="J53" i="2" s="1"/>
  <c r="H54" i="2" a="1"/>
  <c r="H54" i="2" s="1"/>
  <c r="J54" i="2" s="1"/>
  <c r="E25" i="187"/>
  <c r="G25" i="187"/>
  <c r="I25" i="187"/>
  <c r="G22" i="187"/>
  <c r="I22" i="187"/>
  <c r="E23" i="187"/>
  <c r="G23" i="187"/>
  <c r="I23" i="187"/>
  <c r="E24" i="187"/>
  <c r="G24" i="187"/>
  <c r="I24" i="187"/>
  <c r="E26" i="185"/>
  <c r="G26" i="185"/>
  <c r="I26" i="185"/>
  <c r="E26" i="169"/>
  <c r="G26" i="169"/>
  <c r="I26" i="169"/>
  <c r="E26" i="167"/>
  <c r="G26" i="167"/>
  <c r="I26" i="167"/>
  <c r="I38" i="167" s="1"/>
  <c r="E25" i="177"/>
  <c r="G25" i="177"/>
  <c r="I25" i="177"/>
  <c r="G22" i="177"/>
  <c r="I22" i="177"/>
  <c r="E24" i="177"/>
  <c r="G24" i="177"/>
  <c r="I24" i="177"/>
  <c r="E23" i="177"/>
  <c r="G23" i="177"/>
  <c r="I23" i="177"/>
  <c r="E25" i="171"/>
  <c r="G25" i="171"/>
  <c r="I25" i="171"/>
  <c r="G22" i="171"/>
  <c r="I22" i="171"/>
  <c r="I38" i="171" s="1"/>
  <c r="E24" i="171"/>
  <c r="G24" i="171"/>
  <c r="I24" i="171"/>
  <c r="E23" i="171"/>
  <c r="G23" i="171"/>
  <c r="I23" i="171"/>
  <c r="N527" i="200"/>
  <c r="N519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F524" i="180" a="1"/>
  <c r="F524" i="180" s="1"/>
  <c r="I520" i="180" a="1"/>
  <c r="I520" i="180" s="1"/>
  <c r="N527" i="184"/>
  <c r="N500" i="182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L523" i="180" a="1"/>
  <c r="L523" i="180" s="1"/>
  <c r="G523" i="180" a="1"/>
  <c r="G523" i="180" s="1"/>
  <c r="F523" i="180" a="1"/>
  <c r="F523" i="180" s="1"/>
  <c r="I523" i="180" a="1"/>
  <c r="I523" i="180" s="1"/>
  <c r="M523" i="180" a="1"/>
  <c r="M523" i="180" s="1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D2" i="162"/>
  <c r="K512" i="170"/>
  <c r="N527" i="166"/>
  <c r="N512" i="166"/>
  <c r="F13" i="165"/>
  <c r="H13" i="165"/>
  <c r="E26" i="165"/>
  <c r="G26" i="165"/>
  <c r="I26" i="165"/>
  <c r="L528" i="164" a="1"/>
  <c r="L528" i="164" s="1"/>
  <c r="J528" i="164" a="1"/>
  <c r="J528" i="164" s="1"/>
  <c r="I528" i="164" a="1"/>
  <c r="I528" i="164" s="1"/>
  <c r="N505" i="194"/>
  <c r="E41" i="193"/>
  <c r="G41" i="193"/>
  <c r="P512" i="192"/>
  <c r="D17" i="191"/>
  <c r="N3" i="191"/>
  <c r="N500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2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N527" i="190"/>
  <c r="P505" i="186" a="1"/>
  <c r="P505" i="186"/>
  <c r="N9" i="185"/>
  <c r="N500" i="186"/>
  <c r="N520" i="188"/>
  <c r="P501" i="186" a="1"/>
  <c r="P501" i="186"/>
  <c r="N5" i="185"/>
  <c r="D1" i="186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M529" i="180" a="1"/>
  <c r="M529" i="180" s="1"/>
  <c r="K529" i="180" a="1"/>
  <c r="K529" i="180" s="1"/>
  <c r="L529" i="180" a="1"/>
  <c r="L529" i="180" s="1"/>
  <c r="I519" i="180" a="1"/>
  <c r="I519" i="180" s="1"/>
  <c r="M519" i="180" a="1"/>
  <c r="M519" i="180" s="1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D1" i="168"/>
  <c r="D2" i="168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H530" i="164" a="1"/>
  <c r="H530" i="164" s="1"/>
  <c r="M522" i="162" a="1"/>
  <c r="M522" i="162" s="1"/>
  <c r="J522" i="162" a="1"/>
  <c r="J522" i="162" s="1"/>
  <c r="L522" i="162" a="1"/>
  <c r="L522" i="162" s="1"/>
  <c r="N523" i="166"/>
  <c r="M526" i="164" a="1"/>
  <c r="M526" i="164" s="1"/>
  <c r="K526" i="164" a="1"/>
  <c r="K526" i="164" s="1"/>
  <c r="D2" i="158"/>
  <c r="D1" i="158"/>
  <c r="N521" i="174"/>
  <c r="N530" i="168"/>
  <c r="N523" i="168"/>
  <c r="I38" i="165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D2" i="190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H522" i="180" a="1"/>
  <c r="H522" i="180" s="1"/>
  <c r="J522" i="180" a="1"/>
  <c r="J522" i="180" s="1"/>
  <c r="G522" i="180" a="1"/>
  <c r="G522" i="180" s="1"/>
  <c r="F522" i="180" a="1"/>
  <c r="F522" i="180" s="1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 s="1"/>
  <c r="G527" i="180" a="1"/>
  <c r="G527" i="180" s="1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2" i="174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H531" i="164" a="1"/>
  <c r="H531" i="164" s="1"/>
  <c r="G529" i="162" a="1"/>
  <c r="G529" i="162" s="1"/>
  <c r="M529" i="162" a="1"/>
  <c r="M529" i="162" s="1"/>
  <c r="J529" i="162" a="1"/>
  <c r="J529" i="162" s="1"/>
  <c r="I529" i="162" a="1"/>
  <c r="I529" i="162" s="1"/>
  <c r="J525" i="162" a="1"/>
  <c r="J525" i="162" s="1"/>
  <c r="F525" i="162" a="1"/>
  <c r="F525" i="162" s="1"/>
  <c r="L525" i="162" a="1"/>
  <c r="L525" i="162" s="1"/>
  <c r="K521" i="162" a="1"/>
  <c r="K521" i="162" s="1"/>
  <c r="F521" i="162" a="1"/>
  <c r="F521" i="162" s="1"/>
  <c r="L521" i="162" a="1"/>
  <c r="L521" i="162" s="1"/>
  <c r="M521" i="162" a="1"/>
  <c r="M521" i="162" s="1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N508" i="172"/>
  <c r="N521" i="172"/>
  <c r="N525" i="170"/>
  <c r="N3" i="167"/>
  <c r="P512" i="168"/>
  <c r="D17" i="167"/>
  <c r="I512" i="168"/>
  <c r="G520" i="162" a="1"/>
  <c r="G520" i="162" s="1"/>
  <c r="F520" i="162" a="1"/>
  <c r="F520" i="162" s="1"/>
  <c r="H524" i="162" a="1"/>
  <c r="H524" i="162" s="1"/>
  <c r="M524" i="162" a="1"/>
  <c r="M524" i="162" s="1"/>
  <c r="L524" i="162" a="1"/>
  <c r="L524" i="162" s="1"/>
  <c r="I524" i="162" a="1"/>
  <c r="I524" i="162" s="1"/>
  <c r="G524" i="162" a="1"/>
  <c r="G524" i="162" s="1"/>
  <c r="D2" i="156"/>
  <c r="D1" i="156"/>
  <c r="H531" i="166"/>
  <c r="M519" i="162" a="1"/>
  <c r="M519" i="162" s="1"/>
  <c r="L519" i="162" a="1"/>
  <c r="L519" i="162" s="1"/>
  <c r="K519" i="162" a="1"/>
  <c r="K519" i="162" s="1"/>
  <c r="J519" i="162" a="1"/>
  <c r="J519" i="162" s="1"/>
  <c r="I519" i="162" a="1"/>
  <c r="I519" i="162" s="1"/>
  <c r="M530" i="160" a="1"/>
  <c r="M530" i="160" s="1"/>
  <c r="K530" i="160" a="1"/>
  <c r="K530" i="160" s="1"/>
  <c r="I530" i="160" a="1"/>
  <c r="I530" i="160" s="1"/>
  <c r="G530" i="160" a="1"/>
  <c r="G530" i="160" s="1"/>
  <c r="F530" i="160" a="1"/>
  <c r="F530" i="160" s="1"/>
  <c r="J530" i="160" a="1"/>
  <c r="J530" i="160" s="1"/>
  <c r="L530" i="160" a="1"/>
  <c r="L530" i="160" s="1"/>
  <c r="H530" i="160" a="1"/>
  <c r="H530" i="160" s="1"/>
  <c r="M529" i="158" a="1"/>
  <c r="M529" i="158" s="1"/>
  <c r="L521" i="158" a="1"/>
  <c r="L521" i="158" s="1"/>
  <c r="H521" i="158" a="1"/>
  <c r="H521" i="158" s="1"/>
  <c r="F521" i="158" a="1"/>
  <c r="F521" i="158" s="1"/>
  <c r="G521" i="158" a="1"/>
  <c r="G521" i="158" s="1"/>
  <c r="M521" i="158" a="1"/>
  <c r="M521" i="158" s="1"/>
  <c r="P512" i="174"/>
  <c r="D17" i="173"/>
  <c r="N3" i="173"/>
  <c r="L520" i="164" a="1"/>
  <c r="L520" i="164" s="1"/>
  <c r="J520" i="164" a="1"/>
  <c r="J520" i="164" s="1"/>
  <c r="F520" i="164" a="1"/>
  <c r="F520" i="164" s="1"/>
  <c r="K520" i="164" a="1"/>
  <c r="K520" i="164" s="1"/>
  <c r="G520" i="164" a="1"/>
  <c r="G520" i="164" s="1"/>
  <c r="M520" i="164" a="1"/>
  <c r="M520" i="164" s="1"/>
  <c r="I520" i="164" a="1"/>
  <c r="I520" i="164" s="1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N530" i="200"/>
  <c r="N499" i="202"/>
  <c r="K531" i="200"/>
  <c r="E24" i="199"/>
  <c r="G24" i="199"/>
  <c r="I24" i="199"/>
  <c r="G22" i="199"/>
  <c r="I22" i="199"/>
  <c r="I38" i="199" s="1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N505" i="172"/>
  <c r="E41" i="171"/>
  <c r="G41" i="171"/>
  <c r="M512" i="170"/>
  <c r="P512" i="170"/>
  <c r="D17" i="169"/>
  <c r="N3" i="169"/>
  <c r="N529" i="172"/>
  <c r="M523" i="164" a="1"/>
  <c r="M523" i="164" s="1"/>
  <c r="F523" i="164" a="1"/>
  <c r="F523" i="164" s="1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L528" i="162" a="1"/>
  <c r="L528" i="162" s="1"/>
  <c r="G528" i="162" a="1"/>
  <c r="G528" i="162" s="1"/>
  <c r="M528" i="162" a="1"/>
  <c r="M528" i="162" s="1"/>
  <c r="I528" i="162" a="1"/>
  <c r="I528" i="162" s="1"/>
  <c r="H528" i="162" a="1"/>
  <c r="H528" i="162" s="1"/>
  <c r="J528" i="162" a="1"/>
  <c r="J528" i="162" s="1"/>
  <c r="F528" i="162" a="1"/>
  <c r="F528" i="162" s="1"/>
  <c r="J512" i="168"/>
  <c r="K512" i="168"/>
  <c r="N518" i="166"/>
  <c r="N525" i="166"/>
  <c r="N526" i="166"/>
  <c r="M527" i="162" a="1"/>
  <c r="M527" i="162" s="1"/>
  <c r="H527" i="162" a="1"/>
  <c r="H527" i="162" s="1"/>
  <c r="K527" i="162" a="1"/>
  <c r="K527" i="162" s="1"/>
  <c r="G527" i="162" a="1"/>
  <c r="G527" i="162" s="1"/>
  <c r="J527" i="162" a="1"/>
  <c r="J527" i="162" s="1"/>
  <c r="I527" i="162" a="1"/>
  <c r="I527" i="162" s="1"/>
  <c r="F527" i="162" a="1"/>
  <c r="F527" i="162" s="1"/>
  <c r="L527" i="162" a="1"/>
  <c r="L527" i="162" s="1"/>
  <c r="G527" i="158" a="1"/>
  <c r="G527" i="158" s="1"/>
  <c r="M527" i="158" a="1"/>
  <c r="M527" i="158" s="1"/>
  <c r="N519" i="174"/>
  <c r="N529" i="170"/>
  <c r="N524" i="166"/>
  <c r="N519" i="166"/>
  <c r="N499" i="168"/>
  <c r="H523" i="154" a="1"/>
  <c r="H523" i="154" s="1"/>
  <c r="F523" i="154" a="1"/>
  <c r="F523" i="154" s="1"/>
  <c r="M520" i="154" a="1"/>
  <c r="M520" i="154" s="1"/>
  <c r="I520" i="154" a="1"/>
  <c r="I520" i="154" s="1"/>
  <c r="G520" i="154" a="1"/>
  <c r="G520" i="154" s="1"/>
  <c r="H520" i="154" a="1"/>
  <c r="H520" i="154" s="1"/>
  <c r="L520" i="154" a="1"/>
  <c r="L520" i="154" s="1"/>
  <c r="F520" i="154" a="1"/>
  <c r="F520" i="154" s="1"/>
  <c r="L519" i="154" a="1"/>
  <c r="L519" i="154" s="1"/>
  <c r="J519" i="154" a="1"/>
  <c r="J519" i="154" s="1"/>
  <c r="H519" i="154" a="1"/>
  <c r="H519" i="154" s="1"/>
  <c r="I519" i="154" a="1"/>
  <c r="I519" i="154" s="1"/>
  <c r="M519" i="154" a="1"/>
  <c r="M519" i="154" s="1"/>
  <c r="K519" i="154" a="1"/>
  <c r="K519" i="154" s="1"/>
  <c r="G519" i="154" a="1"/>
  <c r="G519" i="154" s="1"/>
  <c r="J524" i="149" a="1"/>
  <c r="J524" i="149" s="1"/>
  <c r="J526" i="143" a="1"/>
  <c r="J526" i="143" s="1"/>
  <c r="H526" i="143" a="1"/>
  <c r="H526" i="143" s="1"/>
  <c r="F526" i="143" a="1"/>
  <c r="F526" i="143" s="1"/>
  <c r="K526" i="143" a="1"/>
  <c r="K526" i="143" s="1"/>
  <c r="G526" i="143" a="1"/>
  <c r="G526" i="143" s="1"/>
  <c r="M525" i="151" a="1"/>
  <c r="M525" i="151" s="1"/>
  <c r="I525" i="151" a="1"/>
  <c r="I525" i="151" s="1"/>
  <c r="G525" i="151" a="1"/>
  <c r="G525" i="151" s="1"/>
  <c r="H525" i="151" a="1"/>
  <c r="H525" i="151" s="1"/>
  <c r="F525" i="151" a="1"/>
  <c r="F525" i="151" s="1"/>
  <c r="L525" i="151" a="1"/>
  <c r="L525" i="151" s="1"/>
  <c r="J525" i="151" a="1"/>
  <c r="J525" i="151" s="1"/>
  <c r="M523" i="151" a="1"/>
  <c r="M523" i="151" s="1"/>
  <c r="K523" i="151" a="1"/>
  <c r="K523" i="151" s="1"/>
  <c r="J523" i="151" a="1"/>
  <c r="J523" i="151" s="1"/>
  <c r="D1" i="151"/>
  <c r="D2" i="151"/>
  <c r="L521" i="149" a="1"/>
  <c r="L521" i="149" s="1"/>
  <c r="M528" i="139" a="1"/>
  <c r="M528" i="139" s="1"/>
  <c r="G528" i="139" a="1"/>
  <c r="G528" i="139" s="1"/>
  <c r="L526" i="131" a="1"/>
  <c r="L526" i="131" s="1"/>
  <c r="J526" i="131" a="1"/>
  <c r="J526" i="131" s="1"/>
  <c r="H526" i="131" a="1"/>
  <c r="H526" i="131" s="1"/>
  <c r="F526" i="131" a="1"/>
  <c r="F526" i="131" s="1"/>
  <c r="M526" i="131" a="1"/>
  <c r="M526" i="131" s="1"/>
  <c r="I526" i="131" a="1"/>
  <c r="I526" i="131" s="1"/>
  <c r="K526" i="131" a="1"/>
  <c r="K526" i="131" s="1"/>
  <c r="G526" i="131" a="1"/>
  <c r="G526" i="131" s="1"/>
  <c r="M519" i="135" a="1"/>
  <c r="M519" i="135" s="1"/>
  <c r="K519" i="135" a="1"/>
  <c r="K519" i="135" s="1"/>
  <c r="I519" i="135" a="1"/>
  <c r="I519" i="135" s="1"/>
  <c r="G519" i="135" a="1"/>
  <c r="G519" i="135" s="1"/>
  <c r="L519" i="135" a="1"/>
  <c r="L519" i="135" s="1"/>
  <c r="J519" i="135" a="1"/>
  <c r="J519" i="135" s="1"/>
  <c r="H519" i="135" a="1"/>
  <c r="H519" i="135" s="1"/>
  <c r="F519" i="135" a="1"/>
  <c r="F519" i="135" s="1"/>
  <c r="K529" i="129" a="1"/>
  <c r="K529" i="129" s="1"/>
  <c r="F529" i="129" a="1"/>
  <c r="F529" i="129" s="1"/>
  <c r="M529" i="129" a="1"/>
  <c r="M529" i="129" s="1"/>
  <c r="H529" i="129" a="1"/>
  <c r="H529" i="129" s="1"/>
  <c r="J529" i="129" a="1"/>
  <c r="J529" i="129" s="1"/>
  <c r="G529" i="129" a="1"/>
  <c r="G529" i="129" s="1"/>
  <c r="L529" i="129" a="1"/>
  <c r="L529" i="129" s="1"/>
  <c r="I529" i="129" a="1"/>
  <c r="I529" i="129" s="1"/>
  <c r="K521" i="129" a="1"/>
  <c r="K521" i="129" s="1"/>
  <c r="F521" i="129" a="1"/>
  <c r="F521" i="129" s="1"/>
  <c r="M521" i="129" a="1"/>
  <c r="M521" i="129" s="1"/>
  <c r="H521" i="129" a="1"/>
  <c r="H521" i="129" s="1"/>
  <c r="J521" i="129" a="1"/>
  <c r="J521" i="129" s="1"/>
  <c r="G521" i="129" a="1"/>
  <c r="G521" i="129" s="1"/>
  <c r="L521" i="129" a="1"/>
  <c r="L521" i="129" s="1"/>
  <c r="I521" i="129" a="1"/>
  <c r="I521" i="129" s="1"/>
  <c r="I526" i="129" a="1"/>
  <c r="I526" i="129" s="1"/>
  <c r="F526" i="129" a="1"/>
  <c r="F526" i="129" s="1"/>
  <c r="K526" i="129" a="1"/>
  <c r="K526" i="129" s="1"/>
  <c r="H526" i="129" a="1"/>
  <c r="H526" i="129" s="1"/>
  <c r="M526" i="129" a="1"/>
  <c r="M526" i="129" s="1"/>
  <c r="J526" i="129" a="1"/>
  <c r="J526" i="129" s="1"/>
  <c r="L526" i="129" a="1"/>
  <c r="L526" i="129" s="1"/>
  <c r="G526" i="129" a="1"/>
  <c r="G526" i="129" s="1"/>
  <c r="L520" i="129" a="1"/>
  <c r="L520" i="129" s="1"/>
  <c r="G520" i="129" a="1"/>
  <c r="G520" i="129" s="1"/>
  <c r="I520" i="129" a="1"/>
  <c r="I520" i="129" s="1"/>
  <c r="F520" i="129" a="1"/>
  <c r="F520" i="129" s="1"/>
  <c r="K520" i="129" a="1"/>
  <c r="K520" i="129" s="1"/>
  <c r="H520" i="129" a="1"/>
  <c r="H520" i="129" s="1"/>
  <c r="M520" i="129" a="1"/>
  <c r="M520" i="129" s="1"/>
  <c r="J520" i="129" a="1"/>
  <c r="J520" i="129" s="1"/>
  <c r="M527" i="129" a="1"/>
  <c r="M527" i="129" s="1"/>
  <c r="H527" i="129" a="1"/>
  <c r="H527" i="129" s="1"/>
  <c r="J527" i="129" a="1"/>
  <c r="J527" i="129" s="1"/>
  <c r="G527" i="129" a="1"/>
  <c r="G527" i="129" s="1"/>
  <c r="L527" i="129" a="1"/>
  <c r="L527" i="129" s="1"/>
  <c r="I527" i="129" a="1"/>
  <c r="I527" i="129" s="1"/>
  <c r="K527" i="129" a="1"/>
  <c r="K527" i="129" s="1"/>
  <c r="F527" i="129" a="1"/>
  <c r="F527" i="129" s="1"/>
  <c r="L523" i="129" a="1"/>
  <c r="L523" i="129" s="1"/>
  <c r="I523" i="129" a="1"/>
  <c r="I523" i="129" s="1"/>
  <c r="K523" i="129" a="1"/>
  <c r="K523" i="129" s="1"/>
  <c r="F523" i="129" a="1"/>
  <c r="F523" i="129" s="1"/>
  <c r="M523" i="129" a="1"/>
  <c r="M523" i="129" s="1"/>
  <c r="H523" i="129" a="1"/>
  <c r="H523" i="129" s="1"/>
  <c r="J523" i="129" a="1"/>
  <c r="J523" i="129" s="1"/>
  <c r="G523" i="129" a="1"/>
  <c r="G523" i="129" s="1"/>
  <c r="L524" i="151" a="1"/>
  <c r="L524" i="151" s="1"/>
  <c r="G524" i="151" a="1"/>
  <c r="G524" i="151" s="1"/>
  <c r="M524" i="151" a="1"/>
  <c r="M524" i="151" s="1"/>
  <c r="M519" i="151" a="1"/>
  <c r="M519" i="151" s="1"/>
  <c r="I519" i="151" a="1"/>
  <c r="I519" i="151" s="1"/>
  <c r="G519" i="151" a="1"/>
  <c r="G519" i="151" s="1"/>
  <c r="F519" i="151" a="1"/>
  <c r="F519" i="151" s="1"/>
  <c r="L519" i="151" a="1"/>
  <c r="L519" i="151" s="1"/>
  <c r="J519" i="151" a="1"/>
  <c r="J519" i="151"/>
  <c r="H519" i="151" a="1"/>
  <c r="H519" i="151" s="1"/>
  <c r="H519" i="143" a="1"/>
  <c r="H519" i="143" s="1"/>
  <c r="J523" i="139" a="1"/>
  <c r="J523" i="139" s="1"/>
  <c r="M529" i="137" a="1"/>
  <c r="M529" i="137" s="1"/>
  <c r="F529" i="137" a="1"/>
  <c r="F529" i="137" s="1"/>
  <c r="L529" i="137" a="1"/>
  <c r="L529" i="137" s="1"/>
  <c r="H529" i="137" a="1"/>
  <c r="H529" i="137" s="1"/>
  <c r="M519" i="137" a="1"/>
  <c r="M519" i="137" s="1"/>
  <c r="K519" i="137" a="1"/>
  <c r="K519" i="137" s="1"/>
  <c r="I519" i="137" a="1"/>
  <c r="I519" i="137" s="1"/>
  <c r="L519" i="137" a="1"/>
  <c r="L519" i="137" s="1"/>
  <c r="F519" i="137" a="1"/>
  <c r="F519" i="137" s="1"/>
  <c r="L520" i="137" a="1"/>
  <c r="L520" i="137" s="1"/>
  <c r="J520" i="137" a="1"/>
  <c r="J520" i="137" s="1"/>
  <c r="H520" i="137" a="1"/>
  <c r="H520" i="137" s="1"/>
  <c r="L524" i="131" a="1"/>
  <c r="L524" i="131" s="1"/>
  <c r="J524" i="131" a="1"/>
  <c r="J524" i="131" s="1"/>
  <c r="H524" i="131" a="1"/>
  <c r="H524" i="131" s="1"/>
  <c r="F524" i="131" a="1"/>
  <c r="F524" i="131" s="1"/>
  <c r="K524" i="131" a="1"/>
  <c r="K524" i="131" s="1"/>
  <c r="G524" i="131" a="1"/>
  <c r="G524" i="131" s="1"/>
  <c r="M524" i="131" a="1"/>
  <c r="M524" i="131" s="1"/>
  <c r="I524" i="131" a="1"/>
  <c r="I524" i="131" s="1"/>
  <c r="M525" i="135" a="1"/>
  <c r="M525" i="135" s="1"/>
  <c r="K525" i="135" a="1"/>
  <c r="K525" i="135" s="1"/>
  <c r="I525" i="135" a="1"/>
  <c r="I525" i="135" s="1"/>
  <c r="G525" i="135" a="1"/>
  <c r="G525" i="135" s="1"/>
  <c r="J525" i="135" a="1"/>
  <c r="J525" i="135" s="1"/>
  <c r="L525" i="135" a="1"/>
  <c r="L525" i="135" s="1"/>
  <c r="F525" i="135" a="1"/>
  <c r="F525" i="135" s="1"/>
  <c r="H525" i="135" a="1"/>
  <c r="H525" i="135" s="1"/>
  <c r="M521" i="143" a="1"/>
  <c r="M521" i="143" s="1"/>
  <c r="K521" i="143" a="1"/>
  <c r="K521" i="143" s="1"/>
  <c r="I521" i="143" a="1"/>
  <c r="I521" i="143" s="1"/>
  <c r="G521" i="143" a="1"/>
  <c r="G521" i="143" s="1"/>
  <c r="H521" i="143" a="1"/>
  <c r="H521" i="143" s="1"/>
  <c r="F521" i="143" a="1"/>
  <c r="F521" i="143" s="1"/>
  <c r="L521" i="143" a="1"/>
  <c r="L521" i="143" s="1"/>
  <c r="J521" i="143" a="1"/>
  <c r="J521" i="143" s="1"/>
  <c r="L522" i="139" a="1"/>
  <c r="L522" i="139" s="1"/>
  <c r="J522" i="139" a="1"/>
  <c r="J522" i="139" s="1"/>
  <c r="H522" i="139" a="1"/>
  <c r="H522" i="139" s="1"/>
  <c r="K522" i="139" a="1"/>
  <c r="K522" i="139" s="1"/>
  <c r="M523" i="137" a="1"/>
  <c r="M523" i="137" s="1"/>
  <c r="K523" i="137" a="1"/>
  <c r="K523" i="137" s="1"/>
  <c r="I523" i="137" a="1"/>
  <c r="I523" i="137" s="1"/>
  <c r="G523" i="137" a="1"/>
  <c r="G523" i="137" s="1"/>
  <c r="L523" i="137" a="1"/>
  <c r="L523" i="137" s="1"/>
  <c r="H523" i="137" a="1"/>
  <c r="H523" i="137" s="1"/>
  <c r="J523" i="137" a="1"/>
  <c r="J523" i="137" s="1"/>
  <c r="F523" i="137" a="1"/>
  <c r="F523" i="137" s="1"/>
  <c r="M522" i="131" a="1"/>
  <c r="M522" i="131" s="1"/>
  <c r="I522" i="131" a="1"/>
  <c r="I522" i="131" s="1"/>
  <c r="K522" i="131" a="1"/>
  <c r="K522" i="131" s="1"/>
  <c r="G522" i="131" a="1"/>
  <c r="G522" i="131" s="1"/>
  <c r="L530" i="131" a="1"/>
  <c r="L530" i="131" s="1"/>
  <c r="J530" i="131" a="1"/>
  <c r="J530" i="131" s="1"/>
  <c r="H530" i="131" a="1"/>
  <c r="H530" i="131" s="1"/>
  <c r="F530" i="131" a="1"/>
  <c r="F530" i="131" s="1"/>
  <c r="M530" i="131" a="1"/>
  <c r="M530" i="131" s="1"/>
  <c r="I530" i="131" a="1"/>
  <c r="I530" i="131" s="1"/>
  <c r="K530" i="131" a="1"/>
  <c r="K530" i="131" s="1"/>
  <c r="G530" i="131" a="1"/>
  <c r="G530" i="131" s="1"/>
  <c r="K524" i="129" a="1"/>
  <c r="K524" i="129" s="1"/>
  <c r="H524" i="129" a="1"/>
  <c r="H524" i="129" s="1"/>
  <c r="M524" i="129" a="1"/>
  <c r="M524" i="129" s="1"/>
  <c r="J524" i="129" a="1"/>
  <c r="J524" i="129" s="1"/>
  <c r="L524" i="129" a="1"/>
  <c r="L524" i="129" s="1"/>
  <c r="G524" i="129" a="1"/>
  <c r="G524" i="129" s="1"/>
  <c r="I524" i="129" a="1"/>
  <c r="I524" i="129" s="1"/>
  <c r="F524" i="129" a="1"/>
  <c r="F524" i="129" s="1"/>
  <c r="J525" i="129" a="1"/>
  <c r="J525" i="129" s="1"/>
  <c r="G525" i="129" a="1"/>
  <c r="G525" i="129" s="1"/>
  <c r="L525" i="129" a="1"/>
  <c r="L525" i="129" s="1"/>
  <c r="I525" i="129" a="1"/>
  <c r="I525" i="129" s="1"/>
  <c r="K525" i="129" a="1"/>
  <c r="K525" i="129" s="1"/>
  <c r="F525" i="129" a="1"/>
  <c r="F525" i="129" s="1"/>
  <c r="M525" i="129" a="1"/>
  <c r="M525" i="129" s="1"/>
  <c r="H525" i="129" a="1"/>
  <c r="H525" i="129" s="1"/>
  <c r="L520" i="143" a="1"/>
  <c r="L520" i="143" s="1"/>
  <c r="H520" i="143" a="1"/>
  <c r="H520" i="143" s="1"/>
  <c r="F520" i="143" a="1"/>
  <c r="F520" i="143" s="1"/>
  <c r="I520" i="143" a="1"/>
  <c r="I520" i="143" s="1"/>
  <c r="G520" i="143" a="1"/>
  <c r="G520" i="143" s="1"/>
  <c r="M520" i="143" a="1"/>
  <c r="M520" i="143" s="1"/>
  <c r="K520" i="143" a="1"/>
  <c r="K520" i="143" s="1"/>
  <c r="L529" i="143" a="1"/>
  <c r="L529" i="143" s="1"/>
  <c r="L522" i="151" a="1"/>
  <c r="L522" i="151" s="1"/>
  <c r="J522" i="151" a="1"/>
  <c r="J522" i="151" s="1"/>
  <c r="H522" i="151" a="1"/>
  <c r="H522" i="151" s="1"/>
  <c r="F522" i="151" a="1"/>
  <c r="F522" i="151" s="1"/>
  <c r="K522" i="151" a="1"/>
  <c r="K522" i="151" s="1"/>
  <c r="G522" i="151" a="1"/>
  <c r="G522" i="151" s="1"/>
  <c r="M522" i="151" a="1"/>
  <c r="M522" i="151" s="1"/>
  <c r="L519" i="149" a="1"/>
  <c r="L519" i="149" s="1"/>
  <c r="H519" i="149" a="1"/>
  <c r="H519" i="149" s="1"/>
  <c r="G527" i="143" a="1"/>
  <c r="G527" i="143" s="1"/>
  <c r="J527" i="143" a="1"/>
  <c r="J527" i="143" s="1"/>
  <c r="F527" i="143" a="1"/>
  <c r="F527" i="143" s="1"/>
  <c r="D2" i="141"/>
  <c r="D1" i="141"/>
  <c r="H527" i="137" a="1"/>
  <c r="H527" i="137" s="1"/>
  <c r="J527" i="137" a="1"/>
  <c r="J527" i="137" s="1"/>
  <c r="L528" i="137" a="1"/>
  <c r="L528" i="137" s="1"/>
  <c r="J528" i="137" a="1"/>
  <c r="J528" i="137" s="1"/>
  <c r="H528" i="137" a="1"/>
  <c r="H528" i="137" s="1"/>
  <c r="F528" i="137" a="1"/>
  <c r="F528" i="137" s="1"/>
  <c r="K528" i="137" a="1"/>
  <c r="K528" i="137" s="1"/>
  <c r="G528" i="137" a="1"/>
  <c r="G528" i="137" s="1"/>
  <c r="M528" i="137" a="1"/>
  <c r="M528" i="137" s="1"/>
  <c r="I528" i="137" a="1"/>
  <c r="I528" i="137" s="1"/>
  <c r="D1" i="137"/>
  <c r="D2" i="137"/>
  <c r="L528" i="131" a="1"/>
  <c r="L528" i="131" s="1"/>
  <c r="J528" i="131" a="1"/>
  <c r="J528" i="131" s="1"/>
  <c r="H528" i="131" a="1"/>
  <c r="H528" i="131" s="1"/>
  <c r="F528" i="131" a="1"/>
  <c r="F528" i="131" s="1"/>
  <c r="K528" i="131" a="1"/>
  <c r="K528" i="131" s="1"/>
  <c r="G528" i="131" a="1"/>
  <c r="G528" i="131" s="1"/>
  <c r="M528" i="131" a="1"/>
  <c r="M528" i="131" s="1"/>
  <c r="I528" i="131" a="1"/>
  <c r="I528" i="131" s="1"/>
  <c r="L520" i="131" a="1"/>
  <c r="L520" i="131" s="1"/>
  <c r="J520" i="131" a="1"/>
  <c r="J520" i="131" s="1"/>
  <c r="H520" i="131" a="1"/>
  <c r="H520" i="131" s="1"/>
  <c r="F520" i="131" a="1"/>
  <c r="F520" i="131" s="1"/>
  <c r="K520" i="131" a="1"/>
  <c r="K520" i="131" s="1"/>
  <c r="G520" i="131" a="1"/>
  <c r="G520" i="131" s="1"/>
  <c r="M520" i="131" a="1"/>
  <c r="M520" i="131" s="1"/>
  <c r="I520" i="131" a="1"/>
  <c r="I520" i="131" s="1"/>
  <c r="K530" i="135" a="1"/>
  <c r="K530" i="135" s="1"/>
  <c r="L522" i="135" a="1"/>
  <c r="L522" i="135" s="1"/>
  <c r="J522" i="135" a="1"/>
  <c r="J522" i="135" s="1"/>
  <c r="H522" i="135" a="1"/>
  <c r="H522" i="135" s="1"/>
  <c r="F522" i="135" a="1"/>
  <c r="F522" i="135" s="1"/>
  <c r="M522" i="135" a="1"/>
  <c r="M522" i="135" s="1"/>
  <c r="G522" i="135" a="1"/>
  <c r="G522" i="135" s="1"/>
  <c r="I522" i="135" a="1"/>
  <c r="I522" i="135" s="1"/>
  <c r="K522" i="135" a="1"/>
  <c r="K522" i="135" s="1"/>
  <c r="L519" i="129" a="1"/>
  <c r="L519" i="129" s="1"/>
  <c r="G529" i="124" a="1"/>
  <c r="G529" i="124" s="1"/>
  <c r="L529" i="124" a="1"/>
  <c r="L529" i="124" s="1"/>
  <c r="J529" i="124" a="1"/>
  <c r="J529" i="124" s="1"/>
  <c r="H529" i="124" a="1"/>
  <c r="H529" i="124" s="1"/>
  <c r="M521" i="124" a="1"/>
  <c r="M521" i="124" s="1"/>
  <c r="K521" i="124" a="1"/>
  <c r="K521" i="124" s="1"/>
  <c r="I521" i="124" a="1"/>
  <c r="I521" i="124" s="1"/>
  <c r="G521" i="124" a="1"/>
  <c r="G521" i="124" s="1"/>
  <c r="L521" i="124" a="1"/>
  <c r="L521" i="124" s="1"/>
  <c r="J521" i="124" a="1"/>
  <c r="J521" i="124" s="1"/>
  <c r="H521" i="124" a="1"/>
  <c r="H521" i="124" s="1"/>
  <c r="F521" i="124" a="1"/>
  <c r="F521" i="124" s="1"/>
  <c r="G523" i="124" a="1"/>
  <c r="G523" i="124" s="1"/>
  <c r="L523" i="124" a="1"/>
  <c r="L523" i="124" s="1"/>
  <c r="J523" i="124" a="1"/>
  <c r="J523" i="124" s="1"/>
  <c r="D2" i="124"/>
  <c r="D1" i="124"/>
  <c r="J519" i="122" a="1"/>
  <c r="J519" i="122" s="1"/>
  <c r="L519" i="122" a="1"/>
  <c r="L519" i="122" s="1"/>
  <c r="G519" i="122" a="1"/>
  <c r="G519" i="122" s="1"/>
  <c r="I519" i="122" a="1"/>
  <c r="I519" i="122" s="1"/>
  <c r="F519" i="122" a="1"/>
  <c r="F519" i="122" s="1"/>
  <c r="M530" i="120" a="1"/>
  <c r="M530" i="120" s="1"/>
  <c r="K530" i="120" a="1"/>
  <c r="K530" i="120" s="1"/>
  <c r="I530" i="120" a="1"/>
  <c r="I530" i="120" s="1"/>
  <c r="G530" i="120" a="1"/>
  <c r="G530" i="120" s="1"/>
  <c r="L530" i="120" a="1"/>
  <c r="L530" i="120" s="1"/>
  <c r="J530" i="120" a="1"/>
  <c r="J530" i="120" s="1"/>
  <c r="H530" i="120" a="1"/>
  <c r="H530" i="120" s="1"/>
  <c r="F530" i="120" a="1"/>
  <c r="F530" i="120" s="1"/>
  <c r="J523" i="118" a="1"/>
  <c r="J523" i="118" s="1"/>
  <c r="G523" i="118" a="1"/>
  <c r="G523" i="118" s="1"/>
  <c r="L523" i="118" a="1"/>
  <c r="L523" i="118" s="1"/>
  <c r="I523" i="118" a="1"/>
  <c r="I523" i="118" s="1"/>
  <c r="K523" i="118" a="1"/>
  <c r="K523" i="118" s="1"/>
  <c r="F523" i="118" a="1"/>
  <c r="F523" i="118" s="1"/>
  <c r="M523" i="118" a="1"/>
  <c r="M523" i="118" s="1"/>
  <c r="H523" i="118" a="1"/>
  <c r="H523" i="118" s="1"/>
  <c r="K521" i="126" a="1"/>
  <c r="K521" i="126" s="1"/>
  <c r="I521" i="126" a="1"/>
  <c r="I521" i="126" s="1"/>
  <c r="G521" i="126" a="1"/>
  <c r="G521" i="126" s="1"/>
  <c r="L521" i="126" a="1"/>
  <c r="L521" i="126" s="1"/>
  <c r="H521" i="126" a="1"/>
  <c r="H521" i="126" s="1"/>
  <c r="I523" i="126" a="1"/>
  <c r="I523" i="126" s="1"/>
  <c r="G523" i="126" a="1"/>
  <c r="G523" i="126" s="1"/>
  <c r="J523" i="126" a="1"/>
  <c r="J523" i="126" s="1"/>
  <c r="F523" i="126" a="1"/>
  <c r="F523" i="126" s="1"/>
  <c r="H523" i="122" a="1"/>
  <c r="H523" i="122" s="1"/>
  <c r="M523" i="122" a="1"/>
  <c r="M523" i="122" s="1"/>
  <c r="K523" i="122" a="1"/>
  <c r="K523" i="122" s="1"/>
  <c r="L521" i="118" a="1"/>
  <c r="L521" i="118" s="1"/>
  <c r="I521" i="118" a="1"/>
  <c r="I521" i="118" s="1"/>
  <c r="K521" i="118" a="1"/>
  <c r="K521" i="118" s="1"/>
  <c r="F521" i="118" a="1"/>
  <c r="F521" i="118" s="1"/>
  <c r="M521" i="118" a="1"/>
  <c r="M521" i="118" s="1"/>
  <c r="H521" i="118" a="1"/>
  <c r="H521" i="118" s="1"/>
  <c r="J521" i="118" a="1"/>
  <c r="J521" i="118" s="1"/>
  <c r="G521" i="118" a="1"/>
  <c r="G521" i="118" s="1"/>
  <c r="M528" i="118" a="1"/>
  <c r="M528" i="118" s="1"/>
  <c r="J528" i="118" a="1"/>
  <c r="J528" i="118" s="1"/>
  <c r="L528" i="118" a="1"/>
  <c r="L528" i="118" s="1"/>
  <c r="G528" i="118" a="1"/>
  <c r="G528" i="118" s="1"/>
  <c r="I528" i="118" a="1"/>
  <c r="I528" i="118" s="1"/>
  <c r="F528" i="118" a="1"/>
  <c r="F528" i="118" s="1"/>
  <c r="K528" i="118" a="1"/>
  <c r="K528" i="118" s="1"/>
  <c r="H528" i="118" a="1"/>
  <c r="H528" i="118" s="1"/>
  <c r="L530" i="124" a="1"/>
  <c r="L530" i="124" s="1"/>
  <c r="M530" i="124" a="1"/>
  <c r="M530" i="124" s="1"/>
  <c r="K530" i="124" a="1"/>
  <c r="K530" i="124" s="1"/>
  <c r="I530" i="124" a="1"/>
  <c r="I530" i="124" s="1"/>
  <c r="G530" i="124" a="1"/>
  <c r="G530" i="124" s="1"/>
  <c r="M519" i="126" a="1"/>
  <c r="M519" i="126" s="1"/>
  <c r="K519" i="126" a="1"/>
  <c r="K519" i="126" s="1"/>
  <c r="I519" i="126" a="1"/>
  <c r="I519" i="126" s="1"/>
  <c r="H519" i="126" a="1"/>
  <c r="H519" i="126" s="1"/>
  <c r="L519" i="126" a="1"/>
  <c r="L519" i="126" s="1"/>
  <c r="K519" i="124" a="1"/>
  <c r="K519" i="124" s="1"/>
  <c r="I519" i="124" a="1"/>
  <c r="I519" i="124" s="1"/>
  <c r="G519" i="124" a="1"/>
  <c r="G519" i="124" s="1"/>
  <c r="L519" i="124" a="1"/>
  <c r="L519" i="124" s="1"/>
  <c r="J519" i="124" a="1"/>
  <c r="J519" i="124" s="1"/>
  <c r="M520" i="118" a="1"/>
  <c r="M520" i="118" s="1"/>
  <c r="J520" i="118" a="1"/>
  <c r="J520" i="118" s="1"/>
  <c r="L520" i="118" a="1"/>
  <c r="L520" i="118" s="1"/>
  <c r="G520" i="118" a="1"/>
  <c r="G520" i="118" s="1"/>
  <c r="I520" i="118" a="1"/>
  <c r="I520" i="118" s="1"/>
  <c r="F520" i="118" a="1"/>
  <c r="F520" i="118" s="1"/>
  <c r="K520" i="118" a="1"/>
  <c r="K520" i="118" s="1"/>
  <c r="H520" i="118" a="1"/>
  <c r="H520" i="118" s="1"/>
  <c r="L522" i="126" a="1"/>
  <c r="L522" i="126" s="1"/>
  <c r="J522" i="126" a="1"/>
  <c r="J522" i="126" s="1"/>
  <c r="H522" i="126" a="1"/>
  <c r="H522" i="126" s="1"/>
  <c r="F522" i="126" a="1"/>
  <c r="F522" i="126" s="1"/>
  <c r="K522" i="126" a="1"/>
  <c r="K522" i="126" s="1"/>
  <c r="M522" i="126" a="1"/>
  <c r="M522" i="126" s="1"/>
  <c r="I522" i="126" a="1"/>
  <c r="I522" i="126" s="1"/>
  <c r="D2" i="126"/>
  <c r="D1" i="126"/>
  <c r="L521" i="122" a="1"/>
  <c r="L521" i="122" s="1"/>
  <c r="M520" i="120" a="1"/>
  <c r="M520" i="120" s="1"/>
  <c r="K528" i="116" a="1"/>
  <c r="K528" i="116" s="1"/>
  <c r="I528" i="116" a="1"/>
  <c r="I528" i="116" s="1"/>
  <c r="G528" i="116" a="1"/>
  <c r="G528" i="116" s="1"/>
  <c r="J528" i="116" a="1"/>
  <c r="J528" i="116" s="1"/>
  <c r="H528" i="116" a="1"/>
  <c r="H528" i="116" s="1"/>
  <c r="F528" i="116" a="1"/>
  <c r="F528" i="116" s="1"/>
  <c r="M524" i="116" a="1"/>
  <c r="M524" i="116" s="1"/>
  <c r="K524" i="116" a="1"/>
  <c r="K524" i="116" s="1"/>
  <c r="G524" i="116" a="1"/>
  <c r="G524" i="116" s="1"/>
  <c r="L524" i="116" a="1"/>
  <c r="L524" i="116" s="1"/>
  <c r="L521" i="116" a="1"/>
  <c r="L521" i="116" s="1"/>
  <c r="J522" i="116" a="1"/>
  <c r="J522" i="116" s="1"/>
  <c r="G527" i="114" a="1"/>
  <c r="G527" i="114" s="1"/>
  <c r="J527" i="114" a="1"/>
  <c r="J527" i="114" s="1"/>
  <c r="L527" i="114" a="1"/>
  <c r="L527" i="114" s="1"/>
  <c r="H527" i="114" a="1"/>
  <c r="H527" i="114" s="1"/>
  <c r="D2" i="114"/>
  <c r="D1" i="114"/>
  <c r="L522" i="114" a="1"/>
  <c r="L522" i="114" s="1"/>
  <c r="J522" i="114" a="1"/>
  <c r="J522" i="114" s="1"/>
  <c r="H522" i="114" a="1"/>
  <c r="H522" i="114" s="1"/>
  <c r="F522" i="114" a="1"/>
  <c r="F522" i="114" s="1"/>
  <c r="K522" i="114" a="1"/>
  <c r="K522" i="114" s="1"/>
  <c r="G522" i="114" a="1"/>
  <c r="G522" i="114" s="1"/>
  <c r="I522" i="114" a="1"/>
  <c r="I522" i="114" s="1"/>
  <c r="M522" i="114" a="1"/>
  <c r="M522" i="114" s="1"/>
  <c r="M531" i="114" a="1"/>
  <c r="M531" i="114" s="1"/>
  <c r="K531" i="114" a="1"/>
  <c r="K531" i="114" s="1"/>
  <c r="I531" i="114" a="1"/>
  <c r="I531" i="114" s="1"/>
  <c r="G531" i="114" a="1"/>
  <c r="G531" i="114" s="1"/>
  <c r="F531" i="114" a="1"/>
  <c r="F531" i="114" s="1"/>
  <c r="K529" i="114" a="1"/>
  <c r="K529" i="114" s="1"/>
  <c r="I529" i="114" a="1"/>
  <c r="I529" i="114" s="1"/>
  <c r="L526" i="114" a="1"/>
  <c r="L526" i="114" s="1"/>
  <c r="K526" i="114" a="1"/>
  <c r="K526" i="114" s="1"/>
  <c r="G519" i="114" a="1"/>
  <c r="G519" i="114" s="1"/>
  <c r="I519" i="114" a="1"/>
  <c r="I519" i="114" s="1"/>
  <c r="L519" i="114" a="1"/>
  <c r="L519" i="114" s="1"/>
  <c r="F519" i="114" a="1"/>
  <c r="F519" i="114" s="1"/>
  <c r="H519" i="114" a="1"/>
  <c r="H519" i="114" s="1"/>
  <c r="L520" i="114" a="1"/>
  <c r="L520" i="114" s="1"/>
  <c r="J520" i="114" a="1"/>
  <c r="J520" i="114" s="1"/>
  <c r="H520" i="114" a="1"/>
  <c r="H520" i="114" s="1"/>
  <c r="F520" i="114" a="1"/>
  <c r="F520" i="114" s="1"/>
  <c r="M520" i="114" a="1"/>
  <c r="M520" i="114" s="1"/>
  <c r="I520" i="114" a="1"/>
  <c r="I520" i="114" s="1"/>
  <c r="K520" i="114" a="1"/>
  <c r="K520" i="114" s="1"/>
  <c r="G520" i="114" a="1"/>
  <c r="G520" i="114" s="1"/>
  <c r="J525" i="114" a="1"/>
  <c r="J525" i="114" s="1"/>
  <c r="M520" i="112" a="1"/>
  <c r="M520" i="112" s="1"/>
  <c r="I520" i="112" a="1"/>
  <c r="I520" i="112" s="1"/>
  <c r="L520" i="112" a="1"/>
  <c r="L520" i="112" s="1"/>
  <c r="H520" i="112" a="1"/>
  <c r="H520" i="112" s="1"/>
  <c r="L528" i="112" a="1"/>
  <c r="L528" i="112" s="1"/>
  <c r="F528" i="112" a="1"/>
  <c r="F528" i="112" s="1"/>
  <c r="L527" i="112" a="1"/>
  <c r="L527" i="112" s="1"/>
  <c r="J527" i="112" a="1"/>
  <c r="J527" i="112" s="1"/>
  <c r="H527" i="112" a="1"/>
  <c r="H527" i="112" s="1"/>
  <c r="F527" i="112" a="1"/>
  <c r="F527" i="112" s="1"/>
  <c r="K527" i="112" a="1"/>
  <c r="K527" i="112" s="1"/>
  <c r="J523" i="112" a="1"/>
  <c r="J523" i="112" s="1"/>
  <c r="F523" i="112" a="1"/>
  <c r="F523" i="112" s="1"/>
  <c r="M523" i="112" a="1"/>
  <c r="M523" i="112" s="1"/>
  <c r="I523" i="112" a="1"/>
  <c r="I523" i="112" s="1"/>
  <c r="G519" i="112" a="1"/>
  <c r="G519" i="112" s="1"/>
  <c r="F519" i="112" a="1"/>
  <c r="F519" i="112" s="1"/>
  <c r="J530" i="112" a="1"/>
  <c r="J530" i="112" s="1"/>
  <c r="L530" i="112" a="1"/>
  <c r="L530" i="112" s="1"/>
  <c r="M522" i="112" a="1"/>
  <c r="M522" i="112" s="1"/>
  <c r="L522" i="112" a="1"/>
  <c r="L522" i="112" s="1"/>
  <c r="H522" i="112" a="1"/>
  <c r="H522" i="112" s="1"/>
  <c r="K522" i="112" a="1"/>
  <c r="K522" i="112" s="1"/>
  <c r="G522" i="112" a="1"/>
  <c r="G522" i="112" s="1"/>
  <c r="J522" i="112" a="1"/>
  <c r="J522" i="112" s="1"/>
  <c r="M531" i="112" a="1"/>
  <c r="M531" i="112" s="1"/>
  <c r="K531" i="112" a="1"/>
  <c r="K531" i="112" s="1"/>
  <c r="L529" i="112" a="1"/>
  <c r="L529" i="112" s="1"/>
  <c r="J529" i="112" a="1"/>
  <c r="J529" i="112" s="1"/>
  <c r="F529" i="112" a="1"/>
  <c r="F529" i="112" s="1"/>
  <c r="K529" i="112" a="1"/>
  <c r="K529" i="112" s="1"/>
  <c r="I529" i="112" a="1"/>
  <c r="I529" i="112" s="1"/>
  <c r="K525" i="112" a="1"/>
  <c r="K525" i="112" s="1"/>
  <c r="M527" i="110" a="1"/>
  <c r="M527" i="110" s="1"/>
  <c r="K527" i="110" a="1"/>
  <c r="K527" i="110" s="1"/>
  <c r="I527" i="110" a="1"/>
  <c r="I527" i="110" s="1"/>
  <c r="F529" i="110" a="1"/>
  <c r="F529" i="110" s="1"/>
  <c r="H529" i="110" a="1"/>
  <c r="H529" i="110" s="1"/>
  <c r="B5" i="106"/>
  <c r="B6" i="106"/>
  <c r="B7" i="106"/>
  <c r="B8" i="106"/>
  <c r="B9" i="106"/>
  <c r="B10" i="106"/>
  <c r="B11" i="106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4" i="106"/>
  <c r="E8" i="3"/>
  <c r="C500" i="4"/>
  <c r="H500" i="4" s="1" a="1"/>
  <c r="H500" i="4" s="1"/>
  <c r="C501" i="4"/>
  <c r="H501" i="4" s="1" a="1"/>
  <c r="H501" i="4" s="1"/>
  <c r="G501" i="4" a="1"/>
  <c r="G501" i="4" s="1"/>
  <c r="C502" i="4"/>
  <c r="C522" i="4" s="1"/>
  <c r="C503" i="4"/>
  <c r="G503" i="4" s="1" a="1"/>
  <c r="G503" i="4" s="1"/>
  <c r="C504" i="4"/>
  <c r="I504" i="4" s="1" a="1"/>
  <c r="I504" i="4" s="1"/>
  <c r="J504" i="4" a="1"/>
  <c r="J504" i="4" s="1"/>
  <c r="C505" i="4"/>
  <c r="K505" i="4" s="1" a="1"/>
  <c r="K505" i="4" s="1"/>
  <c r="C506" i="4"/>
  <c r="L506" i="4" s="1" a="1"/>
  <c r="L506" i="4" s="1"/>
  <c r="J506" i="4" a="1"/>
  <c r="J506" i="4" s="1"/>
  <c r="C507" i="4"/>
  <c r="L507" i="4" s="1" a="1"/>
  <c r="L507" i="4" s="1"/>
  <c r="H507" i="4" a="1"/>
  <c r="H507" i="4" s="1"/>
  <c r="C508" i="4"/>
  <c r="H508" i="4" s="1" a="1"/>
  <c r="H508" i="4" s="1"/>
  <c r="I508" i="4" a="1"/>
  <c r="I508" i="4" s="1"/>
  <c r="C509" i="4"/>
  <c r="J509" i="4" s="1" a="1"/>
  <c r="J509" i="4" s="1"/>
  <c r="C510" i="4"/>
  <c r="G512" i="4" a="1"/>
  <c r="G512" i="4" s="1"/>
  <c r="C499" i="4"/>
  <c r="L499" i="4" s="1" a="1"/>
  <c r="L499" i="4" s="1"/>
  <c r="K499" i="4" a="1"/>
  <c r="K499" i="4" s="1"/>
  <c r="C521" i="4"/>
  <c r="J521" i="4" s="1" a="1"/>
  <c r="J521" i="4" s="1"/>
  <c r="G515" i="4" a="1"/>
  <c r="G515" i="4" s="1"/>
  <c r="H515" i="4" a="1"/>
  <c r="H515" i="4" s="1"/>
  <c r="I515" i="4" a="1"/>
  <c r="I515" i="4" s="1"/>
  <c r="J515" i="4" a="1"/>
  <c r="J515" i="4" s="1"/>
  <c r="K515" i="4" a="1"/>
  <c r="K515" i="4" s="1"/>
  <c r="L515" i="4" a="1"/>
  <c r="L515" i="4" s="1"/>
  <c r="M515" i="4" a="1"/>
  <c r="M515" i="4" s="1"/>
  <c r="F515" i="4" a="1"/>
  <c r="F515" i="4" s="1"/>
  <c r="S495" i="4"/>
  <c r="E29" i="3" s="1"/>
  <c r="G29" i="3" s="1"/>
  <c r="I29" i="3" s="1"/>
  <c r="T495" i="4"/>
  <c r="E31" i="3" s="1"/>
  <c r="G31" i="3" s="1"/>
  <c r="I31" i="3" s="1"/>
  <c r="U495" i="4"/>
  <c r="E32" i="3" s="1"/>
  <c r="G32" i="3" s="1"/>
  <c r="I32" i="3" s="1"/>
  <c r="V495" i="4"/>
  <c r="E33" i="3" s="1"/>
  <c r="G33" i="3" s="1"/>
  <c r="I33" i="3" s="1"/>
  <c r="W495" i="4"/>
  <c r="E34" i="3" s="1"/>
  <c r="G34" i="3" s="1"/>
  <c r="I34" i="3" s="1"/>
  <c r="R495" i="4"/>
  <c r="E30" i="3" s="1"/>
  <c r="G30" i="3" s="1"/>
  <c r="I30" i="3" s="1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9" i="4"/>
  <c r="O30" i="4"/>
  <c r="G495" i="4"/>
  <c r="H495" i="4"/>
  <c r="I495" i="4"/>
  <c r="J495" i="4"/>
  <c r="K495" i="4"/>
  <c r="L495" i="4"/>
  <c r="M495" i="4"/>
  <c r="F495" i="4"/>
  <c r="N522" i="188"/>
  <c r="N521" i="192"/>
  <c r="N529" i="192"/>
  <c r="N523" i="204"/>
  <c r="I17" i="173"/>
  <c r="G17" i="173"/>
  <c r="N523" i="170"/>
  <c r="N523" i="172"/>
  <c r="N522" i="178"/>
  <c r="N522" i="170"/>
  <c r="N523" i="176"/>
  <c r="I17" i="181"/>
  <c r="G17" i="181"/>
  <c r="N525" i="192"/>
  <c r="E26" i="191"/>
  <c r="G26" i="191"/>
  <c r="I26" i="191"/>
  <c r="N512" i="192"/>
  <c r="F13" i="191"/>
  <c r="H13" i="191"/>
  <c r="N527" i="194"/>
  <c r="F531" i="204"/>
  <c r="N518" i="204"/>
  <c r="M531" i="204"/>
  <c r="P512" i="166"/>
  <c r="D17" i="165"/>
  <c r="N3" i="165"/>
  <c r="M531" i="168"/>
  <c r="H531" i="168"/>
  <c r="I531" i="170"/>
  <c r="H531" i="170"/>
  <c r="N520" i="176"/>
  <c r="G531" i="178"/>
  <c r="J531" i="178"/>
  <c r="I17" i="183"/>
  <c r="G17" i="183"/>
  <c r="N522" i="176"/>
  <c r="L531" i="182"/>
  <c r="K531" i="182"/>
  <c r="N521" i="188"/>
  <c r="N525" i="194"/>
  <c r="L531" i="192"/>
  <c r="N531" i="200"/>
  <c r="N519" i="202"/>
  <c r="H531" i="194"/>
  <c r="M531" i="194"/>
  <c r="G17" i="187"/>
  <c r="I17" i="187"/>
  <c r="G17" i="201"/>
  <c r="I17" i="201"/>
  <c r="N531" i="166"/>
  <c r="I17" i="169"/>
  <c r="G17" i="169"/>
  <c r="G17" i="177"/>
  <c r="I17" i="177"/>
  <c r="N528" i="178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N520" i="168"/>
  <c r="N530" i="172"/>
  <c r="N519" i="182"/>
  <c r="N524" i="186"/>
  <c r="N526" i="178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K531" i="168"/>
  <c r="J531" i="168"/>
  <c r="N519" i="172"/>
  <c r="F531" i="172"/>
  <c r="N525" i="172"/>
  <c r="J531" i="170"/>
  <c r="M531" i="170"/>
  <c r="N522" i="172"/>
  <c r="H531" i="178"/>
  <c r="M531" i="178"/>
  <c r="N523" i="188"/>
  <c r="N531" i="188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E25" i="201"/>
  <c r="G25" i="201"/>
  <c r="I25" i="201"/>
  <c r="G22" i="201"/>
  <c r="I22" i="201"/>
  <c r="E24" i="201"/>
  <c r="G24" i="201"/>
  <c r="I24" i="201"/>
  <c r="E23" i="201"/>
  <c r="G23" i="201"/>
  <c r="I23" i="201"/>
  <c r="N520" i="172"/>
  <c r="N525" i="182"/>
  <c r="N525" i="188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G17" i="167"/>
  <c r="I17" i="167"/>
  <c r="N521" i="168"/>
  <c r="N528" i="172"/>
  <c r="N527" i="176"/>
  <c r="N524" i="178"/>
  <c r="N527" i="186"/>
  <c r="N525" i="176"/>
  <c r="N531" i="176"/>
  <c r="N530" i="178"/>
  <c r="N528" i="186"/>
  <c r="N528" i="202"/>
  <c r="N527" i="172"/>
  <c r="N529" i="178"/>
  <c r="E26" i="177"/>
  <c r="G26" i="177"/>
  <c r="I26" i="177"/>
  <c r="N512" i="178"/>
  <c r="F13" i="177"/>
  <c r="H13" i="177"/>
  <c r="N530" i="176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G531" i="168"/>
  <c r="N518" i="168"/>
  <c r="F531" i="168"/>
  <c r="N531" i="172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12" i="190"/>
  <c r="F13" i="189"/>
  <c r="H13" i="189"/>
  <c r="E26" i="189"/>
  <c r="G26" i="189"/>
  <c r="I26" i="189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I499" i="4" a="1"/>
  <c r="I499" i="4" s="1"/>
  <c r="M499" i="4" a="1"/>
  <c r="M499" i="4" s="1"/>
  <c r="L504" i="4" a="1"/>
  <c r="L504" i="4" s="1"/>
  <c r="H504" i="4" a="1"/>
  <c r="H504" i="4" s="1"/>
  <c r="C519" i="4"/>
  <c r="M519" i="4" s="1" a="1"/>
  <c r="M519" i="4" s="1"/>
  <c r="L500" i="4" a="1"/>
  <c r="L500" i="4" s="1"/>
  <c r="C524" i="4"/>
  <c r="K524" i="4" s="1" a="1"/>
  <c r="K524" i="4" s="1"/>
  <c r="G499" i="4" a="1"/>
  <c r="G499" i="4" s="1"/>
  <c r="K500" i="4" a="1"/>
  <c r="K500" i="4" s="1"/>
  <c r="J501" i="4" a="1"/>
  <c r="J501" i="4" s="1"/>
  <c r="M501" i="4" a="1"/>
  <c r="M501" i="4" s="1"/>
  <c r="I501" i="4" a="1"/>
  <c r="I501" i="4" s="1"/>
  <c r="K501" i="4" a="1"/>
  <c r="K501" i="4" s="1"/>
  <c r="M507" i="4" a="1"/>
  <c r="M507" i="4" s="1"/>
  <c r="K506" i="4" a="1"/>
  <c r="K506" i="4" s="1"/>
  <c r="G506" i="4" a="1"/>
  <c r="G506" i="4" s="1"/>
  <c r="I506" i="4" a="1"/>
  <c r="I506" i="4" s="1"/>
  <c r="F521" i="4" a="1"/>
  <c r="F521" i="4" s="1"/>
  <c r="K507" i="4" a="1"/>
  <c r="K507" i="4" s="1"/>
  <c r="I519" i="4" a="1"/>
  <c r="I519" i="4" s="1"/>
  <c r="F500" i="4" a="1"/>
  <c r="F500" i="4" s="1"/>
  <c r="F501" i="4" a="1"/>
  <c r="F501" i="4" s="1"/>
  <c r="F504" i="4" a="1"/>
  <c r="F504" i="4" s="1"/>
  <c r="F505" i="4" a="1"/>
  <c r="F505" i="4" s="1"/>
  <c r="A2" i="1"/>
  <c r="A2" i="103" s="1"/>
  <c r="G27" i="3"/>
  <c r="I27" i="3"/>
  <c r="I38" i="175"/>
  <c r="G17" i="197"/>
  <c r="I17" i="197"/>
  <c r="I17" i="193"/>
  <c r="G17" i="193"/>
  <c r="I17" i="165"/>
  <c r="G17" i="165"/>
  <c r="G17" i="199"/>
  <c r="I17" i="199"/>
  <c r="N531" i="182"/>
  <c r="N531" i="168"/>
  <c r="I17" i="189"/>
  <c r="G17" i="189"/>
  <c r="G17" i="185"/>
  <c r="I17" i="185"/>
  <c r="N531" i="194"/>
  <c r="N531" i="204"/>
  <c r="H5" i="3"/>
  <c r="G16" i="103"/>
  <c r="G15" i="103"/>
  <c r="G14" i="103"/>
  <c r="E16" i="103"/>
  <c r="E15" i="103"/>
  <c r="E14" i="103"/>
  <c r="G11" i="103"/>
  <c r="G10" i="103"/>
  <c r="G9" i="103"/>
  <c r="E11" i="103"/>
  <c r="E12" i="103" s="1"/>
  <c r="E19" i="103" s="1"/>
  <c r="E10" i="103"/>
  <c r="E9" i="103"/>
  <c r="C16" i="103"/>
  <c r="C15" i="103"/>
  <c r="C14" i="103"/>
  <c r="C17" i="103" s="1"/>
  <c r="C11" i="103"/>
  <c r="C10" i="103"/>
  <c r="C9" i="103"/>
  <c r="C12" i="103" s="1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G17" i="103"/>
  <c r="D2" i="3"/>
  <c r="A1" i="4"/>
  <c r="D2" i="4" s="1"/>
  <c r="B6" i="3"/>
  <c r="B4" i="3"/>
  <c r="B5" i="3"/>
  <c r="H6" i="3"/>
  <c r="E17" i="103"/>
  <c r="G12" i="103"/>
  <c r="G19" i="103"/>
  <c r="Q18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L526" i="116" l="1" a="1"/>
  <c r="L526" i="116" s="1"/>
  <c r="I526" i="116" a="1"/>
  <c r="I526" i="116" s="1"/>
  <c r="G526" i="116" a="1"/>
  <c r="G526" i="116" s="1"/>
  <c r="J526" i="116" a="1"/>
  <c r="J526" i="116" s="1"/>
  <c r="H526" i="116" a="1"/>
  <c r="H526" i="116" s="1"/>
  <c r="F526" i="116" a="1"/>
  <c r="F526" i="116" s="1"/>
  <c r="M526" i="116" a="1"/>
  <c r="M526" i="116" s="1"/>
  <c r="K526" i="116" a="1"/>
  <c r="K526" i="116" s="1"/>
  <c r="L523" i="108" a="1"/>
  <c r="L523" i="108" s="1"/>
  <c r="G523" i="108" a="1"/>
  <c r="G523" i="108" s="1"/>
  <c r="F525" i="110" a="1"/>
  <c r="F525" i="110" s="1"/>
  <c r="M525" i="110" a="1"/>
  <c r="M525" i="110" s="1"/>
  <c r="G525" i="110" a="1"/>
  <c r="G525" i="110" s="1"/>
  <c r="G508" i="4" a="1"/>
  <c r="G508" i="4" s="1"/>
  <c r="K519" i="129" a="1"/>
  <c r="K519" i="129" s="1"/>
  <c r="K525" i="149" a="1"/>
  <c r="K525" i="149" s="1"/>
  <c r="F524" i="149" a="1"/>
  <c r="F524" i="149" s="1"/>
  <c r="G529" i="158" a="1"/>
  <c r="G529" i="158" s="1"/>
  <c r="G505" i="112" a="1"/>
  <c r="G505" i="112" s="1"/>
  <c r="G501" i="114" a="1"/>
  <c r="G501" i="114" s="1"/>
  <c r="C527" i="116"/>
  <c r="F499" i="116" a="1"/>
  <c r="F499" i="116" s="1"/>
  <c r="H504" i="124" a="1"/>
  <c r="H504" i="124" s="1"/>
  <c r="H502" i="122" a="1"/>
  <c r="H502" i="122" s="1"/>
  <c r="C525" i="118"/>
  <c r="M531" i="149" a="1"/>
  <c r="M531" i="149" s="1"/>
  <c r="N531" i="149" s="1"/>
  <c r="F504" i="137" a="1"/>
  <c r="F504" i="137" s="1"/>
  <c r="M508" i="135" a="1"/>
  <c r="M508" i="135" s="1"/>
  <c r="M506" i="160" a="1"/>
  <c r="M506" i="160" s="1"/>
  <c r="I505" i="156" a="1"/>
  <c r="I505" i="156" s="1"/>
  <c r="L502" i="128" a="1"/>
  <c r="L502" i="128" s="1"/>
  <c r="K502" i="128" a="1"/>
  <c r="K502" i="128" s="1"/>
  <c r="J503" i="137" a="1"/>
  <c r="J503" i="137" s="1"/>
  <c r="H503" i="137" a="1"/>
  <c r="H503" i="137" s="1"/>
  <c r="F503" i="137" a="1"/>
  <c r="F503" i="137" s="1"/>
  <c r="N512" i="110"/>
  <c r="G520" i="126" a="1"/>
  <c r="G520" i="126" s="1"/>
  <c r="J519" i="143" a="1"/>
  <c r="J519" i="143" s="1"/>
  <c r="F506" i="116" a="1"/>
  <c r="F506" i="116" s="1"/>
  <c r="H510" i="4" a="1"/>
  <c r="H510" i="4" s="1"/>
  <c r="C530" i="4"/>
  <c r="L529" i="114" a="1"/>
  <c r="L529" i="114" s="1"/>
  <c r="H521" i="122" a="1"/>
  <c r="H521" i="122" s="1"/>
  <c r="H524" i="4" a="1"/>
  <c r="H524" i="4" s="1"/>
  <c r="K508" i="4" a="1"/>
  <c r="K508" i="4" s="1"/>
  <c r="G502" i="4" a="1"/>
  <c r="G502" i="4" s="1"/>
  <c r="I525" i="112" a="1"/>
  <c r="I525" i="112" s="1"/>
  <c r="G529" i="114" a="1"/>
  <c r="G529" i="114" s="1"/>
  <c r="J521" i="122" a="1"/>
  <c r="J521" i="122" s="1"/>
  <c r="I519" i="129" a="1"/>
  <c r="I519" i="129" s="1"/>
  <c r="F527" i="137" a="1"/>
  <c r="F527" i="137" s="1"/>
  <c r="F519" i="143" a="1"/>
  <c r="F519" i="143" s="1"/>
  <c r="H524" i="149" a="1"/>
  <c r="H524" i="149" s="1"/>
  <c r="I527" i="158" a="1"/>
  <c r="I527" i="158" s="1"/>
  <c r="I529" i="158" a="1"/>
  <c r="I529" i="158" s="1"/>
  <c r="L505" i="112" a="1"/>
  <c r="L505" i="112" s="1"/>
  <c r="I501" i="114" a="1"/>
  <c r="I501" i="114" s="1"/>
  <c r="H499" i="116" a="1"/>
  <c r="H499" i="116" s="1"/>
  <c r="I506" i="116" a="1"/>
  <c r="I506" i="116" s="1"/>
  <c r="J504" i="124" a="1"/>
  <c r="J504" i="124" s="1"/>
  <c r="F502" i="122" a="1"/>
  <c r="F502" i="122" s="1"/>
  <c r="J531" i="149" a="1"/>
  <c r="J531" i="149" s="1"/>
  <c r="K508" i="135" a="1"/>
  <c r="K508" i="135" s="1"/>
  <c r="F528" i="154" a="1"/>
  <c r="F528" i="154" s="1"/>
  <c r="G505" i="156" a="1"/>
  <c r="G505" i="156" s="1"/>
  <c r="P51" i="110"/>
  <c r="J501" i="110" a="1"/>
  <c r="J501" i="110" s="1"/>
  <c r="L511" i="112" a="1"/>
  <c r="L511" i="112" s="1"/>
  <c r="L508" i="114" a="1"/>
  <c r="L508" i="114" s="1"/>
  <c r="I501" i="122" a="1"/>
  <c r="I501" i="122" s="1"/>
  <c r="G501" i="122" a="1"/>
  <c r="G501" i="122" s="1"/>
  <c r="P11" i="128"/>
  <c r="F502" i="128" a="1"/>
  <c r="F502" i="128" s="1"/>
  <c r="I504" i="129" a="1"/>
  <c r="I504" i="129" s="1"/>
  <c r="G504" i="129" a="1"/>
  <c r="G504" i="129" s="1"/>
  <c r="L504" i="129" a="1"/>
  <c r="L504" i="129" s="1"/>
  <c r="M508" i="129" a="1"/>
  <c r="M508" i="129" s="1"/>
  <c r="F508" i="129" a="1"/>
  <c r="F508" i="129" s="1"/>
  <c r="C528" i="129"/>
  <c r="K503" i="137" a="1"/>
  <c r="K503" i="137" s="1"/>
  <c r="N503" i="137" s="1"/>
  <c r="C521" i="145"/>
  <c r="J501" i="145" a="1"/>
  <c r="J501" i="145" s="1"/>
  <c r="F531" i="124" a="1"/>
  <c r="F531" i="124" s="1"/>
  <c r="G519" i="129" a="1"/>
  <c r="G519" i="129" s="1"/>
  <c r="L524" i="149" a="1"/>
  <c r="L524" i="149" s="1"/>
  <c r="I502" i="108" a="1"/>
  <c r="I502" i="108" s="1"/>
  <c r="M501" i="114" a="1"/>
  <c r="M501" i="114" s="1"/>
  <c r="F504" i="133" a="1"/>
  <c r="F504" i="133" s="1"/>
  <c r="K519" i="4" a="1"/>
  <c r="K519" i="4" s="1"/>
  <c r="K530" i="110" a="1"/>
  <c r="K530" i="110" s="1"/>
  <c r="F525" i="112" a="1"/>
  <c r="F525" i="112" s="1"/>
  <c r="F525" i="114" a="1"/>
  <c r="F525" i="114" s="1"/>
  <c r="M529" i="114" a="1"/>
  <c r="M529" i="114" s="1"/>
  <c r="K520" i="126" a="1"/>
  <c r="K520" i="126" s="1"/>
  <c r="H531" i="124" a="1"/>
  <c r="H531" i="124" s="1"/>
  <c r="J519" i="129" a="1"/>
  <c r="J519" i="129" s="1"/>
  <c r="I530" i="135" a="1"/>
  <c r="I530" i="135" s="1"/>
  <c r="L527" i="137" a="1"/>
  <c r="L527" i="137" s="1"/>
  <c r="I519" i="149" a="1"/>
  <c r="I519" i="149" s="1"/>
  <c r="H529" i="143" a="1"/>
  <c r="H529" i="143" s="1"/>
  <c r="G526" i="151" a="1"/>
  <c r="G526" i="151" s="1"/>
  <c r="H521" i="137" a="1"/>
  <c r="H521" i="137" s="1"/>
  <c r="K527" i="158" a="1"/>
  <c r="K527" i="158" s="1"/>
  <c r="H529" i="158" a="1"/>
  <c r="H529" i="158" s="1"/>
  <c r="K502" i="108" a="1"/>
  <c r="K502" i="108" s="1"/>
  <c r="F520" i="110" a="1"/>
  <c r="F520" i="110" s="1"/>
  <c r="H508" i="114" a="1"/>
  <c r="H508" i="114" s="1"/>
  <c r="K508" i="114" a="1"/>
  <c r="K508" i="114" s="1"/>
  <c r="C521" i="114"/>
  <c r="C519" i="116"/>
  <c r="H506" i="116" a="1"/>
  <c r="H506" i="116" s="1"/>
  <c r="F500" i="116" a="1"/>
  <c r="F500" i="116" s="1"/>
  <c r="K508" i="143" a="1"/>
  <c r="K508" i="143" s="1"/>
  <c r="J527" i="139" a="1"/>
  <c r="J527" i="139" s="1"/>
  <c r="L528" i="154" a="1"/>
  <c r="L528" i="154" s="1"/>
  <c r="P8" i="112"/>
  <c r="J505" i="112" a="1"/>
  <c r="J505" i="112" s="1"/>
  <c r="H501" i="114" a="1"/>
  <c r="H501" i="114" s="1"/>
  <c r="N501" i="114" s="1"/>
  <c r="C528" i="114"/>
  <c r="J505" i="126" a="1"/>
  <c r="J505" i="126" s="1"/>
  <c r="F510" i="126" a="1"/>
  <c r="F510" i="126" s="1"/>
  <c r="L501" i="129" a="1"/>
  <c r="L501" i="129" s="1"/>
  <c r="G501" i="129" a="1"/>
  <c r="G501" i="129" s="1"/>
  <c r="J501" i="141" a="1"/>
  <c r="J501" i="141" s="1"/>
  <c r="L501" i="141" a="1"/>
  <c r="L501" i="141" s="1"/>
  <c r="G509" i="154" a="1"/>
  <c r="G509" i="154" s="1"/>
  <c r="F509" i="154" a="1"/>
  <c r="F509" i="154" s="1"/>
  <c r="C529" i="154"/>
  <c r="N512" i="126"/>
  <c r="I526" i="151" a="1"/>
  <c r="I526" i="151" s="1"/>
  <c r="L531" i="149" a="1"/>
  <c r="L531" i="149" s="1"/>
  <c r="J505" i="137" a="1"/>
  <c r="J505" i="137" s="1"/>
  <c r="I505" i="137" a="1"/>
  <c r="I505" i="137" s="1"/>
  <c r="M501" i="145" a="1"/>
  <c r="M501" i="145" s="1"/>
  <c r="D1" i="4"/>
  <c r="G504" i="4" a="1"/>
  <c r="G504" i="4" s="1"/>
  <c r="N504" i="4" s="1"/>
  <c r="J500" i="4" a="1"/>
  <c r="J500" i="4" s="1"/>
  <c r="L519" i="4" a="1"/>
  <c r="L519" i="4" s="1"/>
  <c r="K504" i="4" a="1"/>
  <c r="K504" i="4" s="1"/>
  <c r="M504" i="4" a="1"/>
  <c r="M504" i="4" s="1"/>
  <c r="H499" i="4" a="1"/>
  <c r="H499" i="4" s="1"/>
  <c r="G500" i="4" a="1"/>
  <c r="G500" i="4" s="1"/>
  <c r="F530" i="110" a="1"/>
  <c r="F530" i="110" s="1"/>
  <c r="K530" i="116" a="1"/>
  <c r="K530" i="116" s="1"/>
  <c r="I520" i="126" a="1"/>
  <c r="I520" i="126" s="1"/>
  <c r="J531" i="124" a="1"/>
  <c r="J531" i="124" s="1"/>
  <c r="H519" i="129" a="1"/>
  <c r="H519" i="129" s="1"/>
  <c r="G530" i="135" a="1"/>
  <c r="G530" i="135" s="1"/>
  <c r="G527" i="137" a="1"/>
  <c r="G527" i="137" s="1"/>
  <c r="K519" i="149" a="1"/>
  <c r="K519" i="149" s="1"/>
  <c r="G529" i="143" a="1"/>
  <c r="G529" i="143" s="1"/>
  <c r="L521" i="137" a="1"/>
  <c r="L521" i="137" s="1"/>
  <c r="F521" i="151" a="1"/>
  <c r="F521" i="151" s="1"/>
  <c r="I522" i="154" a="1"/>
  <c r="I522" i="154" s="1"/>
  <c r="F527" i="158" a="1"/>
  <c r="F527" i="158" s="1"/>
  <c r="J529" i="158" a="1"/>
  <c r="J529" i="158" s="1"/>
  <c r="M502" i="108" a="1"/>
  <c r="M502" i="108" s="1"/>
  <c r="H520" i="110" a="1"/>
  <c r="H520" i="110" s="1"/>
  <c r="I507" i="116" a="1"/>
  <c r="I507" i="116" s="1"/>
  <c r="J506" i="116" a="1"/>
  <c r="J506" i="116" s="1"/>
  <c r="H500" i="116" a="1"/>
  <c r="H500" i="116" s="1"/>
  <c r="K531" i="149" a="1"/>
  <c r="K531" i="149" s="1"/>
  <c r="F508" i="143" a="1"/>
  <c r="F508" i="143" s="1"/>
  <c r="K507" i="139" a="1"/>
  <c r="K507" i="139" s="1"/>
  <c r="K527" i="139" a="1"/>
  <c r="K527" i="139" s="1"/>
  <c r="L504" i="137" a="1"/>
  <c r="L504" i="137" s="1"/>
  <c r="G528" i="154" a="1"/>
  <c r="G528" i="154" s="1"/>
  <c r="M504" i="158" a="1"/>
  <c r="M504" i="158" s="1"/>
  <c r="G500" i="110" a="1"/>
  <c r="G500" i="110" s="1"/>
  <c r="H502" i="110" a="1"/>
  <c r="H502" i="110" s="1"/>
  <c r="K505" i="126" a="1"/>
  <c r="K505" i="126" s="1"/>
  <c r="G505" i="129" a="1"/>
  <c r="G505" i="129" s="1"/>
  <c r="M505" i="129" a="1"/>
  <c r="M505" i="129" s="1"/>
  <c r="M511" i="131" a="1"/>
  <c r="M511" i="131" s="1"/>
  <c r="L505" i="133" a="1"/>
  <c r="L505" i="133" s="1"/>
  <c r="K505" i="133" a="1"/>
  <c r="K505" i="133" s="1"/>
  <c r="H501" i="141" a="1"/>
  <c r="H501" i="141" s="1"/>
  <c r="M509" i="154" a="1"/>
  <c r="M509" i="154" s="1"/>
  <c r="H508" i="135" a="1"/>
  <c r="H508" i="135" s="1"/>
  <c r="J508" i="135" a="1"/>
  <c r="J508" i="135" s="1"/>
  <c r="G508" i="135" a="1"/>
  <c r="G508" i="135" s="1"/>
  <c r="G505" i="118" a="1"/>
  <c r="G505" i="118" s="1"/>
  <c r="L510" i="126" a="1"/>
  <c r="L510" i="126" s="1"/>
  <c r="J510" i="126" a="1"/>
  <c r="J510" i="126" s="1"/>
  <c r="I510" i="126" a="1"/>
  <c r="I510" i="126" s="1"/>
  <c r="J524" i="4" a="1"/>
  <c r="J524" i="4" s="1"/>
  <c r="H530" i="110" a="1"/>
  <c r="H530" i="110" s="1"/>
  <c r="M530" i="114" a="1"/>
  <c r="M530" i="114" s="1"/>
  <c r="M520" i="126" a="1"/>
  <c r="M520" i="126" s="1"/>
  <c r="L531" i="124" a="1"/>
  <c r="L531" i="124" s="1"/>
  <c r="M519" i="129" a="1"/>
  <c r="M519" i="129" s="1"/>
  <c r="M530" i="135" a="1"/>
  <c r="M530" i="135" s="1"/>
  <c r="I527" i="137" a="1"/>
  <c r="I527" i="137" s="1"/>
  <c r="I529" i="143" a="1"/>
  <c r="I529" i="143" s="1"/>
  <c r="G520" i="139" a="1"/>
  <c r="G520" i="139" s="1"/>
  <c r="F521" i="137" a="1"/>
  <c r="F521" i="137" s="1"/>
  <c r="H521" i="151" a="1"/>
  <c r="H521" i="151" s="1"/>
  <c r="H527" i="158" a="1"/>
  <c r="H527" i="158" s="1"/>
  <c r="L529" i="158" a="1"/>
  <c r="L529" i="158" s="1"/>
  <c r="C522" i="108"/>
  <c r="K507" i="116" a="1"/>
  <c r="K507" i="116" s="1"/>
  <c r="L506" i="116" a="1"/>
  <c r="L506" i="116" s="1"/>
  <c r="J500" i="116" a="1"/>
  <c r="J500" i="116" s="1"/>
  <c r="H508" i="143" a="1"/>
  <c r="H508" i="143" s="1"/>
  <c r="F507" i="139" a="1"/>
  <c r="F507" i="139" s="1"/>
  <c r="I504" i="137" a="1"/>
  <c r="I504" i="137" s="1"/>
  <c r="I528" i="154" a="1"/>
  <c r="I528" i="154" s="1"/>
  <c r="H500" i="110" a="1"/>
  <c r="H500" i="110" s="1"/>
  <c r="I508" i="110" a="1"/>
  <c r="I508" i="110" s="1"/>
  <c r="P24" i="122"/>
  <c r="L504" i="122" a="1"/>
  <c r="L504" i="122" s="1"/>
  <c r="M504" i="122" a="1"/>
  <c r="M504" i="122" s="1"/>
  <c r="P6" i="126"/>
  <c r="P12" i="126"/>
  <c r="L505" i="126" a="1"/>
  <c r="L505" i="126" s="1"/>
  <c r="K510" i="126" a="1"/>
  <c r="K510" i="126" s="1"/>
  <c r="L505" i="129" a="1"/>
  <c r="L505" i="129" s="1"/>
  <c r="M509" i="129" a="1"/>
  <c r="M509" i="129" s="1"/>
  <c r="G509" i="129" a="1"/>
  <c r="G509" i="129" s="1"/>
  <c r="I501" i="141" a="1"/>
  <c r="I501" i="141" s="1"/>
  <c r="F519" i="4" a="1"/>
  <c r="F519" i="4" s="1"/>
  <c r="J499" i="4" a="1"/>
  <c r="J499" i="4" s="1"/>
  <c r="J519" i="4" a="1"/>
  <c r="J519" i="4" s="1"/>
  <c r="H502" i="4" a="1"/>
  <c r="H502" i="4" s="1"/>
  <c r="H505" i="4" a="1"/>
  <c r="H505" i="4" s="1"/>
  <c r="I530" i="114" a="1"/>
  <c r="I530" i="114" s="1"/>
  <c r="G523" i="114" a="1"/>
  <c r="G523" i="114" s="1"/>
  <c r="I521" i="122" a="1"/>
  <c r="I521" i="122" s="1"/>
  <c r="F520" i="126" a="1"/>
  <c r="F520" i="126" s="1"/>
  <c r="D2" i="128"/>
  <c r="G531" i="124" a="1"/>
  <c r="G531" i="124" s="1"/>
  <c r="F530" i="135" a="1"/>
  <c r="F530" i="135" s="1"/>
  <c r="K527" i="137" a="1"/>
  <c r="K527" i="137" s="1"/>
  <c r="K529" i="143" a="1"/>
  <c r="K529" i="143" s="1"/>
  <c r="M520" i="139" a="1"/>
  <c r="M520" i="139" s="1"/>
  <c r="J521" i="137" a="1"/>
  <c r="J521" i="137" s="1"/>
  <c r="J521" i="151" a="1"/>
  <c r="J521" i="151" s="1"/>
  <c r="K530" i="143" a="1"/>
  <c r="K530" i="143" s="1"/>
  <c r="J527" i="158" a="1"/>
  <c r="J527" i="158" s="1"/>
  <c r="M507" i="116" a="1"/>
  <c r="M507" i="116" s="1"/>
  <c r="L500" i="116" a="1"/>
  <c r="L500" i="116" s="1"/>
  <c r="J508" i="143" a="1"/>
  <c r="J508" i="143" s="1"/>
  <c r="H507" i="139" a="1"/>
  <c r="H507" i="139" s="1"/>
  <c r="C524" i="137"/>
  <c r="K528" i="154" a="1"/>
  <c r="K528" i="154" s="1"/>
  <c r="M505" i="126" a="1"/>
  <c r="M505" i="126" s="1"/>
  <c r="I508" i="151" a="1"/>
  <c r="I508" i="151" s="1"/>
  <c r="G508" i="151" a="1"/>
  <c r="G508" i="151" s="1"/>
  <c r="N531" i="4"/>
  <c r="G532" i="139" a="1"/>
  <c r="G532" i="139" s="1"/>
  <c r="M532" i="139" a="1"/>
  <c r="M532" i="139" s="1"/>
  <c r="F532" i="139" a="1"/>
  <c r="F532" i="139" s="1"/>
  <c r="N532" i="139" s="1"/>
  <c r="L532" i="139" a="1"/>
  <c r="L532" i="139" s="1"/>
  <c r="I532" i="139" a="1"/>
  <c r="I532" i="139" s="1"/>
  <c r="K532" i="139" a="1"/>
  <c r="K532" i="139" s="1"/>
  <c r="J532" i="139" a="1"/>
  <c r="J532" i="139" s="1"/>
  <c r="H532" i="139" a="1"/>
  <c r="H532" i="139" s="1"/>
  <c r="L499" i="116" a="1"/>
  <c r="L499" i="116" s="1"/>
  <c r="P8" i="114"/>
  <c r="F501" i="114" a="1"/>
  <c r="F501" i="114" s="1"/>
  <c r="J508" i="114" a="1"/>
  <c r="J508" i="114" s="1"/>
  <c r="N508" i="114" s="1"/>
  <c r="I505" i="4" a="1"/>
  <c r="I505" i="4" s="1"/>
  <c r="H519" i="4" a="1"/>
  <c r="H519" i="4" s="1"/>
  <c r="C520" i="4"/>
  <c r="L502" i="4" a="1"/>
  <c r="L502" i="4" s="1"/>
  <c r="G505" i="4" a="1"/>
  <c r="G505" i="4" s="1"/>
  <c r="J505" i="4" a="1"/>
  <c r="J505" i="4" s="1"/>
  <c r="G530" i="114" a="1"/>
  <c r="G530" i="114" s="1"/>
  <c r="I523" i="114" a="1"/>
  <c r="I523" i="114" s="1"/>
  <c r="G521" i="122" a="1"/>
  <c r="G521" i="122" s="1"/>
  <c r="H520" i="126" a="1"/>
  <c r="H520" i="126" s="1"/>
  <c r="I531" i="124" a="1"/>
  <c r="I531" i="124" s="1"/>
  <c r="H530" i="135" a="1"/>
  <c r="H530" i="135" s="1"/>
  <c r="G521" i="137" a="1"/>
  <c r="G521" i="137" s="1"/>
  <c r="L521" i="151" a="1"/>
  <c r="L521" i="151" s="1"/>
  <c r="M530" i="143" a="1"/>
  <c r="M530" i="143" s="1"/>
  <c r="I524" i="149" a="1"/>
  <c r="I524" i="149" s="1"/>
  <c r="I503" i="108" a="1"/>
  <c r="I503" i="108" s="1"/>
  <c r="F507" i="116" a="1"/>
  <c r="F507" i="116" s="1"/>
  <c r="G499" i="116" a="1"/>
  <c r="G499" i="116" s="1"/>
  <c r="L508" i="143" a="1"/>
  <c r="L508" i="143" s="1"/>
  <c r="J507" i="139" a="1"/>
  <c r="J507" i="139" s="1"/>
  <c r="J504" i="137" a="1"/>
  <c r="J504" i="137" s="1"/>
  <c r="K507" i="108" a="1"/>
  <c r="K507" i="108" s="1"/>
  <c r="L500" i="110" a="1"/>
  <c r="L500" i="110" s="1"/>
  <c r="H500" i="112" a="1"/>
  <c r="H500" i="112" s="1"/>
  <c r="P25" i="116"/>
  <c r="I504" i="122" a="1"/>
  <c r="I504" i="122" s="1"/>
  <c r="P25" i="133"/>
  <c r="F508" i="151" a="1"/>
  <c r="F508" i="151" s="1"/>
  <c r="N512" i="128"/>
  <c r="C522" i="122"/>
  <c r="G502" i="122" a="1"/>
  <c r="G502" i="122" s="1"/>
  <c r="D2" i="112"/>
  <c r="F529" i="114" a="1"/>
  <c r="F529" i="114" s="1"/>
  <c r="K530" i="114" a="1"/>
  <c r="K530" i="114" s="1"/>
  <c r="K523" i="114" a="1"/>
  <c r="K523" i="114" s="1"/>
  <c r="K521" i="122" a="1"/>
  <c r="K521" i="122" s="1"/>
  <c r="J520" i="126" a="1"/>
  <c r="J520" i="126" s="1"/>
  <c r="K531" i="124" a="1"/>
  <c r="K531" i="124" s="1"/>
  <c r="J530" i="135" a="1"/>
  <c r="J530" i="135" s="1"/>
  <c r="I521" i="137" a="1"/>
  <c r="I521" i="137" s="1"/>
  <c r="G521" i="151" a="1"/>
  <c r="G521" i="151" s="1"/>
  <c r="K524" i="149" a="1"/>
  <c r="K524" i="149" s="1"/>
  <c r="M503" i="108" a="1"/>
  <c r="M503" i="108" s="1"/>
  <c r="M508" i="114" a="1"/>
  <c r="M508" i="114" s="1"/>
  <c r="H507" i="116" a="1"/>
  <c r="H507" i="116" s="1"/>
  <c r="G504" i="124" a="1"/>
  <c r="G504" i="124" s="1"/>
  <c r="H531" i="149" a="1"/>
  <c r="H531" i="149" s="1"/>
  <c r="C528" i="143"/>
  <c r="M528" i="143" s="1" a="1"/>
  <c r="M528" i="143" s="1"/>
  <c r="L507" i="139" a="1"/>
  <c r="L507" i="139" s="1"/>
  <c r="K505" i="137" a="1"/>
  <c r="K505" i="137" s="1"/>
  <c r="C529" i="128"/>
  <c r="J509" i="128" a="1"/>
  <c r="J509" i="128" s="1"/>
  <c r="I506" i="129" a="1"/>
  <c r="I506" i="129" s="1"/>
  <c r="F506" i="129" a="1"/>
  <c r="F506" i="129" s="1"/>
  <c r="M506" i="129" a="1"/>
  <c r="M506" i="129" s="1"/>
  <c r="P31" i="131"/>
  <c r="P37" i="131"/>
  <c r="J505" i="135" a="1"/>
  <c r="J505" i="135" s="1"/>
  <c r="M506" i="145" a="1"/>
  <c r="M506" i="145" s="1"/>
  <c r="H506" i="145" a="1"/>
  <c r="H506" i="145" s="1"/>
  <c r="M508" i="151" a="1"/>
  <c r="M508" i="151" s="1"/>
  <c r="J529" i="114" a="1"/>
  <c r="J529" i="114" s="1"/>
  <c r="F530" i="114" a="1"/>
  <c r="F530" i="114" s="1"/>
  <c r="M523" i="114" a="1"/>
  <c r="M523" i="114" s="1"/>
  <c r="M521" i="122" a="1"/>
  <c r="M521" i="122" s="1"/>
  <c r="K521" i="137" a="1"/>
  <c r="K521" i="137" s="1"/>
  <c r="H525" i="149" a="1"/>
  <c r="H525" i="149" s="1"/>
  <c r="G524" i="149" a="1"/>
  <c r="G524" i="149" s="1"/>
  <c r="M505" i="112" a="1"/>
  <c r="M505" i="112" s="1"/>
  <c r="F508" i="114" a="1"/>
  <c r="F508" i="114" s="1"/>
  <c r="L501" i="114" a="1"/>
  <c r="L501" i="114" s="1"/>
  <c r="J507" i="116" a="1"/>
  <c r="J507" i="116" s="1"/>
  <c r="I504" i="124" a="1"/>
  <c r="I504" i="124" s="1"/>
  <c r="L502" i="122" a="1"/>
  <c r="L502" i="122" s="1"/>
  <c r="K505" i="118" a="1"/>
  <c r="K505" i="118" s="1"/>
  <c r="F531" i="149" a="1"/>
  <c r="F531" i="149" s="1"/>
  <c r="H505" i="137" a="1"/>
  <c r="H505" i="137" s="1"/>
  <c r="P17" i="112"/>
  <c r="C528" i="133"/>
  <c r="F508" i="133" a="1"/>
  <c r="F508" i="133" s="1"/>
  <c r="C528" i="156"/>
  <c r="F508" i="156" a="1"/>
  <c r="F508" i="156" s="1"/>
  <c r="F529" i="158" a="1"/>
  <c r="F529" i="158" s="1"/>
  <c r="I502" i="4" a="1"/>
  <c r="I502" i="4" s="1"/>
  <c r="F499" i="4" a="1"/>
  <c r="F499" i="4" s="1"/>
  <c r="H530" i="114" a="1"/>
  <c r="H530" i="114" s="1"/>
  <c r="I505" i="112" a="1"/>
  <c r="I505" i="112" s="1"/>
  <c r="I508" i="114" a="1"/>
  <c r="I508" i="114" s="1"/>
  <c r="L507" i="116" a="1"/>
  <c r="L507" i="116" s="1"/>
  <c r="J502" i="122" a="1"/>
  <c r="J502" i="122" s="1"/>
  <c r="H505" i="118" a="1"/>
  <c r="H505" i="118" s="1"/>
  <c r="C525" i="137"/>
  <c r="K505" i="156" a="1"/>
  <c r="K505" i="156" s="1"/>
  <c r="G501" i="110" a="1"/>
  <c r="G501" i="110" s="1"/>
  <c r="P7" i="118"/>
  <c r="I500" i="122" a="1"/>
  <c r="I500" i="122" s="1"/>
  <c r="C522" i="128"/>
  <c r="I505" i="128" a="1"/>
  <c r="I505" i="128" s="1"/>
  <c r="H505" i="128" a="1"/>
  <c r="H505" i="128" s="1"/>
  <c r="K505" i="128" a="1"/>
  <c r="K505" i="128" s="1"/>
  <c r="P26" i="131"/>
  <c r="P58" i="131"/>
  <c r="L508" i="131" a="1"/>
  <c r="L508" i="131" s="1"/>
  <c r="K501" i="133" a="1"/>
  <c r="K501" i="133" s="1"/>
  <c r="J501" i="133" a="1"/>
  <c r="J501" i="133" s="1"/>
  <c r="L508" i="133" a="1"/>
  <c r="L508" i="133" s="1"/>
  <c r="P22" i="135"/>
  <c r="H500" i="135" a="1"/>
  <c r="H500" i="135" s="1"/>
  <c r="H506" i="135" a="1"/>
  <c r="H506" i="135" s="1"/>
  <c r="L506" i="135" a="1"/>
  <c r="L506" i="135" s="1"/>
  <c r="C528" i="145"/>
  <c r="L508" i="145" a="1"/>
  <c r="L508" i="145" s="1"/>
  <c r="C529" i="156"/>
  <c r="F509" i="156" a="1"/>
  <c r="F509" i="156" s="1"/>
  <c r="H504" i="126" a="1"/>
  <c r="H504" i="126" s="1"/>
  <c r="K506" i="126" a="1"/>
  <c r="K506" i="126" s="1"/>
  <c r="P19" i="128"/>
  <c r="J500" i="133" a="1"/>
  <c r="J500" i="133" s="1"/>
  <c r="L506" i="133" a="1"/>
  <c r="L506" i="133" s="1"/>
  <c r="H502" i="135" a="1"/>
  <c r="H502" i="135" s="1"/>
  <c r="J510" i="135" a="1"/>
  <c r="J510" i="135" s="1"/>
  <c r="N510" i="135" s="1"/>
  <c r="P38" i="137"/>
  <c r="P33" i="149"/>
  <c r="K532" i="137" a="1"/>
  <c r="K532" i="137" s="1"/>
  <c r="J532" i="137" a="1"/>
  <c r="J532" i="137" s="1"/>
  <c r="M532" i="137" a="1"/>
  <c r="M532" i="137" s="1"/>
  <c r="F532" i="137" a="1"/>
  <c r="F532" i="137" s="1"/>
  <c r="K512" i="126" a="1"/>
  <c r="K512" i="126" s="1"/>
  <c r="C532" i="126"/>
  <c r="K512" i="116" a="1"/>
  <c r="K512" i="116" s="1"/>
  <c r="J512" i="116" a="1"/>
  <c r="J512" i="116" s="1"/>
  <c r="I512" i="116" a="1"/>
  <c r="I512" i="116" s="1"/>
  <c r="C532" i="116"/>
  <c r="K512" i="149" a="1"/>
  <c r="K512" i="149" s="1"/>
  <c r="J512" i="149" a="1"/>
  <c r="J512" i="149" s="1"/>
  <c r="C532" i="149"/>
  <c r="I512" i="149" a="1"/>
  <c r="I512" i="149" s="1"/>
  <c r="L512" i="149" a="1"/>
  <c r="L512" i="149" s="1"/>
  <c r="F512" i="149" a="1"/>
  <c r="F512" i="149" s="1"/>
  <c r="C532" i="135"/>
  <c r="G512" i="135" a="1"/>
  <c r="G512" i="135" s="1"/>
  <c r="M512" i="135" a="1"/>
  <c r="M512" i="135" s="1"/>
  <c r="K512" i="131" a="1"/>
  <c r="K512" i="131" s="1"/>
  <c r="N512" i="131" s="1"/>
  <c r="G512" i="129" a="1"/>
  <c r="G512" i="129" s="1"/>
  <c r="M512" i="129" a="1"/>
  <c r="M512" i="129" s="1"/>
  <c r="H512" i="124" a="1"/>
  <c r="H512" i="124" s="1"/>
  <c r="K512" i="122" a="1"/>
  <c r="K512" i="122" s="1"/>
  <c r="C532" i="122"/>
  <c r="I512" i="122" a="1"/>
  <c r="I512" i="122" s="1"/>
  <c r="N512" i="122" s="1"/>
  <c r="L512" i="122" a="1"/>
  <c r="L512" i="122" s="1"/>
  <c r="M512" i="116" a="1"/>
  <c r="M512" i="116" s="1"/>
  <c r="M512" i="139" a="1"/>
  <c r="M512" i="139" s="1"/>
  <c r="G512" i="139" a="1"/>
  <c r="G512" i="139" s="1"/>
  <c r="L512" i="139" a="1"/>
  <c r="L512" i="139" s="1"/>
  <c r="F512" i="139" a="1"/>
  <c r="F512" i="139" s="1"/>
  <c r="K512" i="139" a="1"/>
  <c r="K512" i="139" s="1"/>
  <c r="F512" i="151" a="1"/>
  <c r="F512" i="151" s="1"/>
  <c r="P9" i="137"/>
  <c r="P33" i="137"/>
  <c r="P34" i="149"/>
  <c r="P10" i="151"/>
  <c r="P16" i="151"/>
  <c r="P22" i="151"/>
  <c r="P22" i="158"/>
  <c r="F509" i="158" a="1"/>
  <c r="F509" i="158" s="1"/>
  <c r="G501" i="162" a="1"/>
  <c r="G501" i="162" s="1"/>
  <c r="L512" i="126" a="1"/>
  <c r="L512" i="126" s="1"/>
  <c r="F512" i="116" a="1"/>
  <c r="F512" i="116" s="1"/>
  <c r="I512" i="164" a="1"/>
  <c r="I512" i="164" s="1"/>
  <c r="H512" i="164" a="1"/>
  <c r="H512" i="164" s="1"/>
  <c r="N512" i="164" s="1"/>
  <c r="M512" i="164" a="1"/>
  <c r="M512" i="164" s="1"/>
  <c r="G512" i="164" a="1"/>
  <c r="G512" i="164" s="1"/>
  <c r="C532" i="164"/>
  <c r="J512" i="164" a="1"/>
  <c r="J512" i="164" s="1"/>
  <c r="M512" i="147" a="1"/>
  <c r="M512" i="147" s="1"/>
  <c r="G512" i="147" a="1"/>
  <c r="G512" i="147" s="1"/>
  <c r="L512" i="147" a="1"/>
  <c r="L512" i="147" s="1"/>
  <c r="F512" i="147" a="1"/>
  <c r="F512" i="147" s="1"/>
  <c r="K512" i="147" a="1"/>
  <c r="K512" i="147" s="1"/>
  <c r="H512" i="147" a="1"/>
  <c r="H512" i="147" s="1"/>
  <c r="M512" i="141" a="1"/>
  <c r="M512" i="141" s="1"/>
  <c r="G512" i="141" a="1"/>
  <c r="G512" i="141" s="1"/>
  <c r="L512" i="141" a="1"/>
  <c r="L512" i="141" s="1"/>
  <c r="F512" i="141" a="1"/>
  <c r="F512" i="141" s="1"/>
  <c r="K512" i="141" a="1"/>
  <c r="K512" i="141" s="1"/>
  <c r="C532" i="141"/>
  <c r="H512" i="141" a="1"/>
  <c r="H512" i="141" s="1"/>
  <c r="H532" i="145" a="1"/>
  <c r="H532" i="145" s="1"/>
  <c r="G532" i="145" a="1"/>
  <c r="G532" i="145" s="1"/>
  <c r="M532" i="145" a="1"/>
  <c r="M532" i="145" s="1"/>
  <c r="F532" i="145" a="1"/>
  <c r="F532" i="145" s="1"/>
  <c r="J532" i="145" a="1"/>
  <c r="J532" i="145" s="1"/>
  <c r="C532" i="131"/>
  <c r="H512" i="135" a="1"/>
  <c r="H512" i="135" s="1"/>
  <c r="H512" i="129" a="1"/>
  <c r="H512" i="129" s="1"/>
  <c r="I512" i="124" a="1"/>
  <c r="I512" i="124" s="1"/>
  <c r="G512" i="149" a="1"/>
  <c r="G512" i="149" s="1"/>
  <c r="P5" i="131"/>
  <c r="P10" i="137"/>
  <c r="C529" i="139"/>
  <c r="G509" i="145" a="1"/>
  <c r="G509" i="145" s="1"/>
  <c r="P17" i="158"/>
  <c r="J509" i="158" a="1"/>
  <c r="J509" i="158" s="1"/>
  <c r="P11" i="160"/>
  <c r="L532" i="108" a="1"/>
  <c r="L532" i="108" s="1"/>
  <c r="F532" i="108" a="1"/>
  <c r="F532" i="108" s="1"/>
  <c r="H532" i="108" a="1"/>
  <c r="H532" i="108" s="1"/>
  <c r="M532" i="133" a="1"/>
  <c r="M532" i="133" s="1"/>
  <c r="F532" i="133" a="1"/>
  <c r="F532" i="133" s="1"/>
  <c r="L532" i="133" a="1"/>
  <c r="L532" i="133" s="1"/>
  <c r="K532" i="133" a="1"/>
  <c r="K532" i="133" s="1"/>
  <c r="H532" i="133" a="1"/>
  <c r="H532" i="133" s="1"/>
  <c r="F532" i="128" a="1"/>
  <c r="F532" i="128" s="1"/>
  <c r="L532" i="128" a="1"/>
  <c r="L532" i="128" s="1"/>
  <c r="K532" i="128" a="1"/>
  <c r="K532" i="128" s="1"/>
  <c r="J532" i="128" a="1"/>
  <c r="J532" i="128" s="1"/>
  <c r="G532" i="128" a="1"/>
  <c r="G532" i="128" s="1"/>
  <c r="M512" i="126" a="1"/>
  <c r="M512" i="126" s="1"/>
  <c r="G512" i="116" a="1"/>
  <c r="G512" i="116" s="1"/>
  <c r="M512" i="114" a="1"/>
  <c r="M512" i="114" s="1"/>
  <c r="G512" i="114" a="1"/>
  <c r="G512" i="114" s="1"/>
  <c r="L512" i="114" a="1"/>
  <c r="L512" i="114" s="1"/>
  <c r="F512" i="114" a="1"/>
  <c r="F512" i="114" s="1"/>
  <c r="K512" i="114" a="1"/>
  <c r="K512" i="114" s="1"/>
  <c r="K512" i="162" a="1"/>
  <c r="K512" i="162" s="1"/>
  <c r="J512" i="162" a="1"/>
  <c r="J512" i="162" s="1"/>
  <c r="C532" i="162"/>
  <c r="I512" i="162" a="1"/>
  <c r="I512" i="162" s="1"/>
  <c r="L512" i="162" a="1"/>
  <c r="L512" i="162" s="1"/>
  <c r="F512" i="162" a="1"/>
  <c r="F512" i="162" s="1"/>
  <c r="G532" i="108" a="1"/>
  <c r="G532" i="108" s="1"/>
  <c r="H509" i="145" a="1"/>
  <c r="H509" i="145" s="1"/>
  <c r="I512" i="135" a="1"/>
  <c r="I512" i="135" s="1"/>
  <c r="I512" i="129" a="1"/>
  <c r="I512" i="129" s="1"/>
  <c r="I512" i="141" a="1"/>
  <c r="I512" i="141" s="1"/>
  <c r="I532" i="145" a="1"/>
  <c r="I532" i="145" s="1"/>
  <c r="M512" i="120" a="1"/>
  <c r="M512" i="120" s="1"/>
  <c r="G512" i="120" a="1"/>
  <c r="G512" i="120" s="1"/>
  <c r="N512" i="120" s="1"/>
  <c r="L512" i="120" a="1"/>
  <c r="L512" i="120" s="1"/>
  <c r="K512" i="120" a="1"/>
  <c r="K512" i="120" s="1"/>
  <c r="H512" i="116" a="1"/>
  <c r="H512" i="116" s="1"/>
  <c r="C532" i="112"/>
  <c r="I512" i="112" a="1"/>
  <c r="I512" i="112" s="1"/>
  <c r="H512" i="112" a="1"/>
  <c r="H512" i="112" s="1"/>
  <c r="M512" i="112" a="1"/>
  <c r="M512" i="112" s="1"/>
  <c r="G512" i="112" a="1"/>
  <c r="G512" i="112" s="1"/>
  <c r="L512" i="112" a="1"/>
  <c r="L512" i="112" s="1"/>
  <c r="M512" i="160" a="1"/>
  <c r="M512" i="160" s="1"/>
  <c r="G512" i="160" a="1"/>
  <c r="G512" i="160" s="1"/>
  <c r="L512" i="160" a="1"/>
  <c r="L512" i="160" s="1"/>
  <c r="F512" i="160" a="1"/>
  <c r="F512" i="160" s="1"/>
  <c r="K512" i="160" a="1"/>
  <c r="K512" i="160" s="1"/>
  <c r="C532" i="160"/>
  <c r="H512" i="160" a="1"/>
  <c r="H512" i="160" s="1"/>
  <c r="I512" i="158" a="1"/>
  <c r="I512" i="158" s="1"/>
  <c r="H512" i="158" a="1"/>
  <c r="H512" i="158" s="1"/>
  <c r="C532" i="158"/>
  <c r="M512" i="158" a="1"/>
  <c r="M512" i="158" s="1"/>
  <c r="G512" i="158" a="1"/>
  <c r="G512" i="158" s="1"/>
  <c r="J512" i="158" a="1"/>
  <c r="J512" i="158" s="1"/>
  <c r="I532" i="108" a="1"/>
  <c r="I532" i="108" s="1"/>
  <c r="H532" i="128" a="1"/>
  <c r="H532" i="128" s="1"/>
  <c r="C532" i="120"/>
  <c r="P9" i="162"/>
  <c r="P21" i="162"/>
  <c r="J512" i="135" a="1"/>
  <c r="J512" i="135" s="1"/>
  <c r="J512" i="129" a="1"/>
  <c r="J512" i="129" s="1"/>
  <c r="M512" i="124" a="1"/>
  <c r="M512" i="124" s="1"/>
  <c r="G512" i="124" a="1"/>
  <c r="G512" i="124" s="1"/>
  <c r="K512" i="124" a="1"/>
  <c r="K512" i="124" s="1"/>
  <c r="J512" i="141" a="1"/>
  <c r="J512" i="141" s="1"/>
  <c r="C532" i="147"/>
  <c r="K532" i="145" a="1"/>
  <c r="K532" i="145" s="1"/>
  <c r="G532" i="137" a="1"/>
  <c r="G532" i="137" s="1"/>
  <c r="C532" i="124"/>
  <c r="K512" i="156" a="1"/>
  <c r="K512" i="156" s="1"/>
  <c r="J512" i="156" a="1"/>
  <c r="J512" i="156" s="1"/>
  <c r="I512" i="156" a="1"/>
  <c r="I512" i="156" s="1"/>
  <c r="C532" i="156"/>
  <c r="L512" i="156" a="1"/>
  <c r="L512" i="156" s="1"/>
  <c r="F512" i="156" a="1"/>
  <c r="F512" i="156" s="1"/>
  <c r="J532" i="108" a="1"/>
  <c r="J532" i="108" s="1"/>
  <c r="I532" i="128" a="1"/>
  <c r="I532" i="128" s="1"/>
  <c r="C525" i="147"/>
  <c r="G511" i="4" a="1"/>
  <c r="G511" i="4" s="1"/>
  <c r="N511" i="4" s="1"/>
  <c r="G512" i="108" a="1"/>
  <c r="G512" i="108" s="1"/>
  <c r="N512" i="108" s="1"/>
  <c r="M512" i="108" a="1"/>
  <c r="M512" i="108" s="1"/>
  <c r="I512" i="137" a="1"/>
  <c r="I512" i="137" s="1"/>
  <c r="N512" i="137" s="1"/>
  <c r="K512" i="135" a="1"/>
  <c r="K512" i="135" s="1"/>
  <c r="G512" i="133" a="1"/>
  <c r="G512" i="133" s="1"/>
  <c r="N512" i="133" s="1"/>
  <c r="M512" i="133" a="1"/>
  <c r="M512" i="133" s="1"/>
  <c r="K512" i="129" a="1"/>
  <c r="K512" i="129" s="1"/>
  <c r="G512" i="128" a="1"/>
  <c r="G512" i="128" s="1"/>
  <c r="M512" i="128" a="1"/>
  <c r="M512" i="128" s="1"/>
  <c r="I512" i="126" a="1"/>
  <c r="I512" i="126" s="1"/>
  <c r="L512" i="124" a="1"/>
  <c r="L512" i="124" s="1"/>
  <c r="I512" i="118" a="1"/>
  <c r="I512" i="118" s="1"/>
  <c r="H512" i="118" a="1"/>
  <c r="H512" i="118" s="1"/>
  <c r="C532" i="118"/>
  <c r="M512" i="118" a="1"/>
  <c r="M512" i="118" s="1"/>
  <c r="G512" i="118" a="1"/>
  <c r="G512" i="118" s="1"/>
  <c r="N512" i="118" s="1"/>
  <c r="L512" i="118" a="1"/>
  <c r="L512" i="118" s="1"/>
  <c r="F512" i="112" a="1"/>
  <c r="F512" i="112" s="1"/>
  <c r="K512" i="110" a="1"/>
  <c r="K512" i="110" s="1"/>
  <c r="J512" i="110" a="1"/>
  <c r="J512" i="110" s="1"/>
  <c r="I512" i="110" a="1"/>
  <c r="I512" i="110" s="1"/>
  <c r="C532" i="110"/>
  <c r="J512" i="139" a="1"/>
  <c r="J512" i="139" s="1"/>
  <c r="H512" i="162" a="1"/>
  <c r="H512" i="162" s="1"/>
  <c r="F512" i="158" a="1"/>
  <c r="F512" i="158" s="1"/>
  <c r="J512" i="147" a="1"/>
  <c r="J512" i="147" s="1"/>
  <c r="K532" i="108" a="1"/>
  <c r="K532" i="108" s="1"/>
  <c r="L532" i="145" a="1"/>
  <c r="L532" i="145" s="1"/>
  <c r="H532" i="137" a="1"/>
  <c r="H532" i="137" s="1"/>
  <c r="G532" i="133" a="1"/>
  <c r="G532" i="133" s="1"/>
  <c r="C532" i="129"/>
  <c r="P9" i="118"/>
  <c r="P16" i="124"/>
  <c r="P13" i="133"/>
  <c r="P21" i="133"/>
  <c r="M507" i="143" a="1"/>
  <c r="M507" i="143" s="1"/>
  <c r="P12" i="149"/>
  <c r="P18" i="149"/>
  <c r="P24" i="149"/>
  <c r="F512" i="124" a="1"/>
  <c r="F512" i="124" s="1"/>
  <c r="M512" i="154" a="1"/>
  <c r="M512" i="154" s="1"/>
  <c r="G512" i="154" a="1"/>
  <c r="G512" i="154" s="1"/>
  <c r="L512" i="154" a="1"/>
  <c r="L512" i="154" s="1"/>
  <c r="F512" i="154" a="1"/>
  <c r="F512" i="154" s="1"/>
  <c r="C532" i="154"/>
  <c r="K512" i="154" a="1"/>
  <c r="K512" i="154" s="1"/>
  <c r="H512" i="154" a="1"/>
  <c r="H512" i="154" s="1"/>
  <c r="I512" i="151" a="1"/>
  <c r="I512" i="151" s="1"/>
  <c r="H512" i="151" a="1"/>
  <c r="H512" i="151" s="1"/>
  <c r="M512" i="151" a="1"/>
  <c r="M512" i="151" s="1"/>
  <c r="G512" i="151" a="1"/>
  <c r="G512" i="151" s="1"/>
  <c r="C532" i="151"/>
  <c r="J512" i="151" a="1"/>
  <c r="J512" i="151" s="1"/>
  <c r="M532" i="108" a="1"/>
  <c r="M532" i="108" s="1"/>
  <c r="I532" i="137" a="1"/>
  <c r="I532" i="137" s="1"/>
  <c r="I532" i="133" a="1"/>
  <c r="I532" i="133" s="1"/>
  <c r="M532" i="128" a="1"/>
  <c r="M532" i="128" s="1"/>
  <c r="C532" i="114"/>
  <c r="F512" i="135" a="1"/>
  <c r="F512" i="135" s="1"/>
  <c r="N512" i="135" s="1"/>
  <c r="F512" i="129" a="1"/>
  <c r="F512" i="129" s="1"/>
  <c r="L532" i="137" a="1"/>
  <c r="L532" i="137" s="1"/>
  <c r="J512" i="145" a="1"/>
  <c r="J512" i="145" s="1"/>
  <c r="F512" i="143" a="1"/>
  <c r="F512" i="143" s="1"/>
  <c r="L512" i="143" a="1"/>
  <c r="L512" i="143" s="1"/>
  <c r="G512" i="145" a="1"/>
  <c r="G512" i="145" s="1"/>
  <c r="N512" i="145" s="1"/>
  <c r="M512" i="145" a="1"/>
  <c r="M512" i="145" s="1"/>
  <c r="I512" i="143" a="1"/>
  <c r="I512" i="143" s="1"/>
  <c r="H512" i="145" a="1"/>
  <c r="H512" i="145" s="1"/>
  <c r="J512" i="143" a="1"/>
  <c r="J512" i="143" s="1"/>
  <c r="C532" i="143"/>
  <c r="D2" i="134"/>
  <c r="B5" i="134"/>
  <c r="A1" i="133"/>
  <c r="B6" i="132"/>
  <c r="H6" i="134"/>
  <c r="B4" i="132"/>
  <c r="B5" i="132"/>
  <c r="B4" i="134"/>
  <c r="A1" i="135"/>
  <c r="Q10" i="103"/>
  <c r="M11" i="103"/>
  <c r="L9" i="103"/>
  <c r="E32" i="179"/>
  <c r="G32" i="179" s="1"/>
  <c r="I32" i="179" s="1"/>
  <c r="E30" i="179"/>
  <c r="G30" i="179" s="1"/>
  <c r="I30" i="179" s="1"/>
  <c r="E34" i="155"/>
  <c r="G34" i="155" s="1"/>
  <c r="I34" i="155" s="1"/>
  <c r="E29" i="179"/>
  <c r="G29" i="179" s="1"/>
  <c r="I29" i="179" s="1"/>
  <c r="P29" i="133"/>
  <c r="H521" i="108" a="1"/>
  <c r="H521" i="108" s="1"/>
  <c r="F522" i="108" a="1"/>
  <c r="F522" i="108" s="1"/>
  <c r="M506" i="108" a="1"/>
  <c r="M506" i="108" s="1"/>
  <c r="C526" i="108"/>
  <c r="L526" i="108" s="1" a="1"/>
  <c r="L526" i="108" s="1"/>
  <c r="K506" i="108" a="1"/>
  <c r="K506" i="108" s="1"/>
  <c r="I506" i="108" a="1"/>
  <c r="I506" i="108" s="1"/>
  <c r="G506" i="108" a="1"/>
  <c r="G506" i="108" s="1"/>
  <c r="L506" i="108" a="1"/>
  <c r="L506" i="108" s="1"/>
  <c r="F506" i="108" a="1"/>
  <c r="F506" i="108" s="1"/>
  <c r="J506" i="108" a="1"/>
  <c r="J506" i="108" s="1"/>
  <c r="I507" i="108" a="1"/>
  <c r="I507" i="108" s="1"/>
  <c r="P14" i="108"/>
  <c r="I499" i="108" a="1"/>
  <c r="I499" i="108" s="1"/>
  <c r="M507" i="108" a="1"/>
  <c r="M507" i="108" s="1"/>
  <c r="H500" i="108" a="1"/>
  <c r="H500" i="108" s="1"/>
  <c r="K499" i="108" a="1"/>
  <c r="K499" i="108" s="1"/>
  <c r="K508" i="108" a="1"/>
  <c r="K508" i="108" s="1"/>
  <c r="C527" i="108"/>
  <c r="H527" i="108" s="1" a="1"/>
  <c r="H527" i="108" s="1"/>
  <c r="C529" i="108"/>
  <c r="L529" i="108" s="1" a="1"/>
  <c r="L529" i="108" s="1"/>
  <c r="G500" i="108" a="1"/>
  <c r="G500" i="108" s="1"/>
  <c r="M499" i="108" a="1"/>
  <c r="M499" i="108" s="1"/>
  <c r="H508" i="108" a="1"/>
  <c r="H508" i="108" s="1"/>
  <c r="G507" i="108" a="1"/>
  <c r="G507" i="108" s="1"/>
  <c r="G509" i="108" a="1"/>
  <c r="G509" i="108" s="1"/>
  <c r="H502" i="108" a="1"/>
  <c r="H502" i="108" s="1"/>
  <c r="F528" i="108" a="1"/>
  <c r="F528" i="108" s="1"/>
  <c r="K500" i="108" a="1"/>
  <c r="K500" i="108" s="1"/>
  <c r="H509" i="108" a="1"/>
  <c r="H509" i="108" s="1"/>
  <c r="L500" i="108" a="1"/>
  <c r="L500" i="108" s="1"/>
  <c r="F509" i="108" a="1"/>
  <c r="F509" i="108" s="1"/>
  <c r="I508" i="108" a="1"/>
  <c r="I508" i="108" s="1"/>
  <c r="F502" i="108" a="1"/>
  <c r="F502" i="108" s="1"/>
  <c r="M508" i="108" a="1"/>
  <c r="M508" i="108" s="1"/>
  <c r="F500" i="108" a="1"/>
  <c r="F500" i="108" s="1"/>
  <c r="F508" i="108" a="1"/>
  <c r="F508" i="108" s="1"/>
  <c r="H528" i="108" a="1"/>
  <c r="H528" i="108" s="1"/>
  <c r="M500" i="108" a="1"/>
  <c r="M500" i="108" s="1"/>
  <c r="J528" i="108" a="1"/>
  <c r="J528" i="108" s="1"/>
  <c r="C520" i="108"/>
  <c r="L520" i="108" s="1" a="1"/>
  <c r="L520" i="108" s="1"/>
  <c r="L502" i="108" a="1"/>
  <c r="L502" i="108" s="1"/>
  <c r="J508" i="108" a="1"/>
  <c r="J508" i="108" s="1"/>
  <c r="K522" i="108" a="1"/>
  <c r="K522" i="108" s="1"/>
  <c r="I522" i="108" a="1"/>
  <c r="I522" i="108" s="1"/>
  <c r="M522" i="108" a="1"/>
  <c r="M522" i="108" s="1"/>
  <c r="I519" i="108" a="1"/>
  <c r="I519" i="108" s="1"/>
  <c r="K521" i="108" a="1"/>
  <c r="K521" i="108" s="1"/>
  <c r="M521" i="108" a="1"/>
  <c r="M521" i="108" s="1"/>
  <c r="F519" i="108" a="1"/>
  <c r="F519" i="108" s="1"/>
  <c r="K519" i="108" a="1"/>
  <c r="K519" i="108" s="1"/>
  <c r="J521" i="108" a="1"/>
  <c r="J521" i="108" s="1"/>
  <c r="H530" i="108" a="1"/>
  <c r="H530" i="108" s="1"/>
  <c r="G521" i="108" a="1"/>
  <c r="G521" i="108" s="1"/>
  <c r="J530" i="108" a="1"/>
  <c r="J530" i="108" s="1"/>
  <c r="F521" i="108" a="1"/>
  <c r="F521" i="108" s="1"/>
  <c r="N521" i="108" s="1"/>
  <c r="I521" i="108" a="1"/>
  <c r="I521" i="108" s="1"/>
  <c r="L530" i="108" a="1"/>
  <c r="L530" i="108" s="1"/>
  <c r="K530" i="108" a="1"/>
  <c r="K530" i="108" s="1"/>
  <c r="L528" i="108" a="1"/>
  <c r="L528" i="108" s="1"/>
  <c r="M528" i="108" a="1"/>
  <c r="M528" i="108" s="1"/>
  <c r="L525" i="108" a="1"/>
  <c r="L525" i="108" s="1"/>
  <c r="M530" i="108" a="1"/>
  <c r="M530" i="108" s="1"/>
  <c r="I530" i="108" a="1"/>
  <c r="I530" i="108" s="1"/>
  <c r="I528" i="108" a="1"/>
  <c r="I528" i="108" s="1"/>
  <c r="H523" i="108" a="1"/>
  <c r="H523" i="108" s="1"/>
  <c r="G528" i="108" a="1"/>
  <c r="G528" i="108" s="1"/>
  <c r="F530" i="108" a="1"/>
  <c r="F530" i="108" s="1"/>
  <c r="M522" i="4" a="1"/>
  <c r="M522" i="4" s="1"/>
  <c r="I522" i="4" a="1"/>
  <c r="I522" i="4" s="1"/>
  <c r="J522" i="4" a="1"/>
  <c r="J522" i="4" s="1"/>
  <c r="K522" i="4" a="1"/>
  <c r="K522" i="4" s="1"/>
  <c r="H522" i="4" a="1"/>
  <c r="H522" i="4" s="1"/>
  <c r="F522" i="4" a="1"/>
  <c r="F522" i="4" s="1"/>
  <c r="G522" i="4" a="1"/>
  <c r="G522" i="4" s="1"/>
  <c r="L522" i="4" a="1"/>
  <c r="L522" i="4" s="1"/>
  <c r="F509" i="4" a="1"/>
  <c r="F509" i="4" s="1"/>
  <c r="L503" i="4" a="1"/>
  <c r="L503" i="4" s="1"/>
  <c r="I503" i="4" a="1"/>
  <c r="I503" i="4" s="1"/>
  <c r="F508" i="4" a="1"/>
  <c r="F508" i="4" s="1"/>
  <c r="C528" i="4"/>
  <c r="F507" i="4" a="1"/>
  <c r="F507" i="4" s="1"/>
  <c r="J503" i="4" a="1"/>
  <c r="J503" i="4" s="1"/>
  <c r="M503" i="4" a="1"/>
  <c r="M503" i="4" s="1"/>
  <c r="M508" i="4" a="1"/>
  <c r="M508" i="4" s="1"/>
  <c r="C529" i="4"/>
  <c r="I529" i="4" s="1" a="1"/>
  <c r="I529" i="4" s="1"/>
  <c r="I500" i="4" a="1"/>
  <c r="I500" i="4" s="1"/>
  <c r="M500" i="4" a="1"/>
  <c r="M500" i="4" s="1"/>
  <c r="C525" i="4"/>
  <c r="J525" i="4" s="1" a="1"/>
  <c r="J525" i="4" s="1"/>
  <c r="M505" i="4" a="1"/>
  <c r="M505" i="4" s="1"/>
  <c r="M509" i="4" a="1"/>
  <c r="M509" i="4" s="1"/>
  <c r="J508" i="4" a="1"/>
  <c r="J508" i="4" s="1"/>
  <c r="M502" i="4" a="1"/>
  <c r="M502" i="4" s="1"/>
  <c r="L509" i="4" a="1"/>
  <c r="L509" i="4" s="1"/>
  <c r="K509" i="4" a="1"/>
  <c r="K509" i="4" s="1"/>
  <c r="J502" i="4" a="1"/>
  <c r="J502" i="4" s="1"/>
  <c r="C523" i="4"/>
  <c r="I509" i="4" a="1"/>
  <c r="I509" i="4" s="1"/>
  <c r="L501" i="4" a="1"/>
  <c r="L501" i="4" s="1"/>
  <c r="N501" i="4" s="1"/>
  <c r="H509" i="4" a="1"/>
  <c r="H509" i="4" s="1"/>
  <c r="F506" i="4" a="1"/>
  <c r="F506" i="4" s="1"/>
  <c r="G520" i="4" a="1"/>
  <c r="G520" i="4" s="1"/>
  <c r="C526" i="4"/>
  <c r="C527" i="4"/>
  <c r="J527" i="4" s="1" a="1"/>
  <c r="J527" i="4" s="1"/>
  <c r="G509" i="4" a="1"/>
  <c r="G509" i="4" s="1"/>
  <c r="G519" i="4" a="1"/>
  <c r="G519" i="4" s="1"/>
  <c r="N519" i="4" s="1"/>
  <c r="J520" i="4" a="1"/>
  <c r="J520" i="4" s="1"/>
  <c r="I507" i="4" a="1"/>
  <c r="I507" i="4" s="1"/>
  <c r="H503" i="4" a="1"/>
  <c r="H503" i="4" s="1"/>
  <c r="M506" i="4" a="1"/>
  <c r="M506" i="4" s="1"/>
  <c r="L508" i="4" a="1"/>
  <c r="L508" i="4" s="1"/>
  <c r="L520" i="4" a="1"/>
  <c r="L520" i="4" s="1"/>
  <c r="H521" i="4" a="1"/>
  <c r="H521" i="4" s="1"/>
  <c r="H520" i="4" a="1"/>
  <c r="H520" i="4" s="1"/>
  <c r="K503" i="4" a="1"/>
  <c r="K503" i="4" s="1"/>
  <c r="H506" i="4" a="1"/>
  <c r="H506" i="4" s="1"/>
  <c r="F503" i="4" a="1"/>
  <c r="F503" i="4" s="1"/>
  <c r="M521" i="4" a="1"/>
  <c r="M521" i="4" s="1"/>
  <c r="K521" i="4" a="1"/>
  <c r="K521" i="4" s="1"/>
  <c r="G507" i="4" a="1"/>
  <c r="G507" i="4" s="1"/>
  <c r="J507" i="4" a="1"/>
  <c r="J507" i="4" s="1"/>
  <c r="K502" i="4" a="1"/>
  <c r="K502" i="4" s="1"/>
  <c r="L505" i="4" a="1"/>
  <c r="L505" i="4" s="1"/>
  <c r="L521" i="4" a="1"/>
  <c r="L521" i="4" s="1"/>
  <c r="F502" i="4" a="1"/>
  <c r="F502" i="4" s="1"/>
  <c r="I521" i="4" a="1"/>
  <c r="I521" i="4" s="1"/>
  <c r="G524" i="4" a="1"/>
  <c r="G524" i="4" s="1"/>
  <c r="L529" i="4" a="1"/>
  <c r="L529" i="4" s="1"/>
  <c r="H529" i="4" a="1"/>
  <c r="H529" i="4" s="1"/>
  <c r="I524" i="4" a="1"/>
  <c r="I524" i="4" s="1"/>
  <c r="K529" i="4" a="1"/>
  <c r="K529" i="4" s="1"/>
  <c r="L524" i="4" a="1"/>
  <c r="L524" i="4" s="1"/>
  <c r="M529" i="4" a="1"/>
  <c r="M529" i="4" s="1"/>
  <c r="F524" i="4" a="1"/>
  <c r="F524" i="4" s="1"/>
  <c r="M524" i="4" a="1"/>
  <c r="M524" i="4" s="1"/>
  <c r="G521" i="4" a="1"/>
  <c r="G521" i="4" s="1"/>
  <c r="J529" i="4" a="1"/>
  <c r="J529" i="4" s="1"/>
  <c r="P6" i="164"/>
  <c r="P7" i="164"/>
  <c r="P13" i="164"/>
  <c r="P19" i="164"/>
  <c r="P10" i="164"/>
  <c r="P16" i="164"/>
  <c r="P5" i="164"/>
  <c r="P11" i="164"/>
  <c r="P17" i="164"/>
  <c r="P23" i="164"/>
  <c r="P8" i="164"/>
  <c r="P14" i="164"/>
  <c r="P20" i="164"/>
  <c r="P9" i="164"/>
  <c r="P15" i="164"/>
  <c r="P21" i="164"/>
  <c r="P12" i="164"/>
  <c r="P18" i="164"/>
  <c r="P34" i="162"/>
  <c r="P17" i="162"/>
  <c r="P15" i="162"/>
  <c r="P27" i="162"/>
  <c r="P33" i="162"/>
  <c r="P39" i="162"/>
  <c r="P10" i="162"/>
  <c r="P16" i="162"/>
  <c r="P22" i="162"/>
  <c r="P28" i="162"/>
  <c r="P40" i="162"/>
  <c r="P5" i="162"/>
  <c r="P11" i="162"/>
  <c r="P23" i="162"/>
  <c r="P29" i="162"/>
  <c r="P35" i="162"/>
  <c r="P6" i="162"/>
  <c r="P12" i="162"/>
  <c r="P18" i="162"/>
  <c r="P30" i="162"/>
  <c r="P36" i="162"/>
  <c r="P42" i="162"/>
  <c r="P7" i="162"/>
  <c r="P13" i="162"/>
  <c r="P19" i="162"/>
  <c r="P31" i="162"/>
  <c r="P8" i="162"/>
  <c r="P14" i="162"/>
  <c r="P20" i="162"/>
  <c r="P32" i="162"/>
  <c r="P38" i="162"/>
  <c r="P21" i="160"/>
  <c r="P17" i="160"/>
  <c r="P16" i="160"/>
  <c r="P6" i="160"/>
  <c r="P22" i="160"/>
  <c r="P12" i="160"/>
  <c r="P7" i="160"/>
  <c r="P23" i="160"/>
  <c r="P13" i="160"/>
  <c r="P8" i="160"/>
  <c r="P512" i="160" s="1" a="1"/>
  <c r="P512" i="160" s="1"/>
  <c r="N16" i="159" s="1"/>
  <c r="P24" i="160"/>
  <c r="P14" i="160"/>
  <c r="P9" i="160"/>
  <c r="P25" i="160"/>
  <c r="P15" i="160"/>
  <c r="P20" i="160"/>
  <c r="P10" i="160"/>
  <c r="P26" i="160"/>
  <c r="P5" i="160"/>
  <c r="P11" i="158"/>
  <c r="P5" i="158"/>
  <c r="P6" i="158"/>
  <c r="P509" i="158" s="1" a="1"/>
  <c r="P509" i="158" s="1"/>
  <c r="N13" i="157" s="1"/>
  <c r="P23" i="158"/>
  <c r="P12" i="158"/>
  <c r="P7" i="158"/>
  <c r="P18" i="158"/>
  <c r="P24" i="158"/>
  <c r="P13" i="158"/>
  <c r="P8" i="158"/>
  <c r="P19" i="158"/>
  <c r="P14" i="158"/>
  <c r="P9" i="158"/>
  <c r="P20" i="158"/>
  <c r="P10" i="158"/>
  <c r="P21" i="158"/>
  <c r="E31" i="155"/>
  <c r="G31" i="155" s="1"/>
  <c r="I31" i="155" s="1"/>
  <c r="P6" i="156"/>
  <c r="P12" i="156"/>
  <c r="P20" i="156"/>
  <c r="P26" i="156"/>
  <c r="P22" i="156"/>
  <c r="P5" i="156"/>
  <c r="P11" i="156"/>
  <c r="P17" i="156"/>
  <c r="P23" i="156"/>
  <c r="P9" i="156"/>
  <c r="P512" i="156" s="1" a="1"/>
  <c r="P512" i="156" s="1"/>
  <c r="N16" i="155" s="1"/>
  <c r="P21" i="156"/>
  <c r="P27" i="156"/>
  <c r="P10" i="156"/>
  <c r="P18" i="156"/>
  <c r="P24" i="156"/>
  <c r="P7" i="156"/>
  <c r="P13" i="156"/>
  <c r="P19" i="156"/>
  <c r="P25" i="156"/>
  <c r="P8" i="156"/>
  <c r="P14" i="156"/>
  <c r="P18" i="154"/>
  <c r="P7" i="154"/>
  <c r="P13" i="154"/>
  <c r="P8" i="154"/>
  <c r="P14" i="154"/>
  <c r="P20" i="154"/>
  <c r="P9" i="154"/>
  <c r="P15" i="154"/>
  <c r="P21" i="154"/>
  <c r="P10" i="154"/>
  <c r="P16" i="154"/>
  <c r="P5" i="154"/>
  <c r="P11" i="154"/>
  <c r="P503" i="154" s="1" a="1"/>
  <c r="P503" i="154" s="1"/>
  <c r="N7" i="153" s="1"/>
  <c r="P17" i="154"/>
  <c r="N501" i="154"/>
  <c r="P6" i="151"/>
  <c r="P12" i="151"/>
  <c r="P18" i="151"/>
  <c r="P13" i="151"/>
  <c r="P20" i="151"/>
  <c r="P15" i="151"/>
  <c r="P21" i="151"/>
  <c r="P5" i="151"/>
  <c r="P512" i="151" s="1" a="1"/>
  <c r="P512" i="151" s="1"/>
  <c r="N16" i="150" s="1"/>
  <c r="P11" i="151"/>
  <c r="P17" i="151"/>
  <c r="P502" i="151" s="1" a="1"/>
  <c r="P502" i="151" s="1"/>
  <c r="N6" i="150" s="1"/>
  <c r="P23" i="151"/>
  <c r="P7" i="151"/>
  <c r="P19" i="151"/>
  <c r="P14" i="151"/>
  <c r="P20" i="149"/>
  <c r="N511" i="149"/>
  <c r="P31" i="149"/>
  <c r="P9" i="149"/>
  <c r="P10" i="149"/>
  <c r="P15" i="149"/>
  <c r="P26" i="149"/>
  <c r="P21" i="149"/>
  <c r="P5" i="149"/>
  <c r="P512" i="149" s="1" a="1"/>
  <c r="P512" i="149" s="1"/>
  <c r="N16" i="148" s="1"/>
  <c r="P16" i="149"/>
  <c r="P22" i="149"/>
  <c r="P6" i="149"/>
  <c r="P17" i="149"/>
  <c r="P7" i="149"/>
  <c r="P29" i="149"/>
  <c r="P8" i="149"/>
  <c r="P13" i="149"/>
  <c r="P19" i="149"/>
  <c r="P32" i="149"/>
  <c r="N524" i="149"/>
  <c r="P35" i="149"/>
  <c r="P36" i="149"/>
  <c r="P15" i="147"/>
  <c r="I500" i="147" a="1"/>
  <c r="I500" i="147" s="1"/>
  <c r="L500" i="147" a="1"/>
  <c r="L500" i="147" s="1"/>
  <c r="K511" i="147" a="1"/>
  <c r="K511" i="147" s="1"/>
  <c r="D1" i="147"/>
  <c r="P7" i="147"/>
  <c r="P25" i="147"/>
  <c r="P8" i="147"/>
  <c r="P26" i="147"/>
  <c r="P9" i="147"/>
  <c r="P21" i="147"/>
  <c r="P27" i="147"/>
  <c r="P10" i="147"/>
  <c r="P16" i="147"/>
  <c r="P22" i="147"/>
  <c r="P28" i="147"/>
  <c r="P5" i="147"/>
  <c r="P512" i="147" s="1" a="1"/>
  <c r="P512" i="147" s="1"/>
  <c r="N16" i="146" s="1"/>
  <c r="P11" i="147"/>
  <c r="P17" i="147"/>
  <c r="P23" i="147"/>
  <c r="P29" i="147"/>
  <c r="P6" i="147"/>
  <c r="P12" i="147"/>
  <c r="P18" i="147"/>
  <c r="P24" i="147"/>
  <c r="P5" i="145"/>
  <c r="P11" i="145"/>
  <c r="P17" i="145"/>
  <c r="P6" i="145"/>
  <c r="P12" i="145"/>
  <c r="P7" i="145"/>
  <c r="P8" i="145"/>
  <c r="P9" i="145"/>
  <c r="P15" i="145"/>
  <c r="P4" i="145"/>
  <c r="P512" i="145" s="1" a="1"/>
  <c r="P512" i="145" s="1"/>
  <c r="N16" i="144" s="1"/>
  <c r="P10" i="145"/>
  <c r="P16" i="145"/>
  <c r="P10" i="143"/>
  <c r="P17" i="143"/>
  <c r="P23" i="143"/>
  <c r="P26" i="143"/>
  <c r="P18" i="143"/>
  <c r="P24" i="143"/>
  <c r="P8" i="143"/>
  <c r="P13" i="143"/>
  <c r="P19" i="143"/>
  <c r="P25" i="143"/>
  <c r="P30" i="143"/>
  <c r="P9" i="143"/>
  <c r="P31" i="143"/>
  <c r="P12" i="143"/>
  <c r="P29" i="143"/>
  <c r="P5" i="143"/>
  <c r="P21" i="143"/>
  <c r="P6" i="143"/>
  <c r="P16" i="143"/>
  <c r="P22" i="143"/>
  <c r="P14" i="141"/>
  <c r="P13" i="141"/>
  <c r="P9" i="141"/>
  <c r="P20" i="141"/>
  <c r="P26" i="141"/>
  <c r="P10" i="141"/>
  <c r="P15" i="141"/>
  <c r="P21" i="141"/>
  <c r="P27" i="141"/>
  <c r="P5" i="141"/>
  <c r="P512" i="141" s="1" a="1"/>
  <c r="P512" i="141" s="1"/>
  <c r="N16" i="140" s="1"/>
  <c r="P11" i="141"/>
  <c r="P16" i="141"/>
  <c r="P22" i="141"/>
  <c r="P28" i="141"/>
  <c r="P6" i="141"/>
  <c r="P12" i="141"/>
  <c r="P23" i="141"/>
  <c r="P29" i="141"/>
  <c r="P7" i="141"/>
  <c r="P18" i="141"/>
  <c r="P24" i="141"/>
  <c r="P30" i="141"/>
  <c r="P8" i="141"/>
  <c r="P25" i="141"/>
  <c r="P25" i="139"/>
  <c r="P31" i="139"/>
  <c r="P9" i="139"/>
  <c r="P15" i="139"/>
  <c r="P26" i="139"/>
  <c r="P32" i="139"/>
  <c r="P4" i="139"/>
  <c r="P512" i="139" s="1" a="1"/>
  <c r="P512" i="139" s="1"/>
  <c r="N16" i="138" s="1"/>
  <c r="P10" i="139"/>
  <c r="P21" i="139"/>
  <c r="P27" i="139"/>
  <c r="P33" i="139"/>
  <c r="P5" i="139"/>
  <c r="P11" i="139"/>
  <c r="P17" i="139"/>
  <c r="P28" i="139"/>
  <c r="P34" i="139"/>
  <c r="P6" i="139"/>
  <c r="P12" i="139"/>
  <c r="P18" i="139"/>
  <c r="P23" i="139"/>
  <c r="P29" i="139"/>
  <c r="P35" i="139"/>
  <c r="P7" i="139"/>
  <c r="P13" i="139"/>
  <c r="P19" i="139"/>
  <c r="P24" i="139"/>
  <c r="P30" i="139"/>
  <c r="P8" i="139"/>
  <c r="P14" i="139"/>
  <c r="N504" i="139"/>
  <c r="P8" i="137"/>
  <c r="P14" i="137"/>
  <c r="P20" i="137"/>
  <c r="P32" i="137"/>
  <c r="P26" i="137"/>
  <c r="P43" i="137"/>
  <c r="P21" i="137"/>
  <c r="P27" i="137"/>
  <c r="P16" i="137"/>
  <c r="P39" i="137"/>
  <c r="P5" i="137"/>
  <c r="P511" i="137" s="1" a="1"/>
  <c r="P511" i="137" s="1"/>
  <c r="P11" i="137"/>
  <c r="P17" i="137"/>
  <c r="P40" i="137"/>
  <c r="P23" i="137"/>
  <c r="P29" i="137"/>
  <c r="P35" i="137"/>
  <c r="P19" i="137"/>
  <c r="P25" i="137"/>
  <c r="P31" i="137"/>
  <c r="P37" i="137"/>
  <c r="P15" i="137"/>
  <c r="P44" i="137"/>
  <c r="P22" i="137"/>
  <c r="P28" i="137"/>
  <c r="P34" i="137"/>
  <c r="P6" i="137"/>
  <c r="P12" i="137"/>
  <c r="P41" i="137"/>
  <c r="P24" i="137"/>
  <c r="P30" i="137"/>
  <c r="P36" i="137"/>
  <c r="P7" i="137"/>
  <c r="P13" i="137"/>
  <c r="P42" i="137"/>
  <c r="N507" i="137"/>
  <c r="N499" i="137"/>
  <c r="P26" i="135"/>
  <c r="P9" i="135"/>
  <c r="P23" i="135"/>
  <c r="P13" i="135"/>
  <c r="P7" i="135"/>
  <c r="P21" i="135"/>
  <c r="P16" i="135"/>
  <c r="P29" i="135"/>
  <c r="P24" i="135"/>
  <c r="P14" i="135"/>
  <c r="P20" i="135"/>
  <c r="P25" i="135"/>
  <c r="P30" i="135"/>
  <c r="P15" i="135"/>
  <c r="P5" i="135"/>
  <c r="P6" i="135"/>
  <c r="P11" i="135"/>
  <c r="P27" i="135"/>
  <c r="P12" i="135"/>
  <c r="P28" i="135"/>
  <c r="P8" i="135"/>
  <c r="P10" i="133"/>
  <c r="N526" i="133"/>
  <c r="P14" i="133"/>
  <c r="P20" i="133"/>
  <c r="P9" i="133"/>
  <c r="P4" i="133"/>
  <c r="P15" i="133"/>
  <c r="P5" i="133"/>
  <c r="P11" i="133"/>
  <c r="P22" i="133"/>
  <c r="P27" i="133"/>
  <c r="P6" i="133"/>
  <c r="P12" i="133"/>
  <c r="P23" i="133"/>
  <c r="P7" i="133"/>
  <c r="P18" i="133"/>
  <c r="P24" i="133"/>
  <c r="P8" i="133"/>
  <c r="P19" i="133"/>
  <c r="P66" i="131"/>
  <c r="P32" i="131"/>
  <c r="P9" i="131"/>
  <c r="P15" i="131"/>
  <c r="P21" i="131"/>
  <c r="P27" i="131"/>
  <c r="P50" i="131"/>
  <c r="P56" i="131"/>
  <c r="P73" i="131"/>
  <c r="P22" i="131"/>
  <c r="P7" i="131"/>
  <c r="P13" i="131"/>
  <c r="P19" i="131"/>
  <c r="P25" i="131"/>
  <c r="P36" i="131"/>
  <c r="P64" i="131"/>
  <c r="P4" i="131"/>
  <c r="P38" i="131"/>
  <c r="P49" i="131"/>
  <c r="P55" i="131"/>
  <c r="P61" i="131"/>
  <c r="P72" i="131"/>
  <c r="P78" i="131"/>
  <c r="P16" i="131"/>
  <c r="P33" i="131"/>
  <c r="P11" i="131"/>
  <c r="P17" i="131"/>
  <c r="P23" i="131"/>
  <c r="P34" i="131"/>
  <c r="P45" i="131"/>
  <c r="P29" i="131"/>
  <c r="P51" i="131"/>
  <c r="P57" i="131"/>
  <c r="P6" i="131"/>
  <c r="P12" i="131"/>
  <c r="P24" i="131"/>
  <c r="P35" i="131"/>
  <c r="P46" i="131"/>
  <c r="P30" i="131"/>
  <c r="P41" i="131"/>
  <c r="P52" i="131"/>
  <c r="P42" i="131"/>
  <c r="P53" i="131"/>
  <c r="P59" i="131"/>
  <c r="P70" i="131"/>
  <c r="P76" i="131"/>
  <c r="P8" i="131"/>
  <c r="P14" i="131"/>
  <c r="P20" i="131"/>
  <c r="P65" i="131"/>
  <c r="P43" i="131"/>
  <c r="P48" i="131"/>
  <c r="P54" i="131"/>
  <c r="P60" i="131"/>
  <c r="P71" i="131"/>
  <c r="P77" i="131"/>
  <c r="P6" i="129"/>
  <c r="P12" i="129"/>
  <c r="P18" i="129"/>
  <c r="P24" i="129"/>
  <c r="P8" i="129"/>
  <c r="P14" i="129"/>
  <c r="P26" i="129"/>
  <c r="P9" i="129"/>
  <c r="P15" i="129"/>
  <c r="P21" i="129"/>
  <c r="P27" i="129"/>
  <c r="P4" i="129"/>
  <c r="P512" i="129" s="1" a="1"/>
  <c r="P512" i="129" s="1"/>
  <c r="N16" i="152" s="1"/>
  <c r="P17" i="129"/>
  <c r="P7" i="129"/>
  <c r="P13" i="129"/>
  <c r="P19" i="129"/>
  <c r="P25" i="129"/>
  <c r="P20" i="129"/>
  <c r="P10" i="129"/>
  <c r="P16" i="129"/>
  <c r="P22" i="129"/>
  <c r="P28" i="129"/>
  <c r="P5" i="129"/>
  <c r="P11" i="129"/>
  <c r="P23" i="129"/>
  <c r="N527" i="129"/>
  <c r="N521" i="129"/>
  <c r="N520" i="129"/>
  <c r="N503" i="129"/>
  <c r="N525" i="129"/>
  <c r="N522" i="129"/>
  <c r="N506" i="129"/>
  <c r="N505" i="129"/>
  <c r="E41" i="152" s="1"/>
  <c r="G41" i="152" s="1"/>
  <c r="N507" i="129"/>
  <c r="N509" i="129"/>
  <c r="N508" i="129"/>
  <c r="N499" i="129"/>
  <c r="N501" i="129"/>
  <c r="N526" i="129"/>
  <c r="N502" i="129"/>
  <c r="N500" i="129"/>
  <c r="N524" i="129"/>
  <c r="N519" i="129"/>
  <c r="N523" i="129"/>
  <c r="N504" i="129"/>
  <c r="N529" i="129"/>
  <c r="P18" i="128"/>
  <c r="P9" i="128"/>
  <c r="P14" i="128"/>
  <c r="P25" i="128"/>
  <c r="P20" i="128"/>
  <c r="P10" i="128"/>
  <c r="P5" i="128"/>
  <c r="P6" i="128"/>
  <c r="P16" i="128"/>
  <c r="P17" i="128"/>
  <c r="P23" i="128"/>
  <c r="P8" i="128"/>
  <c r="P13" i="128"/>
  <c r="P24" i="128"/>
  <c r="P4" i="128"/>
  <c r="P22" i="126"/>
  <c r="P16" i="126"/>
  <c r="P15" i="126"/>
  <c r="P31" i="126"/>
  <c r="P14" i="126"/>
  <c r="P9" i="126"/>
  <c r="P20" i="126"/>
  <c r="P26" i="126"/>
  <c r="P37" i="126"/>
  <c r="P4" i="126"/>
  <c r="P512" i="126" s="1" a="1"/>
  <c r="P512" i="126" s="1"/>
  <c r="N16" i="125" s="1"/>
  <c r="P10" i="126"/>
  <c r="P21" i="126"/>
  <c r="P38" i="126"/>
  <c r="P5" i="126"/>
  <c r="P33" i="126"/>
  <c r="P39" i="126"/>
  <c r="P28" i="126"/>
  <c r="P17" i="126"/>
  <c r="P23" i="126"/>
  <c r="P34" i="126"/>
  <c r="P29" i="126"/>
  <c r="P18" i="126"/>
  <c r="P24" i="126"/>
  <c r="P35" i="126"/>
  <c r="P13" i="126"/>
  <c r="P8" i="126"/>
  <c r="P19" i="126"/>
  <c r="P25" i="126"/>
  <c r="P36" i="126"/>
  <c r="N503" i="126"/>
  <c r="N499" i="126"/>
  <c r="P4" i="124"/>
  <c r="P512" i="124" s="1" a="1"/>
  <c r="P512" i="124" s="1"/>
  <c r="N16" i="123" s="1"/>
  <c r="P10" i="124"/>
  <c r="P30" i="124"/>
  <c r="P14" i="124"/>
  <c r="P20" i="124"/>
  <c r="P15" i="124"/>
  <c r="P22" i="124"/>
  <c r="P28" i="124"/>
  <c r="P34" i="124"/>
  <c r="P5" i="124"/>
  <c r="P11" i="124"/>
  <c r="P17" i="124"/>
  <c r="P23" i="124"/>
  <c r="P29" i="124"/>
  <c r="P35" i="124"/>
  <c r="P6" i="124"/>
  <c r="P12" i="124"/>
  <c r="P18" i="124"/>
  <c r="P24" i="124"/>
  <c r="P36" i="124"/>
  <c r="P7" i="124"/>
  <c r="P13" i="124"/>
  <c r="P19" i="124"/>
  <c r="P31" i="124"/>
  <c r="P37" i="124"/>
  <c r="P8" i="124"/>
  <c r="P26" i="124"/>
  <c r="P32" i="124"/>
  <c r="P21" i="124"/>
  <c r="P27" i="124"/>
  <c r="P16" i="122"/>
  <c r="P4" i="122"/>
  <c r="P10" i="122"/>
  <c r="P22" i="122"/>
  <c r="P6" i="122"/>
  <c r="P12" i="122"/>
  <c r="P18" i="122"/>
  <c r="P27" i="122"/>
  <c r="P5" i="122"/>
  <c r="P11" i="122"/>
  <c r="P17" i="122"/>
  <c r="P23" i="122"/>
  <c r="P28" i="122"/>
  <c r="P7" i="122"/>
  <c r="P13" i="122"/>
  <c r="P25" i="122"/>
  <c r="P8" i="122"/>
  <c r="P14" i="122"/>
  <c r="P20" i="122"/>
  <c r="P26" i="122"/>
  <c r="P19" i="122"/>
  <c r="P9" i="122"/>
  <c r="P15" i="122"/>
  <c r="P21" i="122"/>
  <c r="K502" i="120" a="1"/>
  <c r="K502" i="120" s="1"/>
  <c r="L503" i="120" a="1"/>
  <c r="L503" i="120" s="1"/>
  <c r="H520" i="120" a="1"/>
  <c r="H520" i="120" s="1"/>
  <c r="C525" i="120"/>
  <c r="C529" i="120"/>
  <c r="H509" i="120" a="1"/>
  <c r="H509" i="120" s="1"/>
  <c r="L520" i="120" a="1"/>
  <c r="L520" i="120" s="1"/>
  <c r="I509" i="120" a="1"/>
  <c r="I509" i="120" s="1"/>
  <c r="D1" i="120"/>
  <c r="H502" i="120" a="1"/>
  <c r="H502" i="120" s="1"/>
  <c r="F520" i="120" a="1"/>
  <c r="F520" i="120" s="1"/>
  <c r="I521" i="120" a="1"/>
  <c r="I521" i="120" s="1"/>
  <c r="J509" i="120" a="1"/>
  <c r="J509" i="120" s="1"/>
  <c r="M509" i="120" a="1"/>
  <c r="M509" i="120" s="1"/>
  <c r="J520" i="120" a="1"/>
  <c r="J520" i="120" s="1"/>
  <c r="M521" i="120" a="1"/>
  <c r="M521" i="120" s="1"/>
  <c r="G520" i="120" a="1"/>
  <c r="G520" i="120" s="1"/>
  <c r="F521" i="120" a="1"/>
  <c r="F521" i="120" s="1"/>
  <c r="J526" i="120" a="1"/>
  <c r="J526" i="120" s="1"/>
  <c r="I520" i="120" a="1"/>
  <c r="I520" i="120" s="1"/>
  <c r="H521" i="120" a="1"/>
  <c r="H521" i="120" s="1"/>
  <c r="H506" i="120" a="1"/>
  <c r="H506" i="120" s="1"/>
  <c r="L526" i="120" a="1"/>
  <c r="L526" i="120" s="1"/>
  <c r="J521" i="120" a="1"/>
  <c r="J521" i="120" s="1"/>
  <c r="J505" i="120" a="1"/>
  <c r="J505" i="120" s="1"/>
  <c r="G505" i="120" a="1"/>
  <c r="G505" i="120" s="1"/>
  <c r="H499" i="120" a="1"/>
  <c r="H499" i="120" s="1"/>
  <c r="J499" i="120" a="1"/>
  <c r="J499" i="120" s="1"/>
  <c r="P7" i="120"/>
  <c r="M499" i="120" a="1"/>
  <c r="M499" i="120" s="1"/>
  <c r="F504" i="120" a="1"/>
  <c r="F504" i="120" s="1"/>
  <c r="J531" i="120" a="1"/>
  <c r="J531" i="120" s="1"/>
  <c r="C519" i="120"/>
  <c r="G499" i="120" a="1"/>
  <c r="G499" i="120" s="1"/>
  <c r="F500" i="120" a="1"/>
  <c r="F500" i="120" s="1"/>
  <c r="K504" i="120" a="1"/>
  <c r="K504" i="120" s="1"/>
  <c r="I500" i="120" a="1"/>
  <c r="I500" i="120" s="1"/>
  <c r="H504" i="120" a="1"/>
  <c r="H504" i="120" s="1"/>
  <c r="J500" i="120" a="1"/>
  <c r="J500" i="120" s="1"/>
  <c r="L499" i="120" a="1"/>
  <c r="L499" i="120" s="1"/>
  <c r="P10" i="120"/>
  <c r="P16" i="120"/>
  <c r="P6" i="120"/>
  <c r="P5" i="120"/>
  <c r="P11" i="120"/>
  <c r="P17" i="120"/>
  <c r="P12" i="120"/>
  <c r="P18" i="120"/>
  <c r="P13" i="120"/>
  <c r="P19" i="120"/>
  <c r="P8" i="120"/>
  <c r="P14" i="120"/>
  <c r="P20" i="120"/>
  <c r="P9" i="120"/>
  <c r="P15" i="120"/>
  <c r="N510" i="120"/>
  <c r="J525" i="154" a="1"/>
  <c r="J525" i="154" s="1"/>
  <c r="K525" i="154" a="1"/>
  <c r="K525" i="154" s="1"/>
  <c r="I525" i="154" a="1"/>
  <c r="I525" i="154" s="1"/>
  <c r="F525" i="154" a="1"/>
  <c r="F525" i="154" s="1"/>
  <c r="L525" i="154" a="1"/>
  <c r="L525" i="154" s="1"/>
  <c r="H525" i="154" a="1"/>
  <c r="H525" i="154" s="1"/>
  <c r="G525" i="154" a="1"/>
  <c r="G525" i="154" s="1"/>
  <c r="M525" i="154" a="1"/>
  <c r="M525" i="154" s="1"/>
  <c r="C524" i="141"/>
  <c r="M504" i="141" a="1"/>
  <c r="M504" i="141" s="1"/>
  <c r="L504" i="141" a="1"/>
  <c r="L504" i="141" s="1"/>
  <c r="H504" i="141" a="1"/>
  <c r="H504" i="141" s="1"/>
  <c r="G504" i="141" a="1"/>
  <c r="G504" i="141" s="1"/>
  <c r="F504" i="141" a="1"/>
  <c r="F504" i="141" s="1"/>
  <c r="L502" i="149" a="1"/>
  <c r="L502" i="149" s="1"/>
  <c r="F502" i="149" a="1"/>
  <c r="F502" i="149" s="1"/>
  <c r="H502" i="149" a="1"/>
  <c r="H502" i="149" s="1"/>
  <c r="J502" i="149" a="1"/>
  <c r="J502" i="149" s="1"/>
  <c r="C522" i="149"/>
  <c r="G520" i="180" a="1"/>
  <c r="G520" i="180" s="1"/>
  <c r="F520" i="180" a="1"/>
  <c r="F520" i="180" s="1"/>
  <c r="L520" i="180" a="1"/>
  <c r="L520" i="180" s="1"/>
  <c r="M520" i="180" a="1"/>
  <c r="M520" i="180" s="1"/>
  <c r="G511" i="180" a="1"/>
  <c r="G511" i="180" s="1"/>
  <c r="P511" i="180" a="1"/>
  <c r="P511" i="180" s="1"/>
  <c r="H511" i="180" a="1"/>
  <c r="H511" i="180" s="1"/>
  <c r="K520" i="180" a="1"/>
  <c r="K520" i="180" s="1"/>
  <c r="K526" i="162" a="1"/>
  <c r="K526" i="162" s="1"/>
  <c r="I526" i="162" a="1"/>
  <c r="I526" i="162" s="1"/>
  <c r="J526" i="162" a="1"/>
  <c r="J526" i="162" s="1"/>
  <c r="H503" i="160" a="1"/>
  <c r="H503" i="160" s="1"/>
  <c r="I503" i="160" a="1"/>
  <c r="I503" i="160" s="1"/>
  <c r="C531" i="162"/>
  <c r="K511" i="162" a="1"/>
  <c r="K511" i="162" s="1"/>
  <c r="K504" i="160" a="1"/>
  <c r="K504" i="160" s="1"/>
  <c r="I504" i="160" a="1"/>
  <c r="I504" i="160" s="1"/>
  <c r="G504" i="160" a="1"/>
  <c r="G504" i="160" s="1"/>
  <c r="F504" i="160" a="1"/>
  <c r="F504" i="160" s="1"/>
  <c r="F511" i="162" a="1"/>
  <c r="F511" i="162" s="1"/>
  <c r="H526" i="164" a="1"/>
  <c r="H526" i="164" s="1"/>
  <c r="F526" i="164" a="1"/>
  <c r="F526" i="164" s="1"/>
  <c r="G526" i="164" a="1"/>
  <c r="G526" i="164" s="1"/>
  <c r="I526" i="164" a="1"/>
  <c r="I526" i="164" s="1"/>
  <c r="I521" i="154" a="1"/>
  <c r="I521" i="154" s="1"/>
  <c r="L526" i="164" a="1"/>
  <c r="L526" i="164" s="1"/>
  <c r="H526" i="162" a="1"/>
  <c r="H526" i="162" s="1"/>
  <c r="I511" i="162" a="1"/>
  <c r="I511" i="162" s="1"/>
  <c r="M520" i="160" a="1"/>
  <c r="M520" i="160" s="1"/>
  <c r="G520" i="160" a="1"/>
  <c r="G520" i="160" s="1"/>
  <c r="L520" i="160" a="1"/>
  <c r="L520" i="160" s="1"/>
  <c r="I520" i="160" a="1"/>
  <c r="I520" i="160" s="1"/>
  <c r="J520" i="160" a="1"/>
  <c r="J520" i="160" s="1"/>
  <c r="J525" i="147" a="1"/>
  <c r="J525" i="147" s="1"/>
  <c r="I525" i="147" a="1"/>
  <c r="I525" i="147" s="1"/>
  <c r="G525" i="147" a="1"/>
  <c r="G525" i="147" s="1"/>
  <c r="L525" i="147" a="1"/>
  <c r="L525" i="147" s="1"/>
  <c r="H525" i="147" a="1"/>
  <c r="H525" i="147" s="1"/>
  <c r="G507" i="154" a="1"/>
  <c r="G507" i="154" s="1"/>
  <c r="K506" i="160" a="1"/>
  <c r="K506" i="160" s="1"/>
  <c r="J506" i="160" a="1"/>
  <c r="J506" i="160" s="1"/>
  <c r="L506" i="160" a="1"/>
  <c r="L506" i="160" s="1"/>
  <c r="C519" i="164"/>
  <c r="M499" i="164" a="1"/>
  <c r="M499" i="164" s="1"/>
  <c r="J499" i="164" a="1"/>
  <c r="J499" i="164" s="1"/>
  <c r="H499" i="164" a="1"/>
  <c r="H499" i="164" s="1"/>
  <c r="F499" i="164" a="1"/>
  <c r="F499" i="164" s="1"/>
  <c r="F513" i="164" s="1"/>
  <c r="L499" i="164" a="1"/>
  <c r="L499" i="164" s="1"/>
  <c r="L513" i="164" s="1"/>
  <c r="L511" i="180" a="1"/>
  <c r="L511" i="180" s="1"/>
  <c r="J505" i="154" a="1"/>
  <c r="J505" i="154" s="1"/>
  <c r="G527" i="164" a="1"/>
  <c r="G527" i="164" s="1"/>
  <c r="K523" i="162" a="1"/>
  <c r="K523" i="162" s="1"/>
  <c r="I523" i="162" a="1"/>
  <c r="I523" i="162" s="1"/>
  <c r="F521" i="154" a="1"/>
  <c r="F521" i="154" s="1"/>
  <c r="J521" i="149" a="1"/>
  <c r="J521" i="149" s="1"/>
  <c r="G521" i="149" a="1"/>
  <c r="G521" i="149" s="1"/>
  <c r="F521" i="149" a="1"/>
  <c r="F521" i="149" s="1"/>
  <c r="J525" i="149" a="1"/>
  <c r="J525" i="149" s="1"/>
  <c r="M525" i="149" a="1"/>
  <c r="M525" i="149" s="1"/>
  <c r="I525" i="149" a="1"/>
  <c r="I525" i="149" s="1"/>
  <c r="G525" i="149" a="1"/>
  <c r="G525" i="149" s="1"/>
  <c r="F525" i="149" a="1"/>
  <c r="F525" i="149" s="1"/>
  <c r="L505" i="154" a="1"/>
  <c r="L505" i="154" s="1"/>
  <c r="K520" i="154" a="1"/>
  <c r="K520" i="154" s="1"/>
  <c r="J520" i="154" a="1"/>
  <c r="J520" i="154" s="1"/>
  <c r="G511" i="162" a="1"/>
  <c r="G511" i="162" s="1"/>
  <c r="H528" i="164" a="1"/>
  <c r="H528" i="164" s="1"/>
  <c r="K528" i="164" a="1"/>
  <c r="K528" i="164" s="1"/>
  <c r="G528" i="164" a="1"/>
  <c r="G528" i="164" s="1"/>
  <c r="M528" i="164" a="1"/>
  <c r="M528" i="164" s="1"/>
  <c r="F528" i="164" a="1"/>
  <c r="F528" i="164" s="1"/>
  <c r="G523" i="154" a="1"/>
  <c r="G523" i="154" s="1"/>
  <c r="L523" i="154" a="1"/>
  <c r="L523" i="154" s="1"/>
  <c r="M523" i="154" a="1"/>
  <c r="M523" i="154" s="1"/>
  <c r="I523" i="154" a="1"/>
  <c r="I523" i="154" s="1"/>
  <c r="K523" i="154" a="1"/>
  <c r="K523" i="154" s="1"/>
  <c r="J523" i="154" a="1"/>
  <c r="J523" i="154" s="1"/>
  <c r="L526" i="162" a="1"/>
  <c r="L526" i="162" s="1"/>
  <c r="G519" i="149" a="1"/>
  <c r="G519" i="149" s="1"/>
  <c r="J519" i="149" a="1"/>
  <c r="J519" i="149" s="1"/>
  <c r="F519" i="149" a="1"/>
  <c r="F519" i="149" s="1"/>
  <c r="F525" i="147" a="1"/>
  <c r="F525" i="147" s="1"/>
  <c r="I527" i="164" a="1"/>
  <c r="I527" i="164" s="1"/>
  <c r="L511" i="162" a="1"/>
  <c r="L511" i="162" s="1"/>
  <c r="F508" i="147" a="1"/>
  <c r="F508" i="147" s="1"/>
  <c r="C528" i="147"/>
  <c r="L508" i="147" a="1"/>
  <c r="L508" i="147" s="1"/>
  <c r="C528" i="149"/>
  <c r="H508" i="149" a="1"/>
  <c r="H508" i="149" s="1"/>
  <c r="J508" i="149" a="1"/>
  <c r="J508" i="149" s="1"/>
  <c r="L508" i="149" a="1"/>
  <c r="L508" i="149" s="1"/>
  <c r="F508" i="149" a="1"/>
  <c r="F508" i="149" s="1"/>
  <c r="G499" i="156" a="1"/>
  <c r="G499" i="156" s="1"/>
  <c r="K499" i="156" a="1"/>
  <c r="K499" i="156" s="1"/>
  <c r="H499" i="156" a="1"/>
  <c r="H499" i="156" s="1"/>
  <c r="M521" i="154" a="1"/>
  <c r="M521" i="154" s="1"/>
  <c r="J521" i="154" a="1"/>
  <c r="J521" i="154" s="1"/>
  <c r="H521" i="154" a="1"/>
  <c r="H521" i="154" s="1"/>
  <c r="K521" i="154" a="1"/>
  <c r="K521" i="154" s="1"/>
  <c r="G521" i="154" a="1"/>
  <c r="G521" i="154" s="1"/>
  <c r="G505" i="154" a="1"/>
  <c r="G505" i="154" s="1"/>
  <c r="H505" i="154" a="1"/>
  <c r="H505" i="154" s="1"/>
  <c r="F505" i="154" a="1"/>
  <c r="F505" i="154" s="1"/>
  <c r="K510" i="162" a="1"/>
  <c r="K510" i="162" s="1"/>
  <c r="H510" i="162" a="1"/>
  <c r="H510" i="162" s="1"/>
  <c r="I510" i="162" a="1"/>
  <c r="I510" i="162" s="1"/>
  <c r="L510" i="162" a="1"/>
  <c r="L510" i="162" s="1"/>
  <c r="F510" i="162" a="1"/>
  <c r="F510" i="162" s="1"/>
  <c r="M510" i="162" a="1"/>
  <c r="M510" i="162" s="1"/>
  <c r="C530" i="162"/>
  <c r="H506" i="154" a="1"/>
  <c r="H506" i="154" s="1"/>
  <c r="F506" i="154" a="1"/>
  <c r="F506" i="154" s="1"/>
  <c r="K506" i="154" a="1"/>
  <c r="K506" i="154" s="1"/>
  <c r="J506" i="154" a="1"/>
  <c r="J506" i="154" s="1"/>
  <c r="I511" i="154" a="1"/>
  <c r="I511" i="154" s="1"/>
  <c r="H511" i="154" a="1"/>
  <c r="H511" i="154" s="1"/>
  <c r="I511" i="180" a="1"/>
  <c r="I511" i="180" s="1"/>
  <c r="M511" i="162" a="1"/>
  <c r="M511" i="162" s="1"/>
  <c r="H500" i="151" a="1"/>
  <c r="H500" i="151" s="1"/>
  <c r="F500" i="151" a="1"/>
  <c r="F500" i="151" s="1"/>
  <c r="L500" i="151" a="1"/>
  <c r="L500" i="151" s="1"/>
  <c r="G500" i="151" a="1"/>
  <c r="G500" i="151" s="1"/>
  <c r="I500" i="151" a="1"/>
  <c r="I500" i="151" s="1"/>
  <c r="J500" i="151" a="1"/>
  <c r="J500" i="151" s="1"/>
  <c r="G511" i="154" a="1"/>
  <c r="G511" i="154" s="1"/>
  <c r="M519" i="160" a="1"/>
  <c r="M519" i="160" s="1"/>
  <c r="J519" i="160" a="1"/>
  <c r="J519" i="160" s="1"/>
  <c r="H519" i="160" a="1"/>
  <c r="H519" i="160" s="1"/>
  <c r="F519" i="160" a="1"/>
  <c r="F519" i="160" s="1"/>
  <c r="G526" i="162" a="1"/>
  <c r="G526" i="162" s="1"/>
  <c r="K505" i="154" a="1"/>
  <c r="K505" i="154" s="1"/>
  <c r="C525" i="160"/>
  <c r="I505" i="160" a="1"/>
  <c r="I505" i="160" s="1"/>
  <c r="G505" i="160" a="1"/>
  <c r="G505" i="160" s="1"/>
  <c r="K505" i="160" a="1"/>
  <c r="K505" i="160" s="1"/>
  <c r="F505" i="160" a="1"/>
  <c r="F505" i="160" s="1"/>
  <c r="J505" i="160" a="1"/>
  <c r="J505" i="160" s="1"/>
  <c r="J511" i="180" a="1"/>
  <c r="J511" i="180" s="1"/>
  <c r="M526" i="162" a="1"/>
  <c r="M526" i="162" s="1"/>
  <c r="M500" i="151" a="1"/>
  <c r="M500" i="151" s="1"/>
  <c r="L530" i="141" a="1"/>
  <c r="L530" i="141" s="1"/>
  <c r="K530" i="141" a="1"/>
  <c r="K530" i="141" s="1"/>
  <c r="H530" i="141" a="1"/>
  <c r="H530" i="141" s="1"/>
  <c r="G530" i="141" a="1"/>
  <c r="G530" i="141" s="1"/>
  <c r="F530" i="141" a="1"/>
  <c r="F530" i="141" s="1"/>
  <c r="I530" i="141" a="1"/>
  <c r="I530" i="141" s="1"/>
  <c r="M502" i="145" a="1"/>
  <c r="M502" i="145" s="1"/>
  <c r="J502" i="145" a="1"/>
  <c r="J502" i="145" s="1"/>
  <c r="I502" i="145" a="1"/>
  <c r="I502" i="145" s="1"/>
  <c r="H502" i="145" a="1"/>
  <c r="H502" i="145" s="1"/>
  <c r="G502" i="145" a="1"/>
  <c r="G502" i="145" s="1"/>
  <c r="C522" i="145"/>
  <c r="L500" i="149" a="1"/>
  <c r="L500" i="149" s="1"/>
  <c r="I500" i="149" a="1"/>
  <c r="I500" i="149" s="1"/>
  <c r="K500" i="149" a="1"/>
  <c r="K500" i="149" s="1"/>
  <c r="M500" i="149" a="1"/>
  <c r="M500" i="149" s="1"/>
  <c r="G500" i="149" a="1"/>
  <c r="G500" i="149" s="1"/>
  <c r="F500" i="149" a="1"/>
  <c r="F500" i="149" s="1"/>
  <c r="C520" i="149"/>
  <c r="H500" i="149" a="1"/>
  <c r="H500" i="149" s="1"/>
  <c r="C529" i="149"/>
  <c r="I509" i="149" a="1"/>
  <c r="I509" i="149" s="1"/>
  <c r="K509" i="149" a="1"/>
  <c r="K509" i="149" s="1"/>
  <c r="M509" i="149" a="1"/>
  <c r="M509" i="149" s="1"/>
  <c r="F509" i="149" a="1"/>
  <c r="F509" i="149" s="1"/>
  <c r="H500" i="156" a="1"/>
  <c r="H500" i="156" s="1"/>
  <c r="J500" i="156" a="1"/>
  <c r="J500" i="156" s="1"/>
  <c r="F500" i="156" a="1"/>
  <c r="F500" i="156" s="1"/>
  <c r="M500" i="156" a="1"/>
  <c r="M500" i="156" s="1"/>
  <c r="L500" i="156" a="1"/>
  <c r="L500" i="156" s="1"/>
  <c r="G500" i="156" a="1"/>
  <c r="G500" i="156" s="1"/>
  <c r="C520" i="156"/>
  <c r="K500" i="156" a="1"/>
  <c r="K500" i="156" s="1"/>
  <c r="I527" i="143" a="1"/>
  <c r="I527" i="143" s="1"/>
  <c r="H527" i="143" a="1"/>
  <c r="H527" i="143" s="1"/>
  <c r="L527" i="143" a="1"/>
  <c r="L527" i="143" s="1"/>
  <c r="L527" i="164" a="1"/>
  <c r="L527" i="164" s="1"/>
  <c r="K527" i="143" a="1"/>
  <c r="K527" i="143" s="1"/>
  <c r="C526" i="154"/>
  <c r="K530" i="149" a="1"/>
  <c r="K530" i="149" s="1"/>
  <c r="F526" i="162" a="1"/>
  <c r="F526" i="162" s="1"/>
  <c r="C520" i="151"/>
  <c r="K502" i="149" a="1"/>
  <c r="K502" i="149" s="1"/>
  <c r="K525" i="147" a="1"/>
  <c r="K525" i="147" s="1"/>
  <c r="M505" i="154" a="1"/>
  <c r="M505" i="154" s="1"/>
  <c r="I523" i="164" a="1"/>
  <c r="I523" i="164" s="1"/>
  <c r="H523" i="164" a="1"/>
  <c r="H523" i="164" s="1"/>
  <c r="L523" i="164" a="1"/>
  <c r="L523" i="164" s="1"/>
  <c r="J523" i="164" a="1"/>
  <c r="J523" i="164" s="1"/>
  <c r="M527" i="164" a="1"/>
  <c r="M527" i="164" s="1"/>
  <c r="L522" i="141" a="1"/>
  <c r="L522" i="141" s="1"/>
  <c r="K522" i="141" a="1"/>
  <c r="K522" i="141" s="1"/>
  <c r="H522" i="141" a="1"/>
  <c r="H522" i="141" s="1"/>
  <c r="F522" i="141" a="1"/>
  <c r="F522" i="141" s="1"/>
  <c r="I522" i="141" a="1"/>
  <c r="I522" i="141" s="1"/>
  <c r="K510" i="141" a="1"/>
  <c r="K510" i="141" s="1"/>
  <c r="F510" i="141" a="1"/>
  <c r="F510" i="141" s="1"/>
  <c r="J510" i="141" a="1"/>
  <c r="J510" i="141" s="1"/>
  <c r="I510" i="141" a="1"/>
  <c r="I510" i="141" s="1"/>
  <c r="L510" i="141" a="1"/>
  <c r="L510" i="141" s="1"/>
  <c r="H510" i="141" a="1"/>
  <c r="H510" i="141" s="1"/>
  <c r="G510" i="141" a="1"/>
  <c r="G510" i="141" s="1"/>
  <c r="L531" i="164" a="1"/>
  <c r="L531" i="164" s="1"/>
  <c r="J531" i="164" a="1"/>
  <c r="J531" i="164" s="1"/>
  <c r="M531" i="164" a="1"/>
  <c r="M531" i="164" s="1"/>
  <c r="K531" i="164" a="1"/>
  <c r="K531" i="164" s="1"/>
  <c r="I531" i="164" a="1"/>
  <c r="I531" i="164" s="1"/>
  <c r="G531" i="164" a="1"/>
  <c r="G531" i="164" s="1"/>
  <c r="I530" i="149" a="1"/>
  <c r="I530" i="149" s="1"/>
  <c r="F531" i="164" a="1"/>
  <c r="F531" i="164" s="1"/>
  <c r="J509" i="149" a="1"/>
  <c r="J509" i="149" s="1"/>
  <c r="I502" i="149" a="1"/>
  <c r="I502" i="149" s="1"/>
  <c r="M525" i="147" a="1"/>
  <c r="M525" i="147" s="1"/>
  <c r="G502" i="143" a="1"/>
  <c r="G502" i="143" s="1"/>
  <c r="C522" i="143"/>
  <c r="K502" i="143" a="1"/>
  <c r="K502" i="143" s="1"/>
  <c r="I502" i="143" a="1"/>
  <c r="I502" i="143" s="1"/>
  <c r="F511" i="143" a="1"/>
  <c r="F511" i="143" s="1"/>
  <c r="K511" i="143" a="1"/>
  <c r="K511" i="143" s="1"/>
  <c r="C531" i="143"/>
  <c r="L511" i="143" a="1"/>
  <c r="L511" i="143" s="1"/>
  <c r="C522" i="147"/>
  <c r="F502" i="147" a="1"/>
  <c r="F502" i="147" s="1"/>
  <c r="L502" i="147" a="1"/>
  <c r="L502" i="147" s="1"/>
  <c r="K502" i="147" a="1"/>
  <c r="K502" i="147" s="1"/>
  <c r="J502" i="147" a="1"/>
  <c r="J502" i="147" s="1"/>
  <c r="G510" i="147" a="1"/>
  <c r="G510" i="147" s="1"/>
  <c r="M510" i="147" a="1"/>
  <c r="M510" i="147" s="1"/>
  <c r="I510" i="147" a="1"/>
  <c r="I510" i="147" s="1"/>
  <c r="L510" i="149" a="1"/>
  <c r="L510" i="149" s="1"/>
  <c r="I510" i="149" a="1"/>
  <c r="I510" i="149" s="1"/>
  <c r="G510" i="149" a="1"/>
  <c r="G510" i="149" s="1"/>
  <c r="L530" i="151" a="1"/>
  <c r="L530" i="151" s="1"/>
  <c r="J530" i="151" a="1"/>
  <c r="J530" i="151" s="1"/>
  <c r="M530" i="151" a="1"/>
  <c r="M530" i="151" s="1"/>
  <c r="I530" i="151" a="1"/>
  <c r="I530" i="151" s="1"/>
  <c r="K530" i="151" a="1"/>
  <c r="K530" i="151" s="1"/>
  <c r="C520" i="158"/>
  <c r="H500" i="158" a="1"/>
  <c r="H500" i="158" s="1"/>
  <c r="F500" i="158" a="1"/>
  <c r="F500" i="158" s="1"/>
  <c r="L500" i="158" a="1"/>
  <c r="L500" i="158" s="1"/>
  <c r="M500" i="158" a="1"/>
  <c r="M500" i="158" s="1"/>
  <c r="I500" i="158" a="1"/>
  <c r="I500" i="158" s="1"/>
  <c r="K500" i="158" a="1"/>
  <c r="K500" i="158" s="1"/>
  <c r="G500" i="158" a="1"/>
  <c r="G500" i="158" s="1"/>
  <c r="J500" i="158" a="1"/>
  <c r="J500" i="158" s="1"/>
  <c r="J499" i="180" a="1"/>
  <c r="J499" i="180" s="1"/>
  <c r="G499" i="180" a="1"/>
  <c r="G499" i="180" s="1"/>
  <c r="F499" i="180" a="1"/>
  <c r="F499" i="180" s="1"/>
  <c r="N499" i="180" s="1"/>
  <c r="P499" i="180" a="1"/>
  <c r="P499" i="180" s="1"/>
  <c r="P512" i="180" s="1"/>
  <c r="C518" i="180"/>
  <c r="H499" i="180" a="1"/>
  <c r="H499" i="180" s="1"/>
  <c r="K499" i="180" a="1"/>
  <c r="K499" i="180" s="1"/>
  <c r="L499" i="180" a="1"/>
  <c r="L499" i="180" s="1"/>
  <c r="J510" i="162" a="1"/>
  <c r="J510" i="162" s="1"/>
  <c r="J520" i="180" a="1"/>
  <c r="J520" i="180" s="1"/>
  <c r="M502" i="149" a="1"/>
  <c r="M502" i="149" s="1"/>
  <c r="F504" i="154" a="1"/>
  <c r="F504" i="154" s="1"/>
  <c r="F530" i="149" a="1"/>
  <c r="F530" i="149" s="1"/>
  <c r="M526" i="151" a="1"/>
  <c r="M526" i="151" s="1"/>
  <c r="F526" i="151" a="1"/>
  <c r="F526" i="151" s="1"/>
  <c r="H509" i="149" a="1"/>
  <c r="H509" i="149" s="1"/>
  <c r="G502" i="149" a="1"/>
  <c r="G502" i="149" s="1"/>
  <c r="K511" i="180" a="1"/>
  <c r="K511" i="180" s="1"/>
  <c r="F503" i="141" a="1"/>
  <c r="F503" i="141" s="1"/>
  <c r="M503" i="141" a="1"/>
  <c r="M503" i="141" s="1"/>
  <c r="C523" i="143"/>
  <c r="M523" i="143" s="1" a="1"/>
  <c r="M523" i="143" s="1"/>
  <c r="L503" i="143" a="1"/>
  <c r="L503" i="143" s="1"/>
  <c r="J503" i="143" a="1"/>
  <c r="J503" i="143" s="1"/>
  <c r="H503" i="143" a="1"/>
  <c r="H503" i="143" s="1"/>
  <c r="K503" i="143" a="1"/>
  <c r="K503" i="143" s="1"/>
  <c r="F524" i="145" a="1"/>
  <c r="F524" i="145" s="1"/>
  <c r="K524" i="145" a="1"/>
  <c r="K524" i="145" s="1"/>
  <c r="I524" i="145" a="1"/>
  <c r="I524" i="145" s="1"/>
  <c r="F501" i="149" a="1"/>
  <c r="F501" i="149" s="1"/>
  <c r="G501" i="149" a="1"/>
  <c r="G501" i="149" s="1"/>
  <c r="I501" i="149" a="1"/>
  <c r="I501" i="149" s="1"/>
  <c r="K501" i="149" a="1"/>
  <c r="K501" i="149" s="1"/>
  <c r="F511" i="141" a="1"/>
  <c r="F511" i="141" s="1"/>
  <c r="K511" i="141" a="1"/>
  <c r="K511" i="141" s="1"/>
  <c r="G504" i="143" a="1"/>
  <c r="G504" i="143" s="1"/>
  <c r="F504" i="143" a="1"/>
  <c r="F504" i="143" s="1"/>
  <c r="C524" i="143"/>
  <c r="L504" i="143" a="1"/>
  <c r="L504" i="143" s="1"/>
  <c r="K510" i="145" a="1"/>
  <c r="K510" i="145" s="1"/>
  <c r="C530" i="145"/>
  <c r="K523" i="149" a="1"/>
  <c r="K523" i="149" s="1"/>
  <c r="M523" i="149" a="1"/>
  <c r="M523" i="149" s="1"/>
  <c r="L523" i="149" a="1"/>
  <c r="L523" i="149" s="1"/>
  <c r="H525" i="180" a="1"/>
  <c r="H525" i="180" s="1"/>
  <c r="M525" i="180" a="1"/>
  <c r="M525" i="180" s="1"/>
  <c r="N525" i="180" s="1"/>
  <c r="J525" i="180" a="1"/>
  <c r="J525" i="180" s="1"/>
  <c r="F525" i="180" a="1"/>
  <c r="F525" i="180" s="1"/>
  <c r="G511" i="141" a="1"/>
  <c r="G511" i="141" s="1"/>
  <c r="C525" i="143"/>
  <c r="L505" i="143" a="1"/>
  <c r="L505" i="143" s="1"/>
  <c r="J505" i="143" a="1"/>
  <c r="J505" i="143" s="1"/>
  <c r="H505" i="143" a="1"/>
  <c r="H505" i="143" s="1"/>
  <c r="I499" i="151" a="1"/>
  <c r="I499" i="151" s="1"/>
  <c r="F499" i="151" a="1"/>
  <c r="F499" i="151" s="1"/>
  <c r="M499" i="151" a="1"/>
  <c r="M499" i="151" s="1"/>
  <c r="H506" i="151" a="1"/>
  <c r="H506" i="151" s="1"/>
  <c r="I506" i="151" a="1"/>
  <c r="I506" i="151" s="1"/>
  <c r="G506" i="151" a="1"/>
  <c r="G506" i="151" s="1"/>
  <c r="L506" i="151" a="1"/>
  <c r="L506" i="151" s="1"/>
  <c r="J506" i="151" a="1"/>
  <c r="J506" i="151" s="1"/>
  <c r="M510" i="151" a="1"/>
  <c r="M510" i="151" s="1"/>
  <c r="L526" i="156" a="1"/>
  <c r="L526" i="156" s="1"/>
  <c r="J526" i="156" a="1"/>
  <c r="J526" i="156" s="1"/>
  <c r="J508" i="158" a="1"/>
  <c r="J508" i="158" s="1"/>
  <c r="F508" i="158" a="1"/>
  <c r="F508" i="158" s="1"/>
  <c r="M508" i="158" a="1"/>
  <c r="M508" i="158" s="1"/>
  <c r="I525" i="180" a="1"/>
  <c r="I525" i="180" s="1"/>
  <c r="J511" i="141" a="1"/>
  <c r="J511" i="141" s="1"/>
  <c r="H499" i="151" a="1"/>
  <c r="H499" i="151" s="1"/>
  <c r="F506" i="151" a="1"/>
  <c r="F506" i="151" s="1"/>
  <c r="L508" i="158" a="1"/>
  <c r="L508" i="158" s="1"/>
  <c r="M507" i="180" a="1"/>
  <c r="M507" i="180" s="1"/>
  <c r="C526" i="180"/>
  <c r="P507" i="180" a="1"/>
  <c r="P507" i="180" s="1"/>
  <c r="L507" i="180" a="1"/>
  <c r="L507" i="180" s="1"/>
  <c r="H507" i="180" a="1"/>
  <c r="H507" i="180" s="1"/>
  <c r="K521" i="151" a="1"/>
  <c r="K521" i="151" s="1"/>
  <c r="I521" i="151" a="1"/>
  <c r="I521" i="151" s="1"/>
  <c r="C527" i="141"/>
  <c r="M527" i="141" s="1" a="1"/>
  <c r="M527" i="141" s="1"/>
  <c r="K507" i="141" a="1"/>
  <c r="K507" i="141" s="1"/>
  <c r="J507" i="141" a="1"/>
  <c r="J507" i="141" s="1"/>
  <c r="J528" i="145" a="1"/>
  <c r="J528" i="145" s="1"/>
  <c r="H528" i="145" a="1"/>
  <c r="H528" i="145" s="1"/>
  <c r="M528" i="145" a="1"/>
  <c r="M528" i="145" s="1"/>
  <c r="L528" i="145" a="1"/>
  <c r="L528" i="145" s="1"/>
  <c r="M531" i="147" a="1"/>
  <c r="M531" i="147" s="1"/>
  <c r="J531" i="147" a="1"/>
  <c r="J531" i="147" s="1"/>
  <c r="N529" i="158"/>
  <c r="N510" i="143"/>
  <c r="K529" i="162" a="1"/>
  <c r="K529" i="162" s="1"/>
  <c r="L529" i="162" a="1"/>
  <c r="L529" i="162" s="1"/>
  <c r="G503" i="145" a="1"/>
  <c r="G503" i="145" s="1"/>
  <c r="H503" i="145" a="1"/>
  <c r="H503" i="145" s="1"/>
  <c r="L503" i="145" a="1"/>
  <c r="L503" i="145" s="1"/>
  <c r="K503" i="145" a="1"/>
  <c r="K503" i="145" s="1"/>
  <c r="C527" i="149"/>
  <c r="G507" i="149" a="1"/>
  <c r="G507" i="149" s="1"/>
  <c r="N507" i="149" s="1"/>
  <c r="G503" i="154" a="1"/>
  <c r="G503" i="154" s="1"/>
  <c r="K503" i="154" a="1"/>
  <c r="K503" i="154" s="1"/>
  <c r="N506" i="149"/>
  <c r="F499" i="145" a="1"/>
  <c r="F499" i="145" s="1"/>
  <c r="M499" i="145" a="1"/>
  <c r="M499" i="145" s="1"/>
  <c r="K499" i="145" a="1"/>
  <c r="K499" i="145" s="1"/>
  <c r="G499" i="145" a="1"/>
  <c r="G499" i="145" s="1"/>
  <c r="G511" i="145" a="1"/>
  <c r="G511" i="145" s="1"/>
  <c r="C531" i="145"/>
  <c r="H500" i="180" a="1"/>
  <c r="H500" i="180" s="1"/>
  <c r="F500" i="180" a="1"/>
  <c r="F500" i="180" s="1"/>
  <c r="G501" i="156" a="1"/>
  <c r="G501" i="156" s="1"/>
  <c r="I501" i="156" a="1"/>
  <c r="I501" i="156" s="1"/>
  <c r="M507" i="147" a="1"/>
  <c r="M507" i="147" s="1"/>
  <c r="G526" i="149" a="1"/>
  <c r="G526" i="149" s="1"/>
  <c r="I526" i="149" a="1"/>
  <c r="I526" i="149" s="1"/>
  <c r="K507" i="162" a="1"/>
  <c r="K507" i="162" s="1"/>
  <c r="J507" i="162" a="1"/>
  <c r="J507" i="162" s="1"/>
  <c r="I507" i="162" a="1"/>
  <c r="I507" i="162" s="1"/>
  <c r="H507" i="162" a="1"/>
  <c r="H507" i="162" s="1"/>
  <c r="M507" i="162" a="1"/>
  <c r="M507" i="162" s="1"/>
  <c r="F507" i="162" a="1"/>
  <c r="F507" i="162" s="1"/>
  <c r="L505" i="141" a="1"/>
  <c r="L505" i="141" s="1"/>
  <c r="K505" i="141" a="1"/>
  <c r="K505" i="141" s="1"/>
  <c r="M499" i="162" a="1"/>
  <c r="M499" i="162" s="1"/>
  <c r="F499" i="162" a="1"/>
  <c r="F499" i="162" s="1"/>
  <c r="J506" i="145" a="1"/>
  <c r="J506" i="145" s="1"/>
  <c r="C526" i="145"/>
  <c r="H510" i="160" a="1"/>
  <c r="H510" i="160" s="1"/>
  <c r="F510" i="160" a="1"/>
  <c r="F510" i="160" s="1"/>
  <c r="C521" i="180"/>
  <c r="H502" i="180" a="1"/>
  <c r="H502" i="180" s="1"/>
  <c r="G506" i="145" a="1"/>
  <c r="G506" i="145" s="1"/>
  <c r="L505" i="156" a="1"/>
  <c r="L505" i="156" s="1"/>
  <c r="K510" i="164" a="1"/>
  <c r="K510" i="164" s="1"/>
  <c r="N510" i="164" s="1"/>
  <c r="H505" i="151" a="1"/>
  <c r="H505" i="151" s="1"/>
  <c r="N505" i="151" s="1"/>
  <c r="E41" i="150" s="1"/>
  <c r="G41" i="150" s="1"/>
  <c r="L508" i="156" a="1"/>
  <c r="L508" i="156" s="1"/>
  <c r="H501" i="158" a="1"/>
  <c r="H501" i="158" s="1"/>
  <c r="N501" i="158" s="1"/>
  <c r="L508" i="180" a="1"/>
  <c r="L508" i="180" s="1"/>
  <c r="H508" i="180" a="1"/>
  <c r="H508" i="180" s="1"/>
  <c r="H507" i="156" a="1"/>
  <c r="H507" i="156" s="1"/>
  <c r="C523" i="156"/>
  <c r="J499" i="160" a="1"/>
  <c r="J499" i="160" s="1"/>
  <c r="L499" i="160" a="1"/>
  <c r="L499" i="160" s="1"/>
  <c r="F499" i="160" a="1"/>
  <c r="F499" i="160" s="1"/>
  <c r="P509" i="180" a="1"/>
  <c r="P509" i="180" s="1"/>
  <c r="F505" i="180" a="1"/>
  <c r="F505" i="180" s="1"/>
  <c r="F528" i="143" a="1"/>
  <c r="F528" i="143" s="1"/>
  <c r="N500" i="143"/>
  <c r="M504" i="154" a="1"/>
  <c r="M504" i="154" s="1"/>
  <c r="F523" i="151" a="1"/>
  <c r="F523" i="151" s="1"/>
  <c r="L523" i="151" a="1"/>
  <c r="L523" i="151" s="1"/>
  <c r="I523" i="151" a="1"/>
  <c r="I523" i="151" s="1"/>
  <c r="G523" i="151" a="1"/>
  <c r="G523" i="151" s="1"/>
  <c r="I531" i="162" a="1"/>
  <c r="I531" i="162" s="1"/>
  <c r="L531" i="162" a="1"/>
  <c r="L531" i="162" s="1"/>
  <c r="M531" i="162" a="1"/>
  <c r="M531" i="162" s="1"/>
  <c r="J531" i="162" a="1"/>
  <c r="J531" i="162" s="1"/>
  <c r="H508" i="141" a="1"/>
  <c r="H508" i="141" s="1"/>
  <c r="I508" i="141" a="1"/>
  <c r="I508" i="141" s="1"/>
  <c r="C528" i="141"/>
  <c r="L508" i="141" a="1"/>
  <c r="L508" i="141" s="1"/>
  <c r="J508" i="141" a="1"/>
  <c r="J508" i="141" s="1"/>
  <c r="I504" i="154" a="1"/>
  <c r="I504" i="154" s="1"/>
  <c r="C524" i="154"/>
  <c r="L504" i="154" a="1"/>
  <c r="L504" i="154" s="1"/>
  <c r="J504" i="154" a="1"/>
  <c r="J504" i="154" s="1"/>
  <c r="H504" i="154" a="1"/>
  <c r="H504" i="154" s="1"/>
  <c r="G522" i="154" a="1"/>
  <c r="G522" i="154" s="1"/>
  <c r="F522" i="154" a="1"/>
  <c r="F522" i="154" s="1"/>
  <c r="L522" i="154" a="1"/>
  <c r="L522" i="154" s="1"/>
  <c r="H522" i="154" a="1"/>
  <c r="H522" i="154" s="1"/>
  <c r="K522" i="154" a="1"/>
  <c r="K522" i="154" s="1"/>
  <c r="K524" i="151" a="1"/>
  <c r="K524" i="151" s="1"/>
  <c r="H524" i="151" a="1"/>
  <c r="H524" i="151" s="1"/>
  <c r="F524" i="151" a="1"/>
  <c r="F524" i="151" s="1"/>
  <c r="I524" i="151" a="1"/>
  <c r="I524" i="151" s="1"/>
  <c r="N528" i="154"/>
  <c r="H529" i="180" a="1"/>
  <c r="H529" i="180" s="1"/>
  <c r="G529" i="180" a="1"/>
  <c r="G529" i="180" s="1"/>
  <c r="I529" i="180" a="1"/>
  <c r="I529" i="180" s="1"/>
  <c r="F529" i="180" a="1"/>
  <c r="F529" i="180" s="1"/>
  <c r="F508" i="141" a="1"/>
  <c r="F508" i="141" s="1"/>
  <c r="F511" i="160" a="1"/>
  <c r="F511" i="160" s="1"/>
  <c r="C531" i="160"/>
  <c r="I511" i="160" a="1"/>
  <c r="I511" i="160" s="1"/>
  <c r="G511" i="160" a="1"/>
  <c r="G511" i="160" s="1"/>
  <c r="J524" i="151" a="1"/>
  <c r="J524" i="151" s="1"/>
  <c r="N519" i="154"/>
  <c r="M522" i="154" a="1"/>
  <c r="M522" i="154" s="1"/>
  <c r="I530" i="143" a="1"/>
  <c r="I530" i="143" s="1"/>
  <c r="L530" i="143" a="1"/>
  <c r="L530" i="143" s="1"/>
  <c r="J530" i="143" a="1"/>
  <c r="J530" i="143" s="1"/>
  <c r="H530" i="143" a="1"/>
  <c r="H530" i="143" s="1"/>
  <c r="F530" i="143" a="1"/>
  <c r="F530" i="143" s="1"/>
  <c r="H521" i="162" a="1"/>
  <c r="H521" i="162" s="1"/>
  <c r="G521" i="162" a="1"/>
  <c r="G521" i="162" s="1"/>
  <c r="J521" i="162" a="1"/>
  <c r="J521" i="162" s="1"/>
  <c r="I521" i="162" a="1"/>
  <c r="I521" i="162" s="1"/>
  <c r="J530" i="164" a="1"/>
  <c r="J530" i="164" s="1"/>
  <c r="F530" i="164" a="1"/>
  <c r="F530" i="164" s="1"/>
  <c r="N519" i="151"/>
  <c r="I527" i="180" a="1"/>
  <c r="I527" i="180" s="1"/>
  <c r="H527" i="180" a="1"/>
  <c r="H527" i="180" s="1"/>
  <c r="L527" i="180" a="1"/>
  <c r="L527" i="180" s="1"/>
  <c r="F527" i="180" a="1"/>
  <c r="F527" i="180" s="1"/>
  <c r="J527" i="180" a="1"/>
  <c r="J527" i="180" s="1"/>
  <c r="K523" i="143" a="1"/>
  <c r="K523" i="143" s="1"/>
  <c r="I523" i="143" a="1"/>
  <c r="I523" i="143" s="1"/>
  <c r="G523" i="143" a="1"/>
  <c r="G523" i="143" s="1"/>
  <c r="M519" i="143" a="1"/>
  <c r="M519" i="143" s="1"/>
  <c r="L519" i="143" a="1"/>
  <c r="L519" i="143" s="1"/>
  <c r="I519" i="143" a="1"/>
  <c r="I519" i="143" s="1"/>
  <c r="G519" i="143" a="1"/>
  <c r="G519" i="143" s="1"/>
  <c r="M529" i="143" a="1"/>
  <c r="M529" i="143" s="1"/>
  <c r="J529" i="143" a="1"/>
  <c r="J529" i="143" s="1"/>
  <c r="N500" i="154"/>
  <c r="L507" i="151" a="1"/>
  <c r="L507" i="151" s="1"/>
  <c r="F507" i="151" a="1"/>
  <c r="F507" i="151" s="1"/>
  <c r="I507" i="151" a="1"/>
  <c r="I507" i="151" s="1"/>
  <c r="K507" i="151" a="1"/>
  <c r="K507" i="151" s="1"/>
  <c r="J530" i="149" a="1"/>
  <c r="J530" i="149" s="1"/>
  <c r="H530" i="149" a="1"/>
  <c r="H530" i="149" s="1"/>
  <c r="M530" i="149" a="1"/>
  <c r="M530" i="149" s="1"/>
  <c r="G530" i="149" a="1"/>
  <c r="G530" i="149" s="1"/>
  <c r="I504" i="151" a="1"/>
  <c r="I504" i="151" s="1"/>
  <c r="K504" i="151" a="1"/>
  <c r="K504" i="151" s="1"/>
  <c r="G504" i="151" a="1"/>
  <c r="G504" i="151" s="1"/>
  <c r="H504" i="151" a="1"/>
  <c r="H504" i="151" s="1"/>
  <c r="J530" i="180" a="1"/>
  <c r="J530" i="180" s="1"/>
  <c r="F530" i="180" a="1"/>
  <c r="F530" i="180" s="1"/>
  <c r="N506" i="164"/>
  <c r="L520" i="151" a="1"/>
  <c r="L520" i="151" s="1"/>
  <c r="G520" i="151" a="1"/>
  <c r="G520" i="151" s="1"/>
  <c r="J520" i="151" a="1"/>
  <c r="J520" i="151" s="1"/>
  <c r="H521" i="149" a="1"/>
  <c r="H521" i="149" s="1"/>
  <c r="M521" i="149" a="1"/>
  <c r="M521" i="149" s="1"/>
  <c r="K521" i="149" a="1"/>
  <c r="K521" i="149" s="1"/>
  <c r="I521" i="149" a="1"/>
  <c r="I521" i="149" s="1"/>
  <c r="I526" i="143" a="1"/>
  <c r="I526" i="143" s="1"/>
  <c r="M526" i="143" a="1"/>
  <c r="M526" i="143" s="1"/>
  <c r="L526" i="143" a="1"/>
  <c r="L526" i="143" s="1"/>
  <c r="K504" i="154" a="1"/>
  <c r="K504" i="154" s="1"/>
  <c r="L524" i="145" a="1"/>
  <c r="L524" i="145" s="1"/>
  <c r="H524" i="145" a="1"/>
  <c r="H524" i="145" s="1"/>
  <c r="H526" i="151" a="1"/>
  <c r="H526" i="151" s="1"/>
  <c r="L506" i="141" a="1"/>
  <c r="L506" i="141" s="1"/>
  <c r="J506" i="141" a="1"/>
  <c r="J506" i="141" s="1"/>
  <c r="I506" i="141" a="1"/>
  <c r="I506" i="141" s="1"/>
  <c r="M506" i="141" a="1"/>
  <c r="M506" i="141" s="1"/>
  <c r="H506" i="141" a="1"/>
  <c r="H506" i="141" s="1"/>
  <c r="M521" i="145" a="1"/>
  <c r="M521" i="145" s="1"/>
  <c r="N520" i="145"/>
  <c r="J526" i="151" a="1"/>
  <c r="J526" i="151" s="1"/>
  <c r="F506" i="141" a="1"/>
  <c r="F506" i="141" s="1"/>
  <c r="L521" i="145" a="1"/>
  <c r="L521" i="145" s="1"/>
  <c r="F521" i="180" a="1"/>
  <c r="F521" i="180" s="1"/>
  <c r="N504" i="180"/>
  <c r="I527" i="141" a="1"/>
  <c r="I527" i="141" s="1"/>
  <c r="H527" i="141" a="1"/>
  <c r="H527" i="141" s="1"/>
  <c r="F527" i="141" a="1"/>
  <c r="F527" i="141" s="1"/>
  <c r="I507" i="145" a="1"/>
  <c r="I507" i="145" s="1"/>
  <c r="H507" i="145" a="1"/>
  <c r="H507" i="145" s="1"/>
  <c r="F503" i="158" a="1"/>
  <c r="F503" i="158" s="1"/>
  <c r="L503" i="158" a="1"/>
  <c r="L503" i="158" s="1"/>
  <c r="H503" i="158" a="1"/>
  <c r="H503" i="158" s="1"/>
  <c r="G503" i="158" a="1"/>
  <c r="G503" i="158" s="1"/>
  <c r="C523" i="158"/>
  <c r="M523" i="158" s="1" a="1"/>
  <c r="M523" i="158" s="1"/>
  <c r="I503" i="158" a="1"/>
  <c r="I503" i="158" s="1"/>
  <c r="K503" i="158" a="1"/>
  <c r="K503" i="158" s="1"/>
  <c r="L521" i="180" a="1"/>
  <c r="L521" i="180" s="1"/>
  <c r="I521" i="180" a="1"/>
  <c r="I521" i="180" s="1"/>
  <c r="G503" i="160" a="1"/>
  <c r="G503" i="160" s="1"/>
  <c r="J500" i="141" a="1"/>
  <c r="J500" i="141" s="1"/>
  <c r="F500" i="141" a="1"/>
  <c r="F500" i="141" s="1"/>
  <c r="H500" i="141" a="1"/>
  <c r="H500" i="141" s="1"/>
  <c r="K500" i="141" a="1"/>
  <c r="K500" i="141" s="1"/>
  <c r="K526" i="151" a="1"/>
  <c r="K526" i="151" s="1"/>
  <c r="K503" i="160" a="1"/>
  <c r="K503" i="160" s="1"/>
  <c r="I500" i="141" a="1"/>
  <c r="I500" i="141" s="1"/>
  <c r="M511" i="143" a="1"/>
  <c r="M511" i="143" s="1"/>
  <c r="I511" i="143" a="1"/>
  <c r="I511" i="143" s="1"/>
  <c r="M503" i="160" a="1"/>
  <c r="M503" i="160" s="1"/>
  <c r="J505" i="145" a="1"/>
  <c r="J505" i="145" s="1"/>
  <c r="I505" i="145" a="1"/>
  <c r="I505" i="145" s="1"/>
  <c r="F505" i="145" a="1"/>
  <c r="F505" i="145" s="1"/>
  <c r="L505" i="145" a="1"/>
  <c r="L505" i="145" s="1"/>
  <c r="H502" i="160" a="1"/>
  <c r="H502" i="160" s="1"/>
  <c r="M502" i="160" a="1"/>
  <c r="M502" i="160" s="1"/>
  <c r="K528" i="145" a="1"/>
  <c r="K528" i="145" s="1"/>
  <c r="F528" i="145" a="1"/>
  <c r="F528" i="145" s="1"/>
  <c r="C529" i="147"/>
  <c r="M509" i="147" a="1"/>
  <c r="M509" i="147" s="1"/>
  <c r="J509" i="147" a="1"/>
  <c r="J509" i="147" s="1"/>
  <c r="I509" i="147" a="1"/>
  <c r="I509" i="147" s="1"/>
  <c r="H509" i="147" a="1"/>
  <c r="H509" i="147" s="1"/>
  <c r="H504" i="160" a="1"/>
  <c r="H504" i="160" s="1"/>
  <c r="L504" i="160" a="1"/>
  <c r="L504" i="160" s="1"/>
  <c r="M504" i="160" a="1"/>
  <c r="M504" i="160" s="1"/>
  <c r="K502" i="160" a="1"/>
  <c r="K502" i="160" s="1"/>
  <c r="K520" i="156" a="1"/>
  <c r="K520" i="156" s="1"/>
  <c r="H526" i="145" a="1"/>
  <c r="H526" i="145" s="1"/>
  <c r="K526" i="145" a="1"/>
  <c r="K526" i="145" s="1"/>
  <c r="M526" i="145" a="1"/>
  <c r="M526" i="145" s="1"/>
  <c r="I508" i="145" a="1"/>
  <c r="I508" i="145" s="1"/>
  <c r="J508" i="145" a="1"/>
  <c r="J508" i="145" s="1"/>
  <c r="G508" i="145" a="1"/>
  <c r="G508" i="145" s="1"/>
  <c r="I507" i="147" a="1"/>
  <c r="I507" i="147" s="1"/>
  <c r="G507" i="147" a="1"/>
  <c r="G507" i="147" s="1"/>
  <c r="C527" i="147"/>
  <c r="F509" i="147" a="1"/>
  <c r="F509" i="147" s="1"/>
  <c r="M505" i="158" a="1"/>
  <c r="M505" i="158" s="1"/>
  <c r="L505" i="158" a="1"/>
  <c r="L505" i="158" s="1"/>
  <c r="H505" i="158" a="1"/>
  <c r="H505" i="158" s="1"/>
  <c r="C525" i="158"/>
  <c r="G506" i="162" a="1"/>
  <c r="G506" i="162" s="1"/>
  <c r="K506" i="162" a="1"/>
  <c r="K506" i="162" s="1"/>
  <c r="F520" i="156" a="1"/>
  <c r="F520" i="156" s="1"/>
  <c r="I505" i="143" a="1"/>
  <c r="I505" i="143" s="1"/>
  <c r="G505" i="143" a="1"/>
  <c r="G505" i="143" s="1"/>
  <c r="M500" i="145" a="1"/>
  <c r="M500" i="145" s="1"/>
  <c r="K500" i="145" a="1"/>
  <c r="K500" i="145" s="1"/>
  <c r="F508" i="145" a="1"/>
  <c r="F508" i="145" s="1"/>
  <c r="F507" i="147" a="1"/>
  <c r="F507" i="147" s="1"/>
  <c r="G509" i="147" a="1"/>
  <c r="G509" i="147" s="1"/>
  <c r="K500" i="151" a="1"/>
  <c r="K500" i="151" s="1"/>
  <c r="F499" i="156" a="1"/>
  <c r="F499" i="156" s="1"/>
  <c r="M499" i="156" a="1"/>
  <c r="M499" i="156" s="1"/>
  <c r="N506" i="156"/>
  <c r="N500" i="164"/>
  <c r="H520" i="156" a="1"/>
  <c r="H520" i="156" s="1"/>
  <c r="N522" i="164"/>
  <c r="M509" i="141" a="1"/>
  <c r="M509" i="141" s="1"/>
  <c r="L509" i="141" a="1"/>
  <c r="L509" i="141" s="1"/>
  <c r="K509" i="141" a="1"/>
  <c r="K509" i="141" s="1"/>
  <c r="H501" i="145" a="1"/>
  <c r="H501" i="145" s="1"/>
  <c r="F501" i="145" a="1"/>
  <c r="F501" i="145" s="1"/>
  <c r="L501" i="145" a="1"/>
  <c r="L501" i="145" s="1"/>
  <c r="K501" i="145" a="1"/>
  <c r="K501" i="145" s="1"/>
  <c r="K509" i="147" a="1"/>
  <c r="K509" i="147" s="1"/>
  <c r="J524" i="156" a="1"/>
  <c r="J524" i="156" s="1"/>
  <c r="F524" i="156" a="1"/>
  <c r="F524" i="156" s="1"/>
  <c r="K504" i="145" a="1"/>
  <c r="K504" i="145" s="1"/>
  <c r="J504" i="145" a="1"/>
  <c r="J504" i="145" s="1"/>
  <c r="H504" i="145" a="1"/>
  <c r="H504" i="145" s="1"/>
  <c r="G504" i="145" a="1"/>
  <c r="G504" i="145" s="1"/>
  <c r="F504" i="145" a="1"/>
  <c r="F504" i="145" s="1"/>
  <c r="C525" i="164"/>
  <c r="K505" i="164" a="1"/>
  <c r="K505" i="164" s="1"/>
  <c r="G505" i="164" a="1"/>
  <c r="G505" i="164" s="1"/>
  <c r="G501" i="145" a="1"/>
  <c r="G501" i="145" s="1"/>
  <c r="K508" i="147" a="1"/>
  <c r="K508" i="147" s="1"/>
  <c r="M508" i="147" a="1"/>
  <c r="M508" i="147" s="1"/>
  <c r="I508" i="147" a="1"/>
  <c r="I508" i="147" s="1"/>
  <c r="H508" i="147" a="1"/>
  <c r="H508" i="147" s="1"/>
  <c r="K510" i="147" a="1"/>
  <c r="K510" i="147" s="1"/>
  <c r="F510" i="147" a="1"/>
  <c r="F510" i="147" s="1"/>
  <c r="C530" i="147"/>
  <c r="J510" i="147" a="1"/>
  <c r="J510" i="147" s="1"/>
  <c r="L520" i="156" a="1"/>
  <c r="L520" i="156" s="1"/>
  <c r="I504" i="145" a="1"/>
  <c r="I504" i="145" s="1"/>
  <c r="J502" i="160" a="1"/>
  <c r="J502" i="160" s="1"/>
  <c r="C531" i="141"/>
  <c r="J531" i="141" s="1" a="1"/>
  <c r="J531" i="141" s="1"/>
  <c r="I501" i="145" a="1"/>
  <c r="I501" i="145" s="1"/>
  <c r="L504" i="145" a="1"/>
  <c r="L504" i="145" s="1"/>
  <c r="G508" i="147" a="1"/>
  <c r="G508" i="147" s="1"/>
  <c r="H510" i="147" a="1"/>
  <c r="H510" i="147" s="1"/>
  <c r="I504" i="141" a="1"/>
  <c r="I504" i="141" s="1"/>
  <c r="M507" i="141" a="1"/>
  <c r="M507" i="141" s="1"/>
  <c r="K502" i="145" a="1"/>
  <c r="K502" i="145" s="1"/>
  <c r="I506" i="145" a="1"/>
  <c r="I506" i="145" s="1"/>
  <c r="K499" i="154" a="1"/>
  <c r="K499" i="154" s="1"/>
  <c r="G499" i="154" a="1"/>
  <c r="G499" i="154" s="1"/>
  <c r="G529" i="154" a="1"/>
  <c r="G529" i="154" s="1"/>
  <c r="K529" i="154" a="1"/>
  <c r="K529" i="154" s="1"/>
  <c r="M529" i="154" a="1"/>
  <c r="M529" i="154" s="1"/>
  <c r="I529" i="154" a="1"/>
  <c r="I529" i="154" s="1"/>
  <c r="F499" i="158" a="1"/>
  <c r="F499" i="158" s="1"/>
  <c r="H499" i="158" a="1"/>
  <c r="H499" i="158" s="1"/>
  <c r="M511" i="164" a="1"/>
  <c r="M511" i="164" s="1"/>
  <c r="I511" i="164" a="1"/>
  <c r="I511" i="164" s="1"/>
  <c r="G511" i="164" a="1"/>
  <c r="G511" i="164" s="1"/>
  <c r="K499" i="141" a="1"/>
  <c r="K499" i="141" s="1"/>
  <c r="C519" i="141"/>
  <c r="M519" i="141" s="1" a="1"/>
  <c r="M519" i="141" s="1"/>
  <c r="J504" i="141" a="1"/>
  <c r="J504" i="141" s="1"/>
  <c r="F507" i="156" a="1"/>
  <c r="F507" i="156" s="1"/>
  <c r="C527" i="156"/>
  <c r="L507" i="156" a="1"/>
  <c r="L507" i="156" s="1"/>
  <c r="J507" i="156" a="1"/>
  <c r="J507" i="156" s="1"/>
  <c r="G499" i="141" a="1"/>
  <c r="G499" i="141" s="1"/>
  <c r="K504" i="141" a="1"/>
  <c r="K504" i="141" s="1"/>
  <c r="C529" i="145"/>
  <c r="C521" i="141"/>
  <c r="H521" i="141" s="1" a="1"/>
  <c r="H521" i="141" s="1"/>
  <c r="K506" i="145" a="1"/>
  <c r="K506" i="145" s="1"/>
  <c r="L506" i="145" a="1"/>
  <c r="L506" i="145" s="1"/>
  <c r="L511" i="147" a="1"/>
  <c r="L511" i="147" s="1"/>
  <c r="H511" i="147" a="1"/>
  <c r="H511" i="147" s="1"/>
  <c r="F501" i="141" a="1"/>
  <c r="F501" i="141" s="1"/>
  <c r="I505" i="141" a="1"/>
  <c r="I505" i="141" s="1"/>
  <c r="G507" i="141" a="1"/>
  <c r="G507" i="141" s="1"/>
  <c r="L502" i="145" a="1"/>
  <c r="L502" i="145" s="1"/>
  <c r="F502" i="145" a="1"/>
  <c r="F502" i="145" s="1"/>
  <c r="F506" i="145" a="1"/>
  <c r="F506" i="145" s="1"/>
  <c r="F511" i="147" a="1"/>
  <c r="F511" i="147" s="1"/>
  <c r="M501" i="156" a="1"/>
  <c r="M501" i="156" s="1"/>
  <c r="L501" i="156" a="1"/>
  <c r="L501" i="156" s="1"/>
  <c r="J501" i="156" a="1"/>
  <c r="J501" i="156" s="1"/>
  <c r="C521" i="156"/>
  <c r="H501" i="156" a="1"/>
  <c r="H501" i="156" s="1"/>
  <c r="F501" i="156" a="1"/>
  <c r="F501" i="156" s="1"/>
  <c r="I501" i="162" a="1"/>
  <c r="I501" i="162" s="1"/>
  <c r="J501" i="162" a="1"/>
  <c r="J501" i="162" s="1"/>
  <c r="L509" i="154" a="1"/>
  <c r="L509" i="154" s="1"/>
  <c r="J509" i="154" a="1"/>
  <c r="J509" i="154" s="1"/>
  <c r="F511" i="154" a="1"/>
  <c r="F511" i="154" s="1"/>
  <c r="K511" i="154" a="1"/>
  <c r="K511" i="154" s="1"/>
  <c r="H511" i="162" a="1"/>
  <c r="H511" i="162" s="1"/>
  <c r="J511" i="162" a="1"/>
  <c r="J511" i="162" s="1"/>
  <c r="J527" i="164" a="1"/>
  <c r="J527" i="164" s="1"/>
  <c r="F527" i="164" a="1"/>
  <c r="F527" i="164" s="1"/>
  <c r="H509" i="154" a="1"/>
  <c r="H509" i="154" s="1"/>
  <c r="J511" i="154" a="1"/>
  <c r="J511" i="154" s="1"/>
  <c r="H503" i="162" a="1"/>
  <c r="H503" i="162" s="1"/>
  <c r="F503" i="162" a="1"/>
  <c r="F503" i="162" s="1"/>
  <c r="I509" i="154" a="1"/>
  <c r="I509" i="154" s="1"/>
  <c r="L511" i="154" a="1"/>
  <c r="L511" i="154" s="1"/>
  <c r="J503" i="162" a="1"/>
  <c r="J503" i="162" s="1"/>
  <c r="M501" i="180" a="1"/>
  <c r="M501" i="180" s="1"/>
  <c r="F501" i="180" a="1"/>
  <c r="F501" i="180" s="1"/>
  <c r="J501" i="180" a="1"/>
  <c r="J501" i="180" s="1"/>
  <c r="N501" i="180" s="1"/>
  <c r="M509" i="162" a="1"/>
  <c r="M509" i="162" s="1"/>
  <c r="J509" i="162" a="1"/>
  <c r="J509" i="162" s="1"/>
  <c r="G509" i="162" a="1"/>
  <c r="G509" i="162" s="1"/>
  <c r="L500" i="160" a="1"/>
  <c r="L500" i="160" s="1"/>
  <c r="J500" i="160" a="1"/>
  <c r="J500" i="160" s="1"/>
  <c r="M507" i="164" a="1"/>
  <c r="M507" i="164" s="1"/>
  <c r="G507" i="164" a="1"/>
  <c r="G507" i="164" s="1"/>
  <c r="I499" i="180" a="1"/>
  <c r="I499" i="180" s="1"/>
  <c r="M499" i="180" a="1"/>
  <c r="M499" i="180" s="1"/>
  <c r="J507" i="180" a="1"/>
  <c r="J507" i="180" s="1"/>
  <c r="I507" i="180" a="1"/>
  <c r="I507" i="180" s="1"/>
  <c r="F507" i="180" a="1"/>
  <c r="F507" i="180" s="1"/>
  <c r="N507" i="180" s="1"/>
  <c r="M511" i="180" a="1"/>
  <c r="M511" i="180" s="1"/>
  <c r="F511" i="180" a="1"/>
  <c r="F511" i="180" s="1"/>
  <c r="G510" i="139" a="1"/>
  <c r="G510" i="139" s="1"/>
  <c r="I510" i="139" a="1"/>
  <c r="I510" i="139" s="1"/>
  <c r="L510" i="139" a="1"/>
  <c r="L510" i="139" s="1"/>
  <c r="C530" i="139"/>
  <c r="J510" i="139" a="1"/>
  <c r="J510" i="139" s="1"/>
  <c r="H510" i="139" a="1"/>
  <c r="H510" i="139" s="1"/>
  <c r="F510" i="139" a="1"/>
  <c r="F510" i="139" s="1"/>
  <c r="C531" i="139"/>
  <c r="L511" i="139" a="1"/>
  <c r="L511" i="139" s="1"/>
  <c r="K511" i="139" a="1"/>
  <c r="K511" i="139" s="1"/>
  <c r="J511" i="139" a="1"/>
  <c r="J511" i="139" s="1"/>
  <c r="H511" i="139" a="1"/>
  <c r="H511" i="139" s="1"/>
  <c r="F511" i="139" a="1"/>
  <c r="F511" i="139" s="1"/>
  <c r="N524" i="139"/>
  <c r="F528" i="139" a="1"/>
  <c r="F528" i="139" s="1"/>
  <c r="I528" i="139" a="1"/>
  <c r="I528" i="139" s="1"/>
  <c r="K528" i="139" a="1"/>
  <c r="K528" i="139" s="1"/>
  <c r="M523" i="139" a="1"/>
  <c r="M523" i="139" s="1"/>
  <c r="K523" i="139" a="1"/>
  <c r="K523" i="139" s="1"/>
  <c r="L523" i="139" a="1"/>
  <c r="L523" i="139" s="1"/>
  <c r="M505" i="139" a="1"/>
  <c r="M505" i="139" s="1"/>
  <c r="J505" i="139" a="1"/>
  <c r="J505" i="139" s="1"/>
  <c r="I505" i="139" a="1"/>
  <c r="I505" i="139" s="1"/>
  <c r="G505" i="139" a="1"/>
  <c r="G505" i="139" s="1"/>
  <c r="L505" i="139" a="1"/>
  <c r="L505" i="139" s="1"/>
  <c r="M500" i="139" a="1"/>
  <c r="M500" i="139" s="1"/>
  <c r="J500" i="139" a="1"/>
  <c r="J500" i="139" s="1"/>
  <c r="F500" i="139" a="1"/>
  <c r="F500" i="139" s="1"/>
  <c r="H500" i="139" a="1"/>
  <c r="H500" i="139" s="1"/>
  <c r="I500" i="139" a="1"/>
  <c r="I500" i="139" s="1"/>
  <c r="H506" i="139" a="1"/>
  <c r="H506" i="139" s="1"/>
  <c r="C526" i="139"/>
  <c r="F506" i="139" a="1"/>
  <c r="F506" i="139" s="1"/>
  <c r="K520" i="139" a="1"/>
  <c r="K520" i="139" s="1"/>
  <c r="H523" i="139" a="1"/>
  <c r="H523" i="139" s="1"/>
  <c r="N509" i="139"/>
  <c r="I506" i="139" a="1"/>
  <c r="I506" i="139" s="1"/>
  <c r="K506" i="139" a="1"/>
  <c r="K506" i="139" s="1"/>
  <c r="F520" i="139" a="1"/>
  <c r="F520" i="139" s="1"/>
  <c r="F523" i="139" a="1"/>
  <c r="F523" i="139" s="1"/>
  <c r="H528" i="139" a="1"/>
  <c r="H528" i="139" s="1"/>
  <c r="K500" i="139" a="1"/>
  <c r="K500" i="139" s="1"/>
  <c r="F522" i="139" a="1"/>
  <c r="F522" i="139" s="1"/>
  <c r="I522" i="139" a="1"/>
  <c r="I522" i="139" s="1"/>
  <c r="G522" i="139" a="1"/>
  <c r="G522" i="139" s="1"/>
  <c r="C521" i="139"/>
  <c r="K501" i="139" a="1"/>
  <c r="K501" i="139" s="1"/>
  <c r="I527" i="139" a="1"/>
  <c r="I527" i="139" s="1"/>
  <c r="G527" i="139" a="1"/>
  <c r="G527" i="139" s="1"/>
  <c r="H520" i="139" a="1"/>
  <c r="H520" i="139" s="1"/>
  <c r="K499" i="139" a="1"/>
  <c r="K499" i="139" s="1"/>
  <c r="C525" i="139"/>
  <c r="L500" i="139" a="1"/>
  <c r="L500" i="139" s="1"/>
  <c r="K502" i="139" a="1"/>
  <c r="K502" i="139" s="1"/>
  <c r="F527" i="139" a="1"/>
  <c r="F527" i="139" s="1"/>
  <c r="G506" i="139" a="1"/>
  <c r="G506" i="139" s="1"/>
  <c r="M501" i="139" a="1"/>
  <c r="M501" i="139" s="1"/>
  <c r="G507" i="139" a="1"/>
  <c r="G507" i="139" s="1"/>
  <c r="M507" i="139" a="1"/>
  <c r="M507" i="139" s="1"/>
  <c r="I507" i="139" a="1"/>
  <c r="I507" i="139" s="1"/>
  <c r="J520" i="139" a="1"/>
  <c r="J520" i="139" s="1"/>
  <c r="G523" i="139" a="1"/>
  <c r="G523" i="139" s="1"/>
  <c r="J528" i="139" a="1"/>
  <c r="J528" i="139" s="1"/>
  <c r="G502" i="139" a="1"/>
  <c r="G502" i="139" s="1"/>
  <c r="M522" i="139" a="1"/>
  <c r="M522" i="139" s="1"/>
  <c r="L527" i="139" a="1"/>
  <c r="L527" i="139" s="1"/>
  <c r="J506" i="139" a="1"/>
  <c r="J506" i="139" s="1"/>
  <c r="H502" i="139" a="1"/>
  <c r="H502" i="139" s="1"/>
  <c r="M506" i="139" a="1"/>
  <c r="M506" i="139" s="1"/>
  <c r="L520" i="139" a="1"/>
  <c r="L520" i="139" s="1"/>
  <c r="I523" i="139" a="1"/>
  <c r="I523" i="139" s="1"/>
  <c r="L528" i="139" a="1"/>
  <c r="L528" i="139" s="1"/>
  <c r="K505" i="139" a="1"/>
  <c r="K505" i="139" s="1"/>
  <c r="F531" i="120" a="1"/>
  <c r="F531" i="120" s="1"/>
  <c r="M531" i="120" a="1"/>
  <c r="M531" i="120" s="1"/>
  <c r="H531" i="120" a="1"/>
  <c r="H531" i="120" s="1"/>
  <c r="K531" i="120" a="1"/>
  <c r="K531" i="120" s="1"/>
  <c r="I531" i="120" a="1"/>
  <c r="I531" i="120" s="1"/>
  <c r="G531" i="120" a="1"/>
  <c r="G531" i="120" s="1"/>
  <c r="N500" i="137"/>
  <c r="G526" i="137" a="1"/>
  <c r="G526" i="137" s="1"/>
  <c r="L526" i="137" a="1"/>
  <c r="L526" i="137" s="1"/>
  <c r="I526" i="137" a="1"/>
  <c r="I526" i="137" s="1"/>
  <c r="M526" i="137" a="1"/>
  <c r="M526" i="137" s="1"/>
  <c r="J526" i="137" a="1"/>
  <c r="J526" i="137" s="1"/>
  <c r="H526" i="137" a="1"/>
  <c r="H526" i="137" s="1"/>
  <c r="F526" i="137" a="1"/>
  <c r="F526" i="137" s="1"/>
  <c r="K526" i="137" a="1"/>
  <c r="K526" i="137" s="1"/>
  <c r="N523" i="137"/>
  <c r="L519" i="120" a="1"/>
  <c r="L519" i="120" s="1"/>
  <c r="M519" i="120" a="1"/>
  <c r="M519" i="120" s="1"/>
  <c r="I519" i="120" a="1"/>
  <c r="I519" i="120" s="1"/>
  <c r="J519" i="120" a="1"/>
  <c r="J519" i="120" s="1"/>
  <c r="H519" i="120" a="1"/>
  <c r="H519" i="120" s="1"/>
  <c r="F519" i="120" a="1"/>
  <c r="F519" i="120" s="1"/>
  <c r="K519" i="120" a="1"/>
  <c r="K519" i="120" s="1"/>
  <c r="G519" i="120" a="1"/>
  <c r="G519" i="120" s="1"/>
  <c r="J524" i="114" a="1"/>
  <c r="J524" i="114" s="1"/>
  <c r="I524" i="114" a="1"/>
  <c r="I524" i="114" s="1"/>
  <c r="K524" i="114" a="1"/>
  <c r="K524" i="114" s="1"/>
  <c r="H524" i="114" a="1"/>
  <c r="H524" i="114" s="1"/>
  <c r="L502" i="118" a="1"/>
  <c r="L502" i="118" s="1"/>
  <c r="G502" i="118" a="1"/>
  <c r="G502" i="118" s="1"/>
  <c r="M510" i="118" a="1"/>
  <c r="M510" i="118" s="1"/>
  <c r="J510" i="118" a="1"/>
  <c r="J510" i="118" s="1"/>
  <c r="I510" i="118" a="1"/>
  <c r="I510" i="118" s="1"/>
  <c r="F510" i="118" a="1"/>
  <c r="F510" i="118" s="1"/>
  <c r="G510" i="118" a="1"/>
  <c r="G510" i="118" s="1"/>
  <c r="L510" i="118" a="1"/>
  <c r="L510" i="118" s="1"/>
  <c r="C530" i="118"/>
  <c r="H510" i="118" a="1"/>
  <c r="H510" i="118" s="1"/>
  <c r="K510" i="118" a="1"/>
  <c r="K510" i="118" s="1"/>
  <c r="L507" i="124" a="1"/>
  <c r="L507" i="124" s="1"/>
  <c r="M507" i="124" a="1"/>
  <c r="M507" i="124" s="1"/>
  <c r="K507" i="124" a="1"/>
  <c r="K507" i="124" s="1"/>
  <c r="K513" i="124" s="1"/>
  <c r="C527" i="124"/>
  <c r="I507" i="124" a="1"/>
  <c r="I507" i="124" s="1"/>
  <c r="I513" i="124" s="1"/>
  <c r="F507" i="124" a="1"/>
  <c r="F507" i="124" s="1"/>
  <c r="H507" i="124" a="1"/>
  <c r="H507" i="124" s="1"/>
  <c r="L524" i="114" a="1"/>
  <c r="L524" i="114" s="1"/>
  <c r="N526" i="128"/>
  <c r="H499" i="118" a="1"/>
  <c r="H499" i="118" s="1"/>
  <c r="F499" i="118" a="1"/>
  <c r="F499" i="118" s="1"/>
  <c r="K499" i="118" a="1"/>
  <c r="K499" i="118" s="1"/>
  <c r="G499" i="118" a="1"/>
  <c r="G499" i="118" s="1"/>
  <c r="C519" i="118"/>
  <c r="J499" i="118" a="1"/>
  <c r="J499" i="118" s="1"/>
  <c r="M528" i="110" a="1"/>
  <c r="M528" i="110" s="1"/>
  <c r="G528" i="110" a="1"/>
  <c r="G528" i="110" s="1"/>
  <c r="I528" i="110" a="1"/>
  <c r="I528" i="110" s="1"/>
  <c r="K528" i="110" a="1"/>
  <c r="K528" i="110" s="1"/>
  <c r="M511" i="137" a="1"/>
  <c r="M511" i="137" s="1"/>
  <c r="C531" i="137"/>
  <c r="H511" i="137" a="1"/>
  <c r="H511" i="137" s="1"/>
  <c r="K511" i="137" a="1"/>
  <c r="K511" i="137" s="1"/>
  <c r="I511" i="137" a="1"/>
  <c r="I511" i="137" s="1"/>
  <c r="F511" i="137" a="1"/>
  <c r="F511" i="137" s="1"/>
  <c r="N519" i="135"/>
  <c r="C524" i="135"/>
  <c r="H504" i="135" a="1"/>
  <c r="H504" i="135" s="1"/>
  <c r="L504" i="135" a="1"/>
  <c r="L504" i="135" s="1"/>
  <c r="G504" i="135" a="1"/>
  <c r="G504" i="135" s="1"/>
  <c r="G513" i="135" s="1"/>
  <c r="E22" i="134" s="1"/>
  <c r="G22" i="134" s="1"/>
  <c r="I22" i="134" s="1"/>
  <c r="J504" i="135" a="1"/>
  <c r="J504" i="135" s="1"/>
  <c r="K504" i="135" a="1"/>
  <c r="K504" i="135" s="1"/>
  <c r="K513" i="135" s="1"/>
  <c r="M504" i="135" a="1"/>
  <c r="M504" i="135" s="1"/>
  <c r="I504" i="135" a="1"/>
  <c r="I504" i="135" s="1"/>
  <c r="I513" i="135" s="1"/>
  <c r="J511" i="137" a="1"/>
  <c r="J511" i="137" s="1"/>
  <c r="N525" i="128"/>
  <c r="I504" i="112" a="1"/>
  <c r="I504" i="112" s="1"/>
  <c r="F504" i="112" a="1"/>
  <c r="F504" i="112" s="1"/>
  <c r="L504" i="112" a="1"/>
  <c r="L504" i="112" s="1"/>
  <c r="H504" i="112" a="1"/>
  <c r="H504" i="112" s="1"/>
  <c r="I525" i="108" a="1"/>
  <c r="I525" i="108" s="1"/>
  <c r="H528" i="110" a="1"/>
  <c r="H528" i="110" s="1"/>
  <c r="F520" i="112" a="1"/>
  <c r="F520" i="112" s="1"/>
  <c r="L522" i="116" a="1"/>
  <c r="L522" i="116" s="1"/>
  <c r="J526" i="118" a="1"/>
  <c r="J526" i="118" s="1"/>
  <c r="L519" i="108" a="1"/>
  <c r="L519" i="108" s="1"/>
  <c r="H519" i="108" a="1"/>
  <c r="H519" i="108" s="1"/>
  <c r="J519" i="108" a="1"/>
  <c r="J519" i="108" s="1"/>
  <c r="G519" i="108" a="1"/>
  <c r="G519" i="108" s="1"/>
  <c r="M527" i="112" a="1"/>
  <c r="M527" i="112" s="1"/>
  <c r="I527" i="112" a="1"/>
  <c r="I527" i="112" s="1"/>
  <c r="G527" i="112" a="1"/>
  <c r="G527" i="112" s="1"/>
  <c r="M525" i="112" a="1"/>
  <c r="M525" i="112" s="1"/>
  <c r="L525" i="112" a="1"/>
  <c r="L525" i="112" s="1"/>
  <c r="J525" i="112" a="1"/>
  <c r="J525" i="112" s="1"/>
  <c r="H525" i="112" a="1"/>
  <c r="H525" i="112" s="1"/>
  <c r="I524" i="116" a="1"/>
  <c r="I524" i="116" s="1"/>
  <c r="J524" i="116" a="1"/>
  <c r="J524" i="116" s="1"/>
  <c r="H524" i="116" a="1"/>
  <c r="H524" i="116" s="1"/>
  <c r="F524" i="116" a="1"/>
  <c r="F524" i="116" s="1"/>
  <c r="J521" i="126" a="1"/>
  <c r="J521" i="126" s="1"/>
  <c r="M521" i="126" a="1"/>
  <c r="M521" i="126" s="1"/>
  <c r="F521" i="126" a="1"/>
  <c r="F521" i="126" s="1"/>
  <c r="G519" i="126" a="1"/>
  <c r="G519" i="126" s="1"/>
  <c r="J519" i="126" a="1"/>
  <c r="J519" i="126" s="1"/>
  <c r="F519" i="126" a="1"/>
  <c r="F519" i="126" s="1"/>
  <c r="N522" i="137"/>
  <c r="M504" i="112" a="1"/>
  <c r="M504" i="112" s="1"/>
  <c r="H506" i="137" a="1"/>
  <c r="H506" i="137" s="1"/>
  <c r="L506" i="137" a="1"/>
  <c r="L506" i="137" s="1"/>
  <c r="K506" i="137" a="1"/>
  <c r="K506" i="137" s="1"/>
  <c r="M506" i="137" a="1"/>
  <c r="M506" i="137" s="1"/>
  <c r="J506" i="137" a="1"/>
  <c r="J506" i="137" s="1"/>
  <c r="F506" i="137" a="1"/>
  <c r="F506" i="137" s="1"/>
  <c r="G506" i="137" a="1"/>
  <c r="G506" i="137" s="1"/>
  <c r="F528" i="110" a="1"/>
  <c r="F528" i="110" s="1"/>
  <c r="F523" i="108" a="1"/>
  <c r="F523" i="108" s="1"/>
  <c r="J523" i="108" a="1"/>
  <c r="J523" i="108" s="1"/>
  <c r="J521" i="114" a="1"/>
  <c r="J521" i="114" s="1"/>
  <c r="F521" i="114" a="1"/>
  <c r="F521" i="114" s="1"/>
  <c r="N530" i="128"/>
  <c r="J530" i="124" a="1"/>
  <c r="J530" i="124" s="1"/>
  <c r="H530" i="124" a="1"/>
  <c r="H530" i="124" s="1"/>
  <c r="F530" i="124" a="1"/>
  <c r="F530" i="124" s="1"/>
  <c r="M525" i="116" a="1"/>
  <c r="M525" i="116" s="1"/>
  <c r="K529" i="110" a="1"/>
  <c r="K529" i="110" s="1"/>
  <c r="M529" i="110" a="1"/>
  <c r="M529" i="110" s="1"/>
  <c r="I529" i="110" a="1"/>
  <c r="I529" i="110" s="1"/>
  <c r="I531" i="112" a="1"/>
  <c r="I531" i="112" s="1"/>
  <c r="L531" i="112" a="1"/>
  <c r="L531" i="112" s="1"/>
  <c r="F531" i="112" a="1"/>
  <c r="F531" i="112" s="1"/>
  <c r="J531" i="112" a="1"/>
  <c r="J531" i="112" s="1"/>
  <c r="H531" i="112" a="1"/>
  <c r="H531" i="112" s="1"/>
  <c r="G531" i="112" a="1"/>
  <c r="G531" i="112" s="1"/>
  <c r="H519" i="124" a="1"/>
  <c r="H519" i="124" s="1"/>
  <c r="M519" i="124" a="1"/>
  <c r="M519" i="124" s="1"/>
  <c r="F519" i="124" a="1"/>
  <c r="F519" i="124" s="1"/>
  <c r="P37" i="112"/>
  <c r="M501" i="116" a="1"/>
  <c r="M501" i="116" s="1"/>
  <c r="K501" i="116" a="1"/>
  <c r="K501" i="116" s="1"/>
  <c r="I501" i="116" a="1"/>
  <c r="I501" i="116" s="1"/>
  <c r="L501" i="116" a="1"/>
  <c r="L501" i="116" s="1"/>
  <c r="J501" i="116" a="1"/>
  <c r="J501" i="116" s="1"/>
  <c r="J506" i="122" a="1"/>
  <c r="J506" i="122" s="1"/>
  <c r="F506" i="122" a="1"/>
  <c r="F506" i="122" s="1"/>
  <c r="L506" i="122" a="1"/>
  <c r="L506" i="122" s="1"/>
  <c r="K506" i="122" a="1"/>
  <c r="K506" i="122" s="1"/>
  <c r="H525" i="108" a="1"/>
  <c r="H525" i="108" s="1"/>
  <c r="K525" i="108" a="1"/>
  <c r="K525" i="108" s="1"/>
  <c r="M525" i="108" a="1"/>
  <c r="M525" i="108" s="1"/>
  <c r="I530" i="116" a="1"/>
  <c r="I530" i="116" s="1"/>
  <c r="G530" i="116" a="1"/>
  <c r="G530" i="116" s="1"/>
  <c r="L530" i="116" a="1"/>
  <c r="L530" i="116" s="1"/>
  <c r="J530" i="116" a="1"/>
  <c r="J530" i="116" s="1"/>
  <c r="F530" i="116" a="1"/>
  <c r="F530" i="116" s="1"/>
  <c r="H530" i="116" a="1"/>
  <c r="H530" i="116" s="1"/>
  <c r="J520" i="112" a="1"/>
  <c r="J520" i="112" s="1"/>
  <c r="F525" i="116" a="1"/>
  <c r="F525" i="116" s="1"/>
  <c r="K523" i="112" a="1"/>
  <c r="K523" i="112" s="1"/>
  <c r="H523" i="112" a="1"/>
  <c r="H523" i="112" s="1"/>
  <c r="N523" i="112" s="1"/>
  <c r="G523" i="112" a="1"/>
  <c r="G523" i="112" s="1"/>
  <c r="L523" i="112" a="1"/>
  <c r="L523" i="112" s="1"/>
  <c r="H531" i="114" a="1"/>
  <c r="H531" i="114" s="1"/>
  <c r="L531" i="114" a="1"/>
  <c r="L531" i="114" s="1"/>
  <c r="M519" i="114" a="1"/>
  <c r="M519" i="114" s="1"/>
  <c r="K519" i="114" a="1"/>
  <c r="K519" i="114" s="1"/>
  <c r="M523" i="124" a="1"/>
  <c r="M523" i="124" s="1"/>
  <c r="F523" i="124" a="1"/>
  <c r="F523" i="124" s="1"/>
  <c r="I523" i="124" a="1"/>
  <c r="I523" i="124" s="1"/>
  <c r="K523" i="124" a="1"/>
  <c r="K523" i="124" s="1"/>
  <c r="H523" i="124" a="1"/>
  <c r="H523" i="124" s="1"/>
  <c r="I511" i="108" a="1"/>
  <c r="I511" i="108" s="1"/>
  <c r="C531" i="108"/>
  <c r="M531" i="108" s="1" a="1"/>
  <c r="M531" i="108" s="1"/>
  <c r="F511" i="108" a="1"/>
  <c r="F511" i="108" s="1"/>
  <c r="G511" i="108" a="1"/>
  <c r="G511" i="108" s="1"/>
  <c r="L520" i="110" a="1"/>
  <c r="L520" i="110" s="1"/>
  <c r="J520" i="110" a="1"/>
  <c r="J520" i="110" s="1"/>
  <c r="K520" i="110" a="1"/>
  <c r="K520" i="110" s="1"/>
  <c r="I506" i="122" a="1"/>
  <c r="I506" i="122" s="1"/>
  <c r="J528" i="110" a="1"/>
  <c r="J528" i="110" s="1"/>
  <c r="G520" i="112" a="1"/>
  <c r="G520" i="112" s="1"/>
  <c r="L519" i="112" a="1"/>
  <c r="L519" i="112" s="1"/>
  <c r="I519" i="112" a="1"/>
  <c r="I519" i="112" s="1"/>
  <c r="H519" i="112" a="1"/>
  <c r="H519" i="112" s="1"/>
  <c r="L523" i="126" a="1"/>
  <c r="L523" i="126" s="1"/>
  <c r="M523" i="126" a="1"/>
  <c r="M523" i="126" s="1"/>
  <c r="H523" i="126" a="1"/>
  <c r="H523" i="126" s="1"/>
  <c r="K523" i="126" a="1"/>
  <c r="K523" i="126" s="1"/>
  <c r="K529" i="137" a="1"/>
  <c r="K529" i="137" s="1"/>
  <c r="G529" i="137" a="1"/>
  <c r="G529" i="137" s="1"/>
  <c r="I529" i="137" a="1"/>
  <c r="I529" i="137" s="1"/>
  <c r="J529" i="137" a="1"/>
  <c r="J529" i="137" s="1"/>
  <c r="L526" i="118" a="1"/>
  <c r="L526" i="118" s="1"/>
  <c r="I526" i="118" a="1"/>
  <c r="I526" i="118" s="1"/>
  <c r="G526" i="118" a="1"/>
  <c r="G526" i="118" s="1"/>
  <c r="F526" i="118" a="1"/>
  <c r="F526" i="118" s="1"/>
  <c r="N501" i="126"/>
  <c r="N510" i="124"/>
  <c r="G520" i="137" a="1"/>
  <c r="G520" i="137" s="1"/>
  <c r="M520" i="137" a="1"/>
  <c r="M520" i="137" s="1"/>
  <c r="I520" i="137" a="1"/>
  <c r="I520" i="137" s="1"/>
  <c r="M522" i="116" a="1"/>
  <c r="M522" i="116" s="1"/>
  <c r="M526" i="118" a="1"/>
  <c r="M526" i="118" s="1"/>
  <c r="L528" i="110" a="1"/>
  <c r="L528" i="110" s="1"/>
  <c r="K526" i="118" a="1"/>
  <c r="K526" i="118" s="1"/>
  <c r="K520" i="137" a="1"/>
  <c r="K520" i="137" s="1"/>
  <c r="G529" i="110" a="1"/>
  <c r="G529" i="110" s="1"/>
  <c r="J519" i="112" a="1"/>
  <c r="J519" i="112" s="1"/>
  <c r="F520" i="137" a="1"/>
  <c r="F520" i="137" s="1"/>
  <c r="N526" i="131"/>
  <c r="K528" i="112" a="1"/>
  <c r="K528" i="112" s="1"/>
  <c r="I528" i="112" a="1"/>
  <c r="I528" i="112" s="1"/>
  <c r="G528" i="112" a="1"/>
  <c r="G528" i="112" s="1"/>
  <c r="G526" i="114" a="1"/>
  <c r="G526" i="114" s="1"/>
  <c r="I526" i="114" a="1"/>
  <c r="I526" i="114" s="1"/>
  <c r="M526" i="114" a="1"/>
  <c r="M526" i="114" s="1"/>
  <c r="M525" i="114" a="1"/>
  <c r="M525" i="114" s="1"/>
  <c r="I525" i="114" a="1"/>
  <c r="I525" i="114" s="1"/>
  <c r="G525" i="114" a="1"/>
  <c r="G525" i="114" s="1"/>
  <c r="L525" i="114" a="1"/>
  <c r="L525" i="114" s="1"/>
  <c r="K525" i="114" a="1"/>
  <c r="K525" i="114" s="1"/>
  <c r="F529" i="124" a="1"/>
  <c r="F529" i="124" s="1"/>
  <c r="K529" i="124" a="1"/>
  <c r="K529" i="124" s="1"/>
  <c r="I529" i="124" a="1"/>
  <c r="I529" i="124" s="1"/>
  <c r="M529" i="124" a="1"/>
  <c r="M529" i="124" s="1"/>
  <c r="G503" i="108" a="1"/>
  <c r="G503" i="108" s="1"/>
  <c r="L503" i="108" a="1"/>
  <c r="L503" i="108" s="1"/>
  <c r="J503" i="108" a="1"/>
  <c r="J503" i="108" s="1"/>
  <c r="F503" i="108" a="1"/>
  <c r="F503" i="108" s="1"/>
  <c r="H503" i="108" a="1"/>
  <c r="H503" i="108" s="1"/>
  <c r="K503" i="108" a="1"/>
  <c r="K503" i="108" s="1"/>
  <c r="C525" i="124"/>
  <c r="L505" i="124" a="1"/>
  <c r="L505" i="124" s="1"/>
  <c r="F505" i="124" a="1"/>
  <c r="F505" i="124" s="1"/>
  <c r="G509" i="126" a="1"/>
  <c r="G509" i="126" s="1"/>
  <c r="M509" i="126" a="1"/>
  <c r="M509" i="126" s="1"/>
  <c r="L509" i="126" a="1"/>
  <c r="L509" i="126" s="1"/>
  <c r="K509" i="126" a="1"/>
  <c r="K509" i="126" s="1"/>
  <c r="J509" i="126" a="1"/>
  <c r="J509" i="126" s="1"/>
  <c r="N524" i="131"/>
  <c r="M528" i="124" a="1"/>
  <c r="M528" i="124" s="1"/>
  <c r="K499" i="122" a="1"/>
  <c r="K499" i="122" s="1"/>
  <c r="I499" i="122" a="1"/>
  <c r="I499" i="122" s="1"/>
  <c r="L499" i="122" a="1"/>
  <c r="L499" i="122" s="1"/>
  <c r="H506" i="124" a="1"/>
  <c r="H506" i="124" s="1"/>
  <c r="M506" i="124" a="1"/>
  <c r="M506" i="124" s="1"/>
  <c r="F509" i="126" a="1"/>
  <c r="F509" i="126" s="1"/>
  <c r="J530" i="114" a="1"/>
  <c r="J530" i="114" s="1"/>
  <c r="N530" i="114" s="1"/>
  <c r="L523" i="114" a="1"/>
  <c r="L523" i="114" s="1"/>
  <c r="I527" i="114" a="1"/>
  <c r="I527" i="114" s="1"/>
  <c r="I506" i="112" a="1"/>
  <c r="I506" i="112" s="1"/>
  <c r="H505" i="124" a="1"/>
  <c r="H505" i="124" s="1"/>
  <c r="F503" i="110" a="1"/>
  <c r="F503" i="110" s="1"/>
  <c r="K506" i="112" a="1"/>
  <c r="K506" i="112" s="1"/>
  <c r="K503" i="116" a="1"/>
  <c r="K503" i="116" s="1"/>
  <c r="P10" i="118"/>
  <c r="C531" i="126"/>
  <c r="K511" i="126" a="1"/>
  <c r="K511" i="126" s="1"/>
  <c r="M511" i="126" a="1"/>
  <c r="M511" i="126" s="1"/>
  <c r="J511" i="126" a="1"/>
  <c r="J511" i="126" s="1"/>
  <c r="I511" i="126" a="1"/>
  <c r="I511" i="126" s="1"/>
  <c r="L502" i="131" a="1"/>
  <c r="L502" i="131" s="1"/>
  <c r="G502" i="131" a="1"/>
  <c r="G502" i="131" s="1"/>
  <c r="F502" i="131" a="1"/>
  <c r="F502" i="131" s="1"/>
  <c r="F513" i="131" s="1"/>
  <c r="E26" i="130" s="1"/>
  <c r="G26" i="130" s="1"/>
  <c r="I26" i="130" s="1"/>
  <c r="H502" i="131" a="1"/>
  <c r="H502" i="131" s="1"/>
  <c r="H513" i="131" s="1"/>
  <c r="K511" i="133" a="1"/>
  <c r="K511" i="133" s="1"/>
  <c r="M511" i="133" a="1"/>
  <c r="M511" i="133" s="1"/>
  <c r="L511" i="133" a="1"/>
  <c r="L511" i="133" s="1"/>
  <c r="I511" i="133" a="1"/>
  <c r="I511" i="133" s="1"/>
  <c r="G511" i="133" a="1"/>
  <c r="G511" i="133" s="1"/>
  <c r="F511" i="133" a="1"/>
  <c r="F511" i="133" s="1"/>
  <c r="J511" i="133" a="1"/>
  <c r="J511" i="133" s="1"/>
  <c r="H511" i="133" a="1"/>
  <c r="H511" i="133" s="1"/>
  <c r="C531" i="133"/>
  <c r="H522" i="108" a="1"/>
  <c r="H522" i="108" s="1"/>
  <c r="I530" i="112" a="1"/>
  <c r="I530" i="112" s="1"/>
  <c r="K527" i="114" a="1"/>
  <c r="K527" i="114" s="1"/>
  <c r="K527" i="116" a="1"/>
  <c r="K527" i="116" s="1"/>
  <c r="H519" i="122" a="1"/>
  <c r="H519" i="122" s="1"/>
  <c r="G519" i="137" a="1"/>
  <c r="G519" i="137" s="1"/>
  <c r="F507" i="112" a="1"/>
  <c r="F507" i="112" s="1"/>
  <c r="I507" i="112" a="1"/>
  <c r="I507" i="112" s="1"/>
  <c r="L507" i="112" a="1"/>
  <c r="L507" i="112" s="1"/>
  <c r="J507" i="112" a="1"/>
  <c r="J507" i="112" s="1"/>
  <c r="M506" i="118" a="1"/>
  <c r="M506" i="118" s="1"/>
  <c r="J506" i="118" a="1"/>
  <c r="J506" i="118" s="1"/>
  <c r="H507" i="126" a="1"/>
  <c r="H507" i="126" s="1"/>
  <c r="K507" i="126" a="1"/>
  <c r="K507" i="126" s="1"/>
  <c r="J507" i="126" a="1"/>
  <c r="J507" i="126" s="1"/>
  <c r="I507" i="126" a="1"/>
  <c r="I507" i="126" s="1"/>
  <c r="F507" i="126" a="1"/>
  <c r="F507" i="126" s="1"/>
  <c r="G511" i="126" a="1"/>
  <c r="G511" i="126" s="1"/>
  <c r="I502" i="131" a="1"/>
  <c r="I502" i="131" s="1"/>
  <c r="I527" i="116" a="1"/>
  <c r="I527" i="116" s="1"/>
  <c r="M519" i="122" a="1"/>
  <c r="M519" i="122" s="1"/>
  <c r="J519" i="137" a="1"/>
  <c r="J519" i="137" s="1"/>
  <c r="C524" i="108"/>
  <c r="H523" i="114" a="1"/>
  <c r="H523" i="114" s="1"/>
  <c r="J506" i="112" a="1"/>
  <c r="J506" i="112" s="1"/>
  <c r="H527" i="110" a="1"/>
  <c r="H527" i="110" s="1"/>
  <c r="M529" i="112" a="1"/>
  <c r="M529" i="112" s="1"/>
  <c r="N529" i="112" s="1"/>
  <c r="M527" i="114" a="1"/>
  <c r="M527" i="114" s="1"/>
  <c r="M527" i="116" a="1"/>
  <c r="M527" i="116" s="1"/>
  <c r="N530" i="131"/>
  <c r="J522" i="131" a="1"/>
  <c r="J522" i="131" s="1"/>
  <c r="N521" i="137"/>
  <c r="G528" i="124" a="1"/>
  <c r="G528" i="124" s="1"/>
  <c r="C524" i="110"/>
  <c r="L504" i="110" a="1"/>
  <c r="L504" i="110" s="1"/>
  <c r="G507" i="112" a="1"/>
  <c r="G507" i="112" s="1"/>
  <c r="J506" i="114" a="1"/>
  <c r="J506" i="114" s="1"/>
  <c r="L509" i="122" a="1"/>
  <c r="L509" i="122" s="1"/>
  <c r="H503" i="124" a="1"/>
  <c r="H503" i="124" s="1"/>
  <c r="J503" i="124" a="1"/>
  <c r="J503" i="124" s="1"/>
  <c r="N530" i="120"/>
  <c r="F522" i="131" a="1"/>
  <c r="F522" i="131" s="1"/>
  <c r="H506" i="112" a="1"/>
  <c r="H506" i="112" s="1"/>
  <c r="G506" i="112" a="1"/>
  <c r="G506" i="112" s="1"/>
  <c r="L508" i="122" a="1"/>
  <c r="L508" i="122" s="1"/>
  <c r="K508" i="122" a="1"/>
  <c r="K508" i="122" s="1"/>
  <c r="J508" i="122" a="1"/>
  <c r="J508" i="122" s="1"/>
  <c r="I508" i="122" a="1"/>
  <c r="I508" i="122" s="1"/>
  <c r="H508" i="122" a="1"/>
  <c r="H508" i="122" s="1"/>
  <c r="G507" i="131" a="1"/>
  <c r="G507" i="131" s="1"/>
  <c r="J507" i="131" a="1"/>
  <c r="J507" i="131" s="1"/>
  <c r="H522" i="131" a="1"/>
  <c r="H522" i="131" s="1"/>
  <c r="J522" i="108" a="1"/>
  <c r="J522" i="108" s="1"/>
  <c r="L521" i="120" a="1"/>
  <c r="L521" i="120" s="1"/>
  <c r="F523" i="114" a="1"/>
  <c r="F523" i="114" s="1"/>
  <c r="M528" i="116" a="1"/>
  <c r="M528" i="116" s="1"/>
  <c r="N528" i="116" s="1"/>
  <c r="G521" i="120" a="1"/>
  <c r="G521" i="120" s="1"/>
  <c r="G529" i="112" a="1"/>
  <c r="G529" i="112" s="1"/>
  <c r="C526" i="112"/>
  <c r="P6" i="116"/>
  <c r="K509" i="120" a="1"/>
  <c r="K509" i="120" s="1"/>
  <c r="F509" i="120" a="1"/>
  <c r="F509" i="120" s="1"/>
  <c r="G509" i="120" a="1"/>
  <c r="G509" i="120" s="1"/>
  <c r="I522" i="122" a="1"/>
  <c r="I522" i="122" s="1"/>
  <c r="H522" i="122" a="1"/>
  <c r="H522" i="122" s="1"/>
  <c r="M509" i="122" a="1"/>
  <c r="M509" i="122" s="1"/>
  <c r="P50" i="110"/>
  <c r="F500" i="110" a="1"/>
  <c r="F500" i="110" s="1"/>
  <c r="I500" i="110" a="1"/>
  <c r="I500" i="110" s="1"/>
  <c r="P18" i="112"/>
  <c r="P30" i="112"/>
  <c r="F504" i="124" a="1"/>
  <c r="F504" i="124" s="1"/>
  <c r="M504" i="124" a="1"/>
  <c r="M504" i="124" s="1"/>
  <c r="H522" i="128" a="1"/>
  <c r="H522" i="128" s="1"/>
  <c r="F522" i="128" a="1"/>
  <c r="F522" i="128" s="1"/>
  <c r="M499" i="131" a="1"/>
  <c r="M499" i="131" s="1"/>
  <c r="I499" i="131" a="1"/>
  <c r="I499" i="131" s="1"/>
  <c r="C519" i="131"/>
  <c r="G499" i="131" a="1"/>
  <c r="G499" i="131" s="1"/>
  <c r="K499" i="131" a="1"/>
  <c r="K499" i="131" s="1"/>
  <c r="J499" i="131" a="1"/>
  <c r="J499" i="131" s="1"/>
  <c r="M503" i="120" a="1"/>
  <c r="M503" i="120" s="1"/>
  <c r="C523" i="120"/>
  <c r="P18" i="110"/>
  <c r="P24" i="114"/>
  <c r="F502" i="114" a="1"/>
  <c r="F502" i="114" s="1"/>
  <c r="L502" i="114" a="1"/>
  <c r="L502" i="114" s="1"/>
  <c r="N502" i="114" s="1"/>
  <c r="M509" i="114" a="1"/>
  <c r="M509" i="114" s="1"/>
  <c r="H509" i="114" a="1"/>
  <c r="H509" i="114" s="1"/>
  <c r="G503" i="120" a="1"/>
  <c r="G503" i="120" s="1"/>
  <c r="G501" i="128" a="1"/>
  <c r="G501" i="128" s="1"/>
  <c r="J508" i="128" a="1"/>
  <c r="J508" i="128" s="1"/>
  <c r="C528" i="128"/>
  <c r="L508" i="128" a="1"/>
  <c r="L508" i="128" s="1"/>
  <c r="F508" i="128" a="1"/>
  <c r="F508" i="128" s="1"/>
  <c r="M508" i="128" a="1"/>
  <c r="M508" i="128" s="1"/>
  <c r="G531" i="128" a="1"/>
  <c r="G531" i="128" s="1"/>
  <c r="J531" i="128" a="1"/>
  <c r="J531" i="128" s="1"/>
  <c r="K519" i="133" a="1"/>
  <c r="K519" i="133" s="1"/>
  <c r="I519" i="133" a="1"/>
  <c r="I519" i="133" s="1"/>
  <c r="G519" i="133" a="1"/>
  <c r="G519" i="133" s="1"/>
  <c r="N524" i="126"/>
  <c r="N502" i="124"/>
  <c r="P7" i="110"/>
  <c r="P19" i="110"/>
  <c r="P31" i="110"/>
  <c r="P37" i="110"/>
  <c r="L503" i="114" a="1"/>
  <c r="L503" i="114" s="1"/>
  <c r="J503" i="114" a="1"/>
  <c r="J503" i="114" s="1"/>
  <c r="P27" i="116"/>
  <c r="I499" i="116" a="1"/>
  <c r="I499" i="116" s="1"/>
  <c r="H501" i="128" a="1"/>
  <c r="H501" i="128" s="1"/>
  <c r="C523" i="128"/>
  <c r="L503" i="128" a="1"/>
  <c r="L503" i="128" s="1"/>
  <c r="J503" i="128" a="1"/>
  <c r="J503" i="128" s="1"/>
  <c r="K508" i="128" a="1"/>
  <c r="K508" i="128" s="1"/>
  <c r="G506" i="116" a="1"/>
  <c r="G506" i="116" s="1"/>
  <c r="K506" i="116" a="1"/>
  <c r="K506" i="116" s="1"/>
  <c r="M504" i="128" a="1"/>
  <c r="M504" i="128" s="1"/>
  <c r="I504" i="128" a="1"/>
  <c r="I504" i="128" s="1"/>
  <c r="H504" i="128" a="1"/>
  <c r="H504" i="128" s="1"/>
  <c r="G504" i="128" a="1"/>
  <c r="G504" i="128" s="1"/>
  <c r="J504" i="128" a="1"/>
  <c r="J504" i="128" s="1"/>
  <c r="G502" i="133" a="1"/>
  <c r="G502" i="133" s="1"/>
  <c r="C522" i="133"/>
  <c r="M502" i="133" a="1"/>
  <c r="M502" i="133" s="1"/>
  <c r="K502" i="133" a="1"/>
  <c r="K502" i="133" s="1"/>
  <c r="H502" i="133" a="1"/>
  <c r="H502" i="133" s="1"/>
  <c r="F505" i="112" a="1"/>
  <c r="F505" i="112" s="1"/>
  <c r="P31" i="116"/>
  <c r="P19" i="118"/>
  <c r="P25" i="118"/>
  <c r="M508" i="118" a="1"/>
  <c r="M508" i="118" s="1"/>
  <c r="H511" i="122" a="1"/>
  <c r="H511" i="122" s="1"/>
  <c r="F502" i="133" a="1"/>
  <c r="F502" i="133" s="1"/>
  <c r="I510" i="128" a="1"/>
  <c r="I510" i="128" s="1"/>
  <c r="G510" i="128" a="1"/>
  <c r="G510" i="128" s="1"/>
  <c r="M510" i="128" a="1"/>
  <c r="M510" i="128" s="1"/>
  <c r="J510" i="128" a="1"/>
  <c r="J510" i="128" s="1"/>
  <c r="L510" i="128" a="1"/>
  <c r="L510" i="128" s="1"/>
  <c r="H510" i="128" a="1"/>
  <c r="H510" i="128" s="1"/>
  <c r="I499" i="133" a="1"/>
  <c r="I499" i="133" s="1"/>
  <c r="H499" i="133" a="1"/>
  <c r="H499" i="133" s="1"/>
  <c r="G499" i="133" a="1"/>
  <c r="G499" i="133" s="1"/>
  <c r="L499" i="133" a="1"/>
  <c r="L499" i="133" s="1"/>
  <c r="K499" i="133" a="1"/>
  <c r="K499" i="133" s="1"/>
  <c r="M499" i="133" a="1"/>
  <c r="M499" i="133" s="1"/>
  <c r="J499" i="133" a="1"/>
  <c r="J499" i="133" s="1"/>
  <c r="N500" i="126"/>
  <c r="P6" i="108"/>
  <c r="P12" i="108"/>
  <c r="F507" i="110" a="1"/>
  <c r="F507" i="110" s="1"/>
  <c r="M507" i="110" a="1"/>
  <c r="M507" i="110" s="1"/>
  <c r="I507" i="110" a="1"/>
  <c r="I507" i="110" s="1"/>
  <c r="K505" i="112" a="1"/>
  <c r="K505" i="112" s="1"/>
  <c r="F511" i="114" a="1"/>
  <c r="F511" i="114" s="1"/>
  <c r="P26" i="118"/>
  <c r="F508" i="118" a="1"/>
  <c r="F508" i="118" s="1"/>
  <c r="J502" i="120" a="1"/>
  <c r="J502" i="120" s="1"/>
  <c r="C522" i="120"/>
  <c r="K522" i="120" s="1" a="1"/>
  <c r="K522" i="120" s="1"/>
  <c r="I502" i="120" a="1"/>
  <c r="I502" i="120" s="1"/>
  <c r="F510" i="128" a="1"/>
  <c r="F510" i="128" s="1"/>
  <c r="F499" i="133" a="1"/>
  <c r="F499" i="133" s="1"/>
  <c r="J502" i="133" a="1"/>
  <c r="J502" i="133" s="1"/>
  <c r="L507" i="133" a="1"/>
  <c r="L507" i="133" s="1"/>
  <c r="K507" i="133" a="1"/>
  <c r="K507" i="133" s="1"/>
  <c r="J507" i="133" a="1"/>
  <c r="J507" i="133" s="1"/>
  <c r="C527" i="133"/>
  <c r="I507" i="133" a="1"/>
  <c r="I507" i="133" s="1"/>
  <c r="M507" i="133" a="1"/>
  <c r="M507" i="133" s="1"/>
  <c r="H507" i="133" a="1"/>
  <c r="H507" i="133" s="1"/>
  <c r="G507" i="133" a="1"/>
  <c r="G507" i="133" s="1"/>
  <c r="F507" i="133" a="1"/>
  <c r="F507" i="133" s="1"/>
  <c r="P21" i="116"/>
  <c r="P6" i="118"/>
  <c r="M508" i="131" a="1"/>
  <c r="M508" i="131" s="1"/>
  <c r="K508" i="131" a="1"/>
  <c r="K508" i="131" s="1"/>
  <c r="I508" i="131" a="1"/>
  <c r="I508" i="131" s="1"/>
  <c r="M503" i="133" a="1"/>
  <c r="M503" i="133" s="1"/>
  <c r="C523" i="133"/>
  <c r="P17" i="118"/>
  <c r="P23" i="118"/>
  <c r="I504" i="126" a="1"/>
  <c r="I504" i="126" s="1"/>
  <c r="M504" i="126" a="1"/>
  <c r="M504" i="126" s="1"/>
  <c r="K504" i="126" a="1"/>
  <c r="K504" i="126" s="1"/>
  <c r="H511" i="128" a="1"/>
  <c r="H511" i="128" s="1"/>
  <c r="I511" i="128" a="1"/>
  <c r="I511" i="128" s="1"/>
  <c r="M511" i="128" a="1"/>
  <c r="M511" i="128" s="1"/>
  <c r="K504" i="131" a="1"/>
  <c r="K504" i="131" s="1"/>
  <c r="G504" i="131" a="1"/>
  <c r="G504" i="131" s="1"/>
  <c r="L504" i="131" a="1"/>
  <c r="L504" i="131" s="1"/>
  <c r="M504" i="131" a="1"/>
  <c r="M504" i="131" s="1"/>
  <c r="C520" i="135"/>
  <c r="J502" i="137" a="1"/>
  <c r="J502" i="137" s="1"/>
  <c r="G502" i="137" a="1"/>
  <c r="G502" i="137" s="1"/>
  <c r="J508" i="126" a="1"/>
  <c r="J508" i="126" s="1"/>
  <c r="K508" i="126" a="1"/>
  <c r="K508" i="126" s="1"/>
  <c r="C528" i="126"/>
  <c r="F506" i="128" a="1"/>
  <c r="F506" i="128" s="1"/>
  <c r="I506" i="128" a="1"/>
  <c r="I506" i="128" s="1"/>
  <c r="M506" i="128" a="1"/>
  <c r="M506" i="128" s="1"/>
  <c r="L506" i="128" a="1"/>
  <c r="L506" i="128" s="1"/>
  <c r="C523" i="135"/>
  <c r="H503" i="135" a="1"/>
  <c r="H503" i="135" s="1"/>
  <c r="P18" i="118"/>
  <c r="G504" i="126" a="1"/>
  <c r="G504" i="126" s="1"/>
  <c r="J506" i="126" a="1"/>
  <c r="J506" i="126" s="1"/>
  <c r="C526" i="126"/>
  <c r="I506" i="126" a="1"/>
  <c r="I506" i="126" s="1"/>
  <c r="G506" i="126" a="1"/>
  <c r="G506" i="126" s="1"/>
  <c r="L508" i="126" a="1"/>
  <c r="L508" i="126" s="1"/>
  <c r="L509" i="128" a="1"/>
  <c r="L509" i="128" s="1"/>
  <c r="H509" i="128" a="1"/>
  <c r="H509" i="128" s="1"/>
  <c r="M509" i="128" a="1"/>
  <c r="M509" i="128" s="1"/>
  <c r="I509" i="128" a="1"/>
  <c r="I509" i="128" s="1"/>
  <c r="G509" i="128" a="1"/>
  <c r="G509" i="128" s="1"/>
  <c r="F509" i="128" a="1"/>
  <c r="F509" i="128" s="1"/>
  <c r="F500" i="135" a="1"/>
  <c r="F500" i="135" s="1"/>
  <c r="N500" i="135" s="1"/>
  <c r="P32" i="114"/>
  <c r="P22" i="118"/>
  <c r="F508" i="137" a="1"/>
  <c r="F508" i="137" s="1"/>
  <c r="H508" i="137" a="1"/>
  <c r="H508" i="137" s="1"/>
  <c r="J509" i="137" a="1"/>
  <c r="J509" i="137" s="1"/>
  <c r="L509" i="137" a="1"/>
  <c r="L509" i="137" s="1"/>
  <c r="M509" i="137" a="1"/>
  <c r="M509" i="137" s="1"/>
  <c r="I509" i="137" a="1"/>
  <c r="I509" i="137" s="1"/>
  <c r="F509" i="137" a="1"/>
  <c r="F509" i="137" s="1"/>
  <c r="K500" i="131" a="1"/>
  <c r="K500" i="131" s="1"/>
  <c r="C525" i="131"/>
  <c r="L505" i="131" a="1"/>
  <c r="L505" i="131" s="1"/>
  <c r="K505" i="131" a="1"/>
  <c r="K505" i="131" s="1"/>
  <c r="G509" i="137" a="1"/>
  <c r="G509" i="137" s="1"/>
  <c r="H507" i="135" a="1"/>
  <c r="H507" i="135" s="1"/>
  <c r="M507" i="135" a="1"/>
  <c r="M507" i="135" s="1"/>
  <c r="C527" i="135"/>
  <c r="L507" i="135" a="1"/>
  <c r="L507" i="135" s="1"/>
  <c r="L505" i="128" a="1"/>
  <c r="L505" i="128" s="1"/>
  <c r="F505" i="128" a="1"/>
  <c r="F505" i="128" s="1"/>
  <c r="C529" i="131"/>
  <c r="G506" i="133" a="1"/>
  <c r="G506" i="133" s="1"/>
  <c r="K506" i="133" a="1"/>
  <c r="K506" i="133" s="1"/>
  <c r="I506" i="133" a="1"/>
  <c r="I506" i="133" s="1"/>
  <c r="H506" i="133" a="1"/>
  <c r="H506" i="133" s="1"/>
  <c r="L506" i="131" a="1"/>
  <c r="L506" i="131" s="1"/>
  <c r="K500" i="133" a="1"/>
  <c r="K500" i="133" s="1"/>
  <c r="C520" i="133"/>
  <c r="M500" i="133" a="1"/>
  <c r="M500" i="133" s="1"/>
  <c r="J506" i="133" a="1"/>
  <c r="J506" i="133" s="1"/>
  <c r="M501" i="137" a="1"/>
  <c r="M501" i="137" s="1"/>
  <c r="I501" i="137" a="1"/>
  <c r="I501" i="137" s="1"/>
  <c r="I511" i="131" a="1"/>
  <c r="I511" i="131" s="1"/>
  <c r="G511" i="131" a="1"/>
  <c r="G511" i="131" s="1"/>
  <c r="G501" i="137" a="1"/>
  <c r="G501" i="137" s="1"/>
  <c r="L499" i="135" a="1"/>
  <c r="L499" i="135" s="1"/>
  <c r="M499" i="135" a="1"/>
  <c r="M499" i="135" s="1"/>
  <c r="G510" i="133" a="1"/>
  <c r="G510" i="133" s="1"/>
  <c r="F499" i="135" a="1"/>
  <c r="F499" i="135" s="1"/>
  <c r="C528" i="135"/>
  <c r="M504" i="133" a="1"/>
  <c r="M504" i="133" s="1"/>
  <c r="L504" i="133" a="1"/>
  <c r="L504" i="133" s="1"/>
  <c r="J499" i="135" a="1"/>
  <c r="J499" i="135" s="1"/>
  <c r="F508" i="135" a="1"/>
  <c r="F508" i="135" s="1"/>
  <c r="N508" i="135" s="1"/>
  <c r="G510" i="137" a="1"/>
  <c r="G510" i="137" s="1"/>
  <c r="P4" i="118"/>
  <c r="P512" i="118" s="1" a="1"/>
  <c r="P512" i="118" s="1"/>
  <c r="P27" i="118"/>
  <c r="P28" i="118"/>
  <c r="P15" i="118"/>
  <c r="P24" i="118"/>
  <c r="P20" i="118"/>
  <c r="P11" i="118"/>
  <c r="P16" i="118"/>
  <c r="P12" i="118"/>
  <c r="P8" i="118"/>
  <c r="N528" i="118"/>
  <c r="P27" i="110"/>
  <c r="P43" i="116"/>
  <c r="P39" i="116"/>
  <c r="P26" i="116"/>
  <c r="P23" i="116"/>
  <c r="P18" i="116"/>
  <c r="P17" i="116"/>
  <c r="P40" i="116"/>
  <c r="P30" i="116"/>
  <c r="P35" i="116"/>
  <c r="P16" i="116"/>
  <c r="P12" i="116"/>
  <c r="P22" i="116"/>
  <c r="P7" i="116"/>
  <c r="P32" i="116"/>
  <c r="P42" i="116"/>
  <c r="P15" i="116"/>
  <c r="P20" i="116"/>
  <c r="P34" i="116"/>
  <c r="P11" i="116"/>
  <c r="P36" i="116"/>
  <c r="P8" i="116"/>
  <c r="P28" i="116"/>
  <c r="P38" i="116"/>
  <c r="P4" i="116"/>
  <c r="P512" i="116" s="1" a="1"/>
  <c r="P512" i="116" s="1"/>
  <c r="N16" i="115" s="1"/>
  <c r="P14" i="116"/>
  <c r="P19" i="116"/>
  <c r="P24" i="116"/>
  <c r="P10" i="116"/>
  <c r="N507" i="116"/>
  <c r="N502" i="116"/>
  <c r="N504" i="116"/>
  <c r="P30" i="114"/>
  <c r="P9" i="114"/>
  <c r="P20" i="114"/>
  <c r="P19" i="114"/>
  <c r="P4" i="114"/>
  <c r="P15" i="114"/>
  <c r="P16" i="114"/>
  <c r="P22" i="114"/>
  <c r="P11" i="114"/>
  <c r="P6" i="114"/>
  <c r="P17" i="114"/>
  <c r="P23" i="114"/>
  <c r="P28" i="114"/>
  <c r="P33" i="114"/>
  <c r="P12" i="114"/>
  <c r="P7" i="114"/>
  <c r="P18" i="114"/>
  <c r="P13" i="114"/>
  <c r="P5" i="114"/>
  <c r="P27" i="114"/>
  <c r="N529" i="114"/>
  <c r="P28" i="112"/>
  <c r="P27" i="112"/>
  <c r="P33" i="112"/>
  <c r="P23" i="112"/>
  <c r="P32" i="112"/>
  <c r="P29" i="112"/>
  <c r="P19" i="112"/>
  <c r="P10" i="112"/>
  <c r="P35" i="112"/>
  <c r="P5" i="112"/>
  <c r="P512" i="112" s="1" a="1"/>
  <c r="P512" i="112" s="1"/>
  <c r="N16" i="111" s="1"/>
  <c r="P15" i="112"/>
  <c r="P20" i="112"/>
  <c r="P25" i="112"/>
  <c r="P11" i="112"/>
  <c r="P6" i="112"/>
  <c r="P16" i="112"/>
  <c r="P21" i="112"/>
  <c r="P31" i="112"/>
  <c r="P7" i="112"/>
  <c r="P9" i="112"/>
  <c r="P34" i="112"/>
  <c r="N527" i="112"/>
  <c r="P47" i="110"/>
  <c r="P45" i="110"/>
  <c r="P34" i="110"/>
  <c r="P23" i="110"/>
  <c r="P22" i="110"/>
  <c r="P17" i="110"/>
  <c r="P15" i="110"/>
  <c r="P11" i="110"/>
  <c r="P38" i="110"/>
  <c r="P10" i="110"/>
  <c r="P29" i="110"/>
  <c r="P53" i="110"/>
  <c r="P48" i="110"/>
  <c r="P43" i="110"/>
  <c r="P40" i="110"/>
  <c r="P26" i="110"/>
  <c r="P28" i="110"/>
  <c r="P33" i="110"/>
  <c r="P52" i="110"/>
  <c r="P24" i="110"/>
  <c r="P44" i="110"/>
  <c r="P49" i="110"/>
  <c r="P54" i="110"/>
  <c r="P25" i="110"/>
  <c r="P30" i="110"/>
  <c r="P46" i="110"/>
  <c r="P41" i="110"/>
  <c r="P32" i="110"/>
  <c r="P21" i="110"/>
  <c r="P6" i="110"/>
  <c r="P20" i="110"/>
  <c r="P12" i="110"/>
  <c r="P8" i="110"/>
  <c r="P13" i="110"/>
  <c r="P4" i="110"/>
  <c r="P14" i="110"/>
  <c r="P5" i="110"/>
  <c r="P16" i="110"/>
  <c r="N527" i="158"/>
  <c r="N508" i="180"/>
  <c r="K530" i="156" a="1"/>
  <c r="K530" i="156" s="1"/>
  <c r="J530" i="156" a="1"/>
  <c r="J530" i="156" s="1"/>
  <c r="L530" i="156" a="1"/>
  <c r="L530" i="156" s="1"/>
  <c r="G530" i="156" a="1"/>
  <c r="G530" i="156" s="1"/>
  <c r="M530" i="156" a="1"/>
  <c r="M530" i="156" s="1"/>
  <c r="I530" i="156" a="1"/>
  <c r="I530" i="156" s="1"/>
  <c r="H530" i="156" a="1"/>
  <c r="H530" i="156" s="1"/>
  <c r="F530" i="156" a="1"/>
  <c r="F530" i="156" s="1"/>
  <c r="N528" i="162"/>
  <c r="N509" i="158"/>
  <c r="H524" i="156" a="1"/>
  <c r="H524" i="156" s="1"/>
  <c r="G524" i="156" a="1"/>
  <c r="G524" i="156" s="1"/>
  <c r="L524" i="156" a="1"/>
  <c r="L524" i="156" s="1"/>
  <c r="K524" i="156" a="1"/>
  <c r="K524" i="156" s="1"/>
  <c r="I524" i="156" a="1"/>
  <c r="I524" i="156" s="1"/>
  <c r="M524" i="156" a="1"/>
  <c r="M524" i="156" s="1"/>
  <c r="L530" i="180" a="1"/>
  <c r="L530" i="180" s="1"/>
  <c r="G530" i="180" a="1"/>
  <c r="G530" i="180" s="1"/>
  <c r="I530" i="180" a="1"/>
  <c r="I530" i="180" s="1"/>
  <c r="K530" i="180" a="1"/>
  <c r="K530" i="180" s="1"/>
  <c r="H530" i="180" a="1"/>
  <c r="H530" i="180" s="1"/>
  <c r="J529" i="160" a="1"/>
  <c r="J529" i="160" s="1"/>
  <c r="M530" i="180" a="1"/>
  <c r="M530" i="180" s="1"/>
  <c r="J530" i="162" a="1"/>
  <c r="J530" i="162" s="1"/>
  <c r="F530" i="162" a="1"/>
  <c r="F530" i="162" s="1"/>
  <c r="H530" i="162" a="1"/>
  <c r="H530" i="162" s="1"/>
  <c r="I530" i="162" a="1"/>
  <c r="I530" i="162" s="1"/>
  <c r="L530" i="162" a="1"/>
  <c r="L530" i="162" s="1"/>
  <c r="K530" i="162" a="1"/>
  <c r="K530" i="162" s="1"/>
  <c r="L523" i="162" a="1"/>
  <c r="L523" i="162" s="1"/>
  <c r="J523" i="162" a="1"/>
  <c r="J523" i="162" s="1"/>
  <c r="H523" i="162" a="1"/>
  <c r="H523" i="162" s="1"/>
  <c r="M523" i="162" a="1"/>
  <c r="M523" i="162" s="1"/>
  <c r="F523" i="162" a="1"/>
  <c r="F523" i="162" s="1"/>
  <c r="G523" i="162" a="1"/>
  <c r="G523" i="162" s="1"/>
  <c r="F522" i="162" a="1"/>
  <c r="F522" i="162" s="1"/>
  <c r="I522" i="162" a="1"/>
  <c r="I522" i="162" s="1"/>
  <c r="H522" i="162" a="1"/>
  <c r="H522" i="162" s="1"/>
  <c r="K522" i="162" a="1"/>
  <c r="K522" i="162" s="1"/>
  <c r="G522" i="162" a="1"/>
  <c r="G522" i="162" s="1"/>
  <c r="N508" i="164"/>
  <c r="J508" i="160" a="1"/>
  <c r="J508" i="160" s="1"/>
  <c r="I508" i="160" a="1"/>
  <c r="I508" i="160" s="1"/>
  <c r="H508" i="160" a="1"/>
  <c r="H508" i="160" s="1"/>
  <c r="G508" i="160" a="1"/>
  <c r="G508" i="160" s="1"/>
  <c r="M508" i="160" a="1"/>
  <c r="M508" i="160" s="1"/>
  <c r="K508" i="160" a="1"/>
  <c r="K508" i="160" s="1"/>
  <c r="C528" i="160"/>
  <c r="F508" i="160" a="1"/>
  <c r="F508" i="160" s="1"/>
  <c r="N502" i="162"/>
  <c r="G524" i="180" a="1"/>
  <c r="G524" i="180" s="1"/>
  <c r="H524" i="180" a="1"/>
  <c r="H524" i="180" s="1"/>
  <c r="L524" i="180" a="1"/>
  <c r="L524" i="180" s="1"/>
  <c r="I524" i="180" a="1"/>
  <c r="I524" i="180" s="1"/>
  <c r="K524" i="180" a="1"/>
  <c r="K524" i="180" s="1"/>
  <c r="I520" i="162" a="1"/>
  <c r="I520" i="162" s="1"/>
  <c r="J520" i="162" a="1"/>
  <c r="J520" i="162" s="1"/>
  <c r="H520" i="162" a="1"/>
  <c r="H520" i="162" s="1"/>
  <c r="K520" i="162" a="1"/>
  <c r="K520" i="162" s="1"/>
  <c r="L520" i="162" a="1"/>
  <c r="L520" i="162" s="1"/>
  <c r="M520" i="162" a="1"/>
  <c r="M520" i="162" s="1"/>
  <c r="J510" i="156" a="1"/>
  <c r="J510" i="156" s="1"/>
  <c r="I510" i="156" a="1"/>
  <c r="I510" i="156" s="1"/>
  <c r="H510" i="156" a="1"/>
  <c r="H510" i="156" s="1"/>
  <c r="K510" i="156" a="1"/>
  <c r="K510" i="156" s="1"/>
  <c r="L510" i="156" a="1"/>
  <c r="L510" i="156" s="1"/>
  <c r="F510" i="156" a="1"/>
  <c r="F510" i="156" s="1"/>
  <c r="G510" i="156" a="1"/>
  <c r="G510" i="156" s="1"/>
  <c r="N520" i="164"/>
  <c r="G519" i="180" a="1"/>
  <c r="G519" i="180" s="1"/>
  <c r="K519" i="180" a="1"/>
  <c r="K519" i="180" s="1"/>
  <c r="H519" i="180" a="1"/>
  <c r="H519" i="180" s="1"/>
  <c r="L519" i="180" a="1"/>
  <c r="L519" i="180" s="1"/>
  <c r="F519" i="180" a="1"/>
  <c r="F519" i="180" s="1"/>
  <c r="N519" i="180" s="1"/>
  <c r="N521" i="164"/>
  <c r="L511" i="156" a="1"/>
  <c r="L511" i="156" s="1"/>
  <c r="M511" i="156" a="1"/>
  <c r="M511" i="156" s="1"/>
  <c r="C531" i="156"/>
  <c r="I511" i="156" a="1"/>
  <c r="I511" i="156" s="1"/>
  <c r="J511" i="156" a="1"/>
  <c r="J511" i="156" s="1"/>
  <c r="H511" i="156" a="1"/>
  <c r="H511" i="156" s="1"/>
  <c r="F511" i="156" a="1"/>
  <c r="F511" i="156" s="1"/>
  <c r="N502" i="180"/>
  <c r="M500" i="162" a="1"/>
  <c r="M500" i="162" s="1"/>
  <c r="J500" i="162" a="1"/>
  <c r="J500" i="162" s="1"/>
  <c r="G500" i="162" a="1"/>
  <c r="G500" i="162" s="1"/>
  <c r="K500" i="162" a="1"/>
  <c r="K500" i="162" s="1"/>
  <c r="H500" i="162" a="1"/>
  <c r="H500" i="162" s="1"/>
  <c r="F500" i="162" a="1"/>
  <c r="F500" i="162" s="1"/>
  <c r="I500" i="162" a="1"/>
  <c r="I500" i="162" s="1"/>
  <c r="J519" i="180" a="1"/>
  <c r="J519" i="180" s="1"/>
  <c r="I525" i="162" a="1"/>
  <c r="I525" i="162" s="1"/>
  <c r="H525" i="162" a="1"/>
  <c r="H525" i="162" s="1"/>
  <c r="K525" i="162" a="1"/>
  <c r="K525" i="162" s="1"/>
  <c r="M525" i="162" a="1"/>
  <c r="M525" i="162" s="1"/>
  <c r="G525" i="162" a="1"/>
  <c r="G525" i="162" s="1"/>
  <c r="N501" i="164"/>
  <c r="G530" i="164" a="1"/>
  <c r="G530" i="164" s="1"/>
  <c r="M530" i="164" a="1"/>
  <c r="M530" i="164" s="1"/>
  <c r="K530" i="164" a="1"/>
  <c r="K530" i="164" s="1"/>
  <c r="L530" i="164" a="1"/>
  <c r="L530" i="164" s="1"/>
  <c r="I530" i="164" a="1"/>
  <c r="I530" i="164" s="1"/>
  <c r="G527" i="160" a="1"/>
  <c r="G527" i="160" s="1"/>
  <c r="M527" i="160" a="1"/>
  <c r="M527" i="160" s="1"/>
  <c r="J527" i="160" a="1"/>
  <c r="J527" i="160" s="1"/>
  <c r="H527" i="160" a="1"/>
  <c r="H527" i="160" s="1"/>
  <c r="F527" i="160" a="1"/>
  <c r="F527" i="160" s="1"/>
  <c r="K527" i="160" a="1"/>
  <c r="K527" i="160" s="1"/>
  <c r="L527" i="160" a="1"/>
  <c r="L527" i="160" s="1"/>
  <c r="L529" i="160" a="1"/>
  <c r="L529" i="160" s="1"/>
  <c r="I529" i="160" a="1"/>
  <c r="I529" i="160" s="1"/>
  <c r="G529" i="160" a="1"/>
  <c r="G529" i="160" s="1"/>
  <c r="M529" i="160" a="1"/>
  <c r="M529" i="160" s="1"/>
  <c r="K529" i="160" a="1"/>
  <c r="K529" i="160" s="1"/>
  <c r="F529" i="160" a="1"/>
  <c r="F529" i="160" s="1"/>
  <c r="N527" i="162"/>
  <c r="N530" i="160"/>
  <c r="M524" i="180" a="1"/>
  <c r="M524" i="180" s="1"/>
  <c r="N508" i="162"/>
  <c r="C524" i="158"/>
  <c r="L504" i="158" a="1"/>
  <c r="L504" i="158" s="1"/>
  <c r="H504" i="158" a="1"/>
  <c r="H504" i="158" s="1"/>
  <c r="I504" i="158" a="1"/>
  <c r="I504" i="158" s="1"/>
  <c r="F504" i="158" a="1"/>
  <c r="F504" i="158" s="1"/>
  <c r="G504" i="158" a="1"/>
  <c r="G504" i="158" s="1"/>
  <c r="K504" i="158" a="1"/>
  <c r="K504" i="158" s="1"/>
  <c r="K523" i="164" a="1"/>
  <c r="K523" i="164" s="1"/>
  <c r="G523" i="164" a="1"/>
  <c r="G523" i="164" s="1"/>
  <c r="K520" i="160" a="1"/>
  <c r="K520" i="160" s="1"/>
  <c r="F520" i="160" a="1"/>
  <c r="F520" i="160" s="1"/>
  <c r="H520" i="160" a="1"/>
  <c r="H520" i="160" s="1"/>
  <c r="F525" i="160" a="1"/>
  <c r="F525" i="160" s="1"/>
  <c r="L525" i="160" a="1"/>
  <c r="L525" i="160" s="1"/>
  <c r="I525" i="160" a="1"/>
  <c r="I525" i="160" s="1"/>
  <c r="H502" i="156" a="1"/>
  <c r="H502" i="156" s="1"/>
  <c r="F502" i="156" a="1"/>
  <c r="F502" i="156" s="1"/>
  <c r="C522" i="156"/>
  <c r="I502" i="156" a="1"/>
  <c r="I502" i="156" s="1"/>
  <c r="M502" i="156" a="1"/>
  <c r="M502" i="156" s="1"/>
  <c r="K502" i="156" a="1"/>
  <c r="K502" i="156" s="1"/>
  <c r="L502" i="156" a="1"/>
  <c r="L502" i="156" s="1"/>
  <c r="J502" i="156" a="1"/>
  <c r="J502" i="156" s="1"/>
  <c r="L506" i="158" a="1"/>
  <c r="L506" i="158" s="1"/>
  <c r="H506" i="158" a="1"/>
  <c r="H506" i="158" s="1"/>
  <c r="F506" i="158" a="1"/>
  <c r="F506" i="158" s="1"/>
  <c r="J506" i="158" a="1"/>
  <c r="J506" i="158" s="1"/>
  <c r="M506" i="158" a="1"/>
  <c r="M506" i="158" s="1"/>
  <c r="K506" i="158" a="1"/>
  <c r="K506" i="158" s="1"/>
  <c r="M526" i="180" a="1"/>
  <c r="M526" i="180" s="1"/>
  <c r="M509" i="164" a="1"/>
  <c r="M509" i="164" s="1"/>
  <c r="K509" i="164" a="1"/>
  <c r="K509" i="164" s="1"/>
  <c r="L503" i="180" a="1"/>
  <c r="L503" i="180" s="1"/>
  <c r="J503" i="180" a="1"/>
  <c r="J503" i="180" s="1"/>
  <c r="F503" i="180" a="1"/>
  <c r="F503" i="180" s="1"/>
  <c r="I503" i="180" a="1"/>
  <c r="I503" i="180" s="1"/>
  <c r="M503" i="180" a="1"/>
  <c r="M503" i="180" s="1"/>
  <c r="G503" i="180" a="1"/>
  <c r="G503" i="180" s="1"/>
  <c r="H503" i="180" a="1"/>
  <c r="H503" i="180" s="1"/>
  <c r="J509" i="180" a="1"/>
  <c r="J509" i="180" s="1"/>
  <c r="K509" i="180" a="1"/>
  <c r="K509" i="180" s="1"/>
  <c r="K512" i="180" s="1"/>
  <c r="N506" i="180"/>
  <c r="J523" i="180" a="1"/>
  <c r="J523" i="180" s="1"/>
  <c r="K523" i="180" a="1"/>
  <c r="K523" i="180" s="1"/>
  <c r="G519" i="162" a="1"/>
  <c r="G519" i="162" s="1"/>
  <c r="H519" i="162" a="1"/>
  <c r="H519" i="162" s="1"/>
  <c r="F519" i="162" a="1"/>
  <c r="F519" i="162" s="1"/>
  <c r="K521" i="158" a="1"/>
  <c r="K521" i="158" s="1"/>
  <c r="J521" i="158" a="1"/>
  <c r="J521" i="158" s="1"/>
  <c r="I521" i="158" a="1"/>
  <c r="I521" i="158" s="1"/>
  <c r="L528" i="156" a="1"/>
  <c r="L528" i="156" s="1"/>
  <c r="I528" i="156" a="1"/>
  <c r="I528" i="156" s="1"/>
  <c r="K528" i="156" a="1"/>
  <c r="K528" i="156" s="1"/>
  <c r="J528" i="156" a="1"/>
  <c r="J528" i="156" s="1"/>
  <c r="I526" i="180" a="1"/>
  <c r="I526" i="180" s="1"/>
  <c r="L518" i="180" a="1"/>
  <c r="L518" i="180" s="1"/>
  <c r="F518" i="180" a="1"/>
  <c r="F518" i="180" s="1"/>
  <c r="M518" i="180" a="1"/>
  <c r="M518" i="180" s="1"/>
  <c r="H518" i="180" a="1"/>
  <c r="H518" i="180" s="1"/>
  <c r="H509" i="180" a="1"/>
  <c r="H509" i="180" s="1"/>
  <c r="I509" i="164" a="1"/>
  <c r="I509" i="164" s="1"/>
  <c r="L504" i="156" a="1"/>
  <c r="L504" i="156" s="1"/>
  <c r="I504" i="156" a="1"/>
  <c r="I504" i="156" s="1"/>
  <c r="J504" i="156" a="1"/>
  <c r="J504" i="156" s="1"/>
  <c r="K504" i="156" a="1"/>
  <c r="K504" i="156" s="1"/>
  <c r="M504" i="156" a="1"/>
  <c r="M504" i="156" s="1"/>
  <c r="H504" i="156" a="1"/>
  <c r="H504" i="156" s="1"/>
  <c r="G523" i="156" a="1"/>
  <c r="G523" i="156" s="1"/>
  <c r="K523" i="156" a="1"/>
  <c r="K523" i="156" s="1"/>
  <c r="G530" i="158" a="1"/>
  <c r="G530" i="158" s="1"/>
  <c r="H530" i="158" a="1"/>
  <c r="H530" i="158" s="1"/>
  <c r="M530" i="158" a="1"/>
  <c r="M530" i="158" s="1"/>
  <c r="J530" i="158" a="1"/>
  <c r="J530" i="158" s="1"/>
  <c r="K530" i="158" a="1"/>
  <c r="K530" i="158" s="1"/>
  <c r="I505" i="162" a="1"/>
  <c r="I505" i="162" s="1"/>
  <c r="L505" i="162" a="1"/>
  <c r="L505" i="162" s="1"/>
  <c r="F505" i="162" a="1"/>
  <c r="F505" i="162" s="1"/>
  <c r="M505" i="162" a="1"/>
  <c r="M505" i="162" s="1"/>
  <c r="G505" i="162" a="1"/>
  <c r="G505" i="162" s="1"/>
  <c r="K505" i="162" a="1"/>
  <c r="K505" i="162" s="1"/>
  <c r="H505" i="162" a="1"/>
  <c r="H505" i="162" s="1"/>
  <c r="I522" i="180" a="1"/>
  <c r="I522" i="180" s="1"/>
  <c r="M522" i="180" a="1"/>
  <c r="M522" i="180" s="1"/>
  <c r="K522" i="180" a="1"/>
  <c r="K522" i="180" s="1"/>
  <c r="C529" i="164"/>
  <c r="F524" i="162" a="1"/>
  <c r="F524" i="162" s="1"/>
  <c r="K524" i="162" a="1"/>
  <c r="K524" i="162" s="1"/>
  <c r="J524" i="162" a="1"/>
  <c r="J524" i="162" s="1"/>
  <c r="F504" i="156" a="1"/>
  <c r="F504" i="156" s="1"/>
  <c r="F510" i="158" a="1"/>
  <c r="F510" i="158" s="1"/>
  <c r="H510" i="158" a="1"/>
  <c r="H510" i="158" s="1"/>
  <c r="J510" i="158" a="1"/>
  <c r="J510" i="158" s="1"/>
  <c r="G510" i="158" a="1"/>
  <c r="G510" i="158" s="1"/>
  <c r="L510" i="158" a="1"/>
  <c r="L510" i="158" s="1"/>
  <c r="K510" i="158" a="1"/>
  <c r="K510" i="158" s="1"/>
  <c r="F501" i="160" a="1"/>
  <c r="F501" i="160" s="1"/>
  <c r="J501" i="160" a="1"/>
  <c r="J501" i="160" s="1"/>
  <c r="C521" i="160"/>
  <c r="I501" i="160" a="1"/>
  <c r="I501" i="160" s="1"/>
  <c r="L522" i="180" a="1"/>
  <c r="L522" i="180" s="1"/>
  <c r="H523" i="180" a="1"/>
  <c r="H523" i="180" s="1"/>
  <c r="L526" i="180" a="1"/>
  <c r="L526" i="180" s="1"/>
  <c r="F529" i="162" a="1"/>
  <c r="F529" i="162" s="1"/>
  <c r="H529" i="162" a="1"/>
  <c r="H529" i="162" s="1"/>
  <c r="C526" i="160"/>
  <c r="F506" i="160" a="1"/>
  <c r="F506" i="160" s="1"/>
  <c r="I506" i="160" a="1"/>
  <c r="I506" i="160" s="1"/>
  <c r="G506" i="160" a="1"/>
  <c r="G506" i="160" s="1"/>
  <c r="J505" i="162" a="1"/>
  <c r="J505" i="162" s="1"/>
  <c r="J509" i="164" a="1"/>
  <c r="J509" i="164" s="1"/>
  <c r="G509" i="164" a="1"/>
  <c r="G509" i="164" s="1"/>
  <c r="F509" i="180" a="1"/>
  <c r="F509" i="180" s="1"/>
  <c r="I509" i="180" a="1"/>
  <c r="I509" i="180" s="1"/>
  <c r="M509" i="180" a="1"/>
  <c r="M509" i="180" s="1"/>
  <c r="C528" i="180"/>
  <c r="H509" i="164" a="1"/>
  <c r="H509" i="164" s="1"/>
  <c r="C526" i="158"/>
  <c r="M511" i="158" a="1"/>
  <c r="M511" i="158" s="1"/>
  <c r="L511" i="158" a="1"/>
  <c r="L511" i="158" s="1"/>
  <c r="J511" i="158" a="1"/>
  <c r="J511" i="158" s="1"/>
  <c r="C531" i="158"/>
  <c r="H511" i="158" a="1"/>
  <c r="H511" i="158" s="1"/>
  <c r="F511" i="158" a="1"/>
  <c r="F511" i="158" s="1"/>
  <c r="J507" i="160" a="1"/>
  <c r="J507" i="160" s="1"/>
  <c r="F507" i="160" a="1"/>
  <c r="F507" i="160" s="1"/>
  <c r="L507" i="160" a="1"/>
  <c r="L507" i="160" s="1"/>
  <c r="K507" i="160" a="1"/>
  <c r="K507" i="160" s="1"/>
  <c r="H529" i="156" a="1"/>
  <c r="H529" i="156" s="1"/>
  <c r="L529" i="156" a="1"/>
  <c r="L529" i="156" s="1"/>
  <c r="C523" i="160"/>
  <c r="L503" i="160" a="1"/>
  <c r="L503" i="160" s="1"/>
  <c r="F503" i="160" a="1"/>
  <c r="F503" i="160" s="1"/>
  <c r="J503" i="160" a="1"/>
  <c r="J503" i="160" s="1"/>
  <c r="H531" i="162" a="1"/>
  <c r="H531" i="162" s="1"/>
  <c r="M527" i="180" a="1"/>
  <c r="M527" i="180" s="1"/>
  <c r="H520" i="180" a="1"/>
  <c r="H520" i="180" s="1"/>
  <c r="N520" i="180" s="1"/>
  <c r="L499" i="156" a="1"/>
  <c r="L499" i="156" s="1"/>
  <c r="C519" i="156"/>
  <c r="I499" i="156" a="1"/>
  <c r="I499" i="156" s="1"/>
  <c r="J499" i="156" a="1"/>
  <c r="J499" i="156" s="1"/>
  <c r="L510" i="180" a="1"/>
  <c r="L510" i="180" s="1"/>
  <c r="H510" i="180" a="1"/>
  <c r="H510" i="180" s="1"/>
  <c r="N510" i="180" s="1"/>
  <c r="C525" i="156"/>
  <c r="H505" i="156" a="1"/>
  <c r="H505" i="156" s="1"/>
  <c r="M505" i="156" a="1"/>
  <c r="M505" i="156" s="1"/>
  <c r="H508" i="156" a="1"/>
  <c r="H508" i="156" s="1"/>
  <c r="J508" i="156" a="1"/>
  <c r="J508" i="156" s="1"/>
  <c r="M508" i="156" a="1"/>
  <c r="M508" i="156" s="1"/>
  <c r="F502" i="158" a="1"/>
  <c r="F502" i="158" s="1"/>
  <c r="H502" i="158" a="1"/>
  <c r="H502" i="158" s="1"/>
  <c r="C522" i="158"/>
  <c r="K502" i="158" a="1"/>
  <c r="K502" i="158" s="1"/>
  <c r="L507" i="158" a="1"/>
  <c r="L507" i="158" s="1"/>
  <c r="J507" i="158" a="1"/>
  <c r="J507" i="158" s="1"/>
  <c r="F507" i="158" a="1"/>
  <c r="F507" i="158" s="1"/>
  <c r="J505" i="156" a="1"/>
  <c r="J505" i="156" s="1"/>
  <c r="L509" i="156" a="1"/>
  <c r="L509" i="156" s="1"/>
  <c r="J509" i="156" a="1"/>
  <c r="J509" i="156" s="1"/>
  <c r="H509" i="156" a="1"/>
  <c r="H509" i="156" s="1"/>
  <c r="M509" i="156" a="1"/>
  <c r="M509" i="156" s="1"/>
  <c r="G509" i="156" a="1"/>
  <c r="G509" i="156" s="1"/>
  <c r="L499" i="158" a="1"/>
  <c r="L499" i="158" s="1"/>
  <c r="J499" i="158" a="1"/>
  <c r="J499" i="158" s="1"/>
  <c r="M499" i="158" a="1"/>
  <c r="M499" i="158" s="1"/>
  <c r="C519" i="158"/>
  <c r="K499" i="158" a="1"/>
  <c r="K499" i="158" s="1"/>
  <c r="L502" i="158" a="1"/>
  <c r="L502" i="158" s="1"/>
  <c r="C528" i="158"/>
  <c r="H508" i="158" a="1"/>
  <c r="H508" i="158" s="1"/>
  <c r="L505" i="160" a="1"/>
  <c r="L505" i="160" s="1"/>
  <c r="M505" i="160" a="1"/>
  <c r="M505" i="160" s="1"/>
  <c r="G519" i="160" a="1"/>
  <c r="G519" i="160" s="1"/>
  <c r="K519" i="160" a="1"/>
  <c r="K519" i="160" s="1"/>
  <c r="L519" i="160" a="1"/>
  <c r="L519" i="160" s="1"/>
  <c r="J504" i="160" a="1"/>
  <c r="J504" i="160" s="1"/>
  <c r="C524" i="160"/>
  <c r="J511" i="160" a="1"/>
  <c r="J511" i="160" s="1"/>
  <c r="L511" i="160" a="1"/>
  <c r="L511" i="160" s="1"/>
  <c r="C522" i="160"/>
  <c r="M503" i="158" a="1"/>
  <c r="M503" i="158" s="1"/>
  <c r="J503" i="158" a="1"/>
  <c r="J503" i="158" s="1"/>
  <c r="L503" i="156" a="1"/>
  <c r="L503" i="156" s="1"/>
  <c r="J503" i="156" a="1"/>
  <c r="J503" i="156" s="1"/>
  <c r="H503" i="156" a="1"/>
  <c r="H503" i="156" s="1"/>
  <c r="H519" i="164" a="1"/>
  <c r="H519" i="164" s="1"/>
  <c r="F519" i="164" a="1"/>
  <c r="F519" i="164" s="1"/>
  <c r="H527" i="164" a="1"/>
  <c r="H527" i="164" s="1"/>
  <c r="J505" i="158" a="1"/>
  <c r="J505" i="158" s="1"/>
  <c r="F505" i="158" a="1"/>
  <c r="F505" i="158" s="1"/>
  <c r="K504" i="164" a="1"/>
  <c r="K504" i="164" s="1"/>
  <c r="N504" i="164" s="1"/>
  <c r="C524" i="164"/>
  <c r="K499" i="162" a="1"/>
  <c r="K499" i="162" s="1"/>
  <c r="J499" i="162" a="1"/>
  <c r="J499" i="162" s="1"/>
  <c r="H499" i="162" a="1"/>
  <c r="H499" i="162" s="1"/>
  <c r="G499" i="164" a="1"/>
  <c r="G499" i="164" s="1"/>
  <c r="I499" i="164" a="1"/>
  <c r="I499" i="164" s="1"/>
  <c r="G503" i="164" a="1"/>
  <c r="G503" i="164" s="1"/>
  <c r="M503" i="164" a="1"/>
  <c r="M503" i="164" s="1"/>
  <c r="I503" i="164" a="1"/>
  <c r="I503" i="164" s="1"/>
  <c r="J506" i="162" a="1"/>
  <c r="J506" i="162" s="1"/>
  <c r="L506" i="162" a="1"/>
  <c r="L506" i="162" s="1"/>
  <c r="F509" i="160" a="1"/>
  <c r="F509" i="160" s="1"/>
  <c r="J509" i="160" a="1"/>
  <c r="J509" i="160" s="1"/>
  <c r="L501" i="162" a="1"/>
  <c r="L501" i="162" s="1"/>
  <c r="F501" i="162" a="1"/>
  <c r="F501" i="162" s="1"/>
  <c r="K502" i="164" a="1"/>
  <c r="K502" i="164" s="1"/>
  <c r="N502" i="164" s="1"/>
  <c r="J525" i="164" a="1"/>
  <c r="J525" i="164" s="1"/>
  <c r="L525" i="164" a="1"/>
  <c r="L525" i="164" s="1"/>
  <c r="I505" i="180" a="1"/>
  <c r="I505" i="180" s="1"/>
  <c r="N505" i="180" s="1"/>
  <c r="H504" i="162" a="1"/>
  <c r="H504" i="162" s="1"/>
  <c r="N504" i="162" s="1"/>
  <c r="L500" i="180" a="1"/>
  <c r="L500" i="180" s="1"/>
  <c r="N521" i="143"/>
  <c r="N525" i="135"/>
  <c r="N520" i="143"/>
  <c r="N520" i="126"/>
  <c r="N522" i="151"/>
  <c r="N527" i="137"/>
  <c r="N530" i="135"/>
  <c r="N520" i="131"/>
  <c r="N528" i="131"/>
  <c r="N522" i="135"/>
  <c r="N522" i="126"/>
  <c r="N504" i="149"/>
  <c r="N528" i="137"/>
  <c r="N525" i="151"/>
  <c r="N502" i="126"/>
  <c r="N503" i="149"/>
  <c r="N505" i="149"/>
  <c r="E41" i="148" s="1"/>
  <c r="G41" i="148" s="1"/>
  <c r="N506" i="143"/>
  <c r="N501" i="143"/>
  <c r="F520" i="128" a="1"/>
  <c r="F520" i="128" s="1"/>
  <c r="J520" i="128" a="1"/>
  <c r="J520" i="128" s="1"/>
  <c r="N529" i="135"/>
  <c r="N502" i="135"/>
  <c r="M521" i="141" a="1"/>
  <c r="M521" i="141" s="1"/>
  <c r="G521" i="141" a="1"/>
  <c r="G521" i="141" s="1"/>
  <c r="F521" i="141" a="1"/>
  <c r="F521" i="141" s="1"/>
  <c r="K521" i="141" a="1"/>
  <c r="K521" i="141" s="1"/>
  <c r="J521" i="141" a="1"/>
  <c r="J521" i="141" s="1"/>
  <c r="I521" i="141" a="1"/>
  <c r="I521" i="141" s="1"/>
  <c r="L521" i="141" a="1"/>
  <c r="L521" i="141" s="1"/>
  <c r="M511" i="151" a="1"/>
  <c r="M511" i="151" s="1"/>
  <c r="F511" i="151" a="1"/>
  <c r="F511" i="151" s="1"/>
  <c r="C531" i="151"/>
  <c r="L511" i="151" a="1"/>
  <c r="L511" i="151" s="1"/>
  <c r="H511" i="151" a="1"/>
  <c r="H511" i="151" s="1"/>
  <c r="G511" i="151" a="1"/>
  <c r="G511" i="151" s="1"/>
  <c r="J511" i="151" a="1"/>
  <c r="J511" i="151" s="1"/>
  <c r="K511" i="151" a="1"/>
  <c r="K511" i="151" s="1"/>
  <c r="I511" i="151" a="1"/>
  <c r="I511" i="151" s="1"/>
  <c r="K523" i="128" a="1"/>
  <c r="K523" i="128" s="1"/>
  <c r="G523" i="128" a="1"/>
  <c r="G523" i="128" s="1"/>
  <c r="I531" i="135" a="1"/>
  <c r="I531" i="135" s="1"/>
  <c r="G531" i="135" a="1"/>
  <c r="G531" i="135" s="1"/>
  <c r="L531" i="135" a="1"/>
  <c r="L531" i="135" s="1"/>
  <c r="K531" i="135" a="1"/>
  <c r="K531" i="135" s="1"/>
  <c r="J531" i="135" a="1"/>
  <c r="J531" i="135" s="1"/>
  <c r="N509" i="135"/>
  <c r="J500" i="128" a="1"/>
  <c r="J500" i="128" s="1"/>
  <c r="F500" i="128" a="1"/>
  <c r="F500" i="128" s="1"/>
  <c r="I500" i="128" a="1"/>
  <c r="I500" i="128" s="1"/>
  <c r="H500" i="128" a="1"/>
  <c r="H500" i="128" s="1"/>
  <c r="G500" i="128" a="1"/>
  <c r="G500" i="128" s="1"/>
  <c r="L500" i="128" a="1"/>
  <c r="L500" i="128" s="1"/>
  <c r="M500" i="128" a="1"/>
  <c r="M500" i="128" s="1"/>
  <c r="K500" i="128" a="1"/>
  <c r="K500" i="128" s="1"/>
  <c r="H505" i="126" a="1"/>
  <c r="H505" i="126" s="1"/>
  <c r="G505" i="126" a="1"/>
  <c r="G505" i="126" s="1"/>
  <c r="C525" i="126"/>
  <c r="I505" i="126" a="1"/>
  <c r="I505" i="126" s="1"/>
  <c r="L507" i="128" a="1"/>
  <c r="L507" i="128" s="1"/>
  <c r="F507" i="128" a="1"/>
  <c r="F507" i="128" s="1"/>
  <c r="J507" i="128" a="1"/>
  <c r="J507" i="128" s="1"/>
  <c r="I507" i="128" a="1"/>
  <c r="I507" i="128" s="1"/>
  <c r="G507" i="128" a="1"/>
  <c r="G507" i="128" s="1"/>
  <c r="M507" i="128" a="1"/>
  <c r="M507" i="128" s="1"/>
  <c r="K507" i="128" a="1"/>
  <c r="K507" i="128" s="1"/>
  <c r="C527" i="128"/>
  <c r="G509" i="133" a="1"/>
  <c r="G509" i="133" s="1"/>
  <c r="J509" i="133" a="1"/>
  <c r="J509" i="133" s="1"/>
  <c r="C529" i="133"/>
  <c r="H509" i="133" a="1"/>
  <c r="H509" i="133" s="1"/>
  <c r="M509" i="133" a="1"/>
  <c r="M509" i="133" s="1"/>
  <c r="L509" i="133" a="1"/>
  <c r="L509" i="133" s="1"/>
  <c r="K509" i="133" a="1"/>
  <c r="K509" i="133" s="1"/>
  <c r="I509" i="133" a="1"/>
  <c r="I509" i="133" s="1"/>
  <c r="F509" i="133" a="1"/>
  <c r="F509" i="133" s="1"/>
  <c r="I499" i="128" a="1"/>
  <c r="I499" i="128" s="1"/>
  <c r="M499" i="128" a="1"/>
  <c r="M499" i="128" s="1"/>
  <c r="H499" i="128" a="1"/>
  <c r="H499" i="128" s="1"/>
  <c r="K499" i="128" a="1"/>
  <c r="K499" i="128" s="1"/>
  <c r="F499" i="128" a="1"/>
  <c r="F499" i="128" s="1"/>
  <c r="J499" i="128" a="1"/>
  <c r="J499" i="128" s="1"/>
  <c r="L499" i="128" a="1"/>
  <c r="L499" i="128" s="1"/>
  <c r="C519" i="128"/>
  <c r="L522" i="128" a="1"/>
  <c r="L522" i="128" s="1"/>
  <c r="K501" i="131" a="1"/>
  <c r="K501" i="131" s="1"/>
  <c r="M501" i="131" a="1"/>
  <c r="M501" i="131" s="1"/>
  <c r="G501" i="131" a="1"/>
  <c r="G501" i="131" s="1"/>
  <c r="L501" i="131" a="1"/>
  <c r="L501" i="131" s="1"/>
  <c r="M499" i="139" a="1"/>
  <c r="M499" i="139" s="1"/>
  <c r="I499" i="139" a="1"/>
  <c r="I499" i="139" s="1"/>
  <c r="C519" i="139"/>
  <c r="G499" i="139" a="1"/>
  <c r="G499" i="139" s="1"/>
  <c r="H508" i="126" a="1"/>
  <c r="H508" i="126" s="1"/>
  <c r="I508" i="126" a="1"/>
  <c r="I508" i="126" s="1"/>
  <c r="G508" i="126" a="1"/>
  <c r="G508" i="126" s="1"/>
  <c r="F508" i="126" a="1"/>
  <c r="F508" i="126" s="1"/>
  <c r="K510" i="131" a="1"/>
  <c r="K510" i="131" s="1"/>
  <c r="I510" i="131" a="1"/>
  <c r="I510" i="131" s="1"/>
  <c r="M510" i="131" a="1"/>
  <c r="M510" i="131" s="1"/>
  <c r="L510" i="131" a="1"/>
  <c r="L510" i="131" s="1"/>
  <c r="G510" i="131" a="1"/>
  <c r="G510" i="131" s="1"/>
  <c r="C521" i="131"/>
  <c r="I503" i="128" a="1"/>
  <c r="I503" i="128" s="1"/>
  <c r="C521" i="135"/>
  <c r="H501" i="135" a="1"/>
  <c r="H501" i="135" s="1"/>
  <c r="L501" i="135" a="1"/>
  <c r="L501" i="135" s="1"/>
  <c r="J501" i="135" a="1"/>
  <c r="J501" i="135" s="1"/>
  <c r="F501" i="135" a="1"/>
  <c r="F501" i="135" s="1"/>
  <c r="I509" i="126" a="1"/>
  <c r="I509" i="126" s="1"/>
  <c r="C529" i="126"/>
  <c r="H509" i="126" a="1"/>
  <c r="H509" i="126" s="1"/>
  <c r="C530" i="126"/>
  <c r="G510" i="126" a="1"/>
  <c r="G510" i="126" s="1"/>
  <c r="M510" i="126" a="1"/>
  <c r="M510" i="126" s="1"/>
  <c r="H511" i="126" a="1"/>
  <c r="H511" i="126" s="1"/>
  <c r="F511" i="126" a="1"/>
  <c r="F511" i="126" s="1"/>
  <c r="L511" i="126" a="1"/>
  <c r="L511" i="126" s="1"/>
  <c r="L501" i="128" a="1"/>
  <c r="L501" i="128" s="1"/>
  <c r="M501" i="128" a="1"/>
  <c r="M501" i="128" s="1"/>
  <c r="F501" i="128" a="1"/>
  <c r="F501" i="128" s="1"/>
  <c r="C521" i="128"/>
  <c r="H502" i="128" a="1"/>
  <c r="H502" i="128" s="1"/>
  <c r="J502" i="128" a="1"/>
  <c r="J502" i="128" s="1"/>
  <c r="I502" i="128" a="1"/>
  <c r="I502" i="128" s="1"/>
  <c r="G503" i="128" a="1"/>
  <c r="G503" i="128" s="1"/>
  <c r="M503" i="128" a="1"/>
  <c r="M503" i="128" s="1"/>
  <c r="F524" i="128" a="1"/>
  <c r="F524" i="128" s="1"/>
  <c r="J524" i="128" a="1"/>
  <c r="J524" i="128" s="1"/>
  <c r="F503" i="128" a="1"/>
  <c r="F503" i="128" s="1"/>
  <c r="L504" i="128" a="1"/>
  <c r="L504" i="128" s="1"/>
  <c r="F504" i="128" a="1"/>
  <c r="F504" i="128" s="1"/>
  <c r="K504" i="128" a="1"/>
  <c r="K504" i="128" s="1"/>
  <c r="M508" i="139" a="1"/>
  <c r="M508" i="139" s="1"/>
  <c r="G508" i="139" a="1"/>
  <c r="G508" i="139" s="1"/>
  <c r="F531" i="126" a="1"/>
  <c r="F531" i="126" s="1"/>
  <c r="G503" i="131" a="1"/>
  <c r="G503" i="131" s="1"/>
  <c r="M503" i="131" a="1"/>
  <c r="M503" i="131" s="1"/>
  <c r="C523" i="131"/>
  <c r="L503" i="131" a="1"/>
  <c r="L503" i="131" s="1"/>
  <c r="K503" i="131" a="1"/>
  <c r="K503" i="131" s="1"/>
  <c r="I503" i="131" a="1"/>
  <c r="I503" i="131" s="1"/>
  <c r="L499" i="147" a="1"/>
  <c r="L499" i="147" s="1"/>
  <c r="F499" i="147" a="1"/>
  <c r="F499" i="147" s="1"/>
  <c r="K499" i="147" a="1"/>
  <c r="K499" i="147" s="1"/>
  <c r="C519" i="147"/>
  <c r="J499" i="147" a="1"/>
  <c r="J499" i="147" s="1"/>
  <c r="H499" i="147" a="1"/>
  <c r="H499" i="147" s="1"/>
  <c r="M499" i="147" a="1"/>
  <c r="M499" i="147" s="1"/>
  <c r="I499" i="147" a="1"/>
  <c r="I499" i="147" s="1"/>
  <c r="G499" i="147" a="1"/>
  <c r="G499" i="147" s="1"/>
  <c r="K507" i="131" a="1"/>
  <c r="K507" i="131" s="1"/>
  <c r="M507" i="131" a="1"/>
  <c r="M507" i="131" s="1"/>
  <c r="C527" i="131"/>
  <c r="I507" i="131" a="1"/>
  <c r="I507" i="131" s="1"/>
  <c r="L507" i="131" a="1"/>
  <c r="L507" i="131" s="1"/>
  <c r="F511" i="135" a="1"/>
  <c r="F511" i="135" s="1"/>
  <c r="L511" i="135" a="1"/>
  <c r="L511" i="135" s="1"/>
  <c r="J511" i="135" a="1"/>
  <c r="J511" i="135" s="1"/>
  <c r="H511" i="135" a="1"/>
  <c r="H511" i="135" s="1"/>
  <c r="M499" i="143" a="1"/>
  <c r="M499" i="143" s="1"/>
  <c r="I499" i="143" a="1"/>
  <c r="I499" i="143" s="1"/>
  <c r="G499" i="143" a="1"/>
  <c r="G499" i="143" s="1"/>
  <c r="F502" i="141" a="1"/>
  <c r="F502" i="141" s="1"/>
  <c r="J502" i="141" a="1"/>
  <c r="J502" i="141" s="1"/>
  <c r="I502" i="141" a="1"/>
  <c r="I502" i="141" s="1"/>
  <c r="M502" i="141" a="1"/>
  <c r="M502" i="141" s="1"/>
  <c r="L502" i="141" a="1"/>
  <c r="L502" i="141" s="1"/>
  <c r="K502" i="141" a="1"/>
  <c r="K502" i="141" s="1"/>
  <c r="H502" i="141" a="1"/>
  <c r="H502" i="141" s="1"/>
  <c r="G502" i="141" a="1"/>
  <c r="G502" i="141" s="1"/>
  <c r="L511" i="128" a="1"/>
  <c r="L511" i="128" s="1"/>
  <c r="H503" i="133" a="1"/>
  <c r="H503" i="133" s="1"/>
  <c r="I504" i="133" a="1"/>
  <c r="I504" i="133" s="1"/>
  <c r="L506" i="126" a="1"/>
  <c r="L506" i="126" s="1"/>
  <c r="G508" i="128" a="1"/>
  <c r="G508" i="128" s="1"/>
  <c r="G511" i="128" a="1"/>
  <c r="G511" i="128" s="1"/>
  <c r="L500" i="131" a="1"/>
  <c r="L500" i="131" s="1"/>
  <c r="G500" i="131" a="1"/>
  <c r="G500" i="131" s="1"/>
  <c r="I500" i="131" a="1"/>
  <c r="I500" i="131" s="1"/>
  <c r="K503" i="133" a="1"/>
  <c r="K503" i="133" s="1"/>
  <c r="M508" i="133" a="1"/>
  <c r="M508" i="133" s="1"/>
  <c r="G508" i="133" a="1"/>
  <c r="G508" i="133" s="1"/>
  <c r="I508" i="133" a="1"/>
  <c r="I508" i="133" s="1"/>
  <c r="K508" i="133" a="1"/>
  <c r="K508" i="133" s="1"/>
  <c r="J508" i="133" a="1"/>
  <c r="J508" i="133" s="1"/>
  <c r="H508" i="133" a="1"/>
  <c r="H508" i="133" s="1"/>
  <c r="M509" i="131" a="1"/>
  <c r="M509" i="131" s="1"/>
  <c r="I509" i="131" a="1"/>
  <c r="I509" i="131" s="1"/>
  <c r="G509" i="131" a="1"/>
  <c r="G509" i="131" s="1"/>
  <c r="C525" i="133"/>
  <c r="J505" i="133" a="1"/>
  <c r="J505" i="133" s="1"/>
  <c r="I505" i="133" a="1"/>
  <c r="I505" i="133" s="1"/>
  <c r="G505" i="133" a="1"/>
  <c r="G505" i="133" s="1"/>
  <c r="M505" i="133" a="1"/>
  <c r="M505" i="133" s="1"/>
  <c r="C527" i="126"/>
  <c r="M507" i="126" a="1"/>
  <c r="M507" i="126" s="1"/>
  <c r="G507" i="126" a="1"/>
  <c r="G507" i="126" s="1"/>
  <c r="L507" i="126" a="1"/>
  <c r="L507" i="126" s="1"/>
  <c r="J506" i="128" a="1"/>
  <c r="J506" i="128" s="1"/>
  <c r="H506" i="128" a="1"/>
  <c r="H506" i="128" s="1"/>
  <c r="H508" i="128" a="1"/>
  <c r="H508" i="128" s="1"/>
  <c r="M506" i="131" a="1"/>
  <c r="M506" i="131" s="1"/>
  <c r="K506" i="131" a="1"/>
  <c r="K506" i="131" s="1"/>
  <c r="F505" i="133" a="1"/>
  <c r="F505" i="133" s="1"/>
  <c r="K502" i="131" a="1"/>
  <c r="K502" i="131" s="1"/>
  <c r="M502" i="131" a="1"/>
  <c r="M502" i="131" s="1"/>
  <c r="K504" i="133" a="1"/>
  <c r="K504" i="133" s="1"/>
  <c r="C524" i="133"/>
  <c r="J504" i="133" a="1"/>
  <c r="J504" i="133" s="1"/>
  <c r="H504" i="133" a="1"/>
  <c r="H504" i="133" s="1"/>
  <c r="C524" i="147"/>
  <c r="K504" i="147" a="1"/>
  <c r="K504" i="147" s="1"/>
  <c r="J504" i="147" a="1"/>
  <c r="J504" i="147" s="1"/>
  <c r="L504" i="147" a="1"/>
  <c r="L504" i="147" s="1"/>
  <c r="H504" i="147" a="1"/>
  <c r="H504" i="147" s="1"/>
  <c r="G504" i="147" a="1"/>
  <c r="G504" i="147" s="1"/>
  <c r="M504" i="147" a="1"/>
  <c r="M504" i="147" s="1"/>
  <c r="I504" i="147" a="1"/>
  <c r="I504" i="147" s="1"/>
  <c r="F504" i="147" a="1"/>
  <c r="F504" i="147" s="1"/>
  <c r="L511" i="131" a="1"/>
  <c r="L511" i="131" s="1"/>
  <c r="C531" i="131"/>
  <c r="H505" i="133" a="1"/>
  <c r="H505" i="133" s="1"/>
  <c r="L500" i="133" a="1"/>
  <c r="L500" i="133" s="1"/>
  <c r="H500" i="133" a="1"/>
  <c r="H500" i="133" s="1"/>
  <c r="G500" i="133" a="1"/>
  <c r="G500" i="133" s="1"/>
  <c r="I501" i="133" a="1"/>
  <c r="I501" i="133" s="1"/>
  <c r="L501" i="133" a="1"/>
  <c r="L501" i="133" s="1"/>
  <c r="F501" i="133" a="1"/>
  <c r="F501" i="133" s="1"/>
  <c r="H501" i="133" a="1"/>
  <c r="H501" i="133" s="1"/>
  <c r="G501" i="133" a="1"/>
  <c r="G501" i="133" s="1"/>
  <c r="C521" i="133"/>
  <c r="M501" i="133" a="1"/>
  <c r="M501" i="133" s="1"/>
  <c r="I503" i="133" a="1"/>
  <c r="I503" i="133" s="1"/>
  <c r="G503" i="133" a="1"/>
  <c r="G503" i="133" s="1"/>
  <c r="F503" i="133" a="1"/>
  <c r="F503" i="133" s="1"/>
  <c r="L503" i="133" a="1"/>
  <c r="L503" i="133" s="1"/>
  <c r="J503" i="133" a="1"/>
  <c r="J503" i="133" s="1"/>
  <c r="H510" i="133" a="1"/>
  <c r="H510" i="133" s="1"/>
  <c r="K510" i="133" a="1"/>
  <c r="K510" i="133" s="1"/>
  <c r="C530" i="133"/>
  <c r="M510" i="133" a="1"/>
  <c r="M510" i="133" s="1"/>
  <c r="F510" i="133" a="1"/>
  <c r="F510" i="133" s="1"/>
  <c r="L510" i="133" a="1"/>
  <c r="L510" i="133" s="1"/>
  <c r="H504" i="137" a="1"/>
  <c r="H504" i="137" s="1"/>
  <c r="K504" i="137" a="1"/>
  <c r="K504" i="137" s="1"/>
  <c r="G504" i="137" a="1"/>
  <c r="G504" i="137" s="1"/>
  <c r="K510" i="128" a="1"/>
  <c r="K510" i="128" s="1"/>
  <c r="H503" i="141" a="1"/>
  <c r="H503" i="141" s="1"/>
  <c r="I503" i="141" a="1"/>
  <c r="I503" i="141" s="1"/>
  <c r="C523" i="141"/>
  <c r="G503" i="141" a="1"/>
  <c r="G503" i="141" s="1"/>
  <c r="L503" i="141" a="1"/>
  <c r="L503" i="141" s="1"/>
  <c r="K503" i="141" a="1"/>
  <c r="K503" i="141" s="1"/>
  <c r="J503" i="141" a="1"/>
  <c r="J503" i="141" s="1"/>
  <c r="M511" i="139" a="1"/>
  <c r="M511" i="139" s="1"/>
  <c r="I511" i="139" a="1"/>
  <c r="I511" i="139" s="1"/>
  <c r="L502" i="133" a="1"/>
  <c r="L502" i="133" s="1"/>
  <c r="I502" i="133" a="1"/>
  <c r="I502" i="133" s="1"/>
  <c r="F504" i="135" a="1"/>
  <c r="F504" i="135" s="1"/>
  <c r="F501" i="137" a="1"/>
  <c r="F501" i="137" s="1"/>
  <c r="J501" i="137" a="1"/>
  <c r="J501" i="137" s="1"/>
  <c r="G505" i="137" a="1"/>
  <c r="G505" i="137" s="1"/>
  <c r="L505" i="137" a="1"/>
  <c r="L505" i="137" s="1"/>
  <c r="F505" i="137" a="1"/>
  <c r="F505" i="137" s="1"/>
  <c r="M505" i="137" a="1"/>
  <c r="M505" i="137" s="1"/>
  <c r="G511" i="139" a="1"/>
  <c r="G511" i="139" s="1"/>
  <c r="J506" i="135" a="1"/>
  <c r="J506" i="135" s="1"/>
  <c r="F506" i="135" a="1"/>
  <c r="F506" i="135" s="1"/>
  <c r="C526" i="135"/>
  <c r="I503" i="143" a="1"/>
  <c r="I503" i="143" s="1"/>
  <c r="M503" i="143" a="1"/>
  <c r="M503" i="143" s="1"/>
  <c r="G503" i="143" a="1"/>
  <c r="G503" i="143" s="1"/>
  <c r="F503" i="135" a="1"/>
  <c r="F503" i="135" s="1"/>
  <c r="L503" i="135" a="1"/>
  <c r="L503" i="135" s="1"/>
  <c r="J503" i="135" a="1"/>
  <c r="J503" i="135" s="1"/>
  <c r="M503" i="139" a="1"/>
  <c r="M503" i="139" s="1"/>
  <c r="I503" i="139" a="1"/>
  <c r="I503" i="139" s="1"/>
  <c r="G503" i="139" a="1"/>
  <c r="G503" i="139" s="1"/>
  <c r="G509" i="143" a="1"/>
  <c r="G509" i="143" s="1"/>
  <c r="I509" i="143" a="1"/>
  <c r="I509" i="143" s="1"/>
  <c r="M509" i="143" a="1"/>
  <c r="M509" i="143" s="1"/>
  <c r="L499" i="151" a="1"/>
  <c r="L499" i="151" s="1"/>
  <c r="K499" i="151" a="1"/>
  <c r="K499" i="151" s="1"/>
  <c r="J499" i="151" a="1"/>
  <c r="J499" i="151" s="1"/>
  <c r="G499" i="151" a="1"/>
  <c r="G499" i="151" s="1"/>
  <c r="H505" i="135" a="1"/>
  <c r="H505" i="135" s="1"/>
  <c r="M505" i="135" a="1"/>
  <c r="M505" i="135" s="1"/>
  <c r="H505" i="141" a="1"/>
  <c r="H505" i="141" s="1"/>
  <c r="C525" i="141"/>
  <c r="J505" i="141" a="1"/>
  <c r="J505" i="141" s="1"/>
  <c r="G505" i="141" a="1"/>
  <c r="G505" i="141" s="1"/>
  <c r="M505" i="141" a="1"/>
  <c r="M505" i="141" s="1"/>
  <c r="F505" i="141" a="1"/>
  <c r="F505" i="141" s="1"/>
  <c r="M505" i="143" a="1"/>
  <c r="M505" i="143" s="1"/>
  <c r="I506" i="154" a="1"/>
  <c r="I506" i="154" s="1"/>
  <c r="M506" i="154" a="1"/>
  <c r="M506" i="154" s="1"/>
  <c r="G506" i="154" a="1"/>
  <c r="G506" i="154" s="1"/>
  <c r="J521" i="145" a="1"/>
  <c r="J521" i="145" s="1"/>
  <c r="F521" i="145" a="1"/>
  <c r="F521" i="145" s="1"/>
  <c r="I521" i="145" a="1"/>
  <c r="I521" i="145" s="1"/>
  <c r="K521" i="145" a="1"/>
  <c r="K521" i="145" s="1"/>
  <c r="G503" i="151" a="1"/>
  <c r="G503" i="151" s="1"/>
  <c r="H503" i="151" a="1"/>
  <c r="H503" i="151" s="1"/>
  <c r="L503" i="151" a="1"/>
  <c r="L503" i="151" s="1"/>
  <c r="M506" i="147" a="1"/>
  <c r="M506" i="147" s="1"/>
  <c r="H506" i="147" a="1"/>
  <c r="H506" i="147" s="1"/>
  <c r="L506" i="147" a="1"/>
  <c r="L506" i="147" s="1"/>
  <c r="J506" i="147" a="1"/>
  <c r="J506" i="147" s="1"/>
  <c r="I506" i="147" a="1"/>
  <c r="I506" i="147" s="1"/>
  <c r="C526" i="147"/>
  <c r="K506" i="147" a="1"/>
  <c r="K506" i="147" s="1"/>
  <c r="G510" i="145" a="1"/>
  <c r="G510" i="145" s="1"/>
  <c r="F510" i="145" a="1"/>
  <c r="F510" i="145" s="1"/>
  <c r="L510" i="145" a="1"/>
  <c r="L510" i="145" s="1"/>
  <c r="H510" i="145" a="1"/>
  <c r="H510" i="145" s="1"/>
  <c r="M510" i="145" a="1"/>
  <c r="M510" i="145" s="1"/>
  <c r="J510" i="145" a="1"/>
  <c r="J510" i="145" s="1"/>
  <c r="I510" i="145" a="1"/>
  <c r="I510" i="145" s="1"/>
  <c r="L527" i="141" a="1"/>
  <c r="L527" i="141" s="1"/>
  <c r="G507" i="143" a="1"/>
  <c r="G507" i="143" s="1"/>
  <c r="I507" i="143" a="1"/>
  <c r="I507" i="143" s="1"/>
  <c r="M501" i="147" a="1"/>
  <c r="M501" i="147" s="1"/>
  <c r="G501" i="147" a="1"/>
  <c r="G501" i="147" s="1"/>
  <c r="L501" i="147" a="1"/>
  <c r="L501" i="147" s="1"/>
  <c r="C521" i="147"/>
  <c r="H501" i="147" a="1"/>
  <c r="H501" i="147" s="1"/>
  <c r="J501" i="147" a="1"/>
  <c r="J501" i="147" s="1"/>
  <c r="F501" i="147" a="1"/>
  <c r="F501" i="147" s="1"/>
  <c r="I501" i="147" a="1"/>
  <c r="I501" i="147" s="1"/>
  <c r="G503" i="147" a="1"/>
  <c r="G503" i="147" s="1"/>
  <c r="H503" i="147" a="1"/>
  <c r="H503" i="147" s="1"/>
  <c r="M503" i="147" a="1"/>
  <c r="M503" i="147" s="1"/>
  <c r="L503" i="147" a="1"/>
  <c r="L503" i="147" s="1"/>
  <c r="K503" i="147" a="1"/>
  <c r="K503" i="147" s="1"/>
  <c r="I503" i="147" a="1"/>
  <c r="I503" i="147" s="1"/>
  <c r="C523" i="147"/>
  <c r="H501" i="151" a="1"/>
  <c r="H501" i="151" s="1"/>
  <c r="F501" i="151" a="1"/>
  <c r="F501" i="151" s="1"/>
  <c r="M509" i="151" a="1"/>
  <c r="M509" i="151" s="1"/>
  <c r="G509" i="151" a="1"/>
  <c r="G509" i="151" s="1"/>
  <c r="F509" i="151" a="1"/>
  <c r="F509" i="151" s="1"/>
  <c r="L509" i="151" a="1"/>
  <c r="L509" i="151" s="1"/>
  <c r="I509" i="151" a="1"/>
  <c r="I509" i="151" s="1"/>
  <c r="H509" i="151" a="1"/>
  <c r="H509" i="151" s="1"/>
  <c r="C529" i="151"/>
  <c r="K509" i="151" a="1"/>
  <c r="K509" i="151" s="1"/>
  <c r="J509" i="151" a="1"/>
  <c r="J509" i="151" s="1"/>
  <c r="M502" i="154" a="1"/>
  <c r="M502" i="154" s="1"/>
  <c r="I502" i="154" a="1"/>
  <c r="I502" i="154" s="1"/>
  <c r="G502" i="154" a="1"/>
  <c r="G502" i="154" s="1"/>
  <c r="K506" i="141" a="1"/>
  <c r="K506" i="141" s="1"/>
  <c r="C526" i="141"/>
  <c r="G506" i="141" a="1"/>
  <c r="G506" i="141" s="1"/>
  <c r="H507" i="141" a="1"/>
  <c r="H507" i="141" s="1"/>
  <c r="F507" i="141" a="1"/>
  <c r="F507" i="141" s="1"/>
  <c r="I507" i="141" a="1"/>
  <c r="I507" i="141" s="1"/>
  <c r="C519" i="145"/>
  <c r="J499" i="145" a="1"/>
  <c r="J499" i="145" s="1"/>
  <c r="L499" i="145" a="1"/>
  <c r="L499" i="145" s="1"/>
  <c r="I499" i="145" a="1"/>
  <c r="I499" i="145" s="1"/>
  <c r="H499" i="145" a="1"/>
  <c r="H499" i="145" s="1"/>
  <c r="L500" i="145" a="1"/>
  <c r="L500" i="145" s="1"/>
  <c r="J500" i="145" a="1"/>
  <c r="J500" i="145" s="1"/>
  <c r="I500" i="145" a="1"/>
  <c r="I500" i="145" s="1"/>
  <c r="H500" i="145" a="1"/>
  <c r="H500" i="145" s="1"/>
  <c r="G500" i="145" a="1"/>
  <c r="G500" i="145" s="1"/>
  <c r="F500" i="145" a="1"/>
  <c r="F500" i="145" s="1"/>
  <c r="H529" i="145" a="1"/>
  <c r="H529" i="145" s="1"/>
  <c r="J529" i="145" a="1"/>
  <c r="J529" i="145" s="1"/>
  <c r="G510" i="154" a="1"/>
  <c r="G510" i="154" s="1"/>
  <c r="F510" i="154" a="1"/>
  <c r="F510" i="154" s="1"/>
  <c r="I510" i="154" a="1"/>
  <c r="I510" i="154" s="1"/>
  <c r="J510" i="154" a="1"/>
  <c r="J510" i="154" s="1"/>
  <c r="M510" i="154" a="1"/>
  <c r="M510" i="154" s="1"/>
  <c r="L510" i="154" a="1"/>
  <c r="L510" i="154" s="1"/>
  <c r="C530" i="154"/>
  <c r="J509" i="141" a="1"/>
  <c r="J509" i="141" s="1"/>
  <c r="C529" i="141"/>
  <c r="H509" i="141" a="1"/>
  <c r="H509" i="141" s="1"/>
  <c r="I509" i="141" a="1"/>
  <c r="I509" i="141" s="1"/>
  <c r="H505" i="147" a="1"/>
  <c r="H505" i="147" s="1"/>
  <c r="J505" i="147" a="1"/>
  <c r="J505" i="147" s="1"/>
  <c r="L505" i="147" a="1"/>
  <c r="L505" i="147" s="1"/>
  <c r="I505" i="147" a="1"/>
  <c r="I505" i="147" s="1"/>
  <c r="G505" i="147" a="1"/>
  <c r="G505" i="147" s="1"/>
  <c r="F505" i="147" a="1"/>
  <c r="F505" i="147" s="1"/>
  <c r="J527" i="141" a="1"/>
  <c r="J527" i="141" s="1"/>
  <c r="G527" i="141" a="1"/>
  <c r="G527" i="141" s="1"/>
  <c r="K527" i="141" a="1"/>
  <c r="K527" i="141" s="1"/>
  <c r="F531" i="145" a="1"/>
  <c r="F531" i="145" s="1"/>
  <c r="H531" i="145" a="1"/>
  <c r="H531" i="145" s="1"/>
  <c r="J510" i="137" a="1"/>
  <c r="J510" i="137" s="1"/>
  <c r="C530" i="137"/>
  <c r="G500" i="139" a="1"/>
  <c r="G500" i="139" s="1"/>
  <c r="G501" i="141" a="1"/>
  <c r="G501" i="141" s="1"/>
  <c r="K501" i="141" a="1"/>
  <c r="K501" i="141" s="1"/>
  <c r="M501" i="141" a="1"/>
  <c r="M501" i="141" s="1"/>
  <c r="F509" i="141" a="1"/>
  <c r="F509" i="141" s="1"/>
  <c r="G508" i="143" a="1"/>
  <c r="G508" i="143" s="1"/>
  <c r="M508" i="143" a="1"/>
  <c r="M508" i="143" s="1"/>
  <c r="M505" i="145" a="1"/>
  <c r="M505" i="145" s="1"/>
  <c r="C525" i="145"/>
  <c r="K505" i="145" a="1"/>
  <c r="K505" i="145" s="1"/>
  <c r="H505" i="145" a="1"/>
  <c r="H505" i="145" s="1"/>
  <c r="G505" i="145" a="1"/>
  <c r="G505" i="145" s="1"/>
  <c r="L507" i="145" a="1"/>
  <c r="L507" i="145" s="1"/>
  <c r="F507" i="145" a="1"/>
  <c r="F507" i="145" s="1"/>
  <c r="M507" i="145" a="1"/>
  <c r="M507" i="145" s="1"/>
  <c r="G507" i="145" a="1"/>
  <c r="G507" i="145" s="1"/>
  <c r="K507" i="145" a="1"/>
  <c r="K507" i="145" s="1"/>
  <c r="C527" i="145"/>
  <c r="J511" i="145" a="1"/>
  <c r="J511" i="145" s="1"/>
  <c r="I511" i="145" a="1"/>
  <c r="I511" i="145" s="1"/>
  <c r="M511" i="145" a="1"/>
  <c r="M511" i="145" s="1"/>
  <c r="F511" i="145" a="1"/>
  <c r="F511" i="145" s="1"/>
  <c r="K511" i="145" a="1"/>
  <c r="K511" i="145" s="1"/>
  <c r="J500" i="147" a="1"/>
  <c r="J500" i="147" s="1"/>
  <c r="C520" i="147"/>
  <c r="H500" i="147" a="1"/>
  <c r="H500" i="147" s="1"/>
  <c r="G500" i="147" a="1"/>
  <c r="G500" i="147" s="1"/>
  <c r="F500" i="147" a="1"/>
  <c r="F500" i="147" s="1"/>
  <c r="K500" i="147" a="1"/>
  <c r="K500" i="147" s="1"/>
  <c r="J503" i="147" a="1"/>
  <c r="J503" i="147" s="1"/>
  <c r="K505" i="147" a="1"/>
  <c r="K505" i="147" s="1"/>
  <c r="J503" i="145" a="1"/>
  <c r="J503" i="145" s="1"/>
  <c r="I503" i="145" a="1"/>
  <c r="I503" i="145" s="1"/>
  <c r="M503" i="145" a="1"/>
  <c r="M503" i="145" s="1"/>
  <c r="J524" i="145" a="1"/>
  <c r="J524" i="145" s="1"/>
  <c r="M524" i="145" a="1"/>
  <c r="M524" i="145" s="1"/>
  <c r="G524" i="145" a="1"/>
  <c r="G524" i="145" s="1"/>
  <c r="J509" i="145" a="1"/>
  <c r="J509" i="145" s="1"/>
  <c r="I509" i="145" a="1"/>
  <c r="I509" i="145" s="1"/>
  <c r="K509" i="145" a="1"/>
  <c r="K509" i="145" s="1"/>
  <c r="C523" i="145"/>
  <c r="I502" i="147" a="1"/>
  <c r="I502" i="147" s="1"/>
  <c r="M502" i="147" a="1"/>
  <c r="M502" i="147" s="1"/>
  <c r="H502" i="147" a="1"/>
  <c r="H502" i="147" s="1"/>
  <c r="G502" i="147" a="1"/>
  <c r="G502" i="147" s="1"/>
  <c r="J507" i="147" a="1"/>
  <c r="J507" i="147" s="1"/>
  <c r="L507" i="147" a="1"/>
  <c r="L507" i="147" s="1"/>
  <c r="K507" i="147" a="1"/>
  <c r="K507" i="147" s="1"/>
  <c r="H507" i="147" a="1"/>
  <c r="H507" i="147" s="1"/>
  <c r="F531" i="147" a="1"/>
  <c r="F531" i="147" s="1"/>
  <c r="K531" i="147" a="1"/>
  <c r="K531" i="147" s="1"/>
  <c r="F504" i="151" a="1"/>
  <c r="F504" i="151" s="1"/>
  <c r="L504" i="151" a="1"/>
  <c r="L504" i="151" s="1"/>
  <c r="J504" i="151" a="1"/>
  <c r="J504" i="151" s="1"/>
  <c r="J510" i="151" a="1"/>
  <c r="J510" i="151" s="1"/>
  <c r="I510" i="151" a="1"/>
  <c r="I510" i="151" s="1"/>
  <c r="G510" i="151" a="1"/>
  <c r="G510" i="151" s="1"/>
  <c r="H510" i="151" a="1"/>
  <c r="H510" i="151" s="1"/>
  <c r="L510" i="151" a="1"/>
  <c r="L510" i="151" s="1"/>
  <c r="K510" i="151" a="1"/>
  <c r="K510" i="151" s="1"/>
  <c r="G508" i="154" a="1"/>
  <c r="G508" i="154" s="1"/>
  <c r="J508" i="154" a="1"/>
  <c r="J508" i="154" s="1"/>
  <c r="I508" i="154" a="1"/>
  <c r="I508" i="154" s="1"/>
  <c r="H508" i="154" a="1"/>
  <c r="H508" i="154" s="1"/>
  <c r="F508" i="154" a="1"/>
  <c r="F508" i="154" s="1"/>
  <c r="M508" i="154" a="1"/>
  <c r="M508" i="154" s="1"/>
  <c r="K508" i="154" a="1"/>
  <c r="K508" i="154" s="1"/>
  <c r="F510" i="151" a="1"/>
  <c r="F510" i="151" s="1"/>
  <c r="L508" i="154" a="1"/>
  <c r="L508" i="154" s="1"/>
  <c r="C527" i="151"/>
  <c r="H507" i="151" a="1"/>
  <c r="H507" i="151" s="1"/>
  <c r="G507" i="151" a="1"/>
  <c r="G507" i="151" s="1"/>
  <c r="M507" i="151" a="1"/>
  <c r="M507" i="151" s="1"/>
  <c r="J507" i="151" a="1"/>
  <c r="J507" i="151" s="1"/>
  <c r="I505" i="154" a="1"/>
  <c r="I505" i="154" s="1"/>
  <c r="C520" i="141"/>
  <c r="L500" i="141" a="1"/>
  <c r="L500" i="141" s="1"/>
  <c r="G502" i="151" a="1"/>
  <c r="G502" i="151" s="1"/>
  <c r="J502" i="151" a="1"/>
  <c r="J502" i="151" s="1"/>
  <c r="L502" i="151" a="1"/>
  <c r="L502" i="151" s="1"/>
  <c r="I502" i="151" a="1"/>
  <c r="I502" i="151" s="1"/>
  <c r="J507" i="154" a="1"/>
  <c r="J507" i="154" s="1"/>
  <c r="I507" i="154" a="1"/>
  <c r="I507" i="154" s="1"/>
  <c r="L507" i="154" a="1"/>
  <c r="L507" i="154" s="1"/>
  <c r="K507" i="154" a="1"/>
  <c r="K507" i="154" s="1"/>
  <c r="C527" i="154"/>
  <c r="H507" i="154" a="1"/>
  <c r="H507" i="154" s="1"/>
  <c r="F507" i="154" a="1"/>
  <c r="F507" i="154" s="1"/>
  <c r="M500" i="141" a="1"/>
  <c r="M500" i="141" s="1"/>
  <c r="I511" i="141" a="1"/>
  <c r="I511" i="141" s="1"/>
  <c r="H511" i="141" a="1"/>
  <c r="H511" i="141" s="1"/>
  <c r="L511" i="141" a="1"/>
  <c r="L511" i="141" s="1"/>
  <c r="M511" i="147" a="1"/>
  <c r="M511" i="147" s="1"/>
  <c r="G511" i="147" a="1"/>
  <c r="G511" i="147" s="1"/>
  <c r="J511" i="147" a="1"/>
  <c r="J511" i="147" s="1"/>
  <c r="I511" i="147" a="1"/>
  <c r="I511" i="147" s="1"/>
  <c r="L499" i="149" a="1"/>
  <c r="L499" i="149" s="1"/>
  <c r="F499" i="149" a="1"/>
  <c r="F499" i="149" s="1"/>
  <c r="M499" i="141" a="1"/>
  <c r="M499" i="141" s="1"/>
  <c r="F499" i="141" a="1"/>
  <c r="F499" i="141" s="1"/>
  <c r="M508" i="141" a="1"/>
  <c r="M508" i="141" s="1"/>
  <c r="G508" i="141" a="1"/>
  <c r="G508" i="141" s="1"/>
  <c r="K508" i="141" a="1"/>
  <c r="K508" i="141" s="1"/>
  <c r="J508" i="151" a="1"/>
  <c r="J508" i="151" s="1"/>
  <c r="L508" i="151" a="1"/>
  <c r="L508" i="151" s="1"/>
  <c r="C528" i="151"/>
  <c r="K508" i="151" a="1"/>
  <c r="K508" i="151" s="1"/>
  <c r="H508" i="151" a="1"/>
  <c r="H508" i="151" s="1"/>
  <c r="M508" i="145" a="1"/>
  <c r="M508" i="145" s="1"/>
  <c r="H508" i="145" a="1"/>
  <c r="H508" i="145" s="1"/>
  <c r="K508" i="145" a="1"/>
  <c r="K508" i="145" s="1"/>
  <c r="M511" i="154" a="1"/>
  <c r="M511" i="154" s="1"/>
  <c r="L510" i="147" a="1"/>
  <c r="L510" i="147" s="1"/>
  <c r="C531" i="154"/>
  <c r="K509" i="154" a="1"/>
  <c r="K509" i="154" s="1"/>
  <c r="M529" i="118" a="1"/>
  <c r="M529" i="118" s="1"/>
  <c r="L529" i="118" a="1"/>
  <c r="L529" i="118" s="1"/>
  <c r="G529" i="118" a="1"/>
  <c r="G529" i="118" s="1"/>
  <c r="I529" i="118" a="1"/>
  <c r="I529" i="118" s="1"/>
  <c r="F529" i="118" a="1"/>
  <c r="F529" i="118" s="1"/>
  <c r="H529" i="118" a="1"/>
  <c r="H529" i="118" s="1"/>
  <c r="J529" i="118" a="1"/>
  <c r="J529" i="118" s="1"/>
  <c r="K529" i="118" a="1"/>
  <c r="K529" i="118" s="1"/>
  <c r="N521" i="118"/>
  <c r="N519" i="114"/>
  <c r="N500" i="122"/>
  <c r="I527" i="108" a="1"/>
  <c r="I527" i="108" s="1"/>
  <c r="N508" i="124"/>
  <c r="K522" i="116" a="1"/>
  <c r="K522" i="116" s="1"/>
  <c r="F522" i="116" a="1"/>
  <c r="F522" i="116" s="1"/>
  <c r="G522" i="116" a="1"/>
  <c r="G522" i="116" s="1"/>
  <c r="I522" i="116" a="1"/>
  <c r="I522" i="116" s="1"/>
  <c r="F527" i="108" a="1"/>
  <c r="F527" i="108" s="1"/>
  <c r="K521" i="116" a="1"/>
  <c r="K521" i="116" s="1"/>
  <c r="N508" i="116"/>
  <c r="N520" i="118"/>
  <c r="N526" i="116"/>
  <c r="J527" i="110" a="1"/>
  <c r="J527" i="110" s="1"/>
  <c r="G527" i="110" a="1"/>
  <c r="G527" i="110" s="1"/>
  <c r="F527" i="110" a="1"/>
  <c r="F527" i="110" s="1"/>
  <c r="G530" i="112" a="1"/>
  <c r="G530" i="112" s="1"/>
  <c r="H530" i="112" a="1"/>
  <c r="H530" i="112" s="1"/>
  <c r="F530" i="112" a="1"/>
  <c r="F530" i="112" s="1"/>
  <c r="M530" i="112" a="1"/>
  <c r="M530" i="112" s="1"/>
  <c r="H506" i="110" a="1"/>
  <c r="H506" i="110" s="1"/>
  <c r="K506" i="110" a="1"/>
  <c r="K506" i="110" s="1"/>
  <c r="I506" i="110" a="1"/>
  <c r="I506" i="110" s="1"/>
  <c r="G506" i="110" a="1"/>
  <c r="G506" i="110" s="1"/>
  <c r="M506" i="110" a="1"/>
  <c r="M506" i="110" s="1"/>
  <c r="F506" i="110" a="1"/>
  <c r="F506" i="110" s="1"/>
  <c r="C526" i="110"/>
  <c r="L506" i="110" a="1"/>
  <c r="L506" i="110" s="1"/>
  <c r="J506" i="110" a="1"/>
  <c r="J506" i="110" s="1"/>
  <c r="N520" i="114"/>
  <c r="N523" i="118"/>
  <c r="J526" i="114" a="1"/>
  <c r="J526" i="114" s="1"/>
  <c r="H526" i="114" a="1"/>
  <c r="H526" i="114" s="1"/>
  <c r="F526" i="114" a="1"/>
  <c r="F526" i="114" s="1"/>
  <c r="N521" i="122"/>
  <c r="J530" i="110" a="1"/>
  <c r="J530" i="110" s="1"/>
  <c r="G530" i="110" a="1"/>
  <c r="G530" i="110" s="1"/>
  <c r="I530" i="110" a="1"/>
  <c r="I530" i="110" s="1"/>
  <c r="M530" i="110" a="1"/>
  <c r="M530" i="110" s="1"/>
  <c r="L529" i="110" a="1"/>
  <c r="L529" i="110" s="1"/>
  <c r="J529" i="110" a="1"/>
  <c r="J529" i="110" s="1"/>
  <c r="L525" i="116" a="1"/>
  <c r="L525" i="116" s="1"/>
  <c r="K525" i="116" a="1"/>
  <c r="K525" i="116" s="1"/>
  <c r="G525" i="116" a="1"/>
  <c r="G525" i="116" s="1"/>
  <c r="I525" i="116" a="1"/>
  <c r="I525" i="116" s="1"/>
  <c r="H525" i="116" a="1"/>
  <c r="H525" i="116" s="1"/>
  <c r="N509" i="124"/>
  <c r="K524" i="120" a="1"/>
  <c r="K524" i="120" s="1"/>
  <c r="F524" i="120" a="1"/>
  <c r="F524" i="120" s="1"/>
  <c r="I524" i="120" a="1"/>
  <c r="I524" i="120" s="1"/>
  <c r="L524" i="120" a="1"/>
  <c r="L524" i="120" s="1"/>
  <c r="J524" i="120" a="1"/>
  <c r="J524" i="120" s="1"/>
  <c r="H524" i="120" a="1"/>
  <c r="H524" i="120" s="1"/>
  <c r="G524" i="120" a="1"/>
  <c r="G524" i="120" s="1"/>
  <c r="F521" i="116" a="1"/>
  <c r="F521" i="116" s="1"/>
  <c r="H521" i="116" a="1"/>
  <c r="H521" i="116" s="1"/>
  <c r="J521" i="116" a="1"/>
  <c r="J521" i="116" s="1"/>
  <c r="N505" i="116"/>
  <c r="E41" i="115" s="1"/>
  <c r="G41" i="115" s="1"/>
  <c r="N499" i="124"/>
  <c r="H526" i="108" a="1"/>
  <c r="H526" i="108" s="1"/>
  <c r="F526" i="108" a="1"/>
  <c r="F526" i="108" s="1"/>
  <c r="M526" i="108" a="1"/>
  <c r="M526" i="108" s="1"/>
  <c r="I526" i="108" a="1"/>
  <c r="I526" i="108" s="1"/>
  <c r="K526" i="108" a="1"/>
  <c r="K526" i="108" s="1"/>
  <c r="N505" i="114"/>
  <c r="E41" i="113" s="1"/>
  <c r="G41" i="113" s="1"/>
  <c r="H522" i="124" a="1"/>
  <c r="H522" i="124" s="1"/>
  <c r="F522" i="124" a="1"/>
  <c r="F522" i="124" s="1"/>
  <c r="M522" i="124" a="1"/>
  <c r="M522" i="124" s="1"/>
  <c r="L522" i="124" a="1"/>
  <c r="L522" i="124" s="1"/>
  <c r="J522" i="124" a="1"/>
  <c r="J522" i="124" s="1"/>
  <c r="I522" i="124" a="1"/>
  <c r="I522" i="124" s="1"/>
  <c r="G509" i="118" a="1"/>
  <c r="G509" i="118" s="1"/>
  <c r="F509" i="118" a="1"/>
  <c r="F509" i="118" s="1"/>
  <c r="L509" i="118" a="1"/>
  <c r="L509" i="118" s="1"/>
  <c r="K509" i="118" a="1"/>
  <c r="K509" i="118" s="1"/>
  <c r="I509" i="118" a="1"/>
  <c r="I509" i="118" s="1"/>
  <c r="M509" i="118" a="1"/>
  <c r="M509" i="118" s="1"/>
  <c r="J509" i="118" a="1"/>
  <c r="J509" i="118" s="1"/>
  <c r="H509" i="118" a="1"/>
  <c r="H509" i="118" s="1"/>
  <c r="N522" i="114"/>
  <c r="G521" i="116" a="1"/>
  <c r="G521" i="116" s="1"/>
  <c r="F524" i="114" a="1"/>
  <c r="F524" i="114" s="1"/>
  <c r="M524" i="114" a="1"/>
  <c r="M524" i="114" s="1"/>
  <c r="G524" i="114" a="1"/>
  <c r="G524" i="114" s="1"/>
  <c r="L523" i="122" a="1"/>
  <c r="L523" i="122" s="1"/>
  <c r="I523" i="122" a="1"/>
  <c r="I523" i="122" s="1"/>
  <c r="J523" i="122" a="1"/>
  <c r="J523" i="122" s="1"/>
  <c r="G523" i="122" a="1"/>
  <c r="G523" i="122" s="1"/>
  <c r="F523" i="122" a="1"/>
  <c r="F523" i="122" s="1"/>
  <c r="G526" i="108" a="1"/>
  <c r="G526" i="108" s="1"/>
  <c r="N521" i="124"/>
  <c r="M520" i="108" a="1"/>
  <c r="M520" i="108" s="1"/>
  <c r="J526" i="108" a="1"/>
  <c r="J526" i="108" s="1"/>
  <c r="I521" i="116" a="1"/>
  <c r="I521" i="116" s="1"/>
  <c r="G522" i="124" a="1"/>
  <c r="G522" i="124" s="1"/>
  <c r="M523" i="108" a="1"/>
  <c r="M523" i="108" s="1"/>
  <c r="K523" i="108" a="1"/>
  <c r="K523" i="108" s="1"/>
  <c r="I523" i="108" a="1"/>
  <c r="I523" i="108" s="1"/>
  <c r="M528" i="112" a="1"/>
  <c r="M528" i="112" s="1"/>
  <c r="H528" i="112" a="1"/>
  <c r="H528" i="112" s="1"/>
  <c r="M510" i="122" a="1"/>
  <c r="M510" i="122" s="1"/>
  <c r="G510" i="122" a="1"/>
  <c r="G510" i="122" s="1"/>
  <c r="C530" i="122"/>
  <c r="H510" i="122" a="1"/>
  <c r="H510" i="122" s="1"/>
  <c r="J510" i="122" a="1"/>
  <c r="J510" i="122" s="1"/>
  <c r="K510" i="122" a="1"/>
  <c r="K510" i="122" s="1"/>
  <c r="L510" i="122" a="1"/>
  <c r="L510" i="122" s="1"/>
  <c r="I510" i="122" a="1"/>
  <c r="I510" i="122" s="1"/>
  <c r="F510" i="122" a="1"/>
  <c r="F510" i="122" s="1"/>
  <c r="M527" i="124" a="1"/>
  <c r="M527" i="124" s="1"/>
  <c r="H527" i="124" a="1"/>
  <c r="H527" i="124" s="1"/>
  <c r="K527" i="124" a="1"/>
  <c r="K527" i="124" s="1"/>
  <c r="I499" i="110" a="1"/>
  <c r="I499" i="110" s="1"/>
  <c r="G499" i="110" a="1"/>
  <c r="G499" i="110" s="1"/>
  <c r="H499" i="110" a="1"/>
  <c r="H499" i="110" s="1"/>
  <c r="C519" i="110"/>
  <c r="J499" i="110" a="1"/>
  <c r="J499" i="110" s="1"/>
  <c r="M499" i="110" a="1"/>
  <c r="M499" i="110" s="1"/>
  <c r="L499" i="110" a="1"/>
  <c r="L499" i="110" s="1"/>
  <c r="F499" i="110" a="1"/>
  <c r="F499" i="110" s="1"/>
  <c r="C527" i="118"/>
  <c r="J507" i="118" a="1"/>
  <c r="J507" i="118" s="1"/>
  <c r="I507" i="118" a="1"/>
  <c r="I507" i="118" s="1"/>
  <c r="L507" i="118" a="1"/>
  <c r="L507" i="118" s="1"/>
  <c r="H507" i="118" a="1"/>
  <c r="H507" i="118" s="1"/>
  <c r="G507" i="118" a="1"/>
  <c r="G507" i="118" s="1"/>
  <c r="K507" i="118" a="1"/>
  <c r="K507" i="118" s="1"/>
  <c r="M507" i="118" a="1"/>
  <c r="M507" i="118" s="1"/>
  <c r="K499" i="110" a="1"/>
  <c r="K499" i="110" s="1"/>
  <c r="N531" i="124"/>
  <c r="N501" i="124"/>
  <c r="I524" i="118" a="1"/>
  <c r="I524" i="118" s="1"/>
  <c r="L524" i="118" a="1"/>
  <c r="L524" i="118" s="1"/>
  <c r="K524" i="118" a="1"/>
  <c r="K524" i="118" s="1"/>
  <c r="M524" i="118" a="1"/>
  <c r="M524" i="118" s="1"/>
  <c r="J524" i="118" a="1"/>
  <c r="J524" i="118" s="1"/>
  <c r="G524" i="118" a="1"/>
  <c r="G524" i="118" s="1"/>
  <c r="F524" i="118" a="1"/>
  <c r="F524" i="118" s="1"/>
  <c r="N500" i="124"/>
  <c r="N511" i="124"/>
  <c r="F525" i="108" a="1"/>
  <c r="F525" i="108" s="1"/>
  <c r="J525" i="108" a="1"/>
  <c r="J525" i="108" s="1"/>
  <c r="M519" i="112" a="1"/>
  <c r="M519" i="112" s="1"/>
  <c r="K519" i="112" a="1"/>
  <c r="K519" i="112" s="1"/>
  <c r="J528" i="112" a="1"/>
  <c r="J528" i="112" s="1"/>
  <c r="L511" i="108" a="1"/>
  <c r="L511" i="108" s="1"/>
  <c r="J511" i="108" a="1"/>
  <c r="J511" i="108" s="1"/>
  <c r="M511" i="108" a="1"/>
  <c r="M511" i="108" s="1"/>
  <c r="H511" i="108" a="1"/>
  <c r="H511" i="108" s="1"/>
  <c r="H513" i="108" s="1"/>
  <c r="K511" i="108" a="1"/>
  <c r="K511" i="108" s="1"/>
  <c r="J509" i="112" a="1"/>
  <c r="J509" i="112" s="1"/>
  <c r="M509" i="112" a="1"/>
  <c r="M509" i="112" s="1"/>
  <c r="H509" i="112" a="1"/>
  <c r="H509" i="112" s="1"/>
  <c r="G509" i="112" a="1"/>
  <c r="G509" i="112" s="1"/>
  <c r="I509" i="112" a="1"/>
  <c r="I509" i="112" s="1"/>
  <c r="F509" i="112" a="1"/>
  <c r="F509" i="112" s="1"/>
  <c r="P9" i="108"/>
  <c r="P21" i="108"/>
  <c r="G504" i="112" a="1"/>
  <c r="G504" i="112" s="1"/>
  <c r="K504" i="112" a="1"/>
  <c r="K504" i="112" s="1"/>
  <c r="C524" i="112"/>
  <c r="J504" i="112" a="1"/>
  <c r="J504" i="112" s="1"/>
  <c r="I510" i="112" a="1"/>
  <c r="I510" i="112" s="1"/>
  <c r="G510" i="112" a="1"/>
  <c r="G510" i="112" s="1"/>
  <c r="K510" i="112" a="1"/>
  <c r="K510" i="112" s="1"/>
  <c r="H510" i="112" a="1"/>
  <c r="H510" i="112" s="1"/>
  <c r="F510" i="112" a="1"/>
  <c r="F510" i="112" s="1"/>
  <c r="L500" i="114" a="1"/>
  <c r="L500" i="114" s="1"/>
  <c r="H500" i="114" a="1"/>
  <c r="H500" i="114" s="1"/>
  <c r="M500" i="114" a="1"/>
  <c r="M500" i="114" s="1"/>
  <c r="L504" i="118" a="1"/>
  <c r="L504" i="118" s="1"/>
  <c r="I504" i="118" a="1"/>
  <c r="I504" i="118" s="1"/>
  <c r="G504" i="118" a="1"/>
  <c r="G504" i="118" s="1"/>
  <c r="F504" i="118" a="1"/>
  <c r="F504" i="118" s="1"/>
  <c r="M504" i="118" a="1"/>
  <c r="M504" i="118" s="1"/>
  <c r="J504" i="118" a="1"/>
  <c r="J504" i="118" s="1"/>
  <c r="H504" i="118" a="1"/>
  <c r="H504" i="118" s="1"/>
  <c r="H511" i="118" a="1"/>
  <c r="H511" i="118" s="1"/>
  <c r="F511" i="118" a="1"/>
  <c r="F511" i="118" s="1"/>
  <c r="C531" i="118"/>
  <c r="K511" i="118" a="1"/>
  <c r="K511" i="118" s="1"/>
  <c r="I511" i="118" a="1"/>
  <c r="I511" i="118" s="1"/>
  <c r="G511" i="118" a="1"/>
  <c r="G511" i="118" s="1"/>
  <c r="L511" i="118" a="1"/>
  <c r="L511" i="118" s="1"/>
  <c r="G503" i="122" a="1"/>
  <c r="G503" i="122" s="1"/>
  <c r="I503" i="122" a="1"/>
  <c r="I503" i="122" s="1"/>
  <c r="F503" i="122" a="1"/>
  <c r="F503" i="122" s="1"/>
  <c r="K503" i="122" a="1"/>
  <c r="K503" i="122" s="1"/>
  <c r="J503" i="122" a="1"/>
  <c r="J503" i="122" s="1"/>
  <c r="L503" i="122" a="1"/>
  <c r="L503" i="122" s="1"/>
  <c r="M503" i="122" a="1"/>
  <c r="M503" i="122" s="1"/>
  <c r="J505" i="122" a="1"/>
  <c r="J505" i="122" s="1"/>
  <c r="F505" i="122" a="1"/>
  <c r="F505" i="122" s="1"/>
  <c r="H505" i="122" a="1"/>
  <c r="H505" i="122" s="1"/>
  <c r="C525" i="122"/>
  <c r="G505" i="122" a="1"/>
  <c r="G505" i="122" s="1"/>
  <c r="L505" i="122" a="1"/>
  <c r="L505" i="122" s="1"/>
  <c r="M505" i="122" a="1"/>
  <c r="M505" i="122" s="1"/>
  <c r="I505" i="122" a="1"/>
  <c r="I505" i="122" s="1"/>
  <c r="I510" i="116" a="1"/>
  <c r="I510" i="116" s="1"/>
  <c r="F505" i="108" a="1"/>
  <c r="F505" i="108" s="1"/>
  <c r="N505" i="108" s="1"/>
  <c r="E41" i="107" s="1"/>
  <c r="G41" i="107" s="1"/>
  <c r="H503" i="110" a="1"/>
  <c r="H503" i="110" s="1"/>
  <c r="M503" i="110" a="1"/>
  <c r="M503" i="110" s="1"/>
  <c r="G503" i="110" a="1"/>
  <c r="G503" i="110" s="1"/>
  <c r="L503" i="110" a="1"/>
  <c r="L503" i="110" s="1"/>
  <c r="C523" i="110"/>
  <c r="K503" i="110" a="1"/>
  <c r="K503" i="110" s="1"/>
  <c r="J503" i="110" a="1"/>
  <c r="J503" i="110" s="1"/>
  <c r="F525" i="124" a="1"/>
  <c r="F525" i="124" s="1"/>
  <c r="L525" i="110" a="1"/>
  <c r="L525" i="110" s="1"/>
  <c r="H525" i="110" a="1"/>
  <c r="H525" i="110" s="1"/>
  <c r="J525" i="110" a="1"/>
  <c r="J525" i="110" s="1"/>
  <c r="F509" i="114" a="1"/>
  <c r="F509" i="114" s="1"/>
  <c r="J509" i="114" a="1"/>
  <c r="J509" i="114" s="1"/>
  <c r="G509" i="114" a="1"/>
  <c r="G509" i="114" s="1"/>
  <c r="K509" i="114" a="1"/>
  <c r="K509" i="114" s="1"/>
  <c r="N501" i="118"/>
  <c r="I524" i="122" a="1"/>
  <c r="I524" i="122" s="1"/>
  <c r="G524" i="122" a="1"/>
  <c r="G524" i="122" s="1"/>
  <c r="M524" i="122" a="1"/>
  <c r="M524" i="122" s="1"/>
  <c r="F522" i="112" a="1"/>
  <c r="F522" i="112" s="1"/>
  <c r="N522" i="112" s="1"/>
  <c r="I525" i="110" a="1"/>
  <c r="I525" i="110" s="1"/>
  <c r="H510" i="116" a="1"/>
  <c r="H510" i="116" s="1"/>
  <c r="H513" i="116" s="1"/>
  <c r="K510" i="116" a="1"/>
  <c r="K510" i="116" s="1"/>
  <c r="L505" i="110" a="1"/>
  <c r="L505" i="110" s="1"/>
  <c r="F505" i="110" a="1"/>
  <c r="F505" i="110" s="1"/>
  <c r="G505" i="110" a="1"/>
  <c r="G505" i="110" s="1"/>
  <c r="J505" i="110" a="1"/>
  <c r="J505" i="110" s="1"/>
  <c r="I505" i="110" a="1"/>
  <c r="I505" i="110" s="1"/>
  <c r="K505" i="110" a="1"/>
  <c r="K505" i="110" s="1"/>
  <c r="M505" i="110" a="1"/>
  <c r="M505" i="110" s="1"/>
  <c r="H505" i="110" a="1"/>
  <c r="H505" i="110" s="1"/>
  <c r="G509" i="110" a="1"/>
  <c r="G509" i="110" s="1"/>
  <c r="N509" i="110" s="1"/>
  <c r="J528" i="120" a="1"/>
  <c r="J528" i="120" s="1"/>
  <c r="G528" i="120" a="1"/>
  <c r="G528" i="120" s="1"/>
  <c r="H528" i="120" a="1"/>
  <c r="H528" i="120" s="1"/>
  <c r="F528" i="120" a="1"/>
  <c r="F528" i="120" s="1"/>
  <c r="K528" i="120" a="1"/>
  <c r="K528" i="120" s="1"/>
  <c r="L528" i="120" a="1"/>
  <c r="L528" i="120" s="1"/>
  <c r="K525" i="110" a="1"/>
  <c r="K525" i="110" s="1"/>
  <c r="I499" i="112" a="1"/>
  <c r="I499" i="112" s="1"/>
  <c r="M499" i="112" a="1"/>
  <c r="M499" i="112" s="1"/>
  <c r="K499" i="112" a="1"/>
  <c r="K499" i="112" s="1"/>
  <c r="H499" i="112" a="1"/>
  <c r="H499" i="112" s="1"/>
  <c r="F499" i="112" a="1"/>
  <c r="F499" i="112" s="1"/>
  <c r="J499" i="112" a="1"/>
  <c r="J499" i="112" s="1"/>
  <c r="G499" i="112" a="1"/>
  <c r="G499" i="112" s="1"/>
  <c r="L509" i="116" a="1"/>
  <c r="L509" i="116" s="1"/>
  <c r="L513" i="116" s="1"/>
  <c r="J509" i="116" a="1"/>
  <c r="J509" i="116" s="1"/>
  <c r="C529" i="116"/>
  <c r="F509" i="116" a="1"/>
  <c r="F509" i="116" s="1"/>
  <c r="I509" i="116" a="1"/>
  <c r="I509" i="116" s="1"/>
  <c r="C522" i="110"/>
  <c r="J502" i="110" a="1"/>
  <c r="J502" i="110" s="1"/>
  <c r="M502" i="110" a="1"/>
  <c r="M502" i="110" s="1"/>
  <c r="L502" i="110" a="1"/>
  <c r="L502" i="110" s="1"/>
  <c r="G502" i="110" a="1"/>
  <c r="G502" i="110" s="1"/>
  <c r="F502" i="110" a="1"/>
  <c r="F502" i="110" s="1"/>
  <c r="I502" i="110" a="1"/>
  <c r="I502" i="110" s="1"/>
  <c r="K522" i="122" a="1"/>
  <c r="K522" i="122" s="1"/>
  <c r="F522" i="122" a="1"/>
  <c r="F522" i="122" s="1"/>
  <c r="L522" i="122" a="1"/>
  <c r="L522" i="122" s="1"/>
  <c r="M522" i="122" a="1"/>
  <c r="M522" i="122" s="1"/>
  <c r="F524" i="110" a="1"/>
  <c r="F524" i="110" s="1"/>
  <c r="M524" i="110" a="1"/>
  <c r="M524" i="110" s="1"/>
  <c r="K524" i="110" a="1"/>
  <c r="K524" i="110" s="1"/>
  <c r="L507" i="114" a="1"/>
  <c r="L507" i="114" s="1"/>
  <c r="M507" i="114" a="1"/>
  <c r="M507" i="114" s="1"/>
  <c r="J507" i="114" a="1"/>
  <c r="J507" i="114" s="1"/>
  <c r="M500" i="116" a="1"/>
  <c r="M500" i="116" s="1"/>
  <c r="K500" i="116" a="1"/>
  <c r="K500" i="116" s="1"/>
  <c r="C520" i="116"/>
  <c r="I504" i="110" a="1"/>
  <c r="I504" i="110" s="1"/>
  <c r="H504" i="110" a="1"/>
  <c r="H504" i="110" s="1"/>
  <c r="K504" i="110" a="1"/>
  <c r="K504" i="110" s="1"/>
  <c r="J504" i="110" a="1"/>
  <c r="J504" i="110" s="1"/>
  <c r="G504" i="110" a="1"/>
  <c r="G504" i="110" s="1"/>
  <c r="M504" i="110" a="1"/>
  <c r="M504" i="110" s="1"/>
  <c r="J507" i="120" a="1"/>
  <c r="J507" i="120" s="1"/>
  <c r="C527" i="120"/>
  <c r="L507" i="120" a="1"/>
  <c r="L507" i="120" s="1"/>
  <c r="H507" i="120" a="1"/>
  <c r="H507" i="120" s="1"/>
  <c r="I507" i="120" a="1"/>
  <c r="I507" i="120" s="1"/>
  <c r="J501" i="108" a="1"/>
  <c r="J501" i="108" s="1"/>
  <c r="L501" i="108" a="1"/>
  <c r="L501" i="108" s="1"/>
  <c r="F504" i="110" a="1"/>
  <c r="F504" i="110" s="1"/>
  <c r="G511" i="110" a="1"/>
  <c r="G511" i="110" s="1"/>
  <c r="M511" i="110" a="1"/>
  <c r="M511" i="110" s="1"/>
  <c r="C531" i="110"/>
  <c r="H502" i="112" a="1"/>
  <c r="H502" i="112" s="1"/>
  <c r="J502" i="112" a="1"/>
  <c r="J502" i="112" s="1"/>
  <c r="L508" i="112" a="1"/>
  <c r="L508" i="112" s="1"/>
  <c r="G508" i="112" a="1"/>
  <c r="G508" i="112" s="1"/>
  <c r="H508" i="112" a="1"/>
  <c r="H508" i="112" s="1"/>
  <c r="I508" i="112" a="1"/>
  <c r="I508" i="112" s="1"/>
  <c r="F508" i="112" a="1"/>
  <c r="F508" i="112" s="1"/>
  <c r="M508" i="112" a="1"/>
  <c r="M508" i="112" s="1"/>
  <c r="I503" i="112" a="1"/>
  <c r="I503" i="112" s="1"/>
  <c r="J503" i="112" a="1"/>
  <c r="J503" i="112" s="1"/>
  <c r="F503" i="112" a="1"/>
  <c r="F503" i="112" s="1"/>
  <c r="L503" i="112" a="1"/>
  <c r="L503" i="112" s="1"/>
  <c r="M503" i="112" a="1"/>
  <c r="M503" i="112" s="1"/>
  <c r="M502" i="118" a="1"/>
  <c r="M502" i="118" s="1"/>
  <c r="F502" i="118" a="1"/>
  <c r="F502" i="118" s="1"/>
  <c r="J502" i="118" a="1"/>
  <c r="J502" i="118" s="1"/>
  <c r="K502" i="118" a="1"/>
  <c r="K502" i="118" s="1"/>
  <c r="H502" i="118" a="1"/>
  <c r="H502" i="118" s="1"/>
  <c r="I502" i="118" a="1"/>
  <c r="I502" i="118" s="1"/>
  <c r="C522" i="118"/>
  <c r="L508" i="120" a="1"/>
  <c r="L508" i="120" s="1"/>
  <c r="F508" i="120" a="1"/>
  <c r="F508" i="120" s="1"/>
  <c r="J508" i="120" a="1"/>
  <c r="J508" i="120" s="1"/>
  <c r="M526" i="120" a="1"/>
  <c r="M526" i="120" s="1"/>
  <c r="H526" i="120" a="1"/>
  <c r="H526" i="120" s="1"/>
  <c r="K526" i="120" a="1"/>
  <c r="K526" i="120" s="1"/>
  <c r="F526" i="120" a="1"/>
  <c r="F526" i="120" s="1"/>
  <c r="C521" i="112"/>
  <c r="F501" i="112" a="1"/>
  <c r="F501" i="112" s="1"/>
  <c r="I501" i="112" a="1"/>
  <c r="I501" i="112" s="1"/>
  <c r="L506" i="114" a="1"/>
  <c r="L506" i="114" s="1"/>
  <c r="K506" i="114" a="1"/>
  <c r="K506" i="114" s="1"/>
  <c r="F503" i="118" a="1"/>
  <c r="F503" i="118" s="1"/>
  <c r="J503" i="118" a="1"/>
  <c r="J503" i="118" s="1"/>
  <c r="I503" i="118" a="1"/>
  <c r="I503" i="118" s="1"/>
  <c r="K503" i="118" a="1"/>
  <c r="K503" i="118" s="1"/>
  <c r="M503" i="118" a="1"/>
  <c r="M503" i="118" s="1"/>
  <c r="G503" i="118" a="1"/>
  <c r="G503" i="118" s="1"/>
  <c r="H503" i="118" a="1"/>
  <c r="H503" i="118" s="1"/>
  <c r="F506" i="118" a="1"/>
  <c r="F506" i="118" s="1"/>
  <c r="G506" i="118" a="1"/>
  <c r="G506" i="118" s="1"/>
  <c r="I506" i="118" a="1"/>
  <c r="I506" i="118" s="1"/>
  <c r="I506" i="120" a="1"/>
  <c r="I506" i="120" s="1"/>
  <c r="L506" i="120" a="1"/>
  <c r="L506" i="120" s="1"/>
  <c r="J506" i="120" a="1"/>
  <c r="J506" i="120" s="1"/>
  <c r="G506" i="120" a="1"/>
  <c r="G506" i="120" s="1"/>
  <c r="F506" i="120" a="1"/>
  <c r="F506" i="120" s="1"/>
  <c r="M506" i="120" a="1"/>
  <c r="M506" i="120" s="1"/>
  <c r="K506" i="120" a="1"/>
  <c r="K506" i="120" s="1"/>
  <c r="J511" i="120" a="1"/>
  <c r="J511" i="120" s="1"/>
  <c r="M511" i="120" a="1"/>
  <c r="M511" i="120" s="1"/>
  <c r="H511" i="120" a="1"/>
  <c r="H511" i="120" s="1"/>
  <c r="K511" i="120" a="1"/>
  <c r="K511" i="120" s="1"/>
  <c r="F511" i="120" a="1"/>
  <c r="F511" i="120" s="1"/>
  <c r="H506" i="118" a="1"/>
  <c r="H506" i="118" s="1"/>
  <c r="I520" i="110" a="1"/>
  <c r="I520" i="110" s="1"/>
  <c r="G520" i="110" a="1"/>
  <c r="G520" i="110" s="1"/>
  <c r="K510" i="114" a="1"/>
  <c r="K510" i="114" s="1"/>
  <c r="G510" i="114" a="1"/>
  <c r="G510" i="114" s="1"/>
  <c r="H510" i="114" a="1"/>
  <c r="H510" i="114" s="1"/>
  <c r="J503" i="116" a="1"/>
  <c r="J503" i="116" s="1"/>
  <c r="C523" i="116"/>
  <c r="M503" i="116" a="1"/>
  <c r="M503" i="116" s="1"/>
  <c r="C531" i="116"/>
  <c r="M511" i="116" a="1"/>
  <c r="M511" i="116" s="1"/>
  <c r="N511" i="116" s="1"/>
  <c r="G510" i="110" a="1"/>
  <c r="G510" i="110" s="1"/>
  <c r="F510" i="110" a="1"/>
  <c r="F510" i="110" s="1"/>
  <c r="J510" i="110" a="1"/>
  <c r="J510" i="110" s="1"/>
  <c r="I510" i="110" a="1"/>
  <c r="I510" i="110" s="1"/>
  <c r="J504" i="114" a="1"/>
  <c r="J504" i="114" s="1"/>
  <c r="N504" i="114" s="1"/>
  <c r="L511" i="114" a="1"/>
  <c r="L511" i="114" s="1"/>
  <c r="J511" i="114" a="1"/>
  <c r="J511" i="114" s="1"/>
  <c r="I511" i="114" a="1"/>
  <c r="I511" i="114" s="1"/>
  <c r="I513" i="114" s="1"/>
  <c r="P4" i="108"/>
  <c r="P10" i="108"/>
  <c r="P16" i="108"/>
  <c r="P22" i="108"/>
  <c r="C521" i="110"/>
  <c r="J508" i="110" a="1"/>
  <c r="J508" i="110" s="1"/>
  <c r="F508" i="110" a="1"/>
  <c r="F508" i="110" s="1"/>
  <c r="L500" i="112" a="1"/>
  <c r="L500" i="112" s="1"/>
  <c r="J500" i="112" a="1"/>
  <c r="J500" i="112" s="1"/>
  <c r="M501" i="110" a="1"/>
  <c r="M501" i="110" s="1"/>
  <c r="L499" i="114" a="1"/>
  <c r="L499" i="114" s="1"/>
  <c r="J499" i="114" a="1"/>
  <c r="J499" i="114" s="1"/>
  <c r="M499" i="114" a="1"/>
  <c r="M499" i="114" s="1"/>
  <c r="J505" i="118" a="1"/>
  <c r="J505" i="118" s="1"/>
  <c r="L505" i="118" a="1"/>
  <c r="L505" i="118" s="1"/>
  <c r="I505" i="118" a="1"/>
  <c r="I505" i="118" s="1"/>
  <c r="J504" i="120" a="1"/>
  <c r="J504" i="120" s="1"/>
  <c r="M504" i="120" a="1"/>
  <c r="M504" i="120" s="1"/>
  <c r="I504" i="120" a="1"/>
  <c r="I504" i="120" s="1"/>
  <c r="L504" i="120" a="1"/>
  <c r="L504" i="120" s="1"/>
  <c r="L520" i="124" a="1"/>
  <c r="L520" i="124" s="1"/>
  <c r="I520" i="124" a="1"/>
  <c r="I520" i="124" s="1"/>
  <c r="P11" i="108"/>
  <c r="P17" i="108"/>
  <c r="F501" i="110" a="1"/>
  <c r="F501" i="110" s="1"/>
  <c r="G500" i="118" a="1"/>
  <c r="G500" i="118" s="1"/>
  <c r="F500" i="118" a="1"/>
  <c r="F500" i="118" s="1"/>
  <c r="F505" i="118" a="1"/>
  <c r="F505" i="118" s="1"/>
  <c r="F502" i="120" a="1"/>
  <c r="F502" i="120" s="1"/>
  <c r="G502" i="120" a="1"/>
  <c r="G502" i="120" s="1"/>
  <c r="L502" i="120" a="1"/>
  <c r="L502" i="120" s="1"/>
  <c r="C527" i="122"/>
  <c r="J507" i="122" a="1"/>
  <c r="J507" i="122" s="1"/>
  <c r="M507" i="122" a="1"/>
  <c r="M507" i="122" s="1"/>
  <c r="F507" i="122" a="1"/>
  <c r="F507" i="122" s="1"/>
  <c r="G507" i="122" a="1"/>
  <c r="G507" i="122" s="1"/>
  <c r="L507" i="122" a="1"/>
  <c r="L507" i="122" s="1"/>
  <c r="I507" i="122" a="1"/>
  <c r="I507" i="122" s="1"/>
  <c r="J505" i="124" a="1"/>
  <c r="J505" i="124" s="1"/>
  <c r="G505" i="124" a="1"/>
  <c r="G505" i="124" s="1"/>
  <c r="C524" i="124"/>
  <c r="F505" i="120" a="1"/>
  <c r="F505" i="120" s="1"/>
  <c r="L505" i="120" a="1"/>
  <c r="L505" i="120" s="1"/>
  <c r="I505" i="120" a="1"/>
  <c r="I505" i="120" s="1"/>
  <c r="H505" i="120" a="1"/>
  <c r="H505" i="120" s="1"/>
  <c r="C526" i="124"/>
  <c r="J506" i="124" a="1"/>
  <c r="J506" i="124" s="1"/>
  <c r="G506" i="124" a="1"/>
  <c r="G506" i="124" s="1"/>
  <c r="L528" i="124" a="1"/>
  <c r="L528" i="124" s="1"/>
  <c r="I528" i="124" a="1"/>
  <c r="I528" i="124" s="1"/>
  <c r="J509" i="122" a="1"/>
  <c r="J509" i="122" s="1"/>
  <c r="C529" i="122"/>
  <c r="K509" i="122" a="1"/>
  <c r="K509" i="122" s="1"/>
  <c r="H509" i="122" a="1"/>
  <c r="H509" i="122" s="1"/>
  <c r="G509" i="122" a="1"/>
  <c r="G509" i="122" s="1"/>
  <c r="J511" i="122" a="1"/>
  <c r="J511" i="122" s="1"/>
  <c r="M511" i="122" a="1"/>
  <c r="M511" i="122" s="1"/>
  <c r="I511" i="122" a="1"/>
  <c r="I511" i="122" s="1"/>
  <c r="C531" i="122"/>
  <c r="G511" i="122" a="1"/>
  <c r="G511" i="122" s="1"/>
  <c r="L511" i="122" a="1"/>
  <c r="L511" i="122" s="1"/>
  <c r="J507" i="124" a="1"/>
  <c r="J507" i="124" s="1"/>
  <c r="G507" i="124" a="1"/>
  <c r="G507" i="124" s="1"/>
  <c r="F509" i="122" a="1"/>
  <c r="F509" i="122" s="1"/>
  <c r="F511" i="122" a="1"/>
  <c r="F511" i="122" s="1"/>
  <c r="K499" i="116" a="1"/>
  <c r="K499" i="116" s="1"/>
  <c r="I499" i="118" a="1"/>
  <c r="I499" i="118" s="1"/>
  <c r="L499" i="118" a="1"/>
  <c r="L499" i="118" s="1"/>
  <c r="M499" i="118" a="1"/>
  <c r="M499" i="118" s="1"/>
  <c r="C520" i="122"/>
  <c r="M502" i="122" a="1"/>
  <c r="M502" i="122" s="1"/>
  <c r="K502" i="122" a="1"/>
  <c r="K502" i="122" s="1"/>
  <c r="M511" i="112" a="1"/>
  <c r="M511" i="112" s="1"/>
  <c r="I511" i="112" a="1"/>
  <c r="I511" i="112" s="1"/>
  <c r="N508" i="118"/>
  <c r="F501" i="120" a="1"/>
  <c r="F501" i="120" s="1"/>
  <c r="H501" i="120" a="1"/>
  <c r="H501" i="120" s="1"/>
  <c r="K500" i="110" a="1"/>
  <c r="K500" i="110" s="1"/>
  <c r="N500" i="110" s="1"/>
  <c r="K507" i="110" a="1"/>
  <c r="K507" i="110" s="1"/>
  <c r="M506" i="122" a="1"/>
  <c r="M506" i="122" s="1"/>
  <c r="G506" i="122" a="1"/>
  <c r="G506" i="122" s="1"/>
  <c r="C526" i="122"/>
  <c r="H506" i="122" a="1"/>
  <c r="H506" i="122" s="1"/>
  <c r="K501" i="122" a="1"/>
  <c r="K501" i="122" s="1"/>
  <c r="M501" i="122" a="1"/>
  <c r="M501" i="122" s="1"/>
  <c r="M508" i="122" a="1"/>
  <c r="M508" i="122" s="1"/>
  <c r="G508" i="122" a="1"/>
  <c r="G508" i="122" s="1"/>
  <c r="C528" i="122"/>
  <c r="H504" i="122" a="1"/>
  <c r="H504" i="122" s="1"/>
  <c r="F504" i="122" a="1"/>
  <c r="F504" i="122" s="1"/>
  <c r="P19" i="108"/>
  <c r="P18" i="108"/>
  <c r="P15" i="108"/>
  <c r="P8" i="108"/>
  <c r="P7" i="108"/>
  <c r="P5" i="108"/>
  <c r="N510" i="108"/>
  <c r="N504" i="108"/>
  <c r="G510" i="4" a="1"/>
  <c r="G510" i="4" s="1"/>
  <c r="K510" i="129" a="1"/>
  <c r="K510" i="129" s="1"/>
  <c r="H510" i="129" a="1"/>
  <c r="H510" i="129" s="1"/>
  <c r="P27" i="4"/>
  <c r="P15" i="4"/>
  <c r="P26" i="4"/>
  <c r="P25" i="4"/>
  <c r="P13" i="4"/>
  <c r="P20" i="4"/>
  <c r="P29" i="4"/>
  <c r="P17" i="4"/>
  <c r="P28" i="4"/>
  <c r="P5" i="4"/>
  <c r="P16" i="4"/>
  <c r="P8" i="4"/>
  <c r="N499" i="4"/>
  <c r="P12" i="4"/>
  <c r="P11" i="4"/>
  <c r="P14" i="4"/>
  <c r="P24" i="4"/>
  <c r="P4" i="4"/>
  <c r="P23" i="4"/>
  <c r="P22" i="4"/>
  <c r="P10" i="4"/>
  <c r="P21" i="4"/>
  <c r="P9" i="4"/>
  <c r="P19" i="4"/>
  <c r="P7" i="4"/>
  <c r="P30" i="4"/>
  <c r="P18" i="4"/>
  <c r="P6" i="4"/>
  <c r="D2" i="196"/>
  <c r="D1" i="196"/>
  <c r="D1" i="198"/>
  <c r="D2" i="198"/>
  <c r="D2" i="202"/>
  <c r="D1" i="202"/>
  <c r="D2" i="193"/>
  <c r="B4" i="175"/>
  <c r="H6" i="199"/>
  <c r="B6" i="205"/>
  <c r="H6" i="212"/>
  <c r="B6" i="214"/>
  <c r="A1" i="194"/>
  <c r="H6" i="193"/>
  <c r="B6" i="175"/>
  <c r="H6" i="214"/>
  <c r="A1" i="172"/>
  <c r="H6" i="175"/>
  <c r="B6" i="177"/>
  <c r="D2" i="212"/>
  <c r="B5" i="212"/>
  <c r="D1" i="188"/>
  <c r="A1" i="180"/>
  <c r="D2" i="205"/>
  <c r="B6" i="212"/>
  <c r="D2" i="171"/>
  <c r="B4" i="205"/>
  <c r="A1" i="200"/>
  <c r="B4" i="171"/>
  <c r="D2" i="179"/>
  <c r="B5" i="181"/>
  <c r="D2" i="201"/>
  <c r="B4" i="214"/>
  <c r="B4" i="201"/>
  <c r="B6" i="199"/>
  <c r="B5" i="171"/>
  <c r="B4" i="179"/>
  <c r="B6" i="181"/>
  <c r="B6" i="171"/>
  <c r="B5" i="179"/>
  <c r="D2" i="215"/>
  <c r="B6" i="179"/>
  <c r="D2" i="199"/>
  <c r="I38" i="191"/>
  <c r="I38" i="203"/>
  <c r="I38" i="181"/>
  <c r="I38" i="169"/>
  <c r="I38" i="185"/>
  <c r="I38" i="189"/>
  <c r="I38" i="197"/>
  <c r="I38" i="187"/>
  <c r="I38" i="201"/>
  <c r="I38" i="195"/>
  <c r="I38" i="177"/>
  <c r="I38" i="193"/>
  <c r="I38" i="173"/>
  <c r="I38" i="183"/>
  <c r="F530" i="4" a="1"/>
  <c r="F530" i="4" s="1"/>
  <c r="M510" i="4" a="1"/>
  <c r="M510" i="4" s="1"/>
  <c r="G510" i="129" a="1"/>
  <c r="G510" i="129" s="1"/>
  <c r="F510" i="129" a="1"/>
  <c r="F510" i="129" s="1"/>
  <c r="J510" i="4" a="1"/>
  <c r="J510" i="4" s="1"/>
  <c r="I510" i="129" a="1"/>
  <c r="I510" i="129" s="1"/>
  <c r="J510" i="129" a="1"/>
  <c r="J510" i="129" s="1"/>
  <c r="H530" i="129" a="1"/>
  <c r="H530" i="129" s="1"/>
  <c r="M510" i="129" a="1"/>
  <c r="M510" i="129" s="1"/>
  <c r="M513" i="129" s="1"/>
  <c r="F512" i="4" a="1"/>
  <c r="F512" i="4" s="1"/>
  <c r="I512" i="4" a="1"/>
  <c r="I512" i="4" s="1"/>
  <c r="L512" i="4" a="1"/>
  <c r="L512" i="4" s="1"/>
  <c r="K512" i="4" a="1"/>
  <c r="K512" i="4" s="1"/>
  <c r="C532" i="4"/>
  <c r="J512" i="4" a="1"/>
  <c r="J512" i="4" s="1"/>
  <c r="F511" i="129" a="1"/>
  <c r="F511" i="129" s="1"/>
  <c r="H511" i="129" a="1"/>
  <c r="H511" i="129" s="1"/>
  <c r="J511" i="129" a="1"/>
  <c r="J511" i="129" s="1"/>
  <c r="G511" i="129" a="1"/>
  <c r="G511" i="129" s="1"/>
  <c r="M512" i="4" a="1"/>
  <c r="M512" i="4" s="1"/>
  <c r="H512" i="4" a="1"/>
  <c r="H512" i="4" s="1"/>
  <c r="I511" i="129" a="1"/>
  <c r="I511" i="129" s="1"/>
  <c r="K511" i="129" a="1"/>
  <c r="K511" i="129" s="1"/>
  <c r="C531" i="129"/>
  <c r="L511" i="129" a="1"/>
  <c r="L511" i="129" s="1"/>
  <c r="L513" i="129" s="1"/>
  <c r="I510" i="4" a="1"/>
  <c r="I510" i="4" s="1"/>
  <c r="K510" i="4" a="1"/>
  <c r="K510" i="4" s="1"/>
  <c r="F510" i="4" a="1"/>
  <c r="F510" i="4" s="1"/>
  <c r="L510" i="4" a="1"/>
  <c r="L510" i="4" s="1"/>
  <c r="I530" i="129" a="1"/>
  <c r="I530" i="129" s="1"/>
  <c r="F530" i="129" a="1"/>
  <c r="F530" i="129" s="1"/>
  <c r="M530" i="129" a="1"/>
  <c r="M530" i="129" s="1"/>
  <c r="K530" i="129" a="1"/>
  <c r="K530" i="129" s="1"/>
  <c r="O9" i="103"/>
  <c r="M9" i="103"/>
  <c r="M10" i="103"/>
  <c r="N9" i="103"/>
  <c r="P10" i="103"/>
  <c r="L10" i="103"/>
  <c r="K11" i="103"/>
  <c r="J9" i="103"/>
  <c r="Q9" i="103"/>
  <c r="K9" i="103"/>
  <c r="K10" i="103"/>
  <c r="Q11" i="103"/>
  <c r="L11" i="103"/>
  <c r="P11" i="103"/>
  <c r="N10" i="103"/>
  <c r="J11" i="103"/>
  <c r="J10" i="103"/>
  <c r="O10" i="103"/>
  <c r="N11" i="103"/>
  <c r="O11" i="103"/>
  <c r="P9" i="103"/>
  <c r="C19" i="103"/>
  <c r="I17" i="205"/>
  <c r="N16" i="117" l="1"/>
  <c r="L533" i="162"/>
  <c r="F533" i="114"/>
  <c r="N508" i="108"/>
  <c r="N499" i="108"/>
  <c r="N512" i="116"/>
  <c r="N512" i="151"/>
  <c r="M528" i="156" a="1"/>
  <c r="M528" i="156" s="1"/>
  <c r="F528" i="156" a="1"/>
  <c r="F528" i="156" s="1"/>
  <c r="H528" i="156" a="1"/>
  <c r="H528" i="156" s="1"/>
  <c r="G528" i="156" a="1"/>
  <c r="G528" i="156" s="1"/>
  <c r="G519" i="116" a="1"/>
  <c r="G519" i="116" s="1"/>
  <c r="M519" i="116" a="1"/>
  <c r="M519" i="116" s="1"/>
  <c r="L519" i="116" a="1"/>
  <c r="L519" i="116" s="1"/>
  <c r="J519" i="116" a="1"/>
  <c r="J519" i="116" s="1"/>
  <c r="H519" i="116" a="1"/>
  <c r="H519" i="116" s="1"/>
  <c r="K519" i="116" a="1"/>
  <c r="K519" i="116" s="1"/>
  <c r="I519" i="116" a="1"/>
  <c r="I519" i="116" s="1"/>
  <c r="F519" i="116" a="1"/>
  <c r="F519" i="116" s="1"/>
  <c r="H521" i="145" a="1"/>
  <c r="H521" i="145" s="1"/>
  <c r="G521" i="145" a="1"/>
  <c r="G521" i="145" s="1"/>
  <c r="P512" i="114" a="1"/>
  <c r="P512" i="114" s="1"/>
  <c r="N16" i="113" s="1"/>
  <c r="P512" i="122" a="1"/>
  <c r="P512" i="122" s="1"/>
  <c r="N16" i="121" s="1"/>
  <c r="N512" i="129"/>
  <c r="N532" i="133"/>
  <c r="N512" i="147"/>
  <c r="K532" i="116" a="1"/>
  <c r="K532" i="116" s="1"/>
  <c r="J532" i="116" a="1"/>
  <c r="J532" i="116" s="1"/>
  <c r="I532" i="116" a="1"/>
  <c r="I532" i="116" s="1"/>
  <c r="M532" i="116" a="1"/>
  <c r="M532" i="116" s="1"/>
  <c r="F532" i="116" a="1"/>
  <c r="F532" i="116" s="1"/>
  <c r="L532" i="116" a="1"/>
  <c r="L532" i="116" s="1"/>
  <c r="H532" i="116" a="1"/>
  <c r="H532" i="116" s="1"/>
  <c r="G532" i="116" a="1"/>
  <c r="G532" i="116" s="1"/>
  <c r="I528" i="145" a="1"/>
  <c r="I528" i="145" s="1"/>
  <c r="G528" i="145" a="1"/>
  <c r="G528" i="145" s="1"/>
  <c r="J522" i="122" a="1"/>
  <c r="J522" i="122" s="1"/>
  <c r="G522" i="122" a="1"/>
  <c r="G522" i="122" s="1"/>
  <c r="H524" i="137" a="1"/>
  <c r="H524" i="137" s="1"/>
  <c r="F524" i="137" a="1"/>
  <c r="F524" i="137" s="1"/>
  <c r="N524" i="137" s="1"/>
  <c r="K524" i="137" a="1"/>
  <c r="K524" i="137" s="1"/>
  <c r="K533" i="137" s="1"/>
  <c r="G524" i="137" a="1"/>
  <c r="G524" i="137" s="1"/>
  <c r="M524" i="137" a="1"/>
  <c r="M524" i="137" s="1"/>
  <c r="M533" i="137" s="1"/>
  <c r="I524" i="137" a="1"/>
  <c r="I524" i="137" s="1"/>
  <c r="I533" i="137" s="1"/>
  <c r="L524" i="137" a="1"/>
  <c r="L524" i="137" s="1"/>
  <c r="L533" i="137" s="1"/>
  <c r="J524" i="137" a="1"/>
  <c r="J524" i="137" s="1"/>
  <c r="H528" i="114" a="1"/>
  <c r="H528" i="114" s="1"/>
  <c r="L528" i="114" a="1"/>
  <c r="L528" i="114" s="1"/>
  <c r="J528" i="114" a="1"/>
  <c r="J528" i="114" s="1"/>
  <c r="J533" i="114" s="1"/>
  <c r="F528" i="114" a="1"/>
  <c r="F528" i="114" s="1"/>
  <c r="M528" i="114" a="1"/>
  <c r="M528" i="114" s="1"/>
  <c r="I528" i="114" a="1"/>
  <c r="I528" i="114" s="1"/>
  <c r="K528" i="114" a="1"/>
  <c r="K528" i="114" s="1"/>
  <c r="G528" i="114" a="1"/>
  <c r="G528" i="114" s="1"/>
  <c r="M521" i="114" a="1"/>
  <c r="M521" i="114" s="1"/>
  <c r="I521" i="114" a="1"/>
  <c r="I521" i="114" s="1"/>
  <c r="K521" i="114" a="1"/>
  <c r="K521" i="114" s="1"/>
  <c r="L521" i="114" a="1"/>
  <c r="L521" i="114" s="1"/>
  <c r="G521" i="114" a="1"/>
  <c r="G521" i="114" s="1"/>
  <c r="G533" i="114" s="1"/>
  <c r="H521" i="114" a="1"/>
  <c r="H521" i="114" s="1"/>
  <c r="H528" i="143" a="1"/>
  <c r="H528" i="143" s="1"/>
  <c r="P512" i="133" a="1"/>
  <c r="P512" i="133" s="1"/>
  <c r="P504" i="135" a="1"/>
  <c r="P504" i="135" s="1"/>
  <c r="P499" i="151" a="1"/>
  <c r="P499" i="151" s="1"/>
  <c r="P500" i="154" a="1"/>
  <c r="P500" i="154" s="1"/>
  <c r="N4" i="153" s="1"/>
  <c r="P511" i="158" a="1"/>
  <c r="P511" i="158" s="1"/>
  <c r="N15" i="157" s="1"/>
  <c r="P508" i="158" a="1"/>
  <c r="P508" i="158" s="1"/>
  <c r="N12" i="157" s="1"/>
  <c r="N509" i="108"/>
  <c r="J532" i="114" a="1"/>
  <c r="J532" i="114" s="1"/>
  <c r="I532" i="114" a="1"/>
  <c r="I532" i="114" s="1"/>
  <c r="H532" i="114" a="1"/>
  <c r="H532" i="114" s="1"/>
  <c r="G532" i="114" a="1"/>
  <c r="G532" i="114" s="1"/>
  <c r="M532" i="114" a="1"/>
  <c r="M532" i="114" s="1"/>
  <c r="L532" i="114" a="1"/>
  <c r="L532" i="114" s="1"/>
  <c r="K532" i="114" a="1"/>
  <c r="K532" i="114" s="1"/>
  <c r="F532" i="114" a="1"/>
  <c r="F532" i="114" s="1"/>
  <c r="N512" i="158"/>
  <c r="G532" i="124" a="1"/>
  <c r="G532" i="124" s="1"/>
  <c r="M532" i="124" a="1"/>
  <c r="M532" i="124" s="1"/>
  <c r="F532" i="124" a="1"/>
  <c r="F532" i="124" s="1"/>
  <c r="N532" i="124" s="1"/>
  <c r="L532" i="124" a="1"/>
  <c r="L532" i="124" s="1"/>
  <c r="I532" i="124" a="1"/>
  <c r="I532" i="124" s="1"/>
  <c r="J532" i="124" a="1"/>
  <c r="J532" i="124" s="1"/>
  <c r="H532" i="124" a="1"/>
  <c r="H532" i="124" s="1"/>
  <c r="K532" i="124" a="1"/>
  <c r="K532" i="124" s="1"/>
  <c r="I532" i="120" a="1"/>
  <c r="I532" i="120" s="1"/>
  <c r="H532" i="120" a="1"/>
  <c r="H532" i="120" s="1"/>
  <c r="G532" i="120" a="1"/>
  <c r="G532" i="120" s="1"/>
  <c r="J532" i="120" a="1"/>
  <c r="J532" i="120" s="1"/>
  <c r="L532" i="120" a="1"/>
  <c r="L532" i="120" s="1"/>
  <c r="K532" i="120" a="1"/>
  <c r="K532" i="120" s="1"/>
  <c r="F532" i="120" a="1"/>
  <c r="F532" i="120" s="1"/>
  <c r="N532" i="120" s="1"/>
  <c r="M532" i="120" a="1"/>
  <c r="M532" i="120" s="1"/>
  <c r="I532" i="160" a="1"/>
  <c r="I532" i="160" s="1"/>
  <c r="K532" i="160" a="1"/>
  <c r="K532" i="160" s="1"/>
  <c r="J532" i="160" a="1"/>
  <c r="J532" i="160" s="1"/>
  <c r="H532" i="160" a="1"/>
  <c r="H532" i="160" s="1"/>
  <c r="G532" i="160" a="1"/>
  <c r="G532" i="160" s="1"/>
  <c r="F532" i="160" a="1"/>
  <c r="F532" i="160" s="1"/>
  <c r="M532" i="160" a="1"/>
  <c r="M532" i="160" s="1"/>
  <c r="L532" i="160" a="1"/>
  <c r="L532" i="160" s="1"/>
  <c r="I532" i="112" a="1"/>
  <c r="I532" i="112" s="1"/>
  <c r="H532" i="112" a="1"/>
  <c r="H532" i="112" s="1"/>
  <c r="G532" i="112" a="1"/>
  <c r="G532" i="112" s="1"/>
  <c r="F532" i="112" a="1"/>
  <c r="F532" i="112" s="1"/>
  <c r="K532" i="112" a="1"/>
  <c r="K532" i="112" s="1"/>
  <c r="J532" i="112" a="1"/>
  <c r="J532" i="112" s="1"/>
  <c r="M532" i="112" a="1"/>
  <c r="M532" i="112" s="1"/>
  <c r="L532" i="112" a="1"/>
  <c r="L532" i="112" s="1"/>
  <c r="N512" i="139"/>
  <c r="G522" i="128" a="1"/>
  <c r="G522" i="128" s="1"/>
  <c r="M522" i="128" a="1"/>
  <c r="M522" i="128" s="1"/>
  <c r="J522" i="128" a="1"/>
  <c r="J522" i="128" s="1"/>
  <c r="K522" i="128" a="1"/>
  <c r="K522" i="128" s="1"/>
  <c r="I522" i="128" a="1"/>
  <c r="I522" i="128" s="1"/>
  <c r="J528" i="129" a="1"/>
  <c r="J528" i="129" s="1"/>
  <c r="M528" i="129" a="1"/>
  <c r="M528" i="129" s="1"/>
  <c r="G528" i="129" a="1"/>
  <c r="G528" i="129" s="1"/>
  <c r="L528" i="129" a="1"/>
  <c r="L528" i="129" s="1"/>
  <c r="H528" i="129" a="1"/>
  <c r="H528" i="129" s="1"/>
  <c r="H533" i="129" s="1"/>
  <c r="F528" i="129" a="1"/>
  <c r="F528" i="129" s="1"/>
  <c r="K528" i="129" a="1"/>
  <c r="K528" i="129" s="1"/>
  <c r="I528" i="129" a="1"/>
  <c r="I528" i="129" s="1"/>
  <c r="F525" i="118" a="1"/>
  <c r="F525" i="118" s="1"/>
  <c r="K525" i="118" a="1"/>
  <c r="K525" i="118" s="1"/>
  <c r="G525" i="118" a="1"/>
  <c r="G525" i="118" s="1"/>
  <c r="M525" i="118" a="1"/>
  <c r="M525" i="118" s="1"/>
  <c r="H525" i="118" a="1"/>
  <c r="H525" i="118" s="1"/>
  <c r="J525" i="118" a="1"/>
  <c r="J525" i="118" s="1"/>
  <c r="L525" i="118" a="1"/>
  <c r="L525" i="118" s="1"/>
  <c r="I525" i="118" a="1"/>
  <c r="I525" i="118" s="1"/>
  <c r="M532" i="118" a="1"/>
  <c r="M532" i="118" s="1"/>
  <c r="F532" i="118" a="1"/>
  <c r="F532" i="118" s="1"/>
  <c r="L532" i="118" a="1"/>
  <c r="L532" i="118" s="1"/>
  <c r="K532" i="118" a="1"/>
  <c r="K532" i="118" s="1"/>
  <c r="H532" i="118" a="1"/>
  <c r="H532" i="118" s="1"/>
  <c r="G532" i="118" a="1"/>
  <c r="G532" i="118" s="1"/>
  <c r="J532" i="118" a="1"/>
  <c r="J532" i="118" s="1"/>
  <c r="I532" i="118" a="1"/>
  <c r="I532" i="118" s="1"/>
  <c r="G528" i="133" a="1"/>
  <c r="G528" i="133" s="1"/>
  <c r="L528" i="133" a="1"/>
  <c r="L528" i="133" s="1"/>
  <c r="J528" i="133" a="1"/>
  <c r="J528" i="133" s="1"/>
  <c r="F528" i="133" a="1"/>
  <c r="F528" i="133" s="1"/>
  <c r="H528" i="133" a="1"/>
  <c r="H528" i="133" s="1"/>
  <c r="M528" i="133" a="1"/>
  <c r="M528" i="133" s="1"/>
  <c r="K528" i="133" a="1"/>
  <c r="K528" i="133" s="1"/>
  <c r="I528" i="133" a="1"/>
  <c r="I528" i="133" s="1"/>
  <c r="J528" i="143" a="1"/>
  <c r="J528" i="143" s="1"/>
  <c r="P512" i="128" a="1"/>
  <c r="P512" i="128" s="1"/>
  <c r="N16" i="127" s="1"/>
  <c r="P500" i="151" a="1"/>
  <c r="P500" i="151" s="1"/>
  <c r="N4" i="150" s="1"/>
  <c r="P499" i="158" a="1"/>
  <c r="P499" i="158" s="1"/>
  <c r="P512" i="154" a="1"/>
  <c r="P512" i="154" s="1"/>
  <c r="N16" i="153" s="1"/>
  <c r="N512" i="162"/>
  <c r="N532" i="108"/>
  <c r="J532" i="141" a="1"/>
  <c r="J532" i="141" s="1"/>
  <c r="I532" i="141" a="1"/>
  <c r="I532" i="141" s="1"/>
  <c r="H532" i="141" a="1"/>
  <c r="H532" i="141" s="1"/>
  <c r="K532" i="141" a="1"/>
  <c r="K532" i="141" s="1"/>
  <c r="M532" i="141" a="1"/>
  <c r="M532" i="141" s="1"/>
  <c r="L532" i="141" a="1"/>
  <c r="L532" i="141" s="1"/>
  <c r="G532" i="141" a="1"/>
  <c r="G532" i="141" s="1"/>
  <c r="F532" i="141" a="1"/>
  <c r="F532" i="141" s="1"/>
  <c r="J529" i="154" a="1"/>
  <c r="J529" i="154" s="1"/>
  <c r="H529" i="154" a="1"/>
  <c r="H529" i="154" s="1"/>
  <c r="F529" i="154" a="1"/>
  <c r="F529" i="154" s="1"/>
  <c r="L529" i="154" a="1"/>
  <c r="L529" i="154" s="1"/>
  <c r="G513" i="116"/>
  <c r="E22" i="115" s="1"/>
  <c r="E24" i="115" s="1"/>
  <c r="G24" i="115" s="1"/>
  <c r="I24" i="115" s="1"/>
  <c r="P502" i="156" a="1"/>
  <c r="P502" i="156" s="1"/>
  <c r="P510" i="160" a="1"/>
  <c r="P510" i="160" s="1"/>
  <c r="N14" i="159" s="1"/>
  <c r="P508" i="164" a="1"/>
  <c r="P508" i="164" s="1"/>
  <c r="N12" i="163" s="1"/>
  <c r="N512" i="160"/>
  <c r="L522" i="108" a="1"/>
  <c r="L522" i="108" s="1"/>
  <c r="G522" i="108" a="1"/>
  <c r="G522" i="108" s="1"/>
  <c r="F532" i="143" a="1"/>
  <c r="F532" i="143" s="1"/>
  <c r="L532" i="143" a="1"/>
  <c r="L532" i="143" s="1"/>
  <c r="K532" i="143" a="1"/>
  <c r="K532" i="143" s="1"/>
  <c r="J532" i="143" a="1"/>
  <c r="J532" i="143" s="1"/>
  <c r="G532" i="143" a="1"/>
  <c r="G532" i="143" s="1"/>
  <c r="H532" i="143" a="1"/>
  <c r="H532" i="143" s="1"/>
  <c r="M532" i="143" a="1"/>
  <c r="M532" i="143" s="1"/>
  <c r="I532" i="143" a="1"/>
  <c r="I532" i="143" s="1"/>
  <c r="G528" i="143" a="1"/>
  <c r="G528" i="143" s="1"/>
  <c r="K528" i="143" a="1"/>
  <c r="K528" i="143" s="1"/>
  <c r="L528" i="143" a="1"/>
  <c r="L528" i="143" s="1"/>
  <c r="I528" i="143" a="1"/>
  <c r="I528" i="143" s="1"/>
  <c r="K533" i="114"/>
  <c r="P506" i="156" a="1"/>
  <c r="P506" i="156" s="1"/>
  <c r="P500" i="164" a="1"/>
  <c r="P500" i="164" s="1"/>
  <c r="N4" i="163" s="1"/>
  <c r="F529" i="4" a="1"/>
  <c r="F529" i="4" s="1"/>
  <c r="N505" i="4"/>
  <c r="E41" i="3" s="1"/>
  <c r="G41" i="3" s="1"/>
  <c r="I41" i="3" s="1"/>
  <c r="I52" i="3" s="1"/>
  <c r="F4" i="106" s="1"/>
  <c r="F55" i="106" s="1"/>
  <c r="L532" i="154" a="1"/>
  <c r="L532" i="154" s="1"/>
  <c r="F532" i="154" a="1"/>
  <c r="F532" i="154" s="1"/>
  <c r="H532" i="154" a="1"/>
  <c r="H532" i="154" s="1"/>
  <c r="G532" i="154" a="1"/>
  <c r="G532" i="154" s="1"/>
  <c r="M532" i="154" a="1"/>
  <c r="M532" i="154" s="1"/>
  <c r="K532" i="154" a="1"/>
  <c r="K532" i="154" s="1"/>
  <c r="J532" i="154" a="1"/>
  <c r="J532" i="154" s="1"/>
  <c r="I532" i="154" a="1"/>
  <c r="I532" i="154" s="1"/>
  <c r="I532" i="110" a="1"/>
  <c r="I532" i="110" s="1"/>
  <c r="H532" i="110" a="1"/>
  <c r="H532" i="110" s="1"/>
  <c r="M532" i="110" a="1"/>
  <c r="M532" i="110" s="1"/>
  <c r="G532" i="110" a="1"/>
  <c r="G532" i="110" s="1"/>
  <c r="F532" i="110" a="1"/>
  <c r="F532" i="110" s="1"/>
  <c r="L532" i="110" a="1"/>
  <c r="L532" i="110" s="1"/>
  <c r="K532" i="110" a="1"/>
  <c r="K532" i="110" s="1"/>
  <c r="J532" i="110" a="1"/>
  <c r="J532" i="110" s="1"/>
  <c r="J532" i="147" a="1"/>
  <c r="J532" i="147" s="1"/>
  <c r="I532" i="147" a="1"/>
  <c r="I532" i="147" s="1"/>
  <c r="F532" i="147" a="1"/>
  <c r="F532" i="147" s="1"/>
  <c r="L532" i="147" a="1"/>
  <c r="L532" i="147" s="1"/>
  <c r="H532" i="147" a="1"/>
  <c r="H532" i="147" s="1"/>
  <c r="G532" i="147" a="1"/>
  <c r="G532" i="147" s="1"/>
  <c r="M532" i="147" a="1"/>
  <c r="M532" i="147" s="1"/>
  <c r="K532" i="147" a="1"/>
  <c r="K532" i="147" s="1"/>
  <c r="P512" i="135" a="1"/>
  <c r="P512" i="135" s="1"/>
  <c r="N512" i="141"/>
  <c r="I532" i="164" a="1"/>
  <c r="I532" i="164" s="1"/>
  <c r="K532" i="164" a="1"/>
  <c r="K532" i="164" s="1"/>
  <c r="M532" i="164" a="1"/>
  <c r="M532" i="164" s="1"/>
  <c r="L532" i="164" a="1"/>
  <c r="L532" i="164" s="1"/>
  <c r="J532" i="164" a="1"/>
  <c r="J532" i="164" s="1"/>
  <c r="H532" i="164" a="1"/>
  <c r="H532" i="164" s="1"/>
  <c r="G532" i="164" a="1"/>
  <c r="G532" i="164" s="1"/>
  <c r="F532" i="164" a="1"/>
  <c r="F532" i="164" s="1"/>
  <c r="I532" i="135" a="1"/>
  <c r="I532" i="135" s="1"/>
  <c r="H532" i="135" a="1"/>
  <c r="H532" i="135" s="1"/>
  <c r="G532" i="135" a="1"/>
  <c r="G532" i="135" s="1"/>
  <c r="J532" i="135" a="1"/>
  <c r="J532" i="135" s="1"/>
  <c r="M532" i="135" a="1"/>
  <c r="M532" i="135" s="1"/>
  <c r="L532" i="135" a="1"/>
  <c r="L532" i="135" s="1"/>
  <c r="K532" i="135" a="1"/>
  <c r="K532" i="135" s="1"/>
  <c r="F532" i="135" a="1"/>
  <c r="F532" i="135" s="1"/>
  <c r="N532" i="135" s="1"/>
  <c r="J532" i="126" a="1"/>
  <c r="J532" i="126" s="1"/>
  <c r="I532" i="126" a="1"/>
  <c r="I532" i="126" s="1"/>
  <c r="H532" i="126" a="1"/>
  <c r="H532" i="126" s="1"/>
  <c r="K532" i="126" a="1"/>
  <c r="K532" i="126" s="1"/>
  <c r="M532" i="126" a="1"/>
  <c r="M532" i="126" s="1"/>
  <c r="L532" i="126" a="1"/>
  <c r="L532" i="126" s="1"/>
  <c r="G532" i="126" a="1"/>
  <c r="G532" i="126" s="1"/>
  <c r="F532" i="126" a="1"/>
  <c r="F532" i="126" s="1"/>
  <c r="H531" i="141" a="1"/>
  <c r="H531" i="141" s="1"/>
  <c r="M533" i="114"/>
  <c r="P512" i="120" a="1"/>
  <c r="P512" i="120" s="1"/>
  <c r="N16" i="119" s="1"/>
  <c r="P504" i="143" a="1"/>
  <c r="P504" i="143" s="1"/>
  <c r="N8" i="142" s="1"/>
  <c r="P512" i="143" a="1"/>
  <c r="P512" i="143" s="1"/>
  <c r="N16" i="142" s="1"/>
  <c r="P512" i="162" a="1"/>
  <c r="P512" i="162" s="1"/>
  <c r="N16" i="161" s="1"/>
  <c r="F529" i="108" a="1"/>
  <c r="F529" i="108" s="1"/>
  <c r="N512" i="154"/>
  <c r="L532" i="162" a="1"/>
  <c r="L532" i="162" s="1"/>
  <c r="F532" i="162" a="1"/>
  <c r="F532" i="162" s="1"/>
  <c r="N532" i="162" s="1"/>
  <c r="H532" i="162" a="1"/>
  <c r="H532" i="162" s="1"/>
  <c r="H533" i="162" s="1"/>
  <c r="G532" i="162" a="1"/>
  <c r="G532" i="162" s="1"/>
  <c r="M532" i="162" a="1"/>
  <c r="M532" i="162" s="1"/>
  <c r="K532" i="162" a="1"/>
  <c r="K532" i="162" s="1"/>
  <c r="J532" i="162" a="1"/>
  <c r="J532" i="162" s="1"/>
  <c r="J533" i="162" s="1"/>
  <c r="I532" i="162" a="1"/>
  <c r="I532" i="162" s="1"/>
  <c r="I533" i="162" s="1"/>
  <c r="N512" i="149"/>
  <c r="F527" i="116" a="1"/>
  <c r="F527" i="116" s="1"/>
  <c r="L527" i="116" a="1"/>
  <c r="L527" i="116" s="1"/>
  <c r="J527" i="116" a="1"/>
  <c r="J527" i="116" s="1"/>
  <c r="H527" i="116" a="1"/>
  <c r="H527" i="116" s="1"/>
  <c r="N527" i="116" s="1"/>
  <c r="G527" i="116" a="1"/>
  <c r="G527" i="116" s="1"/>
  <c r="I531" i="141" a="1"/>
  <c r="I531" i="141" s="1"/>
  <c r="H523" i="158" a="1"/>
  <c r="H523" i="158" s="1"/>
  <c r="H532" i="129" a="1"/>
  <c r="H532" i="129" s="1"/>
  <c r="G532" i="129" a="1"/>
  <c r="G532" i="129" s="1"/>
  <c r="M532" i="129" a="1"/>
  <c r="M532" i="129" s="1"/>
  <c r="F532" i="129" a="1"/>
  <c r="F532" i="129" s="1"/>
  <c r="N532" i="129" s="1"/>
  <c r="J532" i="129" a="1"/>
  <c r="J532" i="129" s="1"/>
  <c r="L532" i="129" a="1"/>
  <c r="L532" i="129" s="1"/>
  <c r="K532" i="129" a="1"/>
  <c r="K532" i="129" s="1"/>
  <c r="I532" i="129" a="1"/>
  <c r="I532" i="129" s="1"/>
  <c r="J532" i="131" a="1"/>
  <c r="J532" i="131" s="1"/>
  <c r="I532" i="131" a="1"/>
  <c r="I532" i="131" s="1"/>
  <c r="F532" i="131" a="1"/>
  <c r="F532" i="131" s="1"/>
  <c r="L532" i="131" a="1"/>
  <c r="L532" i="131" s="1"/>
  <c r="M532" i="131" a="1"/>
  <c r="M532" i="131" s="1"/>
  <c r="K532" i="131" a="1"/>
  <c r="K532" i="131" s="1"/>
  <c r="H532" i="131" a="1"/>
  <c r="H532" i="131" s="1"/>
  <c r="G532" i="131" a="1"/>
  <c r="G532" i="131" s="1"/>
  <c r="N532" i="137"/>
  <c r="M525" i="137" a="1"/>
  <c r="M525" i="137" s="1"/>
  <c r="K525" i="137" a="1"/>
  <c r="K525" i="137" s="1"/>
  <c r="I525" i="137" a="1"/>
  <c r="I525" i="137" s="1"/>
  <c r="G525" i="137" a="1"/>
  <c r="G525" i="137" s="1"/>
  <c r="L525" i="137" a="1"/>
  <c r="L525" i="137" s="1"/>
  <c r="H525" i="137" a="1"/>
  <c r="H525" i="137" s="1"/>
  <c r="J525" i="137" a="1"/>
  <c r="J525" i="137" s="1"/>
  <c r="J533" i="137" s="1"/>
  <c r="F525" i="137" a="1"/>
  <c r="F525" i="137" s="1"/>
  <c r="P512" i="131" a="1"/>
  <c r="P512" i="131" s="1"/>
  <c r="N16" i="130" s="1"/>
  <c r="P512" i="137" a="1"/>
  <c r="P512" i="137" s="1"/>
  <c r="I532" i="151" a="1"/>
  <c r="I532" i="151" s="1"/>
  <c r="H532" i="151" a="1"/>
  <c r="H532" i="151" s="1"/>
  <c r="K532" i="151" a="1"/>
  <c r="K532" i="151" s="1"/>
  <c r="L532" i="151" a="1"/>
  <c r="L532" i="151" s="1"/>
  <c r="J532" i="151" a="1"/>
  <c r="J532" i="151" s="1"/>
  <c r="G532" i="151" a="1"/>
  <c r="G532" i="151" s="1"/>
  <c r="F532" i="151" a="1"/>
  <c r="F532" i="151" s="1"/>
  <c r="M532" i="151" a="1"/>
  <c r="M532" i="151" s="1"/>
  <c r="N512" i="156"/>
  <c r="L532" i="158" a="1"/>
  <c r="L532" i="158" s="1"/>
  <c r="F532" i="158" a="1"/>
  <c r="F532" i="158" s="1"/>
  <c r="N532" i="158" s="1"/>
  <c r="H532" i="158" a="1"/>
  <c r="H532" i="158" s="1"/>
  <c r="M532" i="158" a="1"/>
  <c r="M532" i="158" s="1"/>
  <c r="K532" i="158" a="1"/>
  <c r="K532" i="158" s="1"/>
  <c r="J532" i="158" a="1"/>
  <c r="J532" i="158" s="1"/>
  <c r="I532" i="158" a="1"/>
  <c r="I532" i="158" s="1"/>
  <c r="G532" i="158" a="1"/>
  <c r="G532" i="158" s="1"/>
  <c r="N532" i="128"/>
  <c r="P511" i="4" a="1"/>
  <c r="P511" i="4" s="1"/>
  <c r="N15" i="3" s="1"/>
  <c r="P512" i="4" a="1"/>
  <c r="P512" i="4" s="1"/>
  <c r="N16" i="3" s="1"/>
  <c r="P512" i="108" a="1"/>
  <c r="P512" i="108" s="1"/>
  <c r="N16" i="107" s="1"/>
  <c r="P503" i="108" a="1"/>
  <c r="P503" i="108" s="1"/>
  <c r="N7" i="107" s="1"/>
  <c r="P512" i="110" a="1"/>
  <c r="P512" i="110" s="1"/>
  <c r="N16" i="109" s="1"/>
  <c r="N512" i="143"/>
  <c r="N512" i="112"/>
  <c r="F529" i="139" a="1"/>
  <c r="F529" i="139" s="1"/>
  <c r="J529" i="139" a="1"/>
  <c r="J529" i="139" s="1"/>
  <c r="I529" i="139" a="1"/>
  <c r="I529" i="139" s="1"/>
  <c r="M529" i="139" a="1"/>
  <c r="M529" i="139" s="1"/>
  <c r="K529" i="139" a="1"/>
  <c r="K529" i="139" s="1"/>
  <c r="G529" i="139" a="1"/>
  <c r="G529" i="139" s="1"/>
  <c r="H529" i="139" a="1"/>
  <c r="H529" i="139" s="1"/>
  <c r="L529" i="139" a="1"/>
  <c r="L529" i="139" s="1"/>
  <c r="N532" i="145"/>
  <c r="P512" i="164" a="1"/>
  <c r="P512" i="164" s="1"/>
  <c r="N16" i="163" s="1"/>
  <c r="K532" i="122" a="1"/>
  <c r="K532" i="122" s="1"/>
  <c r="J532" i="122" a="1"/>
  <c r="J532" i="122" s="1"/>
  <c r="M532" i="122" a="1"/>
  <c r="M532" i="122" s="1"/>
  <c r="F532" i="122" a="1"/>
  <c r="F532" i="122" s="1"/>
  <c r="L532" i="122" a="1"/>
  <c r="L532" i="122" s="1"/>
  <c r="I532" i="122" a="1"/>
  <c r="I532" i="122" s="1"/>
  <c r="H532" i="122" a="1"/>
  <c r="H532" i="122" s="1"/>
  <c r="G532" i="122" a="1"/>
  <c r="G532" i="122" s="1"/>
  <c r="M532" i="149" a="1"/>
  <c r="M532" i="149" s="1"/>
  <c r="F532" i="149" a="1"/>
  <c r="F532" i="149" s="1"/>
  <c r="L532" i="149" a="1"/>
  <c r="L532" i="149" s="1"/>
  <c r="K532" i="149" a="1"/>
  <c r="K532" i="149" s="1"/>
  <c r="H532" i="149" a="1"/>
  <c r="H532" i="149" s="1"/>
  <c r="J532" i="149" a="1"/>
  <c r="J532" i="149" s="1"/>
  <c r="I532" i="149" a="1"/>
  <c r="I532" i="149" s="1"/>
  <c r="G532" i="149" a="1"/>
  <c r="G532" i="149" s="1"/>
  <c r="M529" i="108" a="1"/>
  <c r="M529" i="108" s="1"/>
  <c r="N512" i="124"/>
  <c r="I532" i="156" a="1"/>
  <c r="I532" i="156" s="1"/>
  <c r="K532" i="156" a="1"/>
  <c r="K532" i="156" s="1"/>
  <c r="M532" i="156" a="1"/>
  <c r="M532" i="156" s="1"/>
  <c r="L532" i="156" a="1"/>
  <c r="L532" i="156" s="1"/>
  <c r="J532" i="156" a="1"/>
  <c r="J532" i="156" s="1"/>
  <c r="H532" i="156" a="1"/>
  <c r="H532" i="156" s="1"/>
  <c r="G532" i="156" a="1"/>
  <c r="G532" i="156" s="1"/>
  <c r="F532" i="156" a="1"/>
  <c r="F532" i="156" s="1"/>
  <c r="P512" i="158" a="1"/>
  <c r="P512" i="158" s="1"/>
  <c r="N16" i="157" s="1"/>
  <c r="N512" i="114"/>
  <c r="I529" i="156" a="1"/>
  <c r="I529" i="156" s="1"/>
  <c r="M529" i="156" a="1"/>
  <c r="M529" i="156" s="1"/>
  <c r="K529" i="156" a="1"/>
  <c r="K529" i="156" s="1"/>
  <c r="F529" i="156" a="1"/>
  <c r="F529" i="156" s="1"/>
  <c r="J529" i="156" a="1"/>
  <c r="J529" i="156" s="1"/>
  <c r="G529" i="156" a="1"/>
  <c r="G529" i="156" s="1"/>
  <c r="L529" i="128" a="1"/>
  <c r="L529" i="128" s="1"/>
  <c r="J529" i="128" a="1"/>
  <c r="J529" i="128" s="1"/>
  <c r="H529" i="128" a="1"/>
  <c r="H529" i="128" s="1"/>
  <c r="F529" i="128" a="1"/>
  <c r="F529" i="128" s="1"/>
  <c r="K529" i="128" a="1"/>
  <c r="K529" i="128" s="1"/>
  <c r="I529" i="128" a="1"/>
  <c r="I529" i="128" s="1"/>
  <c r="G529" i="128" a="1"/>
  <c r="G529" i="128" s="1"/>
  <c r="M529" i="128" a="1"/>
  <c r="M529" i="128" s="1"/>
  <c r="M520" i="4" a="1"/>
  <c r="M520" i="4" s="1"/>
  <c r="I520" i="4" a="1"/>
  <c r="I520" i="4" s="1"/>
  <c r="F520" i="4" a="1"/>
  <c r="F520" i="4" s="1"/>
  <c r="K520" i="4" a="1"/>
  <c r="K520" i="4" s="1"/>
  <c r="D2" i="135"/>
  <c r="D1" i="135"/>
  <c r="D1" i="133"/>
  <c r="D2" i="133"/>
  <c r="P499" i="131" a="1"/>
  <c r="P499" i="131" s="1"/>
  <c r="N522" i="4"/>
  <c r="P510" i="164" a="1"/>
  <c r="P510" i="164" s="1"/>
  <c r="N14" i="163" s="1"/>
  <c r="P509" i="160" a="1"/>
  <c r="P509" i="160" s="1"/>
  <c r="N13" i="159" s="1"/>
  <c r="P511" i="160" a="1"/>
  <c r="P511" i="160" s="1"/>
  <c r="N15" i="159" s="1"/>
  <c r="P503" i="158" a="1"/>
  <c r="P503" i="158" s="1"/>
  <c r="N7" i="157" s="1"/>
  <c r="P507" i="158" a="1"/>
  <c r="P507" i="158" s="1"/>
  <c r="N11" i="157" s="1"/>
  <c r="P506" i="158" a="1"/>
  <c r="P506" i="158" s="1"/>
  <c r="N10" i="157" s="1"/>
  <c r="P500" i="158" a="1"/>
  <c r="P500" i="158" s="1"/>
  <c r="N4" i="157" s="1"/>
  <c r="P505" i="158" a="1"/>
  <c r="P505" i="158" s="1"/>
  <c r="N9" i="157" s="1"/>
  <c r="P499" i="156" a="1"/>
  <c r="P499" i="156" s="1"/>
  <c r="P510" i="156" a="1"/>
  <c r="P510" i="156" s="1"/>
  <c r="N14" i="155" s="1"/>
  <c r="P507" i="156" a="1"/>
  <c r="P507" i="156" s="1"/>
  <c r="P501" i="156" a="1"/>
  <c r="P501" i="156" s="1"/>
  <c r="P504" i="156" a="1"/>
  <c r="P504" i="156" s="1"/>
  <c r="P501" i="154" a="1"/>
  <c r="P501" i="154" s="1"/>
  <c r="N5" i="153" s="1"/>
  <c r="P506" i="151" a="1"/>
  <c r="P506" i="151" s="1"/>
  <c r="N10" i="150" s="1"/>
  <c r="P503" i="151" a="1"/>
  <c r="P503" i="151" s="1"/>
  <c r="N7" i="150" s="1"/>
  <c r="P501" i="151" a="1"/>
  <c r="P501" i="151" s="1"/>
  <c r="N5" i="150" s="1"/>
  <c r="P505" i="151" a="1"/>
  <c r="P505" i="151" s="1"/>
  <c r="N9" i="150" s="1"/>
  <c r="P509" i="151" a="1"/>
  <c r="P509" i="151" s="1"/>
  <c r="N13" i="150" s="1"/>
  <c r="P507" i="151" a="1"/>
  <c r="P507" i="151" s="1"/>
  <c r="N11" i="150" s="1"/>
  <c r="P510" i="151" a="1"/>
  <c r="P510" i="151" s="1"/>
  <c r="N14" i="150" s="1"/>
  <c r="P508" i="151" a="1"/>
  <c r="P508" i="151" s="1"/>
  <c r="N12" i="150" s="1"/>
  <c r="P511" i="151" a="1"/>
  <c r="P511" i="151" s="1"/>
  <c r="N15" i="150" s="1"/>
  <c r="P504" i="151" a="1"/>
  <c r="P504" i="151" s="1"/>
  <c r="N8" i="150" s="1"/>
  <c r="P510" i="143" a="1"/>
  <c r="P510" i="143" s="1"/>
  <c r="N14" i="142" s="1"/>
  <c r="P503" i="143" a="1"/>
  <c r="P503" i="143" s="1"/>
  <c r="N7" i="142" s="1"/>
  <c r="P500" i="143" a="1"/>
  <c r="P500" i="143" s="1"/>
  <c r="N4" i="142" s="1"/>
  <c r="P506" i="137" a="1"/>
  <c r="P506" i="137" s="1"/>
  <c r="N520" i="120"/>
  <c r="N500" i="120"/>
  <c r="P505" i="118" a="1"/>
  <c r="P505" i="118" s="1"/>
  <c r="N526" i="118"/>
  <c r="N524" i="116"/>
  <c r="N531" i="114"/>
  <c r="N527" i="114"/>
  <c r="N520" i="112"/>
  <c r="N507" i="112"/>
  <c r="N506" i="112"/>
  <c r="N525" i="112"/>
  <c r="N505" i="112"/>
  <c r="E41" i="111" s="1"/>
  <c r="G41" i="111" s="1"/>
  <c r="N531" i="112"/>
  <c r="N503" i="4"/>
  <c r="N521" i="4"/>
  <c r="N506" i="4"/>
  <c r="N502" i="4"/>
  <c r="N507" i="4"/>
  <c r="N509" i="4"/>
  <c r="N500" i="4"/>
  <c r="N508" i="4"/>
  <c r="N524" i="4"/>
  <c r="H513" i="4"/>
  <c r="N520" i="4"/>
  <c r="N519" i="108"/>
  <c r="M513" i="108"/>
  <c r="N500" i="108"/>
  <c r="N502" i="108"/>
  <c r="N506" i="108"/>
  <c r="N507" i="108"/>
  <c r="N522" i="108"/>
  <c r="I520" i="108" a="1"/>
  <c r="I520" i="108" s="1"/>
  <c r="I533" i="108" s="1"/>
  <c r="K529" i="108" a="1"/>
  <c r="K529" i="108" s="1"/>
  <c r="G520" i="108" a="1"/>
  <c r="G520" i="108" s="1"/>
  <c r="G533" i="108" s="1"/>
  <c r="K527" i="108" a="1"/>
  <c r="K527" i="108" s="1"/>
  <c r="I529" i="108" a="1"/>
  <c r="I529" i="108" s="1"/>
  <c r="I513" i="108"/>
  <c r="K520" i="108" a="1"/>
  <c r="K520" i="108" s="1"/>
  <c r="K533" i="108" s="1"/>
  <c r="H529" i="108" a="1"/>
  <c r="H529" i="108" s="1"/>
  <c r="H520" i="108" a="1"/>
  <c r="H520" i="108" s="1"/>
  <c r="H533" i="108" s="1"/>
  <c r="L527" i="108" a="1"/>
  <c r="L527" i="108" s="1"/>
  <c r="F520" i="108" a="1"/>
  <c r="F520" i="108" s="1"/>
  <c r="F533" i="108" s="1"/>
  <c r="M527" i="108" a="1"/>
  <c r="M527" i="108" s="1"/>
  <c r="J520" i="108" a="1"/>
  <c r="J520" i="108" s="1"/>
  <c r="J533" i="108" s="1"/>
  <c r="J527" i="108" a="1"/>
  <c r="J527" i="108" s="1"/>
  <c r="G527" i="108" a="1"/>
  <c r="G527" i="108" s="1"/>
  <c r="P505" i="108" a="1"/>
  <c r="P505" i="108" s="1"/>
  <c r="N9" i="107" s="1"/>
  <c r="P499" i="108" a="1"/>
  <c r="P499" i="108" s="1"/>
  <c r="G529" i="108" a="1"/>
  <c r="G529" i="108" s="1"/>
  <c r="J529" i="108" a="1"/>
  <c r="J529" i="108" s="1"/>
  <c r="N525" i="108"/>
  <c r="N523" i="108"/>
  <c r="N530" i="108"/>
  <c r="L513" i="108"/>
  <c r="N528" i="108"/>
  <c r="G513" i="108"/>
  <c r="E22" i="107" s="1"/>
  <c r="G22" i="107" s="1"/>
  <c r="I22" i="107" s="1"/>
  <c r="N503" i="108"/>
  <c r="F513" i="108"/>
  <c r="E26" i="107" s="1"/>
  <c r="G26" i="107" s="1"/>
  <c r="I26" i="107" s="1"/>
  <c r="J513" i="108"/>
  <c r="K531" i="108" a="1"/>
  <c r="K531" i="108" s="1"/>
  <c r="M527" i="4" a="1"/>
  <c r="M527" i="4" s="1"/>
  <c r="F527" i="4" a="1"/>
  <c r="F527" i="4" s="1"/>
  <c r="L527" i="4" a="1"/>
  <c r="L527" i="4" s="1"/>
  <c r="G527" i="4" a="1"/>
  <c r="G527" i="4" s="1"/>
  <c r="H527" i="4" a="1"/>
  <c r="H527" i="4" s="1"/>
  <c r="I527" i="4" a="1"/>
  <c r="I527" i="4" s="1"/>
  <c r="K527" i="4" a="1"/>
  <c r="K527" i="4" s="1"/>
  <c r="G529" i="4" a="1"/>
  <c r="G529" i="4" s="1"/>
  <c r="N529" i="4" s="1"/>
  <c r="J526" i="4" a="1"/>
  <c r="J526" i="4" s="1"/>
  <c r="K526" i="4" a="1"/>
  <c r="K526" i="4" s="1"/>
  <c r="M526" i="4" a="1"/>
  <c r="M526" i="4" s="1"/>
  <c r="L526" i="4" a="1"/>
  <c r="L526" i="4" s="1"/>
  <c r="H526" i="4" a="1"/>
  <c r="H526" i="4" s="1"/>
  <c r="F526" i="4" a="1"/>
  <c r="F526" i="4" s="1"/>
  <c r="G526" i="4" a="1"/>
  <c r="G526" i="4" s="1"/>
  <c r="I526" i="4" a="1"/>
  <c r="I526" i="4" s="1"/>
  <c r="G513" i="4"/>
  <c r="E22" i="3" s="1"/>
  <c r="E24" i="3" s="1"/>
  <c r="G24" i="3" s="1"/>
  <c r="I24" i="3" s="1"/>
  <c r="L525" i="4" a="1"/>
  <c r="L525" i="4" s="1"/>
  <c r="F525" i="4" a="1"/>
  <c r="F525" i="4" s="1"/>
  <c r="I525" i="4" a="1"/>
  <c r="I525" i="4" s="1"/>
  <c r="K525" i="4" a="1"/>
  <c r="K525" i="4" s="1"/>
  <c r="H525" i="4" a="1"/>
  <c r="H525" i="4" s="1"/>
  <c r="L523" i="4" a="1"/>
  <c r="L523" i="4" s="1"/>
  <c r="J523" i="4" a="1"/>
  <c r="J523" i="4" s="1"/>
  <c r="G523" i="4" a="1"/>
  <c r="G523" i="4" s="1"/>
  <c r="F523" i="4" a="1"/>
  <c r="F523" i="4" s="1"/>
  <c r="K523" i="4" a="1"/>
  <c r="K523" i="4" s="1"/>
  <c r="I523" i="4" a="1"/>
  <c r="I523" i="4" s="1"/>
  <c r="H523" i="4" a="1"/>
  <c r="H523" i="4" s="1"/>
  <c r="M523" i="4" a="1"/>
  <c r="M523" i="4" s="1"/>
  <c r="M525" i="4" a="1"/>
  <c r="M525" i="4" s="1"/>
  <c r="G525" i="4" a="1"/>
  <c r="G525" i="4" s="1"/>
  <c r="F528" i="4" a="1"/>
  <c r="F528" i="4" s="1"/>
  <c r="L528" i="4" a="1"/>
  <c r="L528" i="4" s="1"/>
  <c r="K528" i="4" a="1"/>
  <c r="K528" i="4" s="1"/>
  <c r="M528" i="4" a="1"/>
  <c r="M528" i="4" s="1"/>
  <c r="J528" i="4" a="1"/>
  <c r="J528" i="4" s="1"/>
  <c r="I528" i="4" a="1"/>
  <c r="I528" i="4" s="1"/>
  <c r="G528" i="4" a="1"/>
  <c r="G528" i="4" s="1"/>
  <c r="H528" i="4" a="1"/>
  <c r="H528" i="4" s="1"/>
  <c r="P508" i="143" a="1"/>
  <c r="P508" i="143" s="1"/>
  <c r="N12" i="142" s="1"/>
  <c r="P511" i="143" a="1"/>
  <c r="P511" i="143" s="1"/>
  <c r="N15" i="142" s="1"/>
  <c r="P502" i="143" a="1"/>
  <c r="P502" i="143" s="1"/>
  <c r="N6" i="142" s="1"/>
  <c r="P506" i="143" a="1"/>
  <c r="P506" i="143" s="1"/>
  <c r="N10" i="142" s="1"/>
  <c r="P499" i="143" a="1"/>
  <c r="P499" i="143" s="1"/>
  <c r="P507" i="143" a="1"/>
  <c r="P507" i="143" s="1"/>
  <c r="N11" i="142" s="1"/>
  <c r="P501" i="143" a="1"/>
  <c r="P501" i="143" s="1"/>
  <c r="N5" i="142" s="1"/>
  <c r="P505" i="143" a="1"/>
  <c r="P505" i="143" s="1"/>
  <c r="N9" i="142" s="1"/>
  <c r="P509" i="143" a="1"/>
  <c r="P509" i="143" s="1"/>
  <c r="N13" i="142" s="1"/>
  <c r="P509" i="164" a="1"/>
  <c r="P509" i="164" s="1"/>
  <c r="N13" i="163" s="1"/>
  <c r="P501" i="164" a="1"/>
  <c r="P501" i="164" s="1"/>
  <c r="N5" i="163" s="1"/>
  <c r="P503" i="164" a="1"/>
  <c r="P503" i="164" s="1"/>
  <c r="N7" i="163" s="1"/>
  <c r="P511" i="164" a="1"/>
  <c r="P511" i="164" s="1"/>
  <c r="N15" i="163" s="1"/>
  <c r="P499" i="164" a="1"/>
  <c r="P499" i="164" s="1"/>
  <c r="P502" i="164" a="1"/>
  <c r="P502" i="164" s="1"/>
  <c r="N6" i="163" s="1"/>
  <c r="P505" i="164" a="1"/>
  <c r="P505" i="164" s="1"/>
  <c r="N9" i="163" s="1"/>
  <c r="M513" i="164"/>
  <c r="N511" i="164"/>
  <c r="N526" i="164"/>
  <c r="N528" i="164"/>
  <c r="H513" i="164"/>
  <c r="J513" i="164"/>
  <c r="N531" i="164"/>
  <c r="P507" i="164" a="1"/>
  <c r="P507" i="164" s="1"/>
  <c r="N11" i="163" s="1"/>
  <c r="P504" i="164" a="1"/>
  <c r="P504" i="164" s="1"/>
  <c r="N8" i="163" s="1"/>
  <c r="P506" i="164" a="1"/>
  <c r="P506" i="164" s="1"/>
  <c r="N10" i="163" s="1"/>
  <c r="P500" i="162" a="1"/>
  <c r="P500" i="162" s="1"/>
  <c r="N4" i="161" s="1"/>
  <c r="P511" i="162" a="1"/>
  <c r="P511" i="162" s="1"/>
  <c r="N15" i="161" s="1"/>
  <c r="P510" i="162" a="1"/>
  <c r="P510" i="162" s="1"/>
  <c r="N14" i="161" s="1"/>
  <c r="N526" i="162"/>
  <c r="N510" i="162"/>
  <c r="N511" i="162"/>
  <c r="P502" i="162" a="1"/>
  <c r="P502" i="162" s="1"/>
  <c r="N6" i="161" s="1"/>
  <c r="P507" i="162" a="1"/>
  <c r="P507" i="162" s="1"/>
  <c r="N11" i="161" s="1"/>
  <c r="P505" i="162" a="1"/>
  <c r="P505" i="162" s="1"/>
  <c r="N9" i="161" s="1"/>
  <c r="P499" i="162" a="1"/>
  <c r="P499" i="162" s="1"/>
  <c r="P506" i="162" a="1"/>
  <c r="P506" i="162" s="1"/>
  <c r="N10" i="161" s="1"/>
  <c r="P509" i="162" a="1"/>
  <c r="P509" i="162" s="1"/>
  <c r="N13" i="161" s="1"/>
  <c r="P504" i="162" a="1"/>
  <c r="P504" i="162" s="1"/>
  <c r="N8" i="161" s="1"/>
  <c r="P501" i="162" a="1"/>
  <c r="P501" i="162" s="1"/>
  <c r="N5" i="161" s="1"/>
  <c r="P508" i="162" a="1"/>
  <c r="P508" i="162" s="1"/>
  <c r="N12" i="161" s="1"/>
  <c r="P503" i="162" a="1"/>
  <c r="P503" i="162" s="1"/>
  <c r="N7" i="161" s="1"/>
  <c r="N502" i="160"/>
  <c r="K513" i="160"/>
  <c r="H513" i="160"/>
  <c r="M513" i="160"/>
  <c r="N510" i="160"/>
  <c r="P508" i="160" a="1"/>
  <c r="P508" i="160" s="1"/>
  <c r="N12" i="159" s="1"/>
  <c r="N500" i="160"/>
  <c r="P500" i="160" a="1"/>
  <c r="P500" i="160" s="1"/>
  <c r="N4" i="159" s="1"/>
  <c r="P507" i="160" a="1"/>
  <c r="P507" i="160" s="1"/>
  <c r="N11" i="159" s="1"/>
  <c r="P499" i="160" a="1"/>
  <c r="P499" i="160" s="1"/>
  <c r="P504" i="160" a="1"/>
  <c r="P504" i="160" s="1"/>
  <c r="N8" i="159" s="1"/>
  <c r="P505" i="160" a="1"/>
  <c r="P505" i="160" s="1"/>
  <c r="N9" i="159" s="1"/>
  <c r="P503" i="160" a="1"/>
  <c r="P503" i="160" s="1"/>
  <c r="N7" i="159" s="1"/>
  <c r="P501" i="160" a="1"/>
  <c r="P501" i="160" s="1"/>
  <c r="N5" i="159" s="1"/>
  <c r="P502" i="160" a="1"/>
  <c r="P502" i="160" s="1"/>
  <c r="N6" i="159" s="1"/>
  <c r="P506" i="160" a="1"/>
  <c r="P506" i="160" s="1"/>
  <c r="N10" i="159" s="1"/>
  <c r="N499" i="160"/>
  <c r="P510" i="158" a="1"/>
  <c r="P510" i="158" s="1"/>
  <c r="N14" i="157" s="1"/>
  <c r="P501" i="158" a="1"/>
  <c r="P501" i="158" s="1"/>
  <c r="N5" i="157" s="1"/>
  <c r="P502" i="158" a="1"/>
  <c r="P502" i="158" s="1"/>
  <c r="N6" i="157" s="1"/>
  <c r="P504" i="158" a="1"/>
  <c r="P504" i="158" s="1"/>
  <c r="N8" i="157" s="1"/>
  <c r="N500" i="158"/>
  <c r="G513" i="158"/>
  <c r="E22" i="157" s="1"/>
  <c r="E23" i="157" s="1"/>
  <c r="G23" i="157" s="1"/>
  <c r="I23" i="157" s="1"/>
  <c r="N508" i="158"/>
  <c r="I513" i="158"/>
  <c r="P500" i="156" a="1"/>
  <c r="P500" i="156" s="1"/>
  <c r="P508" i="156" a="1"/>
  <c r="P508" i="156" s="1"/>
  <c r="P509" i="156" a="1"/>
  <c r="P509" i="156" s="1"/>
  <c r="P505" i="156" a="1"/>
  <c r="P505" i="156" s="1"/>
  <c r="P503" i="156" a="1"/>
  <c r="P503" i="156" s="1"/>
  <c r="P511" i="156" a="1"/>
  <c r="P511" i="156" s="1"/>
  <c r="N15" i="155" s="1"/>
  <c r="N526" i="156"/>
  <c r="N500" i="156"/>
  <c r="N507" i="156"/>
  <c r="F513" i="156"/>
  <c r="E26" i="179" s="1"/>
  <c r="G26" i="179" s="1"/>
  <c r="I26" i="179" s="1"/>
  <c r="P510" i="154" a="1"/>
  <c r="P510" i="154" s="1"/>
  <c r="N14" i="153" s="1"/>
  <c r="P508" i="154" a="1"/>
  <c r="P508" i="154" s="1"/>
  <c r="N12" i="153" s="1"/>
  <c r="P511" i="154" a="1"/>
  <c r="P511" i="154" s="1"/>
  <c r="N15" i="153" s="1"/>
  <c r="P502" i="154" a="1"/>
  <c r="P502" i="154" s="1"/>
  <c r="N6" i="153" s="1"/>
  <c r="P504" i="154" a="1"/>
  <c r="P504" i="154" s="1"/>
  <c r="N8" i="153" s="1"/>
  <c r="P509" i="154" a="1"/>
  <c r="P509" i="154" s="1"/>
  <c r="N13" i="153" s="1"/>
  <c r="P499" i="154" a="1"/>
  <c r="P499" i="154" s="1"/>
  <c r="P505" i="154" a="1"/>
  <c r="P505" i="154" s="1"/>
  <c r="N9" i="153" s="1"/>
  <c r="P506" i="154" a="1"/>
  <c r="P506" i="154" s="1"/>
  <c r="N10" i="153" s="1"/>
  <c r="P507" i="154" a="1"/>
  <c r="P507" i="154" s="1"/>
  <c r="N11" i="153" s="1"/>
  <c r="N520" i="154"/>
  <c r="N523" i="154"/>
  <c r="N503" i="154"/>
  <c r="N522" i="154"/>
  <c r="N505" i="154"/>
  <c r="E41" i="153" s="1"/>
  <c r="G41" i="153" s="1"/>
  <c r="K513" i="154"/>
  <c r="N525" i="154"/>
  <c r="N530" i="151"/>
  <c r="N521" i="151"/>
  <c r="N500" i="151"/>
  <c r="N526" i="151"/>
  <c r="N526" i="149"/>
  <c r="P509" i="149" a="1"/>
  <c r="P509" i="149" s="1"/>
  <c r="N13" i="148" s="1"/>
  <c r="K513" i="149"/>
  <c r="P503" i="149" a="1"/>
  <c r="P503" i="149" s="1"/>
  <c r="N7" i="148" s="1"/>
  <c r="N523" i="149"/>
  <c r="G513" i="149"/>
  <c r="E22" i="148" s="1"/>
  <c r="G22" i="148" s="1"/>
  <c r="I22" i="148" s="1"/>
  <c r="M513" i="149"/>
  <c r="N508" i="149"/>
  <c r="J513" i="149"/>
  <c r="N501" i="149"/>
  <c r="H513" i="149"/>
  <c r="P511" i="149" a="1"/>
  <c r="P511" i="149" s="1"/>
  <c r="N15" i="148" s="1"/>
  <c r="P501" i="149" a="1"/>
  <c r="P501" i="149" s="1"/>
  <c r="N5" i="148" s="1"/>
  <c r="P510" i="149" a="1"/>
  <c r="P510" i="149" s="1"/>
  <c r="N14" i="148" s="1"/>
  <c r="P502" i="149" a="1"/>
  <c r="P502" i="149" s="1"/>
  <c r="N6" i="148" s="1"/>
  <c r="L513" i="149"/>
  <c r="N510" i="149"/>
  <c r="N525" i="149"/>
  <c r="N509" i="149"/>
  <c r="N502" i="149"/>
  <c r="P499" i="149" a="1"/>
  <c r="P499" i="149" s="1"/>
  <c r="P506" i="149" a="1"/>
  <c r="P506" i="149" s="1"/>
  <c r="N10" i="148" s="1"/>
  <c r="P507" i="149" a="1"/>
  <c r="P507" i="149" s="1"/>
  <c r="N11" i="148" s="1"/>
  <c r="P504" i="149" a="1"/>
  <c r="P504" i="149" s="1"/>
  <c r="N8" i="148" s="1"/>
  <c r="P500" i="149" a="1"/>
  <c r="P500" i="149" s="1"/>
  <c r="N4" i="148" s="1"/>
  <c r="P505" i="149" a="1"/>
  <c r="P505" i="149" s="1"/>
  <c r="N9" i="148" s="1"/>
  <c r="P508" i="149" a="1"/>
  <c r="P508" i="149" s="1"/>
  <c r="N12" i="148" s="1"/>
  <c r="I513" i="149"/>
  <c r="P510" i="147" a="1"/>
  <c r="P510" i="147" s="1"/>
  <c r="N14" i="146" s="1"/>
  <c r="P506" i="147" a="1"/>
  <c r="P506" i="147" s="1"/>
  <c r="N10" i="146" s="1"/>
  <c r="P505" i="147" a="1"/>
  <c r="P505" i="147" s="1"/>
  <c r="N9" i="146" s="1"/>
  <c r="P507" i="147" a="1"/>
  <c r="P507" i="147" s="1"/>
  <c r="N11" i="146" s="1"/>
  <c r="P502" i="147" a="1"/>
  <c r="P502" i="147" s="1"/>
  <c r="N6" i="146" s="1"/>
  <c r="P511" i="147" a="1"/>
  <c r="P511" i="147" s="1"/>
  <c r="N15" i="146" s="1"/>
  <c r="P504" i="147" a="1"/>
  <c r="P504" i="147" s="1"/>
  <c r="N8" i="146" s="1"/>
  <c r="P509" i="147" a="1"/>
  <c r="P509" i="147" s="1"/>
  <c r="N13" i="146" s="1"/>
  <c r="P503" i="147" a="1"/>
  <c r="P503" i="147" s="1"/>
  <c r="N7" i="146" s="1"/>
  <c r="P499" i="147" a="1"/>
  <c r="P499" i="147" s="1"/>
  <c r="P508" i="147" a="1"/>
  <c r="P508" i="147" s="1"/>
  <c r="N12" i="146" s="1"/>
  <c r="P500" i="147" a="1"/>
  <c r="P500" i="147" s="1"/>
  <c r="N4" i="146" s="1"/>
  <c r="P501" i="147" a="1"/>
  <c r="P501" i="147" s="1"/>
  <c r="N5" i="146" s="1"/>
  <c r="N525" i="147"/>
  <c r="P509" i="145" a="1"/>
  <c r="P509" i="145" s="1"/>
  <c r="N13" i="144" s="1"/>
  <c r="P499" i="145" a="1"/>
  <c r="P499" i="145" s="1"/>
  <c r="P507" i="145" a="1"/>
  <c r="P507" i="145" s="1"/>
  <c r="N11" i="144" s="1"/>
  <c r="P506" i="145" a="1"/>
  <c r="P506" i="145" s="1"/>
  <c r="N10" i="144" s="1"/>
  <c r="P500" i="145" a="1"/>
  <c r="P500" i="145" s="1"/>
  <c r="N4" i="144" s="1"/>
  <c r="P510" i="145" a="1"/>
  <c r="P510" i="145" s="1"/>
  <c r="N14" i="144" s="1"/>
  <c r="P504" i="145" a="1"/>
  <c r="P504" i="145" s="1"/>
  <c r="N8" i="144" s="1"/>
  <c r="P511" i="145" a="1"/>
  <c r="P511" i="145" s="1"/>
  <c r="N15" i="144" s="1"/>
  <c r="P503" i="145" a="1"/>
  <c r="P503" i="145" s="1"/>
  <c r="N7" i="144" s="1"/>
  <c r="P508" i="145" a="1"/>
  <c r="P508" i="145" s="1"/>
  <c r="N12" i="144" s="1"/>
  <c r="P501" i="145" a="1"/>
  <c r="P501" i="145" s="1"/>
  <c r="N5" i="144" s="1"/>
  <c r="P502" i="145" a="1"/>
  <c r="P502" i="145" s="1"/>
  <c r="N6" i="144" s="1"/>
  <c r="P505" i="145" a="1"/>
  <c r="P505" i="145" s="1"/>
  <c r="N9" i="144" s="1"/>
  <c r="N502" i="145"/>
  <c r="N501" i="145"/>
  <c r="N528" i="145"/>
  <c r="N529" i="143"/>
  <c r="L513" i="143"/>
  <c r="H513" i="143"/>
  <c r="J513" i="143"/>
  <c r="K513" i="143"/>
  <c r="F513" i="143"/>
  <c r="E26" i="142" s="1"/>
  <c r="G26" i="142" s="1"/>
  <c r="I26" i="142" s="1"/>
  <c r="N526" i="143"/>
  <c r="N530" i="143"/>
  <c r="N527" i="143"/>
  <c r="N528" i="143"/>
  <c r="N509" i="143"/>
  <c r="N511" i="143"/>
  <c r="P511" i="141" a="1"/>
  <c r="P511" i="141" s="1"/>
  <c r="N15" i="140" s="1"/>
  <c r="P503" i="141" a="1"/>
  <c r="P503" i="141" s="1"/>
  <c r="N7" i="140" s="1"/>
  <c r="P500" i="141" a="1"/>
  <c r="P500" i="141" s="1"/>
  <c r="N4" i="140" s="1"/>
  <c r="P509" i="141" a="1"/>
  <c r="P509" i="141" s="1"/>
  <c r="N13" i="140" s="1"/>
  <c r="P506" i="141" a="1"/>
  <c r="P506" i="141" s="1"/>
  <c r="N10" i="140" s="1"/>
  <c r="P499" i="141" a="1"/>
  <c r="P499" i="141" s="1"/>
  <c r="P507" i="141" a="1"/>
  <c r="P507" i="141" s="1"/>
  <c r="N11" i="140" s="1"/>
  <c r="P505" i="141" a="1"/>
  <c r="P505" i="141" s="1"/>
  <c r="N9" i="140" s="1"/>
  <c r="P510" i="141" a="1"/>
  <c r="P510" i="141" s="1"/>
  <c r="N14" i="140" s="1"/>
  <c r="P508" i="141" a="1"/>
  <c r="P508" i="141" s="1"/>
  <c r="N12" i="140" s="1"/>
  <c r="P504" i="141" a="1"/>
  <c r="P504" i="141" s="1"/>
  <c r="N8" i="140" s="1"/>
  <c r="P501" i="141" a="1"/>
  <c r="P501" i="141" s="1"/>
  <c r="N5" i="140" s="1"/>
  <c r="P502" i="141" a="1"/>
  <c r="P502" i="141" s="1"/>
  <c r="N6" i="140" s="1"/>
  <c r="K513" i="141"/>
  <c r="N510" i="141"/>
  <c r="P500" i="139" a="1"/>
  <c r="P500" i="139" s="1"/>
  <c r="N4" i="138" s="1"/>
  <c r="P499" i="139" a="1"/>
  <c r="P499" i="139" s="1"/>
  <c r="P509" i="139" a="1"/>
  <c r="P509" i="139" s="1"/>
  <c r="N13" i="138" s="1"/>
  <c r="P507" i="139" a="1"/>
  <c r="P507" i="139" s="1"/>
  <c r="N11" i="138" s="1"/>
  <c r="P508" i="139" a="1"/>
  <c r="P508" i="139" s="1"/>
  <c r="N12" i="138" s="1"/>
  <c r="P502" i="139" a="1"/>
  <c r="P502" i="139" s="1"/>
  <c r="N6" i="138" s="1"/>
  <c r="P510" i="139" a="1"/>
  <c r="P510" i="139" s="1"/>
  <c r="N14" i="138" s="1"/>
  <c r="P506" i="139" a="1"/>
  <c r="P506" i="139" s="1"/>
  <c r="N10" i="138" s="1"/>
  <c r="P505" i="139" a="1"/>
  <c r="P505" i="139" s="1"/>
  <c r="N9" i="138" s="1"/>
  <c r="P503" i="139" a="1"/>
  <c r="P503" i="139" s="1"/>
  <c r="N7" i="138" s="1"/>
  <c r="P511" i="139" a="1"/>
  <c r="P511" i="139" s="1"/>
  <c r="N15" i="138" s="1"/>
  <c r="P501" i="139" a="1"/>
  <c r="P501" i="139" s="1"/>
  <c r="N5" i="138" s="1"/>
  <c r="P504" i="139" a="1"/>
  <c r="P504" i="139" s="1"/>
  <c r="N8" i="138" s="1"/>
  <c r="N502" i="139"/>
  <c r="F513" i="139"/>
  <c r="E26" i="138" s="1"/>
  <c r="G26" i="138" s="1"/>
  <c r="I26" i="138" s="1"/>
  <c r="N507" i="139"/>
  <c r="N501" i="139"/>
  <c r="N500" i="139"/>
  <c r="N508" i="139"/>
  <c r="L513" i="139"/>
  <c r="N520" i="139"/>
  <c r="H513" i="139"/>
  <c r="P504" i="137" a="1"/>
  <c r="P504" i="137" s="1"/>
  <c r="P503" i="137" a="1"/>
  <c r="P503" i="137" s="1"/>
  <c r="P502" i="137" a="1"/>
  <c r="P502" i="137" s="1"/>
  <c r="P505" i="137" a="1"/>
  <c r="P505" i="137" s="1"/>
  <c r="P500" i="137" a="1"/>
  <c r="P500" i="137" s="1"/>
  <c r="P507" i="137" a="1"/>
  <c r="P507" i="137" s="1"/>
  <c r="P509" i="137" a="1"/>
  <c r="P509" i="137" s="1"/>
  <c r="P499" i="137" a="1"/>
  <c r="P499" i="137" s="1"/>
  <c r="P501" i="137" a="1"/>
  <c r="P501" i="137" s="1"/>
  <c r="P510" i="137" a="1"/>
  <c r="P510" i="137" s="1"/>
  <c r="P508" i="137" a="1"/>
  <c r="P508" i="137" s="1"/>
  <c r="N504" i="137"/>
  <c r="N519" i="137"/>
  <c r="I513" i="137"/>
  <c r="N510" i="137"/>
  <c r="N508" i="137"/>
  <c r="N502" i="137"/>
  <c r="N526" i="137"/>
  <c r="H513" i="137"/>
  <c r="M513" i="137"/>
  <c r="L513" i="137"/>
  <c r="N509" i="137"/>
  <c r="E25" i="134"/>
  <c r="G25" i="134" s="1"/>
  <c r="I25" i="134" s="1"/>
  <c r="E24" i="134"/>
  <c r="G24" i="134" s="1"/>
  <c r="I24" i="134" s="1"/>
  <c r="E23" i="134"/>
  <c r="G23" i="134" s="1"/>
  <c r="I23" i="134" s="1"/>
  <c r="L513" i="135"/>
  <c r="N499" i="135"/>
  <c r="N504" i="135"/>
  <c r="N507" i="135"/>
  <c r="P510" i="135" a="1"/>
  <c r="P510" i="135" s="1"/>
  <c r="P499" i="135" a="1"/>
  <c r="P499" i="135" s="1"/>
  <c r="P511" i="135" a="1"/>
  <c r="P511" i="135" s="1"/>
  <c r="P500" i="135" a="1"/>
  <c r="P500" i="135" s="1"/>
  <c r="P501" i="135" a="1"/>
  <c r="P501" i="135" s="1"/>
  <c r="P502" i="135" a="1"/>
  <c r="P502" i="135" s="1"/>
  <c r="P503" i="135" a="1"/>
  <c r="P503" i="135" s="1"/>
  <c r="P505" i="135" a="1"/>
  <c r="P505" i="135" s="1"/>
  <c r="P509" i="135" a="1"/>
  <c r="P509" i="135" s="1"/>
  <c r="P506" i="135" a="1"/>
  <c r="P506" i="135" s="1"/>
  <c r="P507" i="135" a="1"/>
  <c r="P507" i="135" s="1"/>
  <c r="P508" i="135" a="1"/>
  <c r="P508" i="135" s="1"/>
  <c r="P509" i="133" a="1"/>
  <c r="P509" i="133" s="1"/>
  <c r="H513" i="133"/>
  <c r="I513" i="133"/>
  <c r="N499" i="133"/>
  <c r="P510" i="133" a="1"/>
  <c r="P510" i="133" s="1"/>
  <c r="P511" i="133" a="1"/>
  <c r="P511" i="133" s="1"/>
  <c r="P499" i="133" a="1"/>
  <c r="P499" i="133" s="1"/>
  <c r="P502" i="133" a="1"/>
  <c r="P502" i="133" s="1"/>
  <c r="P501" i="133" a="1"/>
  <c r="P501" i="133" s="1"/>
  <c r="P504" i="133" a="1"/>
  <c r="P504" i="133" s="1"/>
  <c r="P503" i="133" a="1"/>
  <c r="P503" i="133" s="1"/>
  <c r="P506" i="133" a="1"/>
  <c r="P506" i="133" s="1"/>
  <c r="P505" i="133" a="1"/>
  <c r="P505" i="133" s="1"/>
  <c r="P508" i="133" a="1"/>
  <c r="P508" i="133" s="1"/>
  <c r="P507" i="133" a="1"/>
  <c r="P507" i="133" s="1"/>
  <c r="P500" i="133" a="1"/>
  <c r="P500" i="133" s="1"/>
  <c r="P508" i="131" a="1"/>
  <c r="P508" i="131" s="1"/>
  <c r="N12" i="130" s="1"/>
  <c r="P506" i="131" a="1"/>
  <c r="P506" i="131" s="1"/>
  <c r="N10" i="130" s="1"/>
  <c r="P509" i="131" a="1"/>
  <c r="P509" i="131" s="1"/>
  <c r="N13" i="130" s="1"/>
  <c r="P511" i="131" a="1"/>
  <c r="P511" i="131" s="1"/>
  <c r="N15" i="130" s="1"/>
  <c r="P504" i="131" a="1"/>
  <c r="P504" i="131" s="1"/>
  <c r="N8" i="130" s="1"/>
  <c r="P510" i="131" a="1"/>
  <c r="P510" i="131" s="1"/>
  <c r="N14" i="130" s="1"/>
  <c r="P500" i="131" a="1"/>
  <c r="P500" i="131" s="1"/>
  <c r="N4" i="130" s="1"/>
  <c r="P502" i="131" a="1"/>
  <c r="P502" i="131" s="1"/>
  <c r="N6" i="130" s="1"/>
  <c r="P505" i="131" a="1"/>
  <c r="P505" i="131" s="1"/>
  <c r="N9" i="130" s="1"/>
  <c r="P503" i="131" a="1"/>
  <c r="P503" i="131" s="1"/>
  <c r="N7" i="130" s="1"/>
  <c r="P501" i="131" a="1"/>
  <c r="P501" i="131" s="1"/>
  <c r="N5" i="130" s="1"/>
  <c r="P507" i="131" a="1"/>
  <c r="P507" i="131" s="1"/>
  <c r="N11" i="130" s="1"/>
  <c r="N508" i="131"/>
  <c r="N511" i="131"/>
  <c r="N501" i="131"/>
  <c r="N522" i="131"/>
  <c r="N505" i="131"/>
  <c r="E41" i="130" s="1"/>
  <c r="G41" i="130" s="1"/>
  <c r="N504" i="131"/>
  <c r="P504" i="129" a="1"/>
  <c r="P504" i="129" s="1"/>
  <c r="N8" i="152" s="1"/>
  <c r="P500" i="129" a="1"/>
  <c r="P500" i="129" s="1"/>
  <c r="N4" i="152" s="1"/>
  <c r="P501" i="129" a="1"/>
  <c r="P501" i="129" s="1"/>
  <c r="N5" i="152" s="1"/>
  <c r="P502" i="129" a="1"/>
  <c r="P502" i="129" s="1"/>
  <c r="N6" i="152" s="1"/>
  <c r="P509" i="129" a="1"/>
  <c r="P509" i="129" s="1"/>
  <c r="N13" i="152" s="1"/>
  <c r="P503" i="129" a="1"/>
  <c r="P503" i="129" s="1"/>
  <c r="N7" i="152" s="1"/>
  <c r="P511" i="129" a="1"/>
  <c r="P511" i="129" s="1"/>
  <c r="N15" i="152" s="1"/>
  <c r="P499" i="129" a="1"/>
  <c r="P499" i="129" s="1"/>
  <c r="P507" i="129" a="1"/>
  <c r="P507" i="129" s="1"/>
  <c r="N11" i="152" s="1"/>
  <c r="P508" i="129" a="1"/>
  <c r="P508" i="129" s="1"/>
  <c r="N12" i="152" s="1"/>
  <c r="P505" i="129" a="1"/>
  <c r="P505" i="129" s="1"/>
  <c r="N9" i="152" s="1"/>
  <c r="P510" i="129" a="1"/>
  <c r="P510" i="129" s="1"/>
  <c r="N14" i="152" s="1"/>
  <c r="P506" i="129" a="1"/>
  <c r="P506" i="129" s="1"/>
  <c r="N10" i="152" s="1"/>
  <c r="K513" i="129"/>
  <c r="H513" i="129"/>
  <c r="J513" i="129"/>
  <c r="F513" i="129"/>
  <c r="E26" i="152" s="1"/>
  <c r="G26" i="152" s="1"/>
  <c r="I26" i="152" s="1"/>
  <c r="N510" i="129"/>
  <c r="P503" i="128" a="1"/>
  <c r="P503" i="128" s="1"/>
  <c r="N7" i="127" s="1"/>
  <c r="N511" i="128"/>
  <c r="N531" i="128"/>
  <c r="N505" i="128"/>
  <c r="E41" i="127" s="1"/>
  <c r="G41" i="127" s="1"/>
  <c r="P502" i="128" a="1"/>
  <c r="P502" i="128" s="1"/>
  <c r="N6" i="127" s="1"/>
  <c r="P500" i="128" a="1"/>
  <c r="P500" i="128" s="1"/>
  <c r="N4" i="127" s="1"/>
  <c r="P504" i="128" a="1"/>
  <c r="P504" i="128" s="1"/>
  <c r="N8" i="127" s="1"/>
  <c r="P510" i="128" a="1"/>
  <c r="P510" i="128" s="1"/>
  <c r="N14" i="127" s="1"/>
  <c r="P506" i="128" a="1"/>
  <c r="P506" i="128" s="1"/>
  <c r="N10" i="127" s="1"/>
  <c r="P499" i="128" a="1"/>
  <c r="P499" i="128" s="1"/>
  <c r="P507" i="128" a="1"/>
  <c r="P507" i="128" s="1"/>
  <c r="N11" i="127" s="1"/>
  <c r="P505" i="128" a="1"/>
  <c r="P505" i="128" s="1"/>
  <c r="N9" i="127" s="1"/>
  <c r="P511" i="128" a="1"/>
  <c r="P511" i="128" s="1"/>
  <c r="N15" i="127" s="1"/>
  <c r="P509" i="128" a="1"/>
  <c r="P509" i="128" s="1"/>
  <c r="N13" i="127" s="1"/>
  <c r="P508" i="128" a="1"/>
  <c r="P508" i="128" s="1"/>
  <c r="N12" i="127" s="1"/>
  <c r="P501" i="128" a="1"/>
  <c r="P501" i="128" s="1"/>
  <c r="N5" i="127" s="1"/>
  <c r="P503" i="126" a="1"/>
  <c r="P503" i="126" s="1"/>
  <c r="N7" i="125" s="1"/>
  <c r="P505" i="126" a="1"/>
  <c r="P505" i="126" s="1"/>
  <c r="N9" i="125" s="1"/>
  <c r="P504" i="126" a="1"/>
  <c r="P504" i="126" s="1"/>
  <c r="N8" i="125" s="1"/>
  <c r="P501" i="126" a="1"/>
  <c r="P501" i="126" s="1"/>
  <c r="N5" i="125" s="1"/>
  <c r="P508" i="126" a="1"/>
  <c r="P508" i="126" s="1"/>
  <c r="N12" i="125" s="1"/>
  <c r="P509" i="126" a="1"/>
  <c r="P509" i="126" s="1"/>
  <c r="N13" i="125" s="1"/>
  <c r="P507" i="126" a="1"/>
  <c r="P507" i="126" s="1"/>
  <c r="N11" i="125" s="1"/>
  <c r="P506" i="126" a="1"/>
  <c r="P506" i="126" s="1"/>
  <c r="N10" i="125" s="1"/>
  <c r="P500" i="126" a="1"/>
  <c r="P500" i="126" s="1"/>
  <c r="N4" i="125" s="1"/>
  <c r="P502" i="126" a="1"/>
  <c r="P502" i="126" s="1"/>
  <c r="N6" i="125" s="1"/>
  <c r="P499" i="126" a="1"/>
  <c r="P499" i="126" s="1"/>
  <c r="P511" i="126" a="1"/>
  <c r="P511" i="126" s="1"/>
  <c r="N15" i="125" s="1"/>
  <c r="P510" i="126" a="1"/>
  <c r="P510" i="126" s="1"/>
  <c r="N14" i="125" s="1"/>
  <c r="N521" i="126"/>
  <c r="J513" i="126"/>
  <c r="K513" i="126"/>
  <c r="N519" i="126"/>
  <c r="N523" i="126"/>
  <c r="P501" i="124" a="1"/>
  <c r="P501" i="124" s="1"/>
  <c r="N5" i="123" s="1"/>
  <c r="P507" i="124" a="1"/>
  <c r="P507" i="124" s="1"/>
  <c r="N11" i="123" s="1"/>
  <c r="P504" i="124" a="1"/>
  <c r="P504" i="124" s="1"/>
  <c r="N8" i="123" s="1"/>
  <c r="P503" i="124" a="1"/>
  <c r="P503" i="124" s="1"/>
  <c r="N7" i="123" s="1"/>
  <c r="P506" i="124" a="1"/>
  <c r="P506" i="124" s="1"/>
  <c r="N10" i="123" s="1"/>
  <c r="P499" i="124" a="1"/>
  <c r="P499" i="124" s="1"/>
  <c r="P502" i="124" a="1"/>
  <c r="P502" i="124" s="1"/>
  <c r="N6" i="123" s="1"/>
  <c r="P510" i="124" a="1"/>
  <c r="P510" i="124" s="1"/>
  <c r="N14" i="123" s="1"/>
  <c r="P508" i="124" a="1"/>
  <c r="P508" i="124" s="1"/>
  <c r="N12" i="123" s="1"/>
  <c r="P505" i="124" a="1"/>
  <c r="P505" i="124" s="1"/>
  <c r="N9" i="123" s="1"/>
  <c r="P509" i="124" a="1"/>
  <c r="P509" i="124" s="1"/>
  <c r="N13" i="123" s="1"/>
  <c r="P511" i="124" a="1"/>
  <c r="P511" i="124" s="1"/>
  <c r="N15" i="123" s="1"/>
  <c r="P500" i="124" a="1"/>
  <c r="P500" i="124" s="1"/>
  <c r="N4" i="123" s="1"/>
  <c r="M513" i="124"/>
  <c r="N523" i="124"/>
  <c r="N506" i="124"/>
  <c r="N503" i="124"/>
  <c r="N505" i="124"/>
  <c r="E41" i="123" s="1"/>
  <c r="G41" i="123" s="1"/>
  <c r="N519" i="124"/>
  <c r="L513" i="124"/>
  <c r="N529" i="124"/>
  <c r="N530" i="124"/>
  <c r="N504" i="124"/>
  <c r="H513" i="124"/>
  <c r="P511" i="122" a="1"/>
  <c r="P511" i="122" s="1"/>
  <c r="N15" i="121" s="1"/>
  <c r="P506" i="122" a="1"/>
  <c r="P506" i="122" s="1"/>
  <c r="N10" i="121" s="1"/>
  <c r="P503" i="122" a="1"/>
  <c r="P503" i="122" s="1"/>
  <c r="N7" i="121" s="1"/>
  <c r="P501" i="122" a="1"/>
  <c r="P501" i="122" s="1"/>
  <c r="N5" i="121" s="1"/>
  <c r="P499" i="122" a="1"/>
  <c r="P499" i="122" s="1"/>
  <c r="P500" i="122" a="1"/>
  <c r="P500" i="122" s="1"/>
  <c r="N4" i="121" s="1"/>
  <c r="P510" i="122" a="1"/>
  <c r="P510" i="122" s="1"/>
  <c r="N14" i="121" s="1"/>
  <c r="P509" i="122" a="1"/>
  <c r="P509" i="122" s="1"/>
  <c r="N13" i="121" s="1"/>
  <c r="P504" i="122" a="1"/>
  <c r="P504" i="122" s="1"/>
  <c r="N8" i="121" s="1"/>
  <c r="P505" i="122" a="1"/>
  <c r="P505" i="122" s="1"/>
  <c r="N9" i="121" s="1"/>
  <c r="P502" i="122" a="1"/>
  <c r="P502" i="122" s="1"/>
  <c r="N6" i="121" s="1"/>
  <c r="P508" i="122" a="1"/>
  <c r="P508" i="122" s="1"/>
  <c r="N12" i="121" s="1"/>
  <c r="P507" i="122" a="1"/>
  <c r="P507" i="122" s="1"/>
  <c r="N11" i="121" s="1"/>
  <c r="N499" i="122"/>
  <c r="N502" i="122"/>
  <c r="N501" i="122"/>
  <c r="N504" i="122"/>
  <c r="N519" i="122"/>
  <c r="N499" i="120"/>
  <c r="J529" i="120" a="1"/>
  <c r="J529" i="120" s="1"/>
  <c r="F529" i="120" a="1"/>
  <c r="F529" i="120" s="1"/>
  <c r="L529" i="120" a="1"/>
  <c r="L529" i="120" s="1"/>
  <c r="H529" i="120" a="1"/>
  <c r="H529" i="120" s="1"/>
  <c r="G529" i="120" a="1"/>
  <c r="G529" i="120" s="1"/>
  <c r="M525" i="120" a="1"/>
  <c r="M525" i="120" s="1"/>
  <c r="K525" i="120" a="1"/>
  <c r="K525" i="120" s="1"/>
  <c r="I525" i="120" a="1"/>
  <c r="I525" i="120" s="1"/>
  <c r="G525" i="120" a="1"/>
  <c r="G525" i="120" s="1"/>
  <c r="L525" i="120" a="1"/>
  <c r="L525" i="120" s="1"/>
  <c r="H525" i="120" a="1"/>
  <c r="H525" i="120" s="1"/>
  <c r="F525" i="120" a="1"/>
  <c r="F525" i="120" s="1"/>
  <c r="J525" i="120" a="1"/>
  <c r="J525" i="120" s="1"/>
  <c r="I529" i="120" a="1"/>
  <c r="I529" i="120" s="1"/>
  <c r="K529" i="120" a="1"/>
  <c r="K529" i="120" s="1"/>
  <c r="M529" i="120" a="1"/>
  <c r="M529" i="120" s="1"/>
  <c r="P501" i="120" a="1"/>
  <c r="P501" i="120" s="1"/>
  <c r="N5" i="119" s="1"/>
  <c r="G522" i="120" a="1"/>
  <c r="G522" i="120" s="1"/>
  <c r="G533" i="120" s="1"/>
  <c r="P503" i="120" a="1"/>
  <c r="P503" i="120" s="1"/>
  <c r="N7" i="119" s="1"/>
  <c r="P510" i="120" a="1"/>
  <c r="P510" i="120" s="1"/>
  <c r="N14" i="119" s="1"/>
  <c r="P499" i="120" a="1"/>
  <c r="P499" i="120" s="1"/>
  <c r="P505" i="120" a="1"/>
  <c r="P505" i="120" s="1"/>
  <c r="N9" i="119" s="1"/>
  <c r="P509" i="120" a="1"/>
  <c r="P509" i="120" s="1"/>
  <c r="N13" i="119" s="1"/>
  <c r="P500" i="120" a="1"/>
  <c r="P500" i="120" s="1"/>
  <c r="N4" i="119" s="1"/>
  <c r="P511" i="120" a="1"/>
  <c r="P511" i="120" s="1"/>
  <c r="N15" i="119" s="1"/>
  <c r="P507" i="120" a="1"/>
  <c r="P507" i="120" s="1"/>
  <c r="N11" i="119" s="1"/>
  <c r="P504" i="120" a="1"/>
  <c r="P504" i="120" s="1"/>
  <c r="N8" i="119" s="1"/>
  <c r="P502" i="120" a="1"/>
  <c r="P502" i="120" s="1"/>
  <c r="N6" i="119" s="1"/>
  <c r="P506" i="120" a="1"/>
  <c r="P506" i="120" s="1"/>
  <c r="N10" i="119" s="1"/>
  <c r="P508" i="120" a="1"/>
  <c r="P508" i="120" s="1"/>
  <c r="N12" i="119" s="1"/>
  <c r="N519" i="120"/>
  <c r="N503" i="120"/>
  <c r="K513" i="120"/>
  <c r="I513" i="120"/>
  <c r="N509" i="120"/>
  <c r="H513" i="120"/>
  <c r="N508" i="120"/>
  <c r="N521" i="120"/>
  <c r="N510" i="118"/>
  <c r="N530" i="116"/>
  <c r="N501" i="116"/>
  <c r="N523" i="114"/>
  <c r="N525" i="114"/>
  <c r="N503" i="114"/>
  <c r="N528" i="110"/>
  <c r="N507" i="110"/>
  <c r="N505" i="145"/>
  <c r="E41" i="144" s="1"/>
  <c r="G41" i="144" s="1"/>
  <c r="N503" i="156"/>
  <c r="N529" i="154"/>
  <c r="K518" i="180" a="1"/>
  <c r="K518" i="180" s="1"/>
  <c r="G518" i="180" a="1"/>
  <c r="G518" i="180" s="1"/>
  <c r="J518" i="180" a="1"/>
  <c r="J518" i="180" s="1"/>
  <c r="I518" i="180" a="1"/>
  <c r="I518" i="180" s="1"/>
  <c r="N499" i="162"/>
  <c r="N511" i="180"/>
  <c r="N509" i="162"/>
  <c r="N501" i="156"/>
  <c r="N499" i="154"/>
  <c r="N502" i="143"/>
  <c r="G520" i="158" a="1"/>
  <c r="G520" i="158" s="1"/>
  <c r="H520" i="158" a="1"/>
  <c r="H520" i="158" s="1"/>
  <c r="M520" i="158" a="1"/>
  <c r="M520" i="158" s="1"/>
  <c r="K520" i="158" a="1"/>
  <c r="K520" i="158" s="1"/>
  <c r="F520" i="158" a="1"/>
  <c r="F520" i="158" s="1"/>
  <c r="L520" i="158" a="1"/>
  <c r="L520" i="158" s="1"/>
  <c r="I520" i="158" a="1"/>
  <c r="I520" i="158" s="1"/>
  <c r="J520" i="158" a="1"/>
  <c r="J520" i="158" s="1"/>
  <c r="N530" i="141"/>
  <c r="K525" i="160" a="1"/>
  <c r="K525" i="160" s="1"/>
  <c r="J525" i="160" a="1"/>
  <c r="J525" i="160" s="1"/>
  <c r="H525" i="160" a="1"/>
  <c r="H525" i="160" s="1"/>
  <c r="M525" i="160" a="1"/>
  <c r="M525" i="160" s="1"/>
  <c r="G525" i="160" a="1"/>
  <c r="G525" i="160" s="1"/>
  <c r="N524" i="180"/>
  <c r="M522" i="143" a="1"/>
  <c r="M522" i="143" s="1"/>
  <c r="M533" i="143" s="1"/>
  <c r="K522" i="143" a="1"/>
  <c r="K522" i="143" s="1"/>
  <c r="F522" i="143" a="1"/>
  <c r="F522" i="143" s="1"/>
  <c r="F533" i="143" s="1"/>
  <c r="G522" i="143" a="1"/>
  <c r="G522" i="143" s="1"/>
  <c r="G533" i="143" s="1"/>
  <c r="L522" i="143" a="1"/>
  <c r="L522" i="143" s="1"/>
  <c r="L533" i="143" s="1"/>
  <c r="H522" i="143" a="1"/>
  <c r="H522" i="143" s="1"/>
  <c r="I522" i="143" a="1"/>
  <c r="I522" i="143" s="1"/>
  <c r="I533" i="143" s="1"/>
  <c r="J522" i="143" a="1"/>
  <c r="J522" i="143" s="1"/>
  <c r="J533" i="143" s="1"/>
  <c r="M524" i="141" a="1"/>
  <c r="M524" i="141" s="1"/>
  <c r="F524" i="141" a="1"/>
  <c r="F524" i="141" s="1"/>
  <c r="K524" i="141" a="1"/>
  <c r="K524" i="141" s="1"/>
  <c r="I524" i="141" a="1"/>
  <c r="I524" i="141" s="1"/>
  <c r="H524" i="141" a="1"/>
  <c r="H524" i="141" s="1"/>
  <c r="L524" i="141" a="1"/>
  <c r="L524" i="141" s="1"/>
  <c r="G524" i="141" a="1"/>
  <c r="G524" i="141" s="1"/>
  <c r="J524" i="141" a="1"/>
  <c r="J524" i="141" s="1"/>
  <c r="N527" i="180"/>
  <c r="H523" i="143" a="1"/>
  <c r="H523" i="143" s="1"/>
  <c r="F523" i="143" a="1"/>
  <c r="F523" i="143" s="1"/>
  <c r="L523" i="143" a="1"/>
  <c r="L523" i="143" s="1"/>
  <c r="J523" i="143" a="1"/>
  <c r="J523" i="143" s="1"/>
  <c r="J522" i="145" a="1"/>
  <c r="J522" i="145" s="1"/>
  <c r="G522" i="145" a="1"/>
  <c r="G522" i="145" s="1"/>
  <c r="M522" i="145" a="1"/>
  <c r="M522" i="145" s="1"/>
  <c r="I522" i="145" a="1"/>
  <c r="I522" i="145" s="1"/>
  <c r="L522" i="145" a="1"/>
  <c r="L522" i="145" s="1"/>
  <c r="H522" i="145" a="1"/>
  <c r="H522" i="145" s="1"/>
  <c r="K522" i="145" a="1"/>
  <c r="K522" i="145" s="1"/>
  <c r="F522" i="145" a="1"/>
  <c r="F522" i="145" s="1"/>
  <c r="F522" i="149" a="1"/>
  <c r="F522" i="149" s="1"/>
  <c r="K522" i="149" a="1"/>
  <c r="K522" i="149" s="1"/>
  <c r="J522" i="149" a="1"/>
  <c r="J522" i="149" s="1"/>
  <c r="I522" i="149" a="1"/>
  <c r="I522" i="149" s="1"/>
  <c r="H522" i="149" a="1"/>
  <c r="H522" i="149" s="1"/>
  <c r="G522" i="149" a="1"/>
  <c r="G522" i="149" s="1"/>
  <c r="M522" i="149" a="1"/>
  <c r="M522" i="149" s="1"/>
  <c r="L522" i="149" a="1"/>
  <c r="L522" i="149" s="1"/>
  <c r="F527" i="149" a="1"/>
  <c r="F527" i="149" s="1"/>
  <c r="L527" i="149" a="1"/>
  <c r="L527" i="149" s="1"/>
  <c r="H527" i="149" a="1"/>
  <c r="H527" i="149" s="1"/>
  <c r="J527" i="149" a="1"/>
  <c r="J527" i="149" s="1"/>
  <c r="K527" i="149" a="1"/>
  <c r="K527" i="149" s="1"/>
  <c r="G527" i="149" a="1"/>
  <c r="G527" i="149" s="1"/>
  <c r="I527" i="149" a="1"/>
  <c r="I527" i="149" s="1"/>
  <c r="M527" i="149" a="1"/>
  <c r="M527" i="149" s="1"/>
  <c r="M530" i="162" a="1"/>
  <c r="M530" i="162" s="1"/>
  <c r="M533" i="162" s="1"/>
  <c r="G530" i="162" a="1"/>
  <c r="G530" i="162" s="1"/>
  <c r="G533" i="162" s="1"/>
  <c r="N521" i="154"/>
  <c r="F531" i="162" a="1"/>
  <c r="F531" i="162" s="1"/>
  <c r="F533" i="162" s="1"/>
  <c r="K531" i="162" a="1"/>
  <c r="K531" i="162" s="1"/>
  <c r="K533" i="162" s="1"/>
  <c r="G531" i="162" a="1"/>
  <c r="G531" i="162" s="1"/>
  <c r="N519" i="149"/>
  <c r="L519" i="141" a="1"/>
  <c r="L519" i="141" s="1"/>
  <c r="N510" i="147"/>
  <c r="N508" i="143"/>
  <c r="N500" i="149"/>
  <c r="N503" i="162"/>
  <c r="N519" i="143"/>
  <c r="F526" i="180" a="1"/>
  <c r="F526" i="180" s="1"/>
  <c r="J526" i="180" a="1"/>
  <c r="J526" i="180" s="1"/>
  <c r="G526" i="180" a="1"/>
  <c r="G526" i="180" s="1"/>
  <c r="H526" i="180" a="1"/>
  <c r="H526" i="180" s="1"/>
  <c r="N526" i="180" s="1"/>
  <c r="K526" i="180" a="1"/>
  <c r="K526" i="180" s="1"/>
  <c r="L528" i="149" a="1"/>
  <c r="L528" i="149" s="1"/>
  <c r="M528" i="149" a="1"/>
  <c r="M528" i="149" s="1"/>
  <c r="J528" i="149" a="1"/>
  <c r="J528" i="149" s="1"/>
  <c r="H528" i="149" a="1"/>
  <c r="H528" i="149" s="1"/>
  <c r="G528" i="149" a="1"/>
  <c r="G528" i="149" s="1"/>
  <c r="I528" i="149" a="1"/>
  <c r="I528" i="149" s="1"/>
  <c r="F528" i="149" a="1"/>
  <c r="F528" i="149" s="1"/>
  <c r="K528" i="149" a="1"/>
  <c r="K528" i="149" s="1"/>
  <c r="J519" i="164" a="1"/>
  <c r="J519" i="164" s="1"/>
  <c r="K519" i="164" a="1"/>
  <c r="K519" i="164" s="1"/>
  <c r="I519" i="164" a="1"/>
  <c r="I519" i="164" s="1"/>
  <c r="G519" i="164" a="1"/>
  <c r="G519" i="164" s="1"/>
  <c r="L519" i="164" a="1"/>
  <c r="L519" i="164" s="1"/>
  <c r="M519" i="164" a="1"/>
  <c r="M519" i="164" s="1"/>
  <c r="N511" i="154"/>
  <c r="N505" i="147"/>
  <c r="E41" i="146" s="1"/>
  <c r="G41" i="146" s="1"/>
  <c r="N502" i="154"/>
  <c r="N501" i="151"/>
  <c r="N505" i="143"/>
  <c r="E41" i="142" s="1"/>
  <c r="G41" i="142" s="1"/>
  <c r="L512" i="180"/>
  <c r="N506" i="162"/>
  <c r="N509" i="164"/>
  <c r="N522" i="180"/>
  <c r="N506" i="145"/>
  <c r="J531" i="145" a="1"/>
  <c r="J531" i="145" s="1"/>
  <c r="L531" i="145" a="1"/>
  <c r="L531" i="145" s="1"/>
  <c r="I531" i="145" a="1"/>
  <c r="I531" i="145" s="1"/>
  <c r="G531" i="145" a="1"/>
  <c r="G531" i="145" s="1"/>
  <c r="M531" i="145" a="1"/>
  <c r="M531" i="145" s="1"/>
  <c r="K531" i="145" a="1"/>
  <c r="K531" i="145" s="1"/>
  <c r="M530" i="145" a="1"/>
  <c r="M530" i="145" s="1"/>
  <c r="F530" i="145" a="1"/>
  <c r="F530" i="145" s="1"/>
  <c r="K530" i="145" a="1"/>
  <c r="K530" i="145" s="1"/>
  <c r="I530" i="145" a="1"/>
  <c r="I530" i="145" s="1"/>
  <c r="L530" i="145" a="1"/>
  <c r="L530" i="145" s="1"/>
  <c r="H530" i="145" a="1"/>
  <c r="H530" i="145" s="1"/>
  <c r="G530" i="145" a="1"/>
  <c r="G530" i="145" s="1"/>
  <c r="J530" i="145" a="1"/>
  <c r="J530" i="145" s="1"/>
  <c r="G522" i="147" a="1"/>
  <c r="G522" i="147" s="1"/>
  <c r="I522" i="147" a="1"/>
  <c r="I522" i="147" s="1"/>
  <c r="M522" i="147" a="1"/>
  <c r="M522" i="147" s="1"/>
  <c r="L522" i="147" a="1"/>
  <c r="L522" i="147" s="1"/>
  <c r="J522" i="147" a="1"/>
  <c r="J522" i="147" s="1"/>
  <c r="H522" i="147" a="1"/>
  <c r="H522" i="147" s="1"/>
  <c r="F522" i="147" a="1"/>
  <c r="F522" i="147" s="1"/>
  <c r="K522" i="147" a="1"/>
  <c r="K522" i="147" s="1"/>
  <c r="N522" i="141"/>
  <c r="F520" i="151" a="1"/>
  <c r="F520" i="151" s="1"/>
  <c r="M520" i="151" a="1"/>
  <c r="M520" i="151" s="1"/>
  <c r="I520" i="151" a="1"/>
  <c r="I520" i="151" s="1"/>
  <c r="H520" i="151" a="1"/>
  <c r="H520" i="151" s="1"/>
  <c r="K520" i="151" a="1"/>
  <c r="K520" i="151" s="1"/>
  <c r="M520" i="156" a="1"/>
  <c r="M520" i="156" s="1"/>
  <c r="G520" i="156" a="1"/>
  <c r="G520" i="156" s="1"/>
  <c r="J520" i="156" a="1"/>
  <c r="J520" i="156" s="1"/>
  <c r="I520" i="156" a="1"/>
  <c r="I520" i="156" s="1"/>
  <c r="L529" i="149" a="1"/>
  <c r="L529" i="149" s="1"/>
  <c r="F529" i="149" a="1"/>
  <c r="F529" i="149" s="1"/>
  <c r="H529" i="149" a="1"/>
  <c r="H529" i="149" s="1"/>
  <c r="J529" i="149" a="1"/>
  <c r="J529" i="149" s="1"/>
  <c r="I529" i="149" a="1"/>
  <c r="I529" i="149" s="1"/>
  <c r="G529" i="149" a="1"/>
  <c r="G529" i="149" s="1"/>
  <c r="K529" i="149" a="1"/>
  <c r="K529" i="149" s="1"/>
  <c r="M529" i="149" a="1"/>
  <c r="M529" i="149" s="1"/>
  <c r="L513" i="160"/>
  <c r="N523" i="180"/>
  <c r="N507" i="164"/>
  <c r="N529" i="180"/>
  <c r="M523" i="156" a="1"/>
  <c r="M523" i="156" s="1"/>
  <c r="F523" i="156" a="1"/>
  <c r="F523" i="156" s="1"/>
  <c r="H523" i="156" a="1"/>
  <c r="H523" i="156" s="1"/>
  <c r="I523" i="156" a="1"/>
  <c r="I523" i="156" s="1"/>
  <c r="J523" i="156" a="1"/>
  <c r="J523" i="156" s="1"/>
  <c r="L523" i="156" a="1"/>
  <c r="L523" i="156" s="1"/>
  <c r="H521" i="180" a="1"/>
  <c r="H521" i="180" s="1"/>
  <c r="J521" i="180" a="1"/>
  <c r="J521" i="180" s="1"/>
  <c r="K521" i="180" a="1"/>
  <c r="K521" i="180" s="1"/>
  <c r="M521" i="180" a="1"/>
  <c r="M521" i="180" s="1"/>
  <c r="G521" i="180" a="1"/>
  <c r="G521" i="180" s="1"/>
  <c r="N521" i="180" s="1"/>
  <c r="N507" i="162"/>
  <c r="G525" i="143" a="1"/>
  <c r="G525" i="143" s="1"/>
  <c r="K525" i="143" a="1"/>
  <c r="K525" i="143" s="1"/>
  <c r="L525" i="143" a="1"/>
  <c r="L525" i="143" s="1"/>
  <c r="J525" i="143" a="1"/>
  <c r="J525" i="143" s="1"/>
  <c r="H525" i="143" a="1"/>
  <c r="H525" i="143" s="1"/>
  <c r="M525" i="143" a="1"/>
  <c r="M525" i="143" s="1"/>
  <c r="I525" i="143" a="1"/>
  <c r="I525" i="143" s="1"/>
  <c r="F525" i="143" a="1"/>
  <c r="F525" i="143" s="1"/>
  <c r="I528" i="147" a="1"/>
  <c r="I528" i="147" s="1"/>
  <c r="K528" i="147" a="1"/>
  <c r="K528" i="147" s="1"/>
  <c r="H528" i="147" a="1"/>
  <c r="H528" i="147" s="1"/>
  <c r="F528" i="147" a="1"/>
  <c r="F528" i="147" s="1"/>
  <c r="M528" i="147" a="1"/>
  <c r="M528" i="147" s="1"/>
  <c r="J528" i="147" a="1"/>
  <c r="J528" i="147" s="1"/>
  <c r="L528" i="147" a="1"/>
  <c r="L528" i="147" s="1"/>
  <c r="G528" i="147" a="1"/>
  <c r="G528" i="147" s="1"/>
  <c r="N504" i="154"/>
  <c r="I531" i="143" a="1"/>
  <c r="I531" i="143" s="1"/>
  <c r="K531" i="143" a="1"/>
  <c r="K531" i="143" s="1"/>
  <c r="G531" i="143" a="1"/>
  <c r="G531" i="143" s="1"/>
  <c r="M531" i="143" a="1"/>
  <c r="M531" i="143" s="1"/>
  <c r="H531" i="143" a="1"/>
  <c r="H531" i="143" s="1"/>
  <c r="F531" i="143" a="1"/>
  <c r="F531" i="143" s="1"/>
  <c r="L531" i="143" a="1"/>
  <c r="L531" i="143" s="1"/>
  <c r="J531" i="143" a="1"/>
  <c r="J531" i="143" s="1"/>
  <c r="K520" i="149" a="1"/>
  <c r="K520" i="149" s="1"/>
  <c r="K533" i="149" s="1"/>
  <c r="I520" i="149" a="1"/>
  <c r="I520" i="149" s="1"/>
  <c r="I533" i="149" s="1"/>
  <c r="M520" i="149" a="1"/>
  <c r="M520" i="149" s="1"/>
  <c r="G520" i="149" a="1"/>
  <c r="G520" i="149" s="1"/>
  <c r="G533" i="149" s="1"/>
  <c r="L520" i="149" a="1"/>
  <c r="L520" i="149" s="1"/>
  <c r="J520" i="149" a="1"/>
  <c r="J520" i="149" s="1"/>
  <c r="J533" i="149" s="1"/>
  <c r="H520" i="149" a="1"/>
  <c r="H520" i="149" s="1"/>
  <c r="H533" i="149" s="1"/>
  <c r="F520" i="149" a="1"/>
  <c r="F520" i="149" s="1"/>
  <c r="F533" i="149" s="1"/>
  <c r="N504" i="160"/>
  <c r="G512" i="180"/>
  <c r="G524" i="143" a="1"/>
  <c r="G524" i="143" s="1"/>
  <c r="H524" i="143" a="1"/>
  <c r="H524" i="143" s="1"/>
  <c r="J524" i="143" a="1"/>
  <c r="J524" i="143" s="1"/>
  <c r="F524" i="143" a="1"/>
  <c r="F524" i="143" s="1"/>
  <c r="M524" i="143" a="1"/>
  <c r="M524" i="143" s="1"/>
  <c r="K524" i="143" a="1"/>
  <c r="K524" i="143" s="1"/>
  <c r="I524" i="143" a="1"/>
  <c r="I524" i="143" s="1"/>
  <c r="L524" i="143" a="1"/>
  <c r="L524" i="143" s="1"/>
  <c r="M512" i="180"/>
  <c r="N521" i="162"/>
  <c r="L526" i="145" a="1"/>
  <c r="L526" i="145" s="1"/>
  <c r="G526" i="145" a="1"/>
  <c r="G526" i="145" s="1"/>
  <c r="F526" i="145" a="1"/>
  <c r="F526" i="145" s="1"/>
  <c r="J526" i="145" a="1"/>
  <c r="J526" i="145" s="1"/>
  <c r="I526" i="145" a="1"/>
  <c r="I526" i="145" s="1"/>
  <c r="N506" i="151"/>
  <c r="N504" i="143"/>
  <c r="G526" i="154" a="1"/>
  <c r="G526" i="154" s="1"/>
  <c r="J526" i="154" a="1"/>
  <c r="J526" i="154" s="1"/>
  <c r="H526" i="154" a="1"/>
  <c r="H526" i="154" s="1"/>
  <c r="M526" i="154" a="1"/>
  <c r="M526" i="154" s="1"/>
  <c r="K526" i="154" a="1"/>
  <c r="K526" i="154" s="1"/>
  <c r="F526" i="154" a="1"/>
  <c r="F526" i="154" s="1"/>
  <c r="L526" i="154" a="1"/>
  <c r="L526" i="154" s="1"/>
  <c r="I526" i="154" a="1"/>
  <c r="I526" i="154" s="1"/>
  <c r="I513" i="141"/>
  <c r="N527" i="141"/>
  <c r="N503" i="141"/>
  <c r="I512" i="180"/>
  <c r="N525" i="162"/>
  <c r="N511" i="156"/>
  <c r="N530" i="180"/>
  <c r="M527" i="156" a="1"/>
  <c r="M527" i="156" s="1"/>
  <c r="J527" i="156" a="1"/>
  <c r="J527" i="156" s="1"/>
  <c r="I527" i="156" a="1"/>
  <c r="I527" i="156" s="1"/>
  <c r="K527" i="156" a="1"/>
  <c r="K527" i="156" s="1"/>
  <c r="G527" i="156" a="1"/>
  <c r="G527" i="156" s="1"/>
  <c r="F527" i="156" a="1"/>
  <c r="F527" i="156" s="1"/>
  <c r="H527" i="156" a="1"/>
  <c r="H527" i="156" s="1"/>
  <c r="L527" i="156" a="1"/>
  <c r="L527" i="156" s="1"/>
  <c r="L531" i="141" a="1"/>
  <c r="L531" i="141" s="1"/>
  <c r="K531" i="141" a="1"/>
  <c r="K531" i="141" s="1"/>
  <c r="G531" i="141" a="1"/>
  <c r="G531" i="141" s="1"/>
  <c r="M531" i="141" a="1"/>
  <c r="M531" i="141" s="1"/>
  <c r="F531" i="141" a="1"/>
  <c r="F531" i="141" s="1"/>
  <c r="K528" i="141" a="1"/>
  <c r="K528" i="141" s="1"/>
  <c r="G528" i="141" a="1"/>
  <c r="G528" i="141" s="1"/>
  <c r="F528" i="141" a="1"/>
  <c r="F528" i="141" s="1"/>
  <c r="M528" i="141" a="1"/>
  <c r="M528" i="141" s="1"/>
  <c r="J528" i="141" a="1"/>
  <c r="J528" i="141" s="1"/>
  <c r="H528" i="141" a="1"/>
  <c r="H528" i="141" s="1"/>
  <c r="L528" i="141" a="1"/>
  <c r="L528" i="141" s="1"/>
  <c r="I528" i="141" a="1"/>
  <c r="I528" i="141" s="1"/>
  <c r="N506" i="147"/>
  <c r="J513" i="141"/>
  <c r="N505" i="156"/>
  <c r="E41" i="155" s="1"/>
  <c r="G41" i="155" s="1"/>
  <c r="G513" i="162"/>
  <c r="E22" i="161" s="1"/>
  <c r="G22" i="161" s="1"/>
  <c r="I22" i="161" s="1"/>
  <c r="N505" i="164"/>
  <c r="E41" i="163" s="1"/>
  <c r="G41" i="163" s="1"/>
  <c r="H525" i="158" a="1"/>
  <c r="H525" i="158" s="1"/>
  <c r="F525" i="158" a="1"/>
  <c r="F525" i="158" s="1"/>
  <c r="G525" i="158" a="1"/>
  <c r="G525" i="158" s="1"/>
  <c r="K525" i="158" a="1"/>
  <c r="K525" i="158" s="1"/>
  <c r="L525" i="158" a="1"/>
  <c r="L525" i="158" s="1"/>
  <c r="J525" i="158" a="1"/>
  <c r="J525" i="158" s="1"/>
  <c r="M525" i="158" a="1"/>
  <c r="M525" i="158" s="1"/>
  <c r="I525" i="158" a="1"/>
  <c r="I525" i="158" s="1"/>
  <c r="N508" i="145"/>
  <c r="M521" i="156" a="1"/>
  <c r="M521" i="156" s="1"/>
  <c r="F521" i="156" a="1"/>
  <c r="F521" i="156" s="1"/>
  <c r="I521" i="156" a="1"/>
  <c r="I521" i="156" s="1"/>
  <c r="K521" i="156" a="1"/>
  <c r="K521" i="156" s="1"/>
  <c r="H521" i="156" a="1"/>
  <c r="H521" i="156" s="1"/>
  <c r="L521" i="156" a="1"/>
  <c r="L521" i="156" s="1"/>
  <c r="J521" i="156" a="1"/>
  <c r="J521" i="156" s="1"/>
  <c r="G521" i="156" a="1"/>
  <c r="G521" i="156" s="1"/>
  <c r="M513" i="154"/>
  <c r="N504" i="147"/>
  <c r="N527" i="164"/>
  <c r="N510" i="158"/>
  <c r="H525" i="164" a="1"/>
  <c r="H525" i="164" s="1"/>
  <c r="M525" i="164" a="1"/>
  <c r="M525" i="164" s="1"/>
  <c r="K525" i="164" a="1"/>
  <c r="K525" i="164" s="1"/>
  <c r="I525" i="164" a="1"/>
  <c r="I525" i="164" s="1"/>
  <c r="G525" i="164" a="1"/>
  <c r="G525" i="164" s="1"/>
  <c r="F525" i="164" a="1"/>
  <c r="F525" i="164" s="1"/>
  <c r="H529" i="147" a="1"/>
  <c r="H529" i="147" s="1"/>
  <c r="M529" i="147" a="1"/>
  <c r="M529" i="147" s="1"/>
  <c r="F529" i="147" a="1"/>
  <c r="F529" i="147" s="1"/>
  <c r="I529" i="147" a="1"/>
  <c r="I529" i="147" s="1"/>
  <c r="G529" i="147" a="1"/>
  <c r="G529" i="147" s="1"/>
  <c r="L529" i="147" a="1"/>
  <c r="L529" i="147" s="1"/>
  <c r="K529" i="147" a="1"/>
  <c r="K529" i="147" s="1"/>
  <c r="J529" i="147" a="1"/>
  <c r="J529" i="147" s="1"/>
  <c r="N531" i="147"/>
  <c r="M513" i="151"/>
  <c r="N503" i="151"/>
  <c r="N503" i="164"/>
  <c r="M513" i="158"/>
  <c r="J513" i="156"/>
  <c r="N504" i="156"/>
  <c r="N521" i="158"/>
  <c r="N530" i="156"/>
  <c r="I530" i="147" a="1"/>
  <c r="I530" i="147" s="1"/>
  <c r="L530" i="147" a="1"/>
  <c r="L530" i="147" s="1"/>
  <c r="F530" i="147" a="1"/>
  <c r="F530" i="147" s="1"/>
  <c r="K530" i="147" a="1"/>
  <c r="K530" i="147" s="1"/>
  <c r="H530" i="147" a="1"/>
  <c r="H530" i="147" s="1"/>
  <c r="M530" i="147" a="1"/>
  <c r="M530" i="147" s="1"/>
  <c r="G530" i="147" a="1"/>
  <c r="G530" i="147" s="1"/>
  <c r="J530" i="147" a="1"/>
  <c r="J530" i="147" s="1"/>
  <c r="N509" i="147"/>
  <c r="N530" i="149"/>
  <c r="N521" i="149"/>
  <c r="F519" i="141" a="1"/>
  <c r="F519" i="141" s="1"/>
  <c r="I513" i="164"/>
  <c r="N499" i="158"/>
  <c r="I513" i="160"/>
  <c r="G513" i="160"/>
  <c r="E22" i="159" s="1"/>
  <c r="G22" i="159" s="1"/>
  <c r="I22" i="159" s="1"/>
  <c r="N523" i="162"/>
  <c r="N504" i="145"/>
  <c r="L527" i="147" a="1"/>
  <c r="L527" i="147" s="1"/>
  <c r="J527" i="147" a="1"/>
  <c r="J527" i="147" s="1"/>
  <c r="H527" i="147" a="1"/>
  <c r="H527" i="147" s="1"/>
  <c r="F527" i="147" a="1"/>
  <c r="F527" i="147" s="1"/>
  <c r="M527" i="147" a="1"/>
  <c r="M527" i="147" s="1"/>
  <c r="K527" i="147" a="1"/>
  <c r="K527" i="147" s="1"/>
  <c r="I527" i="147" a="1"/>
  <c r="I527" i="147" s="1"/>
  <c r="G527" i="147" a="1"/>
  <c r="G527" i="147" s="1"/>
  <c r="N524" i="151"/>
  <c r="L524" i="154" a="1"/>
  <c r="L524" i="154" s="1"/>
  <c r="L533" i="154" s="1"/>
  <c r="J524" i="154" a="1"/>
  <c r="J524" i="154" s="1"/>
  <c r="J533" i="154" s="1"/>
  <c r="F524" i="154" a="1"/>
  <c r="F524" i="154" s="1"/>
  <c r="F533" i="154" s="1"/>
  <c r="M524" i="154" a="1"/>
  <c r="M524" i="154" s="1"/>
  <c r="M533" i="154" s="1"/>
  <c r="K524" i="154" a="1"/>
  <c r="K524" i="154" s="1"/>
  <c r="K533" i="154" s="1"/>
  <c r="I524" i="154" a="1"/>
  <c r="I524" i="154" s="1"/>
  <c r="I533" i="154" s="1"/>
  <c r="G524" i="154" a="1"/>
  <c r="G524" i="154" s="1"/>
  <c r="G533" i="154" s="1"/>
  <c r="H524" i="154" a="1"/>
  <c r="H524" i="154" s="1"/>
  <c r="H533" i="154" s="1"/>
  <c r="H513" i="158"/>
  <c r="M513" i="162"/>
  <c r="N500" i="180"/>
  <c r="N524" i="156"/>
  <c r="L529" i="145" a="1"/>
  <c r="L529" i="145" s="1"/>
  <c r="F529" i="145" a="1"/>
  <c r="F529" i="145" s="1"/>
  <c r="M529" i="145" a="1"/>
  <c r="M529" i="145" s="1"/>
  <c r="K529" i="145" a="1"/>
  <c r="K529" i="145" s="1"/>
  <c r="I529" i="145" a="1"/>
  <c r="I529" i="145" s="1"/>
  <c r="G529" i="145" a="1"/>
  <c r="G529" i="145" s="1"/>
  <c r="N504" i="141"/>
  <c r="N509" i="145"/>
  <c r="N530" i="158"/>
  <c r="N520" i="162"/>
  <c r="N501" i="141"/>
  <c r="L513" i="154"/>
  <c r="N507" i="143"/>
  <c r="N509" i="156"/>
  <c r="K531" i="160" a="1"/>
  <c r="K531" i="160" s="1"/>
  <c r="J531" i="160" a="1"/>
  <c r="J531" i="160" s="1"/>
  <c r="G531" i="160" a="1"/>
  <c r="G531" i="160" s="1"/>
  <c r="H531" i="160" a="1"/>
  <c r="H531" i="160" s="1"/>
  <c r="M531" i="160" a="1"/>
  <c r="M531" i="160" s="1"/>
  <c r="I531" i="160" a="1"/>
  <c r="I531" i="160" s="1"/>
  <c r="L531" i="160" a="1"/>
  <c r="L531" i="160" s="1"/>
  <c r="F531" i="160" a="1"/>
  <c r="F531" i="160" s="1"/>
  <c r="N507" i="151"/>
  <c r="M513" i="145"/>
  <c r="I513" i="151"/>
  <c r="N502" i="147"/>
  <c r="G519" i="141" a="1"/>
  <c r="G519" i="141" s="1"/>
  <c r="K513" i="147"/>
  <c r="F512" i="180"/>
  <c r="N528" i="156"/>
  <c r="N508" i="151"/>
  <c r="G513" i="141"/>
  <c r="E22" i="140" s="1"/>
  <c r="E24" i="140" s="1"/>
  <c r="G24" i="140" s="1"/>
  <c r="I24" i="140" s="1"/>
  <c r="H519" i="141" a="1"/>
  <c r="H519" i="141" s="1"/>
  <c r="I519" i="141" a="1"/>
  <c r="I519" i="141" s="1"/>
  <c r="N503" i="145"/>
  <c r="J513" i="160"/>
  <c r="N509" i="154"/>
  <c r="N510" i="151"/>
  <c r="G513" i="145"/>
  <c r="E22" i="144" s="1"/>
  <c r="E23" i="144" s="1"/>
  <c r="G23" i="144" s="1"/>
  <c r="I23" i="144" s="1"/>
  <c r="N503" i="147"/>
  <c r="K519" i="141" a="1"/>
  <c r="K519" i="141" s="1"/>
  <c r="L513" i="162"/>
  <c r="N503" i="158"/>
  <c r="N505" i="160"/>
  <c r="E41" i="159" s="1"/>
  <c r="G41" i="159" s="1"/>
  <c r="N501" i="160"/>
  <c r="J512" i="180"/>
  <c r="K513" i="156"/>
  <c r="N530" i="164"/>
  <c r="N500" i="162"/>
  <c r="N511" i="141"/>
  <c r="N506" i="141"/>
  <c r="J519" i="141" a="1"/>
  <c r="J519" i="141" s="1"/>
  <c r="N508" i="156"/>
  <c r="N524" i="162"/>
  <c r="M513" i="156"/>
  <c r="N508" i="147"/>
  <c r="L523" i="158" a="1"/>
  <c r="L523" i="158" s="1"/>
  <c r="J523" i="158" a="1"/>
  <c r="J523" i="158" s="1"/>
  <c r="F523" i="158" a="1"/>
  <c r="F523" i="158" s="1"/>
  <c r="I523" i="158" a="1"/>
  <c r="I523" i="158" s="1"/>
  <c r="K523" i="158" a="1"/>
  <c r="K523" i="158" s="1"/>
  <c r="G523" i="158" a="1"/>
  <c r="G523" i="158" s="1"/>
  <c r="N523" i="151"/>
  <c r="N527" i="139"/>
  <c r="N506" i="139"/>
  <c r="M531" i="139" a="1"/>
  <c r="M531" i="139" s="1"/>
  <c r="G531" i="139" a="1"/>
  <c r="G531" i="139" s="1"/>
  <c r="F531" i="139" a="1"/>
  <c r="F531" i="139" s="1"/>
  <c r="H531" i="139" a="1"/>
  <c r="H531" i="139" s="1"/>
  <c r="J531" i="139" a="1"/>
  <c r="J531" i="139" s="1"/>
  <c r="L531" i="139" a="1"/>
  <c r="L531" i="139" s="1"/>
  <c r="K531" i="139" a="1"/>
  <c r="K531" i="139" s="1"/>
  <c r="I531" i="139" a="1"/>
  <c r="I531" i="139" s="1"/>
  <c r="G526" i="139" a="1"/>
  <c r="G526" i="139" s="1"/>
  <c r="I526" i="139" a="1"/>
  <c r="I526" i="139" s="1"/>
  <c r="H526" i="139" a="1"/>
  <c r="H526" i="139" s="1"/>
  <c r="F526" i="139" a="1"/>
  <c r="F526" i="139" s="1"/>
  <c r="K526" i="139" a="1"/>
  <c r="K526" i="139" s="1"/>
  <c r="M526" i="139" a="1"/>
  <c r="M526" i="139" s="1"/>
  <c r="L526" i="139" a="1"/>
  <c r="L526" i="139" s="1"/>
  <c r="J526" i="139" a="1"/>
  <c r="J526" i="139" s="1"/>
  <c r="N510" i="139"/>
  <c r="F525" i="139" a="1"/>
  <c r="F525" i="139" s="1"/>
  <c r="L525" i="139" a="1"/>
  <c r="L525" i="139" s="1"/>
  <c r="I525" i="139" a="1"/>
  <c r="I525" i="139" s="1"/>
  <c r="G525" i="139" a="1"/>
  <c r="G525" i="139" s="1"/>
  <c r="H525" i="139" a="1"/>
  <c r="H525" i="139" s="1"/>
  <c r="J525" i="139" a="1"/>
  <c r="J525" i="139" s="1"/>
  <c r="K525" i="139" a="1"/>
  <c r="K525" i="139" s="1"/>
  <c r="M525" i="139" a="1"/>
  <c r="M525" i="139" s="1"/>
  <c r="K513" i="139"/>
  <c r="N523" i="139"/>
  <c r="K530" i="139" a="1"/>
  <c r="K530" i="139" s="1"/>
  <c r="M530" i="139" a="1"/>
  <c r="M530" i="139" s="1"/>
  <c r="H530" i="139" a="1"/>
  <c r="H530" i="139" s="1"/>
  <c r="L530" i="139" a="1"/>
  <c r="L530" i="139" s="1"/>
  <c r="J530" i="139" a="1"/>
  <c r="J530" i="139" s="1"/>
  <c r="F530" i="139" a="1"/>
  <c r="F530" i="139" s="1"/>
  <c r="G530" i="139" a="1"/>
  <c r="G530" i="139" s="1"/>
  <c r="I530" i="139" a="1"/>
  <c r="I530" i="139" s="1"/>
  <c r="I513" i="139"/>
  <c r="J513" i="139"/>
  <c r="N528" i="139"/>
  <c r="J521" i="139" a="1"/>
  <c r="J521" i="139" s="1"/>
  <c r="F521" i="139" a="1"/>
  <c r="F521" i="139" s="1"/>
  <c r="H521" i="139" a="1"/>
  <c r="H521" i="139" s="1"/>
  <c r="G521" i="139" a="1"/>
  <c r="G521" i="139" s="1"/>
  <c r="L521" i="139" a="1"/>
  <c r="L521" i="139" s="1"/>
  <c r="M521" i="139" a="1"/>
  <c r="M521" i="139" s="1"/>
  <c r="K521" i="139" a="1"/>
  <c r="K521" i="139" s="1"/>
  <c r="I521" i="139" a="1"/>
  <c r="I521" i="139" s="1"/>
  <c r="N505" i="139"/>
  <c r="E41" i="138" s="1"/>
  <c r="G41" i="138" s="1"/>
  <c r="N522" i="139"/>
  <c r="N528" i="124"/>
  <c r="I513" i="122"/>
  <c r="L513" i="122"/>
  <c r="G513" i="122"/>
  <c r="E22" i="121" s="1"/>
  <c r="E24" i="121" s="1"/>
  <c r="G24" i="121" s="1"/>
  <c r="I24" i="121" s="1"/>
  <c r="H528" i="135" a="1"/>
  <c r="H528" i="135" s="1"/>
  <c r="G528" i="135" a="1"/>
  <c r="G528" i="135" s="1"/>
  <c r="I528" i="135" a="1"/>
  <c r="I528" i="135" s="1"/>
  <c r="K528" i="135" a="1"/>
  <c r="K528" i="135" s="1"/>
  <c r="L528" i="135" a="1"/>
  <c r="L528" i="135" s="1"/>
  <c r="J528" i="135" a="1"/>
  <c r="J528" i="135" s="1"/>
  <c r="F528" i="135" a="1"/>
  <c r="F528" i="135" s="1"/>
  <c r="M528" i="135" a="1"/>
  <c r="M528" i="135" s="1"/>
  <c r="H520" i="133" a="1"/>
  <c r="H520" i="133" s="1"/>
  <c r="L520" i="133" a="1"/>
  <c r="L520" i="133" s="1"/>
  <c r="J520" i="133" a="1"/>
  <c r="J520" i="133" s="1"/>
  <c r="F520" i="133" a="1"/>
  <c r="F520" i="133" s="1"/>
  <c r="M520" i="133" a="1"/>
  <c r="M520" i="133" s="1"/>
  <c r="G520" i="133" a="1"/>
  <c r="G520" i="133" s="1"/>
  <c r="G533" i="133" s="1"/>
  <c r="I520" i="133" a="1"/>
  <c r="I520" i="133" s="1"/>
  <c r="I533" i="133" s="1"/>
  <c r="K520" i="133" a="1"/>
  <c r="K520" i="133" s="1"/>
  <c r="K533" i="133" s="1"/>
  <c r="N520" i="137"/>
  <c r="N529" i="137"/>
  <c r="N520" i="124"/>
  <c r="N503" i="135"/>
  <c r="I513" i="126"/>
  <c r="N506" i="116"/>
  <c r="N511" i="133"/>
  <c r="N506" i="137"/>
  <c r="N511" i="108"/>
  <c r="M513" i="126"/>
  <c r="F523" i="133" a="1"/>
  <c r="F523" i="133" s="1"/>
  <c r="M523" i="133" a="1"/>
  <c r="M523" i="133" s="1"/>
  <c r="K523" i="133" a="1"/>
  <c r="K523" i="133" s="1"/>
  <c r="I523" i="133" a="1"/>
  <c r="I523" i="133" s="1"/>
  <c r="G523" i="133" a="1"/>
  <c r="G523" i="133" s="1"/>
  <c r="L523" i="133" a="1"/>
  <c r="L523" i="133" s="1"/>
  <c r="J523" i="133" a="1"/>
  <c r="J523" i="133" s="1"/>
  <c r="H523" i="133" a="1"/>
  <c r="H523" i="133" s="1"/>
  <c r="K527" i="133" a="1"/>
  <c r="K527" i="133" s="1"/>
  <c r="I527" i="133" a="1"/>
  <c r="I527" i="133" s="1"/>
  <c r="G527" i="133" a="1"/>
  <c r="G527" i="133" s="1"/>
  <c r="L527" i="133" a="1"/>
  <c r="L527" i="133" s="1"/>
  <c r="F527" i="133" a="1"/>
  <c r="F527" i="133" s="1"/>
  <c r="M527" i="133" a="1"/>
  <c r="M527" i="133" s="1"/>
  <c r="J527" i="133" a="1"/>
  <c r="J527" i="133" s="1"/>
  <c r="H527" i="133" a="1"/>
  <c r="H527" i="133" s="1"/>
  <c r="N519" i="133"/>
  <c r="J524" i="110" a="1"/>
  <c r="J524" i="110" s="1"/>
  <c r="H524" i="110" a="1"/>
  <c r="H524" i="110" s="1"/>
  <c r="G524" i="110" a="1"/>
  <c r="G524" i="110" s="1"/>
  <c r="L524" i="110" a="1"/>
  <c r="L524" i="110" s="1"/>
  <c r="I524" i="110" a="1"/>
  <c r="I524" i="110" s="1"/>
  <c r="G531" i="126" a="1"/>
  <c r="G531" i="126" s="1"/>
  <c r="J531" i="126" a="1"/>
  <c r="J531" i="126" s="1"/>
  <c r="L531" i="126" a="1"/>
  <c r="L531" i="126" s="1"/>
  <c r="I531" i="126" a="1"/>
  <c r="I531" i="126" s="1"/>
  <c r="M531" i="126" a="1"/>
  <c r="M531" i="126" s="1"/>
  <c r="H531" i="126" a="1"/>
  <c r="H531" i="126" s="1"/>
  <c r="J527" i="124" a="1"/>
  <c r="J527" i="124" s="1"/>
  <c r="F527" i="124" a="1"/>
  <c r="F527" i="124" s="1"/>
  <c r="I527" i="124" a="1"/>
  <c r="I527" i="124" s="1"/>
  <c r="G527" i="124" a="1"/>
  <c r="G527" i="124" s="1"/>
  <c r="L527" i="124" a="1"/>
  <c r="L527" i="124" s="1"/>
  <c r="M523" i="120" a="1"/>
  <c r="M523" i="120" s="1"/>
  <c r="K523" i="120" a="1"/>
  <c r="K523" i="120" s="1"/>
  <c r="K533" i="120" s="1"/>
  <c r="I523" i="120" a="1"/>
  <c r="I523" i="120" s="1"/>
  <c r="G523" i="120" a="1"/>
  <c r="G523" i="120" s="1"/>
  <c r="L523" i="120" a="1"/>
  <c r="L523" i="120" s="1"/>
  <c r="H523" i="120" a="1"/>
  <c r="H523" i="120" s="1"/>
  <c r="J523" i="120" a="1"/>
  <c r="J523" i="120" s="1"/>
  <c r="F523" i="120" a="1"/>
  <c r="F523" i="120" s="1"/>
  <c r="P511" i="108" a="1"/>
  <c r="P511" i="108" s="1"/>
  <c r="N15" i="107" s="1"/>
  <c r="N506" i="122"/>
  <c r="M513" i="120"/>
  <c r="N506" i="120"/>
  <c r="L513" i="133"/>
  <c r="L525" i="131" a="1"/>
  <c r="L525" i="131" s="1"/>
  <c r="M525" i="131" a="1"/>
  <c r="M525" i="131" s="1"/>
  <c r="K525" i="131" a="1"/>
  <c r="K525" i="131" s="1"/>
  <c r="I525" i="131" a="1"/>
  <c r="I525" i="131" s="1"/>
  <c r="G525" i="131" a="1"/>
  <c r="G525" i="131" s="1"/>
  <c r="J525" i="131" a="1"/>
  <c r="J525" i="131" s="1"/>
  <c r="H525" i="131" a="1"/>
  <c r="H525" i="131" s="1"/>
  <c r="F525" i="131" a="1"/>
  <c r="F525" i="131" s="1"/>
  <c r="J526" i="126" a="1"/>
  <c r="J526" i="126" s="1"/>
  <c r="I526" i="126" a="1"/>
  <c r="I526" i="126" s="1"/>
  <c r="L526" i="126" a="1"/>
  <c r="L526" i="126" s="1"/>
  <c r="F526" i="126" a="1"/>
  <c r="F526" i="126" s="1"/>
  <c r="G526" i="126" a="1"/>
  <c r="G526" i="126" s="1"/>
  <c r="K526" i="126" a="1"/>
  <c r="K526" i="126" s="1"/>
  <c r="M526" i="126" a="1"/>
  <c r="M526" i="126" s="1"/>
  <c r="H526" i="126" a="1"/>
  <c r="H526" i="126" s="1"/>
  <c r="N511" i="137"/>
  <c r="I520" i="135" a="1"/>
  <c r="I520" i="135" s="1"/>
  <c r="G520" i="135" a="1"/>
  <c r="G520" i="135" s="1"/>
  <c r="L520" i="135" a="1"/>
  <c r="L520" i="135" s="1"/>
  <c r="M520" i="135" a="1"/>
  <c r="M520" i="135" s="1"/>
  <c r="M533" i="135" s="1"/>
  <c r="J520" i="135" a="1"/>
  <c r="J520" i="135" s="1"/>
  <c r="F520" i="135" a="1"/>
  <c r="F520" i="135" s="1"/>
  <c r="H520" i="135" a="1"/>
  <c r="H520" i="135" s="1"/>
  <c r="K520" i="135" a="1"/>
  <c r="K520" i="135" s="1"/>
  <c r="H523" i="135" a="1"/>
  <c r="H523" i="135" s="1"/>
  <c r="L523" i="135" a="1"/>
  <c r="L523" i="135" s="1"/>
  <c r="F523" i="135" a="1"/>
  <c r="F523" i="135" s="1"/>
  <c r="J523" i="135" a="1"/>
  <c r="J523" i="135" s="1"/>
  <c r="G523" i="135" a="1"/>
  <c r="G523" i="135" s="1"/>
  <c r="M523" i="135" a="1"/>
  <c r="M523" i="135" s="1"/>
  <c r="K523" i="135" a="1"/>
  <c r="K523" i="135" s="1"/>
  <c r="I523" i="135" a="1"/>
  <c r="I523" i="135" s="1"/>
  <c r="L524" i="108" a="1"/>
  <c r="L524" i="108" s="1"/>
  <c r="L533" i="108" s="1"/>
  <c r="J524" i="108" a="1"/>
  <c r="J524" i="108" s="1"/>
  <c r="H524" i="108" a="1"/>
  <c r="H524" i="108" s="1"/>
  <c r="K524" i="108" a="1"/>
  <c r="K524" i="108" s="1"/>
  <c r="G524" i="108" a="1"/>
  <c r="G524" i="108" s="1"/>
  <c r="F524" i="108" a="1"/>
  <c r="F524" i="108" s="1"/>
  <c r="I524" i="108" a="1"/>
  <c r="I524" i="108" s="1"/>
  <c r="M524" i="108" a="1"/>
  <c r="M524" i="108" s="1"/>
  <c r="M533" i="108" s="1"/>
  <c r="K519" i="118" a="1"/>
  <c r="K519" i="118" s="1"/>
  <c r="M519" i="118" a="1"/>
  <c r="M519" i="118" s="1"/>
  <c r="F519" i="118" a="1"/>
  <c r="F519" i="118" s="1"/>
  <c r="H519" i="118" a="1"/>
  <c r="H519" i="118" s="1"/>
  <c r="H533" i="118" s="1"/>
  <c r="J519" i="118" a="1"/>
  <c r="J519" i="118" s="1"/>
  <c r="G519" i="118" a="1"/>
  <c r="G519" i="118" s="1"/>
  <c r="L519" i="118" a="1"/>
  <c r="L519" i="118" s="1"/>
  <c r="I519" i="118" a="1"/>
  <c r="I519" i="118" s="1"/>
  <c r="P500" i="108" a="1"/>
  <c r="P500" i="108" s="1"/>
  <c r="N4" i="107" s="1"/>
  <c r="N501" i="108"/>
  <c r="J513" i="122"/>
  <c r="N502" i="133"/>
  <c r="J513" i="120"/>
  <c r="F513" i="124"/>
  <c r="E26" i="123" s="1"/>
  <c r="G26" i="123" s="1"/>
  <c r="I26" i="123" s="1"/>
  <c r="K513" i="137"/>
  <c r="K531" i="126" a="1"/>
  <c r="K531" i="126" s="1"/>
  <c r="N510" i="126"/>
  <c r="N506" i="133"/>
  <c r="I522" i="133" a="1"/>
  <c r="I522" i="133" s="1"/>
  <c r="M522" i="133" a="1"/>
  <c r="M522" i="133" s="1"/>
  <c r="K522" i="133" a="1"/>
  <c r="K522" i="133" s="1"/>
  <c r="G522" i="133" a="1"/>
  <c r="G522" i="133" s="1"/>
  <c r="L522" i="133" a="1"/>
  <c r="L522" i="133" s="1"/>
  <c r="J522" i="133" a="1"/>
  <c r="J522" i="133" s="1"/>
  <c r="F522" i="133" a="1"/>
  <c r="F522" i="133" s="1"/>
  <c r="H522" i="133" a="1"/>
  <c r="H522" i="133" s="1"/>
  <c r="I531" i="108" a="1"/>
  <c r="I531" i="108" s="1"/>
  <c r="G531" i="108" a="1"/>
  <c r="G531" i="108" s="1"/>
  <c r="F531" i="108" a="1"/>
  <c r="F531" i="108" s="1"/>
  <c r="L531" i="108" a="1"/>
  <c r="L531" i="108" s="1"/>
  <c r="J531" i="108" a="1"/>
  <c r="J531" i="108" s="1"/>
  <c r="H531" i="108" a="1"/>
  <c r="H531" i="108" s="1"/>
  <c r="K513" i="133"/>
  <c r="L529" i="131" a="1"/>
  <c r="L529" i="131" s="1"/>
  <c r="M529" i="131" a="1"/>
  <c r="M529" i="131" s="1"/>
  <c r="K529" i="131" a="1"/>
  <c r="K529" i="131" s="1"/>
  <c r="F529" i="131" a="1"/>
  <c r="F529" i="131" s="1"/>
  <c r="H529" i="131" a="1"/>
  <c r="H529" i="131" s="1"/>
  <c r="I529" i="131" a="1"/>
  <c r="I529" i="131" s="1"/>
  <c r="J529" i="131" a="1"/>
  <c r="J529" i="131" s="1"/>
  <c r="G529" i="131" a="1"/>
  <c r="G529" i="131" s="1"/>
  <c r="N504" i="126"/>
  <c r="I523" i="128" a="1"/>
  <c r="I523" i="128" s="1"/>
  <c r="F523" i="128" a="1"/>
  <c r="F523" i="128" s="1"/>
  <c r="J523" i="128" a="1"/>
  <c r="J523" i="128" s="1"/>
  <c r="H523" i="128" a="1"/>
  <c r="H523" i="128" s="1"/>
  <c r="M523" i="128" a="1"/>
  <c r="M523" i="128" s="1"/>
  <c r="L523" i="128" a="1"/>
  <c r="L523" i="128" s="1"/>
  <c r="J513" i="131"/>
  <c r="M513" i="133"/>
  <c r="I513" i="131"/>
  <c r="N509" i="126"/>
  <c r="N509" i="128"/>
  <c r="P502" i="108" a="1"/>
  <c r="P502" i="108" s="1"/>
  <c r="N6" i="107" s="1"/>
  <c r="N510" i="128"/>
  <c r="G513" i="120"/>
  <c r="E22" i="119" s="1"/>
  <c r="E24" i="119" s="1"/>
  <c r="G24" i="119" s="1"/>
  <c r="I24" i="119" s="1"/>
  <c r="M513" i="131"/>
  <c r="P501" i="118" a="1"/>
  <c r="P501" i="118" s="1"/>
  <c r="H528" i="126" a="1"/>
  <c r="H528" i="126" s="1"/>
  <c r="K528" i="126" a="1"/>
  <c r="K528" i="126" s="1"/>
  <c r="I528" i="126" a="1"/>
  <c r="I528" i="126" s="1"/>
  <c r="G528" i="126" a="1"/>
  <c r="G528" i="126" s="1"/>
  <c r="M528" i="126" a="1"/>
  <c r="M528" i="126" s="1"/>
  <c r="L528" i="126" a="1"/>
  <c r="L528" i="126" s="1"/>
  <c r="J528" i="126" a="1"/>
  <c r="J528" i="126" s="1"/>
  <c r="F528" i="126" a="1"/>
  <c r="F528" i="126" s="1"/>
  <c r="N499" i="131"/>
  <c r="F526" i="112" a="1"/>
  <c r="F526" i="112" s="1"/>
  <c r="J526" i="112" a="1"/>
  <c r="J526" i="112" s="1"/>
  <c r="H526" i="112" a="1"/>
  <c r="H526" i="112" s="1"/>
  <c r="L526" i="112" a="1"/>
  <c r="L526" i="112" s="1"/>
  <c r="K526" i="112" a="1"/>
  <c r="K526" i="112" s="1"/>
  <c r="I526" i="112" a="1"/>
  <c r="I526" i="112" s="1"/>
  <c r="G526" i="112" a="1"/>
  <c r="G526" i="112" s="1"/>
  <c r="M526" i="112" a="1"/>
  <c r="M526" i="112" s="1"/>
  <c r="K531" i="137" a="1"/>
  <c r="K531" i="137" s="1"/>
  <c r="G531" i="137" a="1"/>
  <c r="G531" i="137" s="1"/>
  <c r="I531" i="137" a="1"/>
  <c r="I531" i="137" s="1"/>
  <c r="M531" i="137" a="1"/>
  <c r="M531" i="137" s="1"/>
  <c r="F531" i="137" a="1"/>
  <c r="F531" i="137" s="1"/>
  <c r="L531" i="137" a="1"/>
  <c r="L531" i="137" s="1"/>
  <c r="H531" i="137" a="1"/>
  <c r="H531" i="137" s="1"/>
  <c r="J531" i="137" a="1"/>
  <c r="J531" i="137" s="1"/>
  <c r="H513" i="122"/>
  <c r="N522" i="122"/>
  <c r="J513" i="124"/>
  <c r="N502" i="120"/>
  <c r="M513" i="135"/>
  <c r="N507" i="133"/>
  <c r="L519" i="131" a="1"/>
  <c r="L519" i="131" s="1"/>
  <c r="G519" i="131" a="1"/>
  <c r="G519" i="131" s="1"/>
  <c r="J519" i="131" a="1"/>
  <c r="J519" i="131" s="1"/>
  <c r="H519" i="131" a="1"/>
  <c r="H519" i="131" s="1"/>
  <c r="K519" i="131" a="1"/>
  <c r="K519" i="131" s="1"/>
  <c r="I519" i="131" a="1"/>
  <c r="I519" i="131" s="1"/>
  <c r="F519" i="131" a="1"/>
  <c r="F519" i="131" s="1"/>
  <c r="M519" i="131" a="1"/>
  <c r="M519" i="131" s="1"/>
  <c r="M531" i="133" a="1"/>
  <c r="M531" i="133" s="1"/>
  <c r="G531" i="133" a="1"/>
  <c r="G531" i="133" s="1"/>
  <c r="L531" i="133" a="1"/>
  <c r="L531" i="133" s="1"/>
  <c r="J531" i="133" a="1"/>
  <c r="J531" i="133" s="1"/>
  <c r="H531" i="133" a="1"/>
  <c r="H531" i="133" s="1"/>
  <c r="F531" i="133" a="1"/>
  <c r="F531" i="133" s="1"/>
  <c r="K531" i="133" a="1"/>
  <c r="K531" i="133" s="1"/>
  <c r="I531" i="133" a="1"/>
  <c r="I531" i="133" s="1"/>
  <c r="K525" i="124" a="1"/>
  <c r="K525" i="124" s="1"/>
  <c r="G525" i="124" a="1"/>
  <c r="G525" i="124" s="1"/>
  <c r="L525" i="124" a="1"/>
  <c r="L525" i="124" s="1"/>
  <c r="J525" i="124" a="1"/>
  <c r="J525" i="124" s="1"/>
  <c r="M525" i="124" a="1"/>
  <c r="M525" i="124" s="1"/>
  <c r="I525" i="124" a="1"/>
  <c r="I525" i="124" s="1"/>
  <c r="H525" i="124" a="1"/>
  <c r="H525" i="124" s="1"/>
  <c r="M530" i="118" a="1"/>
  <c r="M530" i="118" s="1"/>
  <c r="J530" i="118" a="1"/>
  <c r="J530" i="118" s="1"/>
  <c r="L530" i="118" a="1"/>
  <c r="L530" i="118" s="1"/>
  <c r="G530" i="118" a="1"/>
  <c r="G530" i="118" s="1"/>
  <c r="I530" i="118" a="1"/>
  <c r="I530" i="118" s="1"/>
  <c r="K530" i="118" a="1"/>
  <c r="K530" i="118" s="1"/>
  <c r="F530" i="118" a="1"/>
  <c r="F530" i="118" s="1"/>
  <c r="H530" i="118" a="1"/>
  <c r="H530" i="118" s="1"/>
  <c r="P501" i="108" a="1"/>
  <c r="P501" i="108" s="1"/>
  <c r="N5" i="107" s="1"/>
  <c r="P509" i="108" a="1"/>
  <c r="P509" i="108" s="1"/>
  <c r="N13" i="107" s="1"/>
  <c r="N510" i="122"/>
  <c r="N509" i="131"/>
  <c r="N508" i="122"/>
  <c r="K513" i="122"/>
  <c r="N505" i="135"/>
  <c r="E41" i="134" s="1"/>
  <c r="G41" i="134" s="1"/>
  <c r="J513" i="135"/>
  <c r="N506" i="128"/>
  <c r="N522" i="128"/>
  <c r="N520" i="128"/>
  <c r="J527" i="135" a="1"/>
  <c r="J527" i="135" s="1"/>
  <c r="F527" i="135" a="1"/>
  <c r="F527" i="135" s="1"/>
  <c r="K527" i="135" a="1"/>
  <c r="K527" i="135" s="1"/>
  <c r="M527" i="135" a="1"/>
  <c r="M527" i="135" s="1"/>
  <c r="I527" i="135" a="1"/>
  <c r="I527" i="135" s="1"/>
  <c r="G527" i="135" a="1"/>
  <c r="G527" i="135" s="1"/>
  <c r="H527" i="135" a="1"/>
  <c r="H527" i="135" s="1"/>
  <c r="L527" i="135" a="1"/>
  <c r="L527" i="135" s="1"/>
  <c r="L522" i="120" a="1"/>
  <c r="L522" i="120" s="1"/>
  <c r="L533" i="120" s="1"/>
  <c r="J522" i="120" a="1"/>
  <c r="J522" i="120" s="1"/>
  <c r="J533" i="120" s="1"/>
  <c r="H522" i="120" a="1"/>
  <c r="H522" i="120" s="1"/>
  <c r="H533" i="120" s="1"/>
  <c r="M522" i="120" a="1"/>
  <c r="M522" i="120" s="1"/>
  <c r="M533" i="120" s="1"/>
  <c r="I522" i="120" a="1"/>
  <c r="I522" i="120" s="1"/>
  <c r="I533" i="120" s="1"/>
  <c r="F522" i="120" a="1"/>
  <c r="F522" i="120" s="1"/>
  <c r="F533" i="120" s="1"/>
  <c r="I528" i="128" a="1"/>
  <c r="I528" i="128" s="1"/>
  <c r="M528" i="128" a="1"/>
  <c r="M528" i="128" s="1"/>
  <c r="F528" i="128" a="1"/>
  <c r="F528" i="128" s="1"/>
  <c r="K528" i="128" a="1"/>
  <c r="K528" i="128" s="1"/>
  <c r="J528" i="128" a="1"/>
  <c r="J528" i="128" s="1"/>
  <c r="L528" i="128" a="1"/>
  <c r="L528" i="128" s="1"/>
  <c r="G528" i="128" a="1"/>
  <c r="G528" i="128" s="1"/>
  <c r="H528" i="128" a="1"/>
  <c r="H528" i="128" s="1"/>
  <c r="M524" i="135" a="1"/>
  <c r="M524" i="135" s="1"/>
  <c r="G524" i="135" a="1"/>
  <c r="G524" i="135" s="1"/>
  <c r="J524" i="135" a="1"/>
  <c r="J524" i="135" s="1"/>
  <c r="I524" i="135" a="1"/>
  <c r="I524" i="135" s="1"/>
  <c r="F524" i="135" a="1"/>
  <c r="F524" i="135" s="1"/>
  <c r="K524" i="135" a="1"/>
  <c r="K524" i="135" s="1"/>
  <c r="H524" i="135" a="1"/>
  <c r="H524" i="135" s="1"/>
  <c r="L524" i="135" a="1"/>
  <c r="L524" i="135" s="1"/>
  <c r="N531" i="120"/>
  <c r="P509" i="118" a="1"/>
  <c r="P509" i="118" s="1"/>
  <c r="P499" i="118" a="1"/>
  <c r="P499" i="118" s="1"/>
  <c r="P502" i="118" a="1"/>
  <c r="P502" i="118" s="1"/>
  <c r="P506" i="118" a="1"/>
  <c r="P506" i="118" s="1"/>
  <c r="P500" i="118" a="1"/>
  <c r="P500" i="118" s="1"/>
  <c r="P504" i="118" a="1"/>
  <c r="P504" i="118" s="1"/>
  <c r="P510" i="118" a="1"/>
  <c r="P510" i="118" s="1"/>
  <c r="P507" i="118" a="1"/>
  <c r="P507" i="118" s="1"/>
  <c r="P508" i="118" a="1"/>
  <c r="P508" i="118" s="1"/>
  <c r="P503" i="118" a="1"/>
  <c r="P503" i="118" s="1"/>
  <c r="P511" i="118" a="1"/>
  <c r="P511" i="118" s="1"/>
  <c r="N505" i="118"/>
  <c r="E41" i="117" s="1"/>
  <c r="G41" i="117" s="1"/>
  <c r="I513" i="118"/>
  <c r="N500" i="118"/>
  <c r="N502" i="118"/>
  <c r="N507" i="118"/>
  <c r="H513" i="118"/>
  <c r="N524" i="118"/>
  <c r="N504" i="118"/>
  <c r="N509" i="118"/>
  <c r="P511" i="116" a="1"/>
  <c r="P511" i="116" s="1"/>
  <c r="N15" i="115" s="1"/>
  <c r="P502" i="116" a="1"/>
  <c r="P502" i="116" s="1"/>
  <c r="N6" i="115" s="1"/>
  <c r="P501" i="116" a="1"/>
  <c r="P501" i="116" s="1"/>
  <c r="N5" i="115" s="1"/>
  <c r="P508" i="116" a="1"/>
  <c r="P508" i="116" s="1"/>
  <c r="N12" i="115" s="1"/>
  <c r="P504" i="116" a="1"/>
  <c r="P504" i="116" s="1"/>
  <c r="N8" i="115" s="1"/>
  <c r="P510" i="116" a="1"/>
  <c r="P510" i="116" s="1"/>
  <c r="N14" i="115" s="1"/>
  <c r="P507" i="116" a="1"/>
  <c r="P507" i="116" s="1"/>
  <c r="N11" i="115" s="1"/>
  <c r="P506" i="116" a="1"/>
  <c r="P506" i="116" s="1"/>
  <c r="N10" i="115" s="1"/>
  <c r="P499" i="116" a="1"/>
  <c r="P499" i="116" s="1"/>
  <c r="P500" i="116" a="1"/>
  <c r="P500" i="116" s="1"/>
  <c r="N4" i="115" s="1"/>
  <c r="P505" i="116" a="1"/>
  <c r="P505" i="116" s="1"/>
  <c r="N9" i="115" s="1"/>
  <c r="P509" i="116" a="1"/>
  <c r="P509" i="116" s="1"/>
  <c r="N13" i="115" s="1"/>
  <c r="P503" i="116" a="1"/>
  <c r="P503" i="116" s="1"/>
  <c r="N7" i="115" s="1"/>
  <c r="N500" i="116"/>
  <c r="E23" i="115"/>
  <c r="G23" i="115" s="1"/>
  <c r="I23" i="115" s="1"/>
  <c r="I513" i="116"/>
  <c r="G22" i="115"/>
  <c r="I22" i="115" s="1"/>
  <c r="K513" i="116"/>
  <c r="N525" i="116"/>
  <c r="N522" i="116"/>
  <c r="E25" i="115"/>
  <c r="G25" i="115" s="1"/>
  <c r="I25" i="115" s="1"/>
  <c r="P511" i="114" a="1"/>
  <c r="P511" i="114" s="1"/>
  <c r="N15" i="113" s="1"/>
  <c r="P508" i="114" a="1"/>
  <c r="P508" i="114" s="1"/>
  <c r="N12" i="113" s="1"/>
  <c r="P505" i="114" a="1"/>
  <c r="P505" i="114" s="1"/>
  <c r="N9" i="113" s="1"/>
  <c r="P510" i="114" a="1"/>
  <c r="P510" i="114" s="1"/>
  <c r="N14" i="113" s="1"/>
  <c r="P507" i="114" a="1"/>
  <c r="P507" i="114" s="1"/>
  <c r="N11" i="113" s="1"/>
  <c r="P502" i="114" a="1"/>
  <c r="P502" i="114" s="1"/>
  <c r="N6" i="113" s="1"/>
  <c r="P503" i="114" a="1"/>
  <c r="P503" i="114" s="1"/>
  <c r="N7" i="113" s="1"/>
  <c r="P500" i="114" a="1"/>
  <c r="P500" i="114" s="1"/>
  <c r="N4" i="113" s="1"/>
  <c r="P504" i="114" a="1"/>
  <c r="P504" i="114" s="1"/>
  <c r="N8" i="113" s="1"/>
  <c r="P499" i="114" a="1"/>
  <c r="P499" i="114" s="1"/>
  <c r="P501" i="114" a="1"/>
  <c r="P501" i="114" s="1"/>
  <c r="N5" i="113" s="1"/>
  <c r="P506" i="114" a="1"/>
  <c r="P506" i="114" s="1"/>
  <c r="N10" i="113" s="1"/>
  <c r="P509" i="114" a="1"/>
  <c r="P509" i="114" s="1"/>
  <c r="N13" i="113" s="1"/>
  <c r="N510" i="114"/>
  <c r="M513" i="114"/>
  <c r="N499" i="114"/>
  <c r="G513" i="114"/>
  <c r="E22" i="113" s="1"/>
  <c r="E25" i="113" s="1"/>
  <c r="G25" i="113" s="1"/>
  <c r="I25" i="113" s="1"/>
  <c r="N506" i="114"/>
  <c r="N526" i="114"/>
  <c r="N507" i="114"/>
  <c r="N500" i="114"/>
  <c r="N509" i="114"/>
  <c r="P510" i="112" a="1"/>
  <c r="P510" i="112" s="1"/>
  <c r="N14" i="111" s="1"/>
  <c r="P511" i="112" a="1"/>
  <c r="P511" i="112" s="1"/>
  <c r="N15" i="111" s="1"/>
  <c r="P506" i="112" a="1"/>
  <c r="P506" i="112" s="1"/>
  <c r="N10" i="111" s="1"/>
  <c r="P504" i="112" a="1"/>
  <c r="P504" i="112" s="1"/>
  <c r="N8" i="111" s="1"/>
  <c r="P507" i="112" a="1"/>
  <c r="P507" i="112" s="1"/>
  <c r="N11" i="111" s="1"/>
  <c r="P509" i="112" a="1"/>
  <c r="P509" i="112" s="1"/>
  <c r="N13" i="111" s="1"/>
  <c r="P505" i="112" a="1"/>
  <c r="P505" i="112" s="1"/>
  <c r="N9" i="111" s="1"/>
  <c r="P501" i="112" a="1"/>
  <c r="P501" i="112" s="1"/>
  <c r="N5" i="111" s="1"/>
  <c r="P499" i="112" a="1"/>
  <c r="P499" i="112" s="1"/>
  <c r="P502" i="112" a="1"/>
  <c r="P502" i="112" s="1"/>
  <c r="N6" i="111" s="1"/>
  <c r="N511" i="112"/>
  <c r="P508" i="112" a="1"/>
  <c r="P508" i="112" s="1"/>
  <c r="N12" i="111" s="1"/>
  <c r="P500" i="112" a="1"/>
  <c r="P500" i="112" s="1"/>
  <c r="N4" i="111" s="1"/>
  <c r="P503" i="112" a="1"/>
  <c r="P503" i="112" s="1"/>
  <c r="N7" i="111" s="1"/>
  <c r="N519" i="112"/>
  <c r="N500" i="112"/>
  <c r="N504" i="112"/>
  <c r="N502" i="112"/>
  <c r="N528" i="112"/>
  <c r="N511" i="110"/>
  <c r="N530" i="110"/>
  <c r="P506" i="110" a="1"/>
  <c r="P506" i="110" s="1"/>
  <c r="N10" i="109" s="1"/>
  <c r="N520" i="110"/>
  <c r="N529" i="110"/>
  <c r="N501" i="110"/>
  <c r="L513" i="110"/>
  <c r="N503" i="110"/>
  <c r="P510" i="110" a="1"/>
  <c r="P510" i="110" s="1"/>
  <c r="N14" i="109" s="1"/>
  <c r="P499" i="110" a="1"/>
  <c r="P499" i="110" s="1"/>
  <c r="P500" i="110" a="1"/>
  <c r="P500" i="110" s="1"/>
  <c r="N4" i="109" s="1"/>
  <c r="P505" i="110" a="1"/>
  <c r="P505" i="110" s="1"/>
  <c r="N9" i="109" s="1"/>
  <c r="P509" i="110" a="1"/>
  <c r="P509" i="110" s="1"/>
  <c r="N13" i="109" s="1"/>
  <c r="P504" i="110" a="1"/>
  <c r="P504" i="110" s="1"/>
  <c r="N8" i="109" s="1"/>
  <c r="P507" i="110" a="1"/>
  <c r="P507" i="110" s="1"/>
  <c r="N11" i="109" s="1"/>
  <c r="P502" i="110" a="1"/>
  <c r="P502" i="110" s="1"/>
  <c r="N6" i="109" s="1"/>
  <c r="P501" i="110" a="1"/>
  <c r="P501" i="110" s="1"/>
  <c r="N5" i="109" s="1"/>
  <c r="P511" i="110" a="1"/>
  <c r="P511" i="110" s="1"/>
  <c r="N15" i="109" s="1"/>
  <c r="P508" i="110" a="1"/>
  <c r="P508" i="110" s="1"/>
  <c r="N12" i="109" s="1"/>
  <c r="P503" i="110" a="1"/>
  <c r="P503" i="110" s="1"/>
  <c r="N7" i="109" s="1"/>
  <c r="N502" i="110"/>
  <c r="N525" i="110"/>
  <c r="J519" i="158" a="1"/>
  <c r="J519" i="158" s="1"/>
  <c r="F519" i="158" a="1"/>
  <c r="F519" i="158" s="1"/>
  <c r="F533" i="158" s="1"/>
  <c r="H519" i="158" a="1"/>
  <c r="H519" i="158" s="1"/>
  <c r="M519" i="158" a="1"/>
  <c r="M519" i="158" s="1"/>
  <c r="I519" i="158" a="1"/>
  <c r="I519" i="158" s="1"/>
  <c r="K519" i="158" a="1"/>
  <c r="K519" i="158" s="1"/>
  <c r="L519" i="158" a="1"/>
  <c r="L519" i="158" s="1"/>
  <c r="G519" i="158" a="1"/>
  <c r="G519" i="158" s="1"/>
  <c r="N529" i="160"/>
  <c r="I513" i="162"/>
  <c r="N522" i="162"/>
  <c r="L524" i="160" a="1"/>
  <c r="L524" i="160" s="1"/>
  <c r="M524" i="160" a="1"/>
  <c r="M524" i="160" s="1"/>
  <c r="K524" i="160" a="1"/>
  <c r="K524" i="160" s="1"/>
  <c r="H524" i="160" a="1"/>
  <c r="H524" i="160" s="1"/>
  <c r="G524" i="160" a="1"/>
  <c r="G524" i="160" s="1"/>
  <c r="F524" i="160" a="1"/>
  <c r="F524" i="160" s="1"/>
  <c r="J524" i="160" a="1"/>
  <c r="J524" i="160" s="1"/>
  <c r="I524" i="160" a="1"/>
  <c r="I524" i="160" s="1"/>
  <c r="G523" i="160" a="1"/>
  <c r="G523" i="160" s="1"/>
  <c r="F523" i="160" a="1"/>
  <c r="F523" i="160" s="1"/>
  <c r="I523" i="160" a="1"/>
  <c r="I523" i="160" s="1"/>
  <c r="L523" i="160" a="1"/>
  <c r="L523" i="160" s="1"/>
  <c r="K523" i="160" a="1"/>
  <c r="K523" i="160" s="1"/>
  <c r="M523" i="160" a="1"/>
  <c r="M523" i="160" s="1"/>
  <c r="J523" i="160" a="1"/>
  <c r="J523" i="160" s="1"/>
  <c r="H523" i="160" a="1"/>
  <c r="H523" i="160" s="1"/>
  <c r="J531" i="158" a="1"/>
  <c r="J531" i="158" s="1"/>
  <c r="I531" i="158" a="1"/>
  <c r="I531" i="158" s="1"/>
  <c r="M531" i="158" a="1"/>
  <c r="M531" i="158" s="1"/>
  <c r="K531" i="158" a="1"/>
  <c r="K531" i="158" s="1"/>
  <c r="L531" i="158" a="1"/>
  <c r="L531" i="158" s="1"/>
  <c r="G531" i="158" a="1"/>
  <c r="G531" i="158" s="1"/>
  <c r="F531" i="158" a="1"/>
  <c r="F531" i="158" s="1"/>
  <c r="H531" i="158" a="1"/>
  <c r="H531" i="158" s="1"/>
  <c r="K524" i="158" a="1"/>
  <c r="K524" i="158" s="1"/>
  <c r="F524" i="158" a="1"/>
  <c r="F524" i="158" s="1"/>
  <c r="L524" i="158" a="1"/>
  <c r="L524" i="158" s="1"/>
  <c r="H524" i="158" a="1"/>
  <c r="H524" i="158" s="1"/>
  <c r="G524" i="158" a="1"/>
  <c r="G524" i="158" s="1"/>
  <c r="M524" i="158" a="1"/>
  <c r="M524" i="158" s="1"/>
  <c r="I524" i="158" a="1"/>
  <c r="I524" i="158" s="1"/>
  <c r="J524" i="158" a="1"/>
  <c r="J524" i="158" s="1"/>
  <c r="F513" i="160"/>
  <c r="F513" i="162"/>
  <c r="J513" i="158"/>
  <c r="J522" i="158" a="1"/>
  <c r="J522" i="158" s="1"/>
  <c r="L522" i="158" a="1"/>
  <c r="L522" i="158" s="1"/>
  <c r="G522" i="158" a="1"/>
  <c r="G522" i="158" s="1"/>
  <c r="M522" i="158" a="1"/>
  <c r="M522" i="158" s="1"/>
  <c r="K522" i="158" a="1"/>
  <c r="K522" i="158" s="1"/>
  <c r="I522" i="158" a="1"/>
  <c r="I522" i="158" s="1"/>
  <c r="H522" i="158" a="1"/>
  <c r="H522" i="158" s="1"/>
  <c r="F522" i="158" a="1"/>
  <c r="F522" i="158" s="1"/>
  <c r="N529" i="156"/>
  <c r="N518" i="180"/>
  <c r="K513" i="164"/>
  <c r="G513" i="164"/>
  <c r="E22" i="163" s="1"/>
  <c r="I513" i="156"/>
  <c r="H513" i="162"/>
  <c r="N502" i="158"/>
  <c r="K519" i="156" a="1"/>
  <c r="K519" i="156" s="1"/>
  <c r="K533" i="156" s="1"/>
  <c r="H519" i="156" a="1"/>
  <c r="H519" i="156" s="1"/>
  <c r="J519" i="156" a="1"/>
  <c r="J519" i="156" s="1"/>
  <c r="L519" i="156" a="1"/>
  <c r="L519" i="156" s="1"/>
  <c r="F519" i="156" a="1"/>
  <c r="F519" i="156" s="1"/>
  <c r="G519" i="156" a="1"/>
  <c r="G519" i="156" s="1"/>
  <c r="I519" i="156" a="1"/>
  <c r="I519" i="156" s="1"/>
  <c r="M519" i="156" a="1"/>
  <c r="M519" i="156" s="1"/>
  <c r="M533" i="156" s="1"/>
  <c r="J526" i="158" a="1"/>
  <c r="J526" i="158" s="1"/>
  <c r="K526" i="158" a="1"/>
  <c r="K526" i="158" s="1"/>
  <c r="F526" i="158" a="1"/>
  <c r="F526" i="158" s="1"/>
  <c r="I526" i="158" a="1"/>
  <c r="I526" i="158" s="1"/>
  <c r="L526" i="158" a="1"/>
  <c r="L526" i="158" s="1"/>
  <c r="H526" i="158" a="1"/>
  <c r="H526" i="158" s="1"/>
  <c r="G526" i="158" a="1"/>
  <c r="G526" i="158" s="1"/>
  <c r="M526" i="158" a="1"/>
  <c r="M526" i="158" s="1"/>
  <c r="L521" i="160" a="1"/>
  <c r="L521" i="160" s="1"/>
  <c r="L533" i="160" s="1"/>
  <c r="M521" i="160" a="1"/>
  <c r="M521" i="160" s="1"/>
  <c r="M533" i="160" s="1"/>
  <c r="F521" i="160" a="1"/>
  <c r="F521" i="160" s="1"/>
  <c r="F533" i="160" s="1"/>
  <c r="G521" i="160" a="1"/>
  <c r="G521" i="160" s="1"/>
  <c r="G533" i="160" s="1"/>
  <c r="I521" i="160" a="1"/>
  <c r="I521" i="160" s="1"/>
  <c r="I533" i="160" s="1"/>
  <c r="H521" i="160" a="1"/>
  <c r="H521" i="160" s="1"/>
  <c r="H533" i="160" s="1"/>
  <c r="J521" i="160" a="1"/>
  <c r="J521" i="160" s="1"/>
  <c r="J533" i="160" s="1"/>
  <c r="K521" i="160" a="1"/>
  <c r="K521" i="160" s="1"/>
  <c r="K533" i="160" s="1"/>
  <c r="L531" i="180"/>
  <c r="H512" i="180"/>
  <c r="N512" i="180" s="1"/>
  <c r="F42" i="2" s="1"/>
  <c r="H42" i="2" s="1" a="1"/>
  <c r="H42" i="2" s="1"/>
  <c r="J42" i="2" s="1"/>
  <c r="J522" i="156" a="1"/>
  <c r="J522" i="156" s="1"/>
  <c r="F522" i="156" a="1"/>
  <c r="F522" i="156" s="1"/>
  <c r="M522" i="156" a="1"/>
  <c r="M522" i="156" s="1"/>
  <c r="L522" i="156" a="1"/>
  <c r="L522" i="156" s="1"/>
  <c r="K522" i="156" a="1"/>
  <c r="K522" i="156" s="1"/>
  <c r="I522" i="156" a="1"/>
  <c r="I522" i="156" s="1"/>
  <c r="G522" i="156" a="1"/>
  <c r="G522" i="156" s="1"/>
  <c r="H522" i="156" a="1"/>
  <c r="H522" i="156" s="1"/>
  <c r="G513" i="156"/>
  <c r="L513" i="158"/>
  <c r="N519" i="160"/>
  <c r="N501" i="162"/>
  <c r="L513" i="156"/>
  <c r="N505" i="162"/>
  <c r="E41" i="161" s="1"/>
  <c r="G41" i="161" s="1"/>
  <c r="N502" i="156"/>
  <c r="N499" i="156"/>
  <c r="M531" i="156" a="1"/>
  <c r="M531" i="156" s="1"/>
  <c r="L531" i="156" a="1"/>
  <c r="L531" i="156" s="1"/>
  <c r="F531" i="156" a="1"/>
  <c r="F531" i="156" s="1"/>
  <c r="H531" i="156" a="1"/>
  <c r="H531" i="156" s="1"/>
  <c r="I531" i="156" a="1"/>
  <c r="I531" i="156" s="1"/>
  <c r="G531" i="156" a="1"/>
  <c r="G531" i="156" s="1"/>
  <c r="J531" i="156" a="1"/>
  <c r="J531" i="156" s="1"/>
  <c r="K531" i="156" a="1"/>
  <c r="K531" i="156" s="1"/>
  <c r="F513" i="158"/>
  <c r="N3" i="179"/>
  <c r="H11" i="179" s="1"/>
  <c r="J513" i="162"/>
  <c r="N507" i="160"/>
  <c r="N506" i="160"/>
  <c r="N519" i="162"/>
  <c r="N506" i="158"/>
  <c r="H513" i="156"/>
  <c r="M531" i="180"/>
  <c r="K513" i="162"/>
  <c r="M528" i="180" a="1"/>
  <c r="M528" i="180" s="1"/>
  <c r="H528" i="180" a="1"/>
  <c r="H528" i="180" s="1"/>
  <c r="H531" i="180" s="1"/>
  <c r="L528" i="180" a="1"/>
  <c r="L528" i="180" s="1"/>
  <c r="J528" i="180" a="1"/>
  <c r="J528" i="180" s="1"/>
  <c r="J531" i="180" s="1"/>
  <c r="I528" i="180" a="1"/>
  <c r="I528" i="180" s="1"/>
  <c r="G528" i="180" a="1"/>
  <c r="G528" i="180" s="1"/>
  <c r="K528" i="180" a="1"/>
  <c r="K528" i="180" s="1"/>
  <c r="F528" i="180" a="1"/>
  <c r="F528" i="180" s="1"/>
  <c r="L526" i="160" a="1"/>
  <c r="L526" i="160" s="1"/>
  <c r="K526" i="160" a="1"/>
  <c r="K526" i="160" s="1"/>
  <c r="I526" i="160" a="1"/>
  <c r="I526" i="160" s="1"/>
  <c r="J526" i="160" a="1"/>
  <c r="J526" i="160" s="1"/>
  <c r="H526" i="160" a="1"/>
  <c r="H526" i="160" s="1"/>
  <c r="G526" i="160" a="1"/>
  <c r="G526" i="160" s="1"/>
  <c r="F526" i="160" a="1"/>
  <c r="F526" i="160" s="1"/>
  <c r="M526" i="160" a="1"/>
  <c r="M526" i="160" s="1"/>
  <c r="N509" i="160"/>
  <c r="L524" i="164" a="1"/>
  <c r="L524" i="164" s="1"/>
  <c r="M524" i="164" a="1"/>
  <c r="M524" i="164" s="1"/>
  <c r="F524" i="164" a="1"/>
  <c r="F524" i="164" s="1"/>
  <c r="F533" i="164" s="1"/>
  <c r="I524" i="164" a="1"/>
  <c r="I524" i="164" s="1"/>
  <c r="J524" i="164" a="1"/>
  <c r="J524" i="164" s="1"/>
  <c r="H524" i="164" a="1"/>
  <c r="H524" i="164" s="1"/>
  <c r="H533" i="164" s="1"/>
  <c r="G524" i="164" a="1"/>
  <c r="G524" i="164" s="1"/>
  <c r="K524" i="164" a="1"/>
  <c r="K524" i="164" s="1"/>
  <c r="G522" i="160" a="1"/>
  <c r="G522" i="160" s="1"/>
  <c r="M522" i="160" a="1"/>
  <c r="M522" i="160" s="1"/>
  <c r="H522" i="160" a="1"/>
  <c r="H522" i="160" s="1"/>
  <c r="K522" i="160" a="1"/>
  <c r="K522" i="160" s="1"/>
  <c r="I522" i="160" a="1"/>
  <c r="I522" i="160" s="1"/>
  <c r="F522" i="160" a="1"/>
  <c r="F522" i="160" s="1"/>
  <c r="L522" i="160" a="1"/>
  <c r="L522" i="160" s="1"/>
  <c r="J522" i="160" a="1"/>
  <c r="J522" i="160" s="1"/>
  <c r="F528" i="158" a="1"/>
  <c r="F528" i="158" s="1"/>
  <c r="M528" i="158" a="1"/>
  <c r="M528" i="158" s="1"/>
  <c r="H528" i="158" a="1"/>
  <c r="H528" i="158" s="1"/>
  <c r="L528" i="158" a="1"/>
  <c r="L528" i="158" s="1"/>
  <c r="K528" i="158" a="1"/>
  <c r="K528" i="158" s="1"/>
  <c r="J528" i="158" a="1"/>
  <c r="J528" i="158" s="1"/>
  <c r="G528" i="158" a="1"/>
  <c r="G528" i="158" s="1"/>
  <c r="I528" i="158" a="1"/>
  <c r="I528" i="158" s="1"/>
  <c r="N503" i="180"/>
  <c r="N504" i="158"/>
  <c r="N499" i="164"/>
  <c r="N520" i="160"/>
  <c r="N508" i="160"/>
  <c r="N511" i="158"/>
  <c r="G529" i="164" a="1"/>
  <c r="G529" i="164" s="1"/>
  <c r="M529" i="164" a="1"/>
  <c r="M529" i="164" s="1"/>
  <c r="H529" i="164" a="1"/>
  <c r="H529" i="164" s="1"/>
  <c r="I529" i="164" a="1"/>
  <c r="I529" i="164" s="1"/>
  <c r="J529" i="164" a="1"/>
  <c r="J529" i="164" s="1"/>
  <c r="K529" i="164" a="1"/>
  <c r="K529" i="164" s="1"/>
  <c r="L529" i="164" a="1"/>
  <c r="L529" i="164" s="1"/>
  <c r="F529" i="164" a="1"/>
  <c r="F529" i="164" s="1"/>
  <c r="N505" i="158"/>
  <c r="E41" i="157" s="1"/>
  <c r="G41" i="157" s="1"/>
  <c r="N511" i="160"/>
  <c r="K513" i="158"/>
  <c r="N507" i="158"/>
  <c r="M525" i="156" a="1"/>
  <c r="M525" i="156" s="1"/>
  <c r="J525" i="156" a="1"/>
  <c r="J525" i="156" s="1"/>
  <c r="G525" i="156" a="1"/>
  <c r="G525" i="156" s="1"/>
  <c r="F525" i="156" a="1"/>
  <c r="F525" i="156" s="1"/>
  <c r="H525" i="156" a="1"/>
  <c r="H525" i="156" s="1"/>
  <c r="L525" i="156" a="1"/>
  <c r="L525" i="156" s="1"/>
  <c r="I525" i="156" a="1"/>
  <c r="I525" i="156" s="1"/>
  <c r="K525" i="156" a="1"/>
  <c r="K525" i="156" s="1"/>
  <c r="N503" i="160"/>
  <c r="N509" i="180"/>
  <c r="N529" i="162"/>
  <c r="N527" i="160"/>
  <c r="N523" i="164"/>
  <c r="N510" i="156"/>
  <c r="K528" i="160" a="1"/>
  <c r="K528" i="160" s="1"/>
  <c r="H528" i="160" a="1"/>
  <c r="H528" i="160" s="1"/>
  <c r="G528" i="160" a="1"/>
  <c r="G528" i="160" s="1"/>
  <c r="F528" i="160" a="1"/>
  <c r="F528" i="160" s="1"/>
  <c r="J528" i="160" a="1"/>
  <c r="J528" i="160" s="1"/>
  <c r="L528" i="160" a="1"/>
  <c r="L528" i="160" s="1"/>
  <c r="M528" i="160" a="1"/>
  <c r="M528" i="160" s="1"/>
  <c r="I528" i="160" a="1"/>
  <c r="I528" i="160" s="1"/>
  <c r="E26" i="163"/>
  <c r="G26" i="163" s="1"/>
  <c r="I26" i="163" s="1"/>
  <c r="N507" i="145"/>
  <c r="N499" i="145"/>
  <c r="H513" i="145"/>
  <c r="I513" i="154"/>
  <c r="H513" i="151"/>
  <c r="H521" i="147" a="1"/>
  <c r="H521" i="147" s="1"/>
  <c r="G521" i="147" a="1"/>
  <c r="G521" i="147" s="1"/>
  <c r="L521" i="147" a="1"/>
  <c r="L521" i="147" s="1"/>
  <c r="J521" i="147" a="1"/>
  <c r="J521" i="147" s="1"/>
  <c r="F521" i="147" a="1"/>
  <c r="F521" i="147" s="1"/>
  <c r="M521" i="147" a="1"/>
  <c r="M521" i="147" s="1"/>
  <c r="K521" i="147" a="1"/>
  <c r="K521" i="147" s="1"/>
  <c r="I521" i="147" a="1"/>
  <c r="I521" i="147" s="1"/>
  <c r="N506" i="154"/>
  <c r="N503" i="139"/>
  <c r="N506" i="135"/>
  <c r="G513" i="137"/>
  <c r="E22" i="136" s="1"/>
  <c r="N503" i="133"/>
  <c r="F527" i="126" a="1"/>
  <c r="F527" i="126" s="1"/>
  <c r="J527" i="126" a="1"/>
  <c r="J527" i="126" s="1"/>
  <c r="L527" i="126" a="1"/>
  <c r="L527" i="126" s="1"/>
  <c r="H527" i="126" a="1"/>
  <c r="H527" i="126" s="1"/>
  <c r="G527" i="126" a="1"/>
  <c r="G527" i="126" s="1"/>
  <c r="M527" i="126" a="1"/>
  <c r="M527" i="126" s="1"/>
  <c r="K527" i="126" a="1"/>
  <c r="K527" i="126" s="1"/>
  <c r="I527" i="126" a="1"/>
  <c r="I527" i="126" s="1"/>
  <c r="N502" i="141"/>
  <c r="N499" i="147"/>
  <c r="F513" i="147"/>
  <c r="M513" i="139"/>
  <c r="K513" i="128"/>
  <c r="N505" i="126"/>
  <c r="E41" i="125" s="1"/>
  <c r="G41" i="125" s="1"/>
  <c r="G513" i="126"/>
  <c r="E22" i="125" s="1"/>
  <c r="I528" i="151" a="1"/>
  <c r="I528" i="151" s="1"/>
  <c r="L528" i="151" a="1"/>
  <c r="L528" i="151" s="1"/>
  <c r="G528" i="151" a="1"/>
  <c r="G528" i="151" s="1"/>
  <c r="J528" i="151" a="1"/>
  <c r="J528" i="151" s="1"/>
  <c r="H528" i="151" a="1"/>
  <c r="H528" i="151" s="1"/>
  <c r="F528" i="151" a="1"/>
  <c r="F528" i="151" s="1"/>
  <c r="K528" i="151" a="1"/>
  <c r="K528" i="151" s="1"/>
  <c r="M528" i="151" a="1"/>
  <c r="M528" i="151" s="1"/>
  <c r="N524" i="145"/>
  <c r="I520" i="147" a="1"/>
  <c r="I520" i="147" s="1"/>
  <c r="L520" i="147" a="1"/>
  <c r="L520" i="147" s="1"/>
  <c r="G520" i="147" a="1"/>
  <c r="G520" i="147" s="1"/>
  <c r="H520" i="147" a="1"/>
  <c r="H520" i="147" s="1"/>
  <c r="J520" i="147" a="1"/>
  <c r="J520" i="147" s="1"/>
  <c r="F520" i="147" a="1"/>
  <c r="F520" i="147" s="1"/>
  <c r="M520" i="147" a="1"/>
  <c r="M520" i="147" s="1"/>
  <c r="K520" i="147" a="1"/>
  <c r="K520" i="147" s="1"/>
  <c r="I513" i="145"/>
  <c r="M523" i="147" a="1"/>
  <c r="M523" i="147" s="1"/>
  <c r="H523" i="147" a="1"/>
  <c r="H523" i="147" s="1"/>
  <c r="K523" i="147" a="1"/>
  <c r="K523" i="147" s="1"/>
  <c r="I523" i="147" a="1"/>
  <c r="I523" i="147" s="1"/>
  <c r="G523" i="147" a="1"/>
  <c r="G523" i="147" s="1"/>
  <c r="L523" i="147" a="1"/>
  <c r="L523" i="147" s="1"/>
  <c r="J523" i="147" a="1"/>
  <c r="J523" i="147" s="1"/>
  <c r="F523" i="147" a="1"/>
  <c r="F523" i="147" s="1"/>
  <c r="N502" i="131"/>
  <c r="N507" i="131"/>
  <c r="L513" i="147"/>
  <c r="N502" i="128"/>
  <c r="J529" i="126" a="1"/>
  <c r="J529" i="126" s="1"/>
  <c r="F529" i="126" a="1"/>
  <c r="F529" i="126" s="1"/>
  <c r="H529" i="126" a="1"/>
  <c r="H529" i="126" s="1"/>
  <c r="L529" i="126" a="1"/>
  <c r="L529" i="126" s="1"/>
  <c r="M529" i="126" a="1"/>
  <c r="M529" i="126" s="1"/>
  <c r="K529" i="126" a="1"/>
  <c r="K529" i="126" s="1"/>
  <c r="I529" i="126" a="1"/>
  <c r="I529" i="126" s="1"/>
  <c r="G529" i="126" a="1"/>
  <c r="G529" i="126" s="1"/>
  <c r="H513" i="128"/>
  <c r="H513" i="126"/>
  <c r="K529" i="133" a="1"/>
  <c r="K529" i="133" s="1"/>
  <c r="F529" i="133" a="1"/>
  <c r="F529" i="133" s="1"/>
  <c r="I529" i="133" a="1"/>
  <c r="I529" i="133" s="1"/>
  <c r="G529" i="133" a="1"/>
  <c r="G529" i="133" s="1"/>
  <c r="M529" i="133" a="1"/>
  <c r="M529" i="133" s="1"/>
  <c r="H529" i="133" a="1"/>
  <c r="H529" i="133" s="1"/>
  <c r="J529" i="133" a="1"/>
  <c r="J529" i="133" s="1"/>
  <c r="L529" i="133" a="1"/>
  <c r="L529" i="133" s="1"/>
  <c r="N507" i="147"/>
  <c r="N511" i="147"/>
  <c r="M530" i="137" a="1"/>
  <c r="M530" i="137" s="1"/>
  <c r="I530" i="137" a="1"/>
  <c r="I530" i="137" s="1"/>
  <c r="L530" i="137" a="1"/>
  <c r="L530" i="137" s="1"/>
  <c r="K530" i="137" a="1"/>
  <c r="K530" i="137" s="1"/>
  <c r="F530" i="137" a="1"/>
  <c r="F530" i="137" s="1"/>
  <c r="G530" i="137" a="1"/>
  <c r="G530" i="137" s="1"/>
  <c r="G533" i="137" s="1"/>
  <c r="J530" i="137" a="1"/>
  <c r="J530" i="137" s="1"/>
  <c r="H530" i="137" a="1"/>
  <c r="H530" i="137" s="1"/>
  <c r="N510" i="154"/>
  <c r="L513" i="145"/>
  <c r="G513" i="151"/>
  <c r="E22" i="150" s="1"/>
  <c r="N511" i="139"/>
  <c r="N508" i="133"/>
  <c r="G513" i="143"/>
  <c r="N499" i="143"/>
  <c r="L527" i="131" a="1"/>
  <c r="L527" i="131" s="1"/>
  <c r="M527" i="131" a="1"/>
  <c r="M527" i="131" s="1"/>
  <c r="K527" i="131" a="1"/>
  <c r="K527" i="131" s="1"/>
  <c r="H527" i="131" a="1"/>
  <c r="H527" i="131" s="1"/>
  <c r="I527" i="131" a="1"/>
  <c r="I527" i="131" s="1"/>
  <c r="F527" i="131" a="1"/>
  <c r="F527" i="131" s="1"/>
  <c r="J527" i="131" a="1"/>
  <c r="J527" i="131" s="1"/>
  <c r="G527" i="131" a="1"/>
  <c r="G527" i="131" s="1"/>
  <c r="N504" i="128"/>
  <c r="I521" i="128" a="1"/>
  <c r="I521" i="128" s="1"/>
  <c r="M521" i="128" a="1"/>
  <c r="M521" i="128" s="1"/>
  <c r="L521" i="128" a="1"/>
  <c r="L521" i="128" s="1"/>
  <c r="J521" i="128" a="1"/>
  <c r="J521" i="128" s="1"/>
  <c r="H521" i="128" a="1"/>
  <c r="H521" i="128" s="1"/>
  <c r="F521" i="128" a="1"/>
  <c r="F521" i="128" s="1"/>
  <c r="G521" i="128" a="1"/>
  <c r="G521" i="128" s="1"/>
  <c r="K521" i="128" a="1"/>
  <c r="K521" i="128" s="1"/>
  <c r="M513" i="128"/>
  <c r="M527" i="128" a="1"/>
  <c r="M527" i="128" s="1"/>
  <c r="K527" i="128" a="1"/>
  <c r="K527" i="128" s="1"/>
  <c r="L527" i="128" a="1"/>
  <c r="L527" i="128" s="1"/>
  <c r="I527" i="128" a="1"/>
  <c r="I527" i="128" s="1"/>
  <c r="J527" i="128" a="1"/>
  <c r="J527" i="128" s="1"/>
  <c r="G527" i="128" a="1"/>
  <c r="G527" i="128" s="1"/>
  <c r="H527" i="128" a="1"/>
  <c r="H527" i="128" s="1"/>
  <c r="F527" i="128" a="1"/>
  <c r="F527" i="128" s="1"/>
  <c r="N521" i="141"/>
  <c r="N500" i="133"/>
  <c r="M530" i="126" a="1"/>
  <c r="M530" i="126" s="1"/>
  <c r="I530" i="126" a="1"/>
  <c r="I530" i="126" s="1"/>
  <c r="K530" i="126" a="1"/>
  <c r="K530" i="126" s="1"/>
  <c r="L530" i="126" a="1"/>
  <c r="L530" i="126" s="1"/>
  <c r="J530" i="126" a="1"/>
  <c r="J530" i="126" s="1"/>
  <c r="H530" i="126" a="1"/>
  <c r="H530" i="126" s="1"/>
  <c r="F530" i="126" a="1"/>
  <c r="F530" i="126" s="1"/>
  <c r="G530" i="126" a="1"/>
  <c r="G530" i="126" s="1"/>
  <c r="J513" i="154"/>
  <c r="L527" i="151" a="1"/>
  <c r="L527" i="151" s="1"/>
  <c r="L533" i="151" s="1"/>
  <c r="H527" i="151" a="1"/>
  <c r="H527" i="151" s="1"/>
  <c r="M527" i="151" a="1"/>
  <c r="M527" i="151" s="1"/>
  <c r="J527" i="151" a="1"/>
  <c r="J527" i="151" s="1"/>
  <c r="K527" i="151" a="1"/>
  <c r="K527" i="151" s="1"/>
  <c r="I527" i="151" a="1"/>
  <c r="I527" i="151" s="1"/>
  <c r="F527" i="151" a="1"/>
  <c r="F527" i="151" s="1"/>
  <c r="G527" i="151" a="1"/>
  <c r="G527" i="151" s="1"/>
  <c r="G533" i="151" s="1"/>
  <c r="J513" i="145"/>
  <c r="N510" i="145"/>
  <c r="J513" i="151"/>
  <c r="N505" i="133"/>
  <c r="E41" i="132" s="1"/>
  <c r="G41" i="132" s="1"/>
  <c r="I513" i="143"/>
  <c r="N501" i="128"/>
  <c r="N501" i="135"/>
  <c r="F513" i="135"/>
  <c r="I513" i="128"/>
  <c r="F513" i="128"/>
  <c r="N499" i="128"/>
  <c r="J525" i="126" a="1"/>
  <c r="J525" i="126" s="1"/>
  <c r="J533" i="126" s="1"/>
  <c r="H525" i="126" a="1"/>
  <c r="H525" i="126" s="1"/>
  <c r="H533" i="126" s="1"/>
  <c r="L525" i="126" a="1"/>
  <c r="L525" i="126" s="1"/>
  <c r="L533" i="126" s="1"/>
  <c r="F525" i="126" a="1"/>
  <c r="F525" i="126" s="1"/>
  <c r="F533" i="126" s="1"/>
  <c r="M525" i="126" a="1"/>
  <c r="M525" i="126" s="1"/>
  <c r="M533" i="126" s="1"/>
  <c r="K525" i="126" a="1"/>
  <c r="K525" i="126" s="1"/>
  <c r="K533" i="126" s="1"/>
  <c r="I525" i="126" a="1"/>
  <c r="I525" i="126" s="1"/>
  <c r="G525" i="126" a="1"/>
  <c r="G525" i="126" s="1"/>
  <c r="G533" i="126" s="1"/>
  <c r="N511" i="145"/>
  <c r="K513" i="145"/>
  <c r="M519" i="145" a="1"/>
  <c r="M519" i="145" s="1"/>
  <c r="L519" i="145" a="1"/>
  <c r="L519" i="145" s="1"/>
  <c r="L533" i="145" s="1"/>
  <c r="G519" i="145" a="1"/>
  <c r="G519" i="145" s="1"/>
  <c r="J519" i="145" a="1"/>
  <c r="J519" i="145" s="1"/>
  <c r="I519" i="145" a="1"/>
  <c r="I519" i="145" s="1"/>
  <c r="H519" i="145" a="1"/>
  <c r="H519" i="145" s="1"/>
  <c r="K519" i="145" a="1"/>
  <c r="K519" i="145" s="1"/>
  <c r="K533" i="145" s="1"/>
  <c r="F519" i="145" a="1"/>
  <c r="F519" i="145" s="1"/>
  <c r="F529" i="151" a="1"/>
  <c r="F529" i="151" s="1"/>
  <c r="K529" i="151" a="1"/>
  <c r="K529" i="151" s="1"/>
  <c r="J529" i="151" a="1"/>
  <c r="J529" i="151" s="1"/>
  <c r="L529" i="151" a="1"/>
  <c r="L529" i="151" s="1"/>
  <c r="I529" i="151" a="1"/>
  <c r="I529" i="151" s="1"/>
  <c r="G529" i="151" a="1"/>
  <c r="G529" i="151" s="1"/>
  <c r="H529" i="151" a="1"/>
  <c r="H529" i="151" s="1"/>
  <c r="M529" i="151" a="1"/>
  <c r="M529" i="151" s="1"/>
  <c r="K513" i="151"/>
  <c r="N505" i="137"/>
  <c r="E41" i="136" s="1"/>
  <c r="G41" i="136" s="1"/>
  <c r="N510" i="133"/>
  <c r="G521" i="133" a="1"/>
  <c r="G521" i="133" s="1"/>
  <c r="L521" i="133" a="1"/>
  <c r="L521" i="133" s="1"/>
  <c r="J521" i="133" a="1"/>
  <c r="J521" i="133" s="1"/>
  <c r="I521" i="133" a="1"/>
  <c r="I521" i="133" s="1"/>
  <c r="M521" i="133" a="1"/>
  <c r="M521" i="133" s="1"/>
  <c r="K521" i="133" a="1"/>
  <c r="K521" i="133" s="1"/>
  <c r="H521" i="133" a="1"/>
  <c r="H521" i="133" s="1"/>
  <c r="F521" i="133" a="1"/>
  <c r="F521" i="133" s="1"/>
  <c r="N506" i="131"/>
  <c r="M513" i="143"/>
  <c r="N503" i="128"/>
  <c r="N508" i="126"/>
  <c r="F513" i="126"/>
  <c r="G513" i="128"/>
  <c r="E22" i="127" s="1"/>
  <c r="N499" i="151"/>
  <c r="J526" i="135" a="1"/>
  <c r="J526" i="135" s="1"/>
  <c r="G526" i="135" a="1"/>
  <c r="G526" i="135" s="1"/>
  <c r="H526" i="135" a="1"/>
  <c r="H526" i="135" s="1"/>
  <c r="F526" i="135" a="1"/>
  <c r="F526" i="135" s="1"/>
  <c r="L526" i="135" a="1"/>
  <c r="L526" i="135" s="1"/>
  <c r="M526" i="135" a="1"/>
  <c r="M526" i="135" s="1"/>
  <c r="I526" i="135" a="1"/>
  <c r="I526" i="135" s="1"/>
  <c r="K526" i="135" a="1"/>
  <c r="K526" i="135" s="1"/>
  <c r="F525" i="145" a="1"/>
  <c r="F525" i="145" s="1"/>
  <c r="K525" i="145" a="1"/>
  <c r="K525" i="145" s="1"/>
  <c r="J525" i="145" a="1"/>
  <c r="J525" i="145" s="1"/>
  <c r="L525" i="145" a="1"/>
  <c r="L525" i="145" s="1"/>
  <c r="I525" i="145" a="1"/>
  <c r="I525" i="145" s="1"/>
  <c r="G525" i="145" a="1"/>
  <c r="G525" i="145" s="1"/>
  <c r="M525" i="145" a="1"/>
  <c r="M525" i="145" s="1"/>
  <c r="H525" i="145" a="1"/>
  <c r="H525" i="145" s="1"/>
  <c r="L513" i="151"/>
  <c r="G525" i="133" a="1"/>
  <c r="G525" i="133" s="1"/>
  <c r="L525" i="133" a="1"/>
  <c r="L525" i="133" s="1"/>
  <c r="J525" i="133" a="1"/>
  <c r="J525" i="133" s="1"/>
  <c r="I525" i="133" a="1"/>
  <c r="I525" i="133" s="1"/>
  <c r="K525" i="133" a="1"/>
  <c r="K525" i="133" s="1"/>
  <c r="H525" i="133" a="1"/>
  <c r="H525" i="133" s="1"/>
  <c r="F525" i="133" a="1"/>
  <c r="F525" i="133" s="1"/>
  <c r="M525" i="133" a="1"/>
  <c r="M525" i="133" s="1"/>
  <c r="G513" i="147"/>
  <c r="E22" i="146" s="1"/>
  <c r="F523" i="131" a="1"/>
  <c r="F523" i="131" s="1"/>
  <c r="J523" i="131" a="1"/>
  <c r="J523" i="131" s="1"/>
  <c r="M523" i="131" a="1"/>
  <c r="M523" i="131" s="1"/>
  <c r="G523" i="131" a="1"/>
  <c r="G523" i="131" s="1"/>
  <c r="L523" i="131" a="1"/>
  <c r="L523" i="131" s="1"/>
  <c r="K523" i="131" a="1"/>
  <c r="K523" i="131" s="1"/>
  <c r="I523" i="131" a="1"/>
  <c r="I523" i="131" s="1"/>
  <c r="H523" i="131" a="1"/>
  <c r="H523" i="131" s="1"/>
  <c r="N509" i="133"/>
  <c r="F513" i="151"/>
  <c r="K531" i="154" a="1"/>
  <c r="K531" i="154" s="1"/>
  <c r="I531" i="154" a="1"/>
  <c r="I531" i="154" s="1"/>
  <c r="M531" i="154" a="1"/>
  <c r="M531" i="154" s="1"/>
  <c r="G531" i="154" a="1"/>
  <c r="G531" i="154" s="1"/>
  <c r="L531" i="154" a="1"/>
  <c r="L531" i="154" s="1"/>
  <c r="J531" i="154" a="1"/>
  <c r="J531" i="154" s="1"/>
  <c r="H531" i="154" a="1"/>
  <c r="H531" i="154" s="1"/>
  <c r="F531" i="154" a="1"/>
  <c r="F531" i="154" s="1"/>
  <c r="N508" i="141"/>
  <c r="N500" i="145"/>
  <c r="F513" i="145"/>
  <c r="N507" i="141"/>
  <c r="H526" i="147" a="1"/>
  <c r="H526" i="147" s="1"/>
  <c r="F526" i="147" a="1"/>
  <c r="F526" i="147" s="1"/>
  <c r="M526" i="147" a="1"/>
  <c r="M526" i="147" s="1"/>
  <c r="K526" i="147" a="1"/>
  <c r="K526" i="147" s="1"/>
  <c r="I526" i="147" a="1"/>
  <c r="I526" i="147" s="1"/>
  <c r="G526" i="147" a="1"/>
  <c r="G526" i="147" s="1"/>
  <c r="L526" i="147" a="1"/>
  <c r="L526" i="147" s="1"/>
  <c r="J526" i="147" a="1"/>
  <c r="J526" i="147" s="1"/>
  <c r="N505" i="141"/>
  <c r="E41" i="140" s="1"/>
  <c r="G41" i="140" s="1"/>
  <c r="K530" i="133" a="1"/>
  <c r="K530" i="133" s="1"/>
  <c r="L530" i="133" a="1"/>
  <c r="L530" i="133" s="1"/>
  <c r="I530" i="133" a="1"/>
  <c r="I530" i="133" s="1"/>
  <c r="J530" i="133" a="1"/>
  <c r="J530" i="133" s="1"/>
  <c r="G530" i="133" a="1"/>
  <c r="G530" i="133" s="1"/>
  <c r="M530" i="133" a="1"/>
  <c r="M530" i="133" s="1"/>
  <c r="H530" i="133" a="1"/>
  <c r="H530" i="133" s="1"/>
  <c r="F530" i="133" a="1"/>
  <c r="F530" i="133" s="1"/>
  <c r="G513" i="131"/>
  <c r="N500" i="131"/>
  <c r="H513" i="141"/>
  <c r="I513" i="147"/>
  <c r="H513" i="135"/>
  <c r="K513" i="131"/>
  <c r="G513" i="154"/>
  <c r="E22" i="153" s="1"/>
  <c r="N502" i="151"/>
  <c r="E25" i="144"/>
  <c r="G25" i="144" s="1"/>
  <c r="I25" i="144" s="1"/>
  <c r="E24" i="144"/>
  <c r="G24" i="144" s="1"/>
  <c r="I24" i="144" s="1"/>
  <c r="M529" i="141" a="1"/>
  <c r="M529" i="141" s="1"/>
  <c r="G529" i="141" a="1"/>
  <c r="G529" i="141" s="1"/>
  <c r="K529" i="141" a="1"/>
  <c r="K529" i="141" s="1"/>
  <c r="I529" i="141" a="1"/>
  <c r="I529" i="141" s="1"/>
  <c r="F529" i="141" a="1"/>
  <c r="F529" i="141" s="1"/>
  <c r="L529" i="141" a="1"/>
  <c r="L529" i="141" s="1"/>
  <c r="J529" i="141" a="1"/>
  <c r="J529" i="141" s="1"/>
  <c r="H529" i="141" a="1"/>
  <c r="H529" i="141" s="1"/>
  <c r="N521" i="145"/>
  <c r="J513" i="137"/>
  <c r="N501" i="133"/>
  <c r="F513" i="133"/>
  <c r="M524" i="147" a="1"/>
  <c r="M524" i="147" s="1"/>
  <c r="K524" i="147" a="1"/>
  <c r="K524" i="147" s="1"/>
  <c r="H524" i="147" a="1"/>
  <c r="H524" i="147" s="1"/>
  <c r="F524" i="147" a="1"/>
  <c r="F524" i="147" s="1"/>
  <c r="I524" i="147" a="1"/>
  <c r="I524" i="147" s="1"/>
  <c r="G524" i="147" a="1"/>
  <c r="G524" i="147" s="1"/>
  <c r="L524" i="147" a="1"/>
  <c r="L524" i="147" s="1"/>
  <c r="J524" i="147" a="1"/>
  <c r="J524" i="147" s="1"/>
  <c r="L513" i="131"/>
  <c r="M513" i="147"/>
  <c r="N503" i="131"/>
  <c r="N511" i="126"/>
  <c r="F521" i="135" a="1"/>
  <c r="F521" i="135" s="1"/>
  <c r="H521" i="135" a="1"/>
  <c r="H521" i="135" s="1"/>
  <c r="M521" i="135" a="1"/>
  <c r="M521" i="135" s="1"/>
  <c r="J521" i="135" a="1"/>
  <c r="J521" i="135" s="1"/>
  <c r="G521" i="135" a="1"/>
  <c r="G521" i="135" s="1"/>
  <c r="K521" i="135" a="1"/>
  <c r="K521" i="135" s="1"/>
  <c r="I521" i="135" a="1"/>
  <c r="I521" i="135" s="1"/>
  <c r="L521" i="135" a="1"/>
  <c r="L521" i="135" s="1"/>
  <c r="N500" i="128"/>
  <c r="N531" i="135"/>
  <c r="H531" i="151" a="1"/>
  <c r="H531" i="151" s="1"/>
  <c r="F531" i="151" a="1"/>
  <c r="F531" i="151" s="1"/>
  <c r="M531" i="151" a="1"/>
  <c r="M531" i="151" s="1"/>
  <c r="K531" i="151" a="1"/>
  <c r="K531" i="151" s="1"/>
  <c r="I531" i="151" a="1"/>
  <c r="I531" i="151" s="1"/>
  <c r="J531" i="151" a="1"/>
  <c r="J531" i="151" s="1"/>
  <c r="G531" i="151" a="1"/>
  <c r="G531" i="151" s="1"/>
  <c r="L531" i="151" a="1"/>
  <c r="L531" i="151" s="1"/>
  <c r="N508" i="154"/>
  <c r="G527" i="145" a="1"/>
  <c r="G527" i="145" s="1"/>
  <c r="M527" i="145" a="1"/>
  <c r="M527" i="145" s="1"/>
  <c r="L527" i="145" a="1"/>
  <c r="L527" i="145" s="1"/>
  <c r="H527" i="145" a="1"/>
  <c r="H527" i="145" s="1"/>
  <c r="K527" i="145" a="1"/>
  <c r="K527" i="145" s="1"/>
  <c r="J527" i="145" a="1"/>
  <c r="J527" i="145" s="1"/>
  <c r="F527" i="145" a="1"/>
  <c r="F527" i="145" s="1"/>
  <c r="I527" i="145" a="1"/>
  <c r="I527" i="145" s="1"/>
  <c r="N509" i="151"/>
  <c r="N503" i="143"/>
  <c r="N501" i="137"/>
  <c r="F513" i="137"/>
  <c r="J523" i="141" a="1"/>
  <c r="J523" i="141" s="1"/>
  <c r="F523" i="141" a="1"/>
  <c r="F523" i="141" s="1"/>
  <c r="L523" i="141" a="1"/>
  <c r="L523" i="141" s="1"/>
  <c r="M523" i="141" a="1"/>
  <c r="M523" i="141" s="1"/>
  <c r="H523" i="141" a="1"/>
  <c r="H523" i="141" s="1"/>
  <c r="K523" i="141" a="1"/>
  <c r="K523" i="141" s="1"/>
  <c r="I523" i="141" a="1"/>
  <c r="I523" i="141" s="1"/>
  <c r="G523" i="141" a="1"/>
  <c r="G523" i="141" s="1"/>
  <c r="N504" i="133"/>
  <c r="H513" i="147"/>
  <c r="N524" i="128"/>
  <c r="J519" i="128" a="1"/>
  <c r="J519" i="128" s="1"/>
  <c r="I519" i="128" a="1"/>
  <c r="I519" i="128" s="1"/>
  <c r="M519" i="128" a="1"/>
  <c r="M519" i="128" s="1"/>
  <c r="H519" i="128" a="1"/>
  <c r="H519" i="128" s="1"/>
  <c r="L519" i="128" a="1"/>
  <c r="L519" i="128" s="1"/>
  <c r="L533" i="128" s="1"/>
  <c r="F519" i="128" a="1"/>
  <c r="F519" i="128" s="1"/>
  <c r="G519" i="128" a="1"/>
  <c r="G519" i="128" s="1"/>
  <c r="G533" i="128" s="1"/>
  <c r="K519" i="128" a="1"/>
  <c r="K519" i="128" s="1"/>
  <c r="N507" i="128"/>
  <c r="N511" i="151"/>
  <c r="K527" i="154" a="1"/>
  <c r="K527" i="154" s="1"/>
  <c r="I527" i="154" a="1"/>
  <c r="I527" i="154" s="1"/>
  <c r="G527" i="154" a="1"/>
  <c r="G527" i="154" s="1"/>
  <c r="M527" i="154" a="1"/>
  <c r="M527" i="154" s="1"/>
  <c r="F527" i="154" a="1"/>
  <c r="F527" i="154" s="1"/>
  <c r="H527" i="154" a="1"/>
  <c r="H527" i="154" s="1"/>
  <c r="L527" i="154" a="1"/>
  <c r="L527" i="154" s="1"/>
  <c r="J527" i="154" a="1"/>
  <c r="J527" i="154" s="1"/>
  <c r="L513" i="141"/>
  <c r="N500" i="141"/>
  <c r="N507" i="154"/>
  <c r="F513" i="154"/>
  <c r="K520" i="141" a="1"/>
  <c r="K520" i="141" s="1"/>
  <c r="F520" i="141" a="1"/>
  <c r="F520" i="141" s="1"/>
  <c r="I520" i="141" a="1"/>
  <c r="I520" i="141" s="1"/>
  <c r="M520" i="141" a="1"/>
  <c r="M520" i="141" s="1"/>
  <c r="M533" i="141" s="1"/>
  <c r="J520" i="141" a="1"/>
  <c r="J520" i="141" s="1"/>
  <c r="L520" i="141" a="1"/>
  <c r="L520" i="141" s="1"/>
  <c r="G520" i="141" a="1"/>
  <c r="G520" i="141" s="1"/>
  <c r="H520" i="141" a="1"/>
  <c r="H520" i="141" s="1"/>
  <c r="N504" i="151"/>
  <c r="I523" i="145" a="1"/>
  <c r="I523" i="145" s="1"/>
  <c r="G523" i="145" a="1"/>
  <c r="G523" i="145" s="1"/>
  <c r="L523" i="145" a="1"/>
  <c r="L523" i="145" s="1"/>
  <c r="J523" i="145" a="1"/>
  <c r="J523" i="145" s="1"/>
  <c r="M523" i="145" a="1"/>
  <c r="M523" i="145" s="1"/>
  <c r="F523" i="145" a="1"/>
  <c r="F523" i="145" s="1"/>
  <c r="H523" i="145" a="1"/>
  <c r="H523" i="145" s="1"/>
  <c r="K523" i="145" a="1"/>
  <c r="K523" i="145" s="1"/>
  <c r="N509" i="141"/>
  <c r="J530" i="154" a="1"/>
  <c r="J530" i="154" s="1"/>
  <c r="F530" i="154" a="1"/>
  <c r="F530" i="154" s="1"/>
  <c r="L530" i="154" a="1"/>
  <c r="L530" i="154" s="1"/>
  <c r="H530" i="154" a="1"/>
  <c r="H530" i="154" s="1"/>
  <c r="I530" i="154" a="1"/>
  <c r="I530" i="154" s="1"/>
  <c r="K530" i="154" a="1"/>
  <c r="K530" i="154" s="1"/>
  <c r="G530" i="154" a="1"/>
  <c r="G530" i="154" s="1"/>
  <c r="M530" i="154" a="1"/>
  <c r="M530" i="154" s="1"/>
  <c r="J526" i="141" a="1"/>
  <c r="J526" i="141" s="1"/>
  <c r="H526" i="141" a="1"/>
  <c r="H526" i="141" s="1"/>
  <c r="F526" i="141" a="1"/>
  <c r="F526" i="141" s="1"/>
  <c r="L526" i="141" a="1"/>
  <c r="L526" i="141" s="1"/>
  <c r="I526" i="141" a="1"/>
  <c r="I526" i="141" s="1"/>
  <c r="M526" i="141" a="1"/>
  <c r="M526" i="141" s="1"/>
  <c r="G526" i="141" a="1"/>
  <c r="G526" i="141" s="1"/>
  <c r="K526" i="141" a="1"/>
  <c r="K526" i="141" s="1"/>
  <c r="N501" i="147"/>
  <c r="L531" i="131" a="1"/>
  <c r="L531" i="131" s="1"/>
  <c r="I531" i="131" a="1"/>
  <c r="I531" i="131" s="1"/>
  <c r="F531" i="131" a="1"/>
  <c r="F531" i="131" s="1"/>
  <c r="G531" i="131" a="1"/>
  <c r="G531" i="131" s="1"/>
  <c r="J531" i="131" a="1"/>
  <c r="J531" i="131" s="1"/>
  <c r="H531" i="131" a="1"/>
  <c r="H531" i="131" s="1"/>
  <c r="K531" i="131" a="1"/>
  <c r="K531" i="131" s="1"/>
  <c r="M531" i="131" a="1"/>
  <c r="M531" i="131" s="1"/>
  <c r="N508" i="128"/>
  <c r="N511" i="135"/>
  <c r="J513" i="147"/>
  <c r="L521" i="131" a="1"/>
  <c r="L521" i="131" s="1"/>
  <c r="F521" i="131" a="1"/>
  <c r="F521" i="131" s="1"/>
  <c r="M521" i="131" a="1"/>
  <c r="M521" i="131" s="1"/>
  <c r="H521" i="131" a="1"/>
  <c r="H521" i="131" s="1"/>
  <c r="G521" i="131" a="1"/>
  <c r="G521" i="131" s="1"/>
  <c r="K521" i="131" a="1"/>
  <c r="K521" i="131" s="1"/>
  <c r="I521" i="131" a="1"/>
  <c r="I521" i="131" s="1"/>
  <c r="J521" i="131" a="1"/>
  <c r="J521" i="131" s="1"/>
  <c r="G513" i="139"/>
  <c r="N499" i="139"/>
  <c r="L513" i="128"/>
  <c r="F513" i="141"/>
  <c r="N499" i="141"/>
  <c r="M513" i="141"/>
  <c r="F513" i="149"/>
  <c r="N499" i="149"/>
  <c r="H513" i="154"/>
  <c r="N500" i="147"/>
  <c r="M525" i="141" a="1"/>
  <c r="M525" i="141" s="1"/>
  <c r="G525" i="141" a="1"/>
  <c r="G525" i="141" s="1"/>
  <c r="J525" i="141" a="1"/>
  <c r="J525" i="141" s="1"/>
  <c r="L525" i="141" a="1"/>
  <c r="L525" i="141" s="1"/>
  <c r="H525" i="141" a="1"/>
  <c r="H525" i="141" s="1"/>
  <c r="K525" i="141" a="1"/>
  <c r="K525" i="141" s="1"/>
  <c r="I525" i="141" a="1"/>
  <c r="I525" i="141" s="1"/>
  <c r="F525" i="141" a="1"/>
  <c r="F525" i="141" s="1"/>
  <c r="J513" i="133"/>
  <c r="G513" i="133"/>
  <c r="E22" i="132" s="1"/>
  <c r="H524" i="133" a="1"/>
  <c r="H524" i="133" s="1"/>
  <c r="F524" i="133" a="1"/>
  <c r="F524" i="133" s="1"/>
  <c r="M524" i="133" a="1"/>
  <c r="M524" i="133" s="1"/>
  <c r="J524" i="133" a="1"/>
  <c r="J524" i="133" s="1"/>
  <c r="G524" i="133" a="1"/>
  <c r="G524" i="133" s="1"/>
  <c r="I524" i="133" a="1"/>
  <c r="I524" i="133" s="1"/>
  <c r="K524" i="133" a="1"/>
  <c r="K524" i="133" s="1"/>
  <c r="L524" i="133" a="1"/>
  <c r="L524" i="133" s="1"/>
  <c r="N507" i="126"/>
  <c r="N506" i="126"/>
  <c r="L513" i="126"/>
  <c r="K519" i="147" a="1"/>
  <c r="K519" i="147" s="1"/>
  <c r="K533" i="147" s="1"/>
  <c r="I519" i="147" a="1"/>
  <c r="I519" i="147" s="1"/>
  <c r="J519" i="147" a="1"/>
  <c r="J519" i="147" s="1"/>
  <c r="H519" i="147" a="1"/>
  <c r="H519" i="147" s="1"/>
  <c r="F519" i="147" a="1"/>
  <c r="F519" i="147" s="1"/>
  <c r="M519" i="147" a="1"/>
  <c r="M519" i="147" s="1"/>
  <c r="G519" i="147" a="1"/>
  <c r="G519" i="147" s="1"/>
  <c r="L519" i="147" a="1"/>
  <c r="L519" i="147" s="1"/>
  <c r="L533" i="147" s="1"/>
  <c r="N510" i="131"/>
  <c r="K519" i="139" a="1"/>
  <c r="K519" i="139" s="1"/>
  <c r="H519" i="139" a="1"/>
  <c r="H519" i="139" s="1"/>
  <c r="H533" i="139" s="1"/>
  <c r="I519" i="139" a="1"/>
  <c r="I519" i="139" s="1"/>
  <c r="G519" i="139" a="1"/>
  <c r="G519" i="139" s="1"/>
  <c r="G533" i="139" s="1"/>
  <c r="M519" i="139" a="1"/>
  <c r="M519" i="139" s="1"/>
  <c r="F519" i="139" a="1"/>
  <c r="F519" i="139" s="1"/>
  <c r="F533" i="139" s="1"/>
  <c r="L519" i="139" a="1"/>
  <c r="L519" i="139" s="1"/>
  <c r="L533" i="139" s="1"/>
  <c r="J519" i="139" a="1"/>
  <c r="J519" i="139" s="1"/>
  <c r="J513" i="128"/>
  <c r="N526" i="108"/>
  <c r="N511" i="122"/>
  <c r="N503" i="116"/>
  <c r="J513" i="116"/>
  <c r="F521" i="112" a="1"/>
  <c r="F521" i="112" s="1"/>
  <c r="F533" i="112" s="1"/>
  <c r="K521" i="112" a="1"/>
  <c r="K521" i="112" s="1"/>
  <c r="K533" i="112" s="1"/>
  <c r="J521" i="112" a="1"/>
  <c r="J521" i="112" s="1"/>
  <c r="J533" i="112" s="1"/>
  <c r="M521" i="112" a="1"/>
  <c r="M521" i="112" s="1"/>
  <c r="M533" i="112" s="1"/>
  <c r="L521" i="112" a="1"/>
  <c r="L521" i="112" s="1"/>
  <c r="L533" i="112" s="1"/>
  <c r="I521" i="112" a="1"/>
  <c r="I521" i="112" s="1"/>
  <c r="I533" i="112" s="1"/>
  <c r="H521" i="112" a="1"/>
  <c r="H521" i="112" s="1"/>
  <c r="H533" i="112" s="1"/>
  <c r="G521" i="112" a="1"/>
  <c r="G521" i="112" s="1"/>
  <c r="G533" i="112" s="1"/>
  <c r="N507" i="120"/>
  <c r="M520" i="116" a="1"/>
  <c r="M520" i="116" s="1"/>
  <c r="H520" i="116" a="1"/>
  <c r="H520" i="116" s="1"/>
  <c r="I520" i="116" a="1"/>
  <c r="I520" i="116" s="1"/>
  <c r="G520" i="116" a="1"/>
  <c r="G520" i="116" s="1"/>
  <c r="J520" i="116" a="1"/>
  <c r="J520" i="116" s="1"/>
  <c r="L520" i="116" a="1"/>
  <c r="L520" i="116" s="1"/>
  <c r="F520" i="116" a="1"/>
  <c r="F520" i="116" s="1"/>
  <c r="K520" i="116" a="1"/>
  <c r="K520" i="116" s="1"/>
  <c r="I513" i="112"/>
  <c r="N521" i="116"/>
  <c r="P507" i="108" a="1"/>
  <c r="P507" i="108" s="1"/>
  <c r="N11" i="107" s="1"/>
  <c r="N509" i="122"/>
  <c r="N505" i="120"/>
  <c r="E41" i="119" s="1"/>
  <c r="G41" i="119" s="1"/>
  <c r="L513" i="120"/>
  <c r="N503" i="122"/>
  <c r="N511" i="114"/>
  <c r="N527" i="110"/>
  <c r="N529" i="118"/>
  <c r="N507" i="124"/>
  <c r="M529" i="122" a="1"/>
  <c r="M529" i="122" s="1"/>
  <c r="H529" i="122" a="1"/>
  <c r="H529" i="122" s="1"/>
  <c r="L529" i="122" a="1"/>
  <c r="L529" i="122" s="1"/>
  <c r="J529" i="122" a="1"/>
  <c r="J529" i="122" s="1"/>
  <c r="I529" i="122" a="1"/>
  <c r="I529" i="122" s="1"/>
  <c r="G529" i="122" a="1"/>
  <c r="G529" i="122" s="1"/>
  <c r="K529" i="122" a="1"/>
  <c r="K529" i="122" s="1"/>
  <c r="F529" i="122" a="1"/>
  <c r="F529" i="122" s="1"/>
  <c r="F524" i="124" a="1"/>
  <c r="F524" i="124" s="1"/>
  <c r="F533" i="124" s="1"/>
  <c r="M524" i="124" a="1"/>
  <c r="M524" i="124" s="1"/>
  <c r="M533" i="124" s="1"/>
  <c r="K524" i="124" a="1"/>
  <c r="K524" i="124" s="1"/>
  <c r="K533" i="124" s="1"/>
  <c r="G524" i="124" a="1"/>
  <c r="G524" i="124" s="1"/>
  <c r="G533" i="124" s="1"/>
  <c r="H524" i="124" a="1"/>
  <c r="H524" i="124" s="1"/>
  <c r="H533" i="124" s="1"/>
  <c r="I524" i="124" a="1"/>
  <c r="I524" i="124" s="1"/>
  <c r="I533" i="124" s="1"/>
  <c r="L524" i="124" a="1"/>
  <c r="L524" i="124" s="1"/>
  <c r="L533" i="124" s="1"/>
  <c r="J524" i="124" a="1"/>
  <c r="J524" i="124" s="1"/>
  <c r="J533" i="124" s="1"/>
  <c r="N503" i="112"/>
  <c r="J527" i="120" a="1"/>
  <c r="J527" i="120" s="1"/>
  <c r="G527" i="120" a="1"/>
  <c r="G527" i="120" s="1"/>
  <c r="H527" i="120" a="1"/>
  <c r="H527" i="120" s="1"/>
  <c r="I527" i="120" a="1"/>
  <c r="I527" i="120" s="1"/>
  <c r="F527" i="120" a="1"/>
  <c r="F527" i="120" s="1"/>
  <c r="M527" i="120" a="1"/>
  <c r="M527" i="120" s="1"/>
  <c r="K527" i="120" a="1"/>
  <c r="K527" i="120" s="1"/>
  <c r="L527" i="120" a="1"/>
  <c r="L527" i="120" s="1"/>
  <c r="M513" i="116"/>
  <c r="N509" i="116"/>
  <c r="F524" i="112" a="1"/>
  <c r="F524" i="112" s="1"/>
  <c r="M524" i="112" a="1"/>
  <c r="M524" i="112" s="1"/>
  <c r="G524" i="112" a="1"/>
  <c r="G524" i="112" s="1"/>
  <c r="J524" i="112" a="1"/>
  <c r="J524" i="112" s="1"/>
  <c r="I524" i="112" a="1"/>
  <c r="I524" i="112" s="1"/>
  <c r="H524" i="112" a="1"/>
  <c r="H524" i="112" s="1"/>
  <c r="L524" i="112" a="1"/>
  <c r="L524" i="112" s="1"/>
  <c r="K524" i="112" a="1"/>
  <c r="K524" i="112" s="1"/>
  <c r="M527" i="118" a="1"/>
  <c r="M527" i="118" s="1"/>
  <c r="J527" i="118" a="1"/>
  <c r="J527" i="118" s="1"/>
  <c r="G527" i="118" a="1"/>
  <c r="G527" i="118" s="1"/>
  <c r="K527" i="118" a="1"/>
  <c r="K527" i="118" s="1"/>
  <c r="F527" i="118" a="1"/>
  <c r="F527" i="118" s="1"/>
  <c r="H527" i="118" a="1"/>
  <c r="H527" i="118" s="1"/>
  <c r="L527" i="118" a="1"/>
  <c r="L527" i="118" s="1"/>
  <c r="I527" i="118" a="1"/>
  <c r="I527" i="118" s="1"/>
  <c r="H528" i="122" a="1"/>
  <c r="H528" i="122" s="1"/>
  <c r="M528" i="122" a="1"/>
  <c r="M528" i="122" s="1"/>
  <c r="J528" i="122" a="1"/>
  <c r="J528" i="122" s="1"/>
  <c r="K528" i="122" a="1"/>
  <c r="K528" i="122" s="1"/>
  <c r="G528" i="122" a="1"/>
  <c r="G528" i="122" s="1"/>
  <c r="F528" i="122" a="1"/>
  <c r="F528" i="122" s="1"/>
  <c r="I528" i="122" a="1"/>
  <c r="I528" i="122" s="1"/>
  <c r="L528" i="122" a="1"/>
  <c r="L528" i="122" s="1"/>
  <c r="M529" i="116" a="1"/>
  <c r="M529" i="116" s="1"/>
  <c r="J529" i="116" a="1"/>
  <c r="J529" i="116" s="1"/>
  <c r="H529" i="116" a="1"/>
  <c r="H529" i="116" s="1"/>
  <c r="F529" i="116" a="1"/>
  <c r="F529" i="116" s="1"/>
  <c r="L529" i="116" a="1"/>
  <c r="L529" i="116" s="1"/>
  <c r="I529" i="116" a="1"/>
  <c r="I529" i="116" s="1"/>
  <c r="G529" i="116" a="1"/>
  <c r="G529" i="116" s="1"/>
  <c r="K529" i="116" a="1"/>
  <c r="K529" i="116" s="1"/>
  <c r="H522" i="118" a="1"/>
  <c r="H522" i="118" s="1"/>
  <c r="F522" i="118" a="1"/>
  <c r="F522" i="118" s="1"/>
  <c r="M522" i="118" a="1"/>
  <c r="M522" i="118" s="1"/>
  <c r="J522" i="118" a="1"/>
  <c r="J522" i="118" s="1"/>
  <c r="G522" i="118" a="1"/>
  <c r="G522" i="118" s="1"/>
  <c r="L522" i="118" a="1"/>
  <c r="L522" i="118" s="1"/>
  <c r="I522" i="118" a="1"/>
  <c r="I522" i="118" s="1"/>
  <c r="K522" i="118" a="1"/>
  <c r="K522" i="118" s="1"/>
  <c r="M513" i="110"/>
  <c r="K526" i="110" a="1"/>
  <c r="K526" i="110" s="1"/>
  <c r="I526" i="110" a="1"/>
  <c r="I526" i="110" s="1"/>
  <c r="H526" i="110" a="1"/>
  <c r="H526" i="110" s="1"/>
  <c r="M526" i="110" a="1"/>
  <c r="M526" i="110" s="1"/>
  <c r="F526" i="110" a="1"/>
  <c r="F526" i="110" s="1"/>
  <c r="J526" i="110" a="1"/>
  <c r="J526" i="110" s="1"/>
  <c r="G526" i="110" a="1"/>
  <c r="G526" i="110" s="1"/>
  <c r="L526" i="110" a="1"/>
  <c r="L526" i="110" s="1"/>
  <c r="P504" i="108" a="1"/>
  <c r="P504" i="108" s="1"/>
  <c r="N8" i="107" s="1"/>
  <c r="P510" i="108" a="1"/>
  <c r="P510" i="108" s="1"/>
  <c r="N14" i="107" s="1"/>
  <c r="M513" i="122"/>
  <c r="J531" i="122" a="1"/>
  <c r="J531" i="122" s="1"/>
  <c r="G531" i="122" a="1"/>
  <c r="G531" i="122" s="1"/>
  <c r="K531" i="122" a="1"/>
  <c r="K531" i="122" s="1"/>
  <c r="I531" i="122" a="1"/>
  <c r="I531" i="122" s="1"/>
  <c r="H531" i="122" a="1"/>
  <c r="H531" i="122" s="1"/>
  <c r="F531" i="122" a="1"/>
  <c r="F531" i="122" s="1"/>
  <c r="M531" i="122" a="1"/>
  <c r="M531" i="122" s="1"/>
  <c r="L531" i="122" a="1"/>
  <c r="L531" i="122" s="1"/>
  <c r="G513" i="118"/>
  <c r="E22" i="117" s="1"/>
  <c r="N504" i="120"/>
  <c r="G513" i="112"/>
  <c r="E22" i="111" s="1"/>
  <c r="N505" i="110"/>
  <c r="E41" i="109" s="1"/>
  <c r="G41" i="109" s="1"/>
  <c r="N510" i="112"/>
  <c r="J513" i="110"/>
  <c r="N524" i="120"/>
  <c r="N506" i="110"/>
  <c r="F513" i="114"/>
  <c r="F513" i="116"/>
  <c r="F513" i="122"/>
  <c r="N524" i="122"/>
  <c r="P508" i="108" a="1"/>
  <c r="P508" i="108" s="1"/>
  <c r="N12" i="107" s="1"/>
  <c r="P506" i="108" a="1"/>
  <c r="P506" i="108" s="1"/>
  <c r="N10" i="107" s="1"/>
  <c r="J513" i="112"/>
  <c r="N505" i="122"/>
  <c r="E41" i="121" s="1"/>
  <c r="G41" i="121" s="1"/>
  <c r="H519" i="110" a="1"/>
  <c r="H519" i="110" s="1"/>
  <c r="L519" i="110" a="1"/>
  <c r="L519" i="110" s="1"/>
  <c r="J519" i="110" a="1"/>
  <c r="J519" i="110" s="1"/>
  <c r="K519" i="110" a="1"/>
  <c r="K519" i="110" s="1"/>
  <c r="K533" i="110" s="1"/>
  <c r="F519" i="110" a="1"/>
  <c r="F519" i="110" s="1"/>
  <c r="I519" i="110" a="1"/>
  <c r="I519" i="110" s="1"/>
  <c r="G519" i="110" a="1"/>
  <c r="G519" i="110" s="1"/>
  <c r="M519" i="110" a="1"/>
  <c r="M519" i="110" s="1"/>
  <c r="N499" i="118"/>
  <c r="N524" i="114"/>
  <c r="N510" i="116"/>
  <c r="J513" i="114"/>
  <c r="K513" i="110"/>
  <c r="G513" i="124"/>
  <c r="E22" i="123" s="1"/>
  <c r="L513" i="114"/>
  <c r="L523" i="110" a="1"/>
  <c r="L523" i="110" s="1"/>
  <c r="H523" i="110" a="1"/>
  <c r="H523" i="110" s="1"/>
  <c r="M523" i="110" a="1"/>
  <c r="M523" i="110" s="1"/>
  <c r="F523" i="110" a="1"/>
  <c r="F523" i="110" s="1"/>
  <c r="K523" i="110" a="1"/>
  <c r="K523" i="110" s="1"/>
  <c r="J523" i="110" a="1"/>
  <c r="J523" i="110" s="1"/>
  <c r="I523" i="110" a="1"/>
  <c r="I523" i="110" s="1"/>
  <c r="G523" i="110" a="1"/>
  <c r="G523" i="110" s="1"/>
  <c r="K525" i="122" a="1"/>
  <c r="K525" i="122" s="1"/>
  <c r="H525" i="122" a="1"/>
  <c r="H525" i="122" s="1"/>
  <c r="L525" i="122" a="1"/>
  <c r="L525" i="122" s="1"/>
  <c r="I525" i="122" a="1"/>
  <c r="I525" i="122" s="1"/>
  <c r="J525" i="122" a="1"/>
  <c r="J525" i="122" s="1"/>
  <c r="F525" i="122" a="1"/>
  <c r="F525" i="122" s="1"/>
  <c r="G525" i="122" a="1"/>
  <c r="G525" i="122" s="1"/>
  <c r="M525" i="122" a="1"/>
  <c r="M525" i="122" s="1"/>
  <c r="J520" i="122" a="1"/>
  <c r="J520" i="122" s="1"/>
  <c r="L520" i="122" a="1"/>
  <c r="L520" i="122" s="1"/>
  <c r="H520" i="122" a="1"/>
  <c r="H520" i="122" s="1"/>
  <c r="H533" i="122" s="1"/>
  <c r="G520" i="122" a="1"/>
  <c r="G520" i="122" s="1"/>
  <c r="F520" i="122" a="1"/>
  <c r="F520" i="122" s="1"/>
  <c r="I520" i="122" a="1"/>
  <c r="I520" i="122" s="1"/>
  <c r="K520" i="122" a="1"/>
  <c r="K520" i="122" s="1"/>
  <c r="M520" i="122" a="1"/>
  <c r="M520" i="122" s="1"/>
  <c r="M533" i="122" s="1"/>
  <c r="N503" i="118"/>
  <c r="N528" i="120"/>
  <c r="K513" i="108"/>
  <c r="N501" i="120"/>
  <c r="F513" i="120"/>
  <c r="M513" i="118"/>
  <c r="N507" i="122"/>
  <c r="L513" i="112"/>
  <c r="N511" i="120"/>
  <c r="K513" i="114"/>
  <c r="K513" i="118"/>
  <c r="H531" i="110" a="1"/>
  <c r="H531" i="110" s="1"/>
  <c r="G531" i="110" a="1"/>
  <c r="G531" i="110" s="1"/>
  <c r="J531" i="110" a="1"/>
  <c r="J531" i="110" s="1"/>
  <c r="F531" i="110" a="1"/>
  <c r="F531" i="110" s="1"/>
  <c r="K531" i="110" a="1"/>
  <c r="K531" i="110" s="1"/>
  <c r="L531" i="110" a="1"/>
  <c r="L531" i="110" s="1"/>
  <c r="M531" i="110" a="1"/>
  <c r="M531" i="110" s="1"/>
  <c r="I531" i="110" a="1"/>
  <c r="I531" i="110" s="1"/>
  <c r="M522" i="110" a="1"/>
  <c r="M522" i="110" s="1"/>
  <c r="J522" i="110" a="1"/>
  <c r="J522" i="110" s="1"/>
  <c r="K522" i="110" a="1"/>
  <c r="K522" i="110" s="1"/>
  <c r="H522" i="110" a="1"/>
  <c r="H522" i="110" s="1"/>
  <c r="F522" i="110" a="1"/>
  <c r="F522" i="110" s="1"/>
  <c r="I522" i="110" a="1"/>
  <c r="I522" i="110" s="1"/>
  <c r="G522" i="110" a="1"/>
  <c r="G522" i="110" s="1"/>
  <c r="L522" i="110" a="1"/>
  <c r="L522" i="110" s="1"/>
  <c r="N499" i="112"/>
  <c r="F513" i="112"/>
  <c r="H513" i="114"/>
  <c r="H513" i="110"/>
  <c r="F513" i="118"/>
  <c r="K526" i="122" a="1"/>
  <c r="K526" i="122" s="1"/>
  <c r="J526" i="122" a="1"/>
  <c r="J526" i="122" s="1"/>
  <c r="M526" i="122" a="1"/>
  <c r="M526" i="122" s="1"/>
  <c r="I526" i="122" a="1"/>
  <c r="I526" i="122" s="1"/>
  <c r="G526" i="122" a="1"/>
  <c r="G526" i="122" s="1"/>
  <c r="L526" i="122" a="1"/>
  <c r="L526" i="122" s="1"/>
  <c r="F526" i="122" a="1"/>
  <c r="F526" i="122" s="1"/>
  <c r="H526" i="122" a="1"/>
  <c r="H526" i="122" s="1"/>
  <c r="L513" i="118"/>
  <c r="H526" i="124" a="1"/>
  <c r="H526" i="124" s="1"/>
  <c r="M526" i="124" a="1"/>
  <c r="M526" i="124" s="1"/>
  <c r="F526" i="124" a="1"/>
  <c r="F526" i="124" s="1"/>
  <c r="L526" i="124" a="1"/>
  <c r="L526" i="124" s="1"/>
  <c r="J526" i="124" a="1"/>
  <c r="J526" i="124" s="1"/>
  <c r="K526" i="124" a="1"/>
  <c r="K526" i="124" s="1"/>
  <c r="I526" i="124" a="1"/>
  <c r="I526" i="124" s="1"/>
  <c r="G526" i="124" a="1"/>
  <c r="G526" i="124" s="1"/>
  <c r="N508" i="110"/>
  <c r="N510" i="110"/>
  <c r="H531" i="116" a="1"/>
  <c r="H531" i="116" s="1"/>
  <c r="J531" i="116" a="1"/>
  <c r="J531" i="116" s="1"/>
  <c r="F531" i="116" a="1"/>
  <c r="F531" i="116" s="1"/>
  <c r="G531" i="116" a="1"/>
  <c r="G531" i="116" s="1"/>
  <c r="M531" i="116" a="1"/>
  <c r="M531" i="116" s="1"/>
  <c r="L531" i="116" a="1"/>
  <c r="L531" i="116" s="1"/>
  <c r="K531" i="116" a="1"/>
  <c r="K531" i="116" s="1"/>
  <c r="I531" i="116" a="1"/>
  <c r="I531" i="116" s="1"/>
  <c r="J513" i="118"/>
  <c r="H513" i="112"/>
  <c r="I531" i="118" a="1"/>
  <c r="I531" i="118" s="1"/>
  <c r="K531" i="118" a="1"/>
  <c r="K531" i="118" s="1"/>
  <c r="L531" i="118" a="1"/>
  <c r="L531" i="118" s="1"/>
  <c r="H531" i="118" a="1"/>
  <c r="H531" i="118" s="1"/>
  <c r="J531" i="118" a="1"/>
  <c r="J531" i="118" s="1"/>
  <c r="F531" i="118" a="1"/>
  <c r="F531" i="118" s="1"/>
  <c r="M531" i="118" a="1"/>
  <c r="M531" i="118" s="1"/>
  <c r="G531" i="118" a="1"/>
  <c r="G531" i="118" s="1"/>
  <c r="N509" i="112"/>
  <c r="G513" i="110"/>
  <c r="E22" i="109" s="1"/>
  <c r="N522" i="124"/>
  <c r="N530" i="112"/>
  <c r="F513" i="110"/>
  <c r="N499" i="110"/>
  <c r="N526" i="120"/>
  <c r="K513" i="112"/>
  <c r="N511" i="118"/>
  <c r="I513" i="110"/>
  <c r="J530" i="122" a="1"/>
  <c r="J530" i="122" s="1"/>
  <c r="K530" i="122" a="1"/>
  <c r="K530" i="122" s="1"/>
  <c r="H530" i="122" a="1"/>
  <c r="H530" i="122" s="1"/>
  <c r="M530" i="122" a="1"/>
  <c r="M530" i="122" s="1"/>
  <c r="L530" i="122" a="1"/>
  <c r="L530" i="122" s="1"/>
  <c r="I530" i="122" a="1"/>
  <c r="I530" i="122" s="1"/>
  <c r="G530" i="122" a="1"/>
  <c r="G530" i="122" s="1"/>
  <c r="F530" i="122" a="1"/>
  <c r="F530" i="122" s="1"/>
  <c r="N523" i="122"/>
  <c r="N499" i="116"/>
  <c r="H527" i="122" a="1"/>
  <c r="H527" i="122" s="1"/>
  <c r="K527" i="122" a="1"/>
  <c r="K527" i="122" s="1"/>
  <c r="L527" i="122" a="1"/>
  <c r="L527" i="122" s="1"/>
  <c r="J527" i="122" a="1"/>
  <c r="J527" i="122" s="1"/>
  <c r="I527" i="122" a="1"/>
  <c r="I527" i="122" s="1"/>
  <c r="G527" i="122" a="1"/>
  <c r="G527" i="122" s="1"/>
  <c r="F527" i="122" a="1"/>
  <c r="F527" i="122" s="1"/>
  <c r="M527" i="122" a="1"/>
  <c r="M527" i="122" s="1"/>
  <c r="J521" i="110" a="1"/>
  <c r="J521" i="110" s="1"/>
  <c r="L521" i="110" a="1"/>
  <c r="L521" i="110" s="1"/>
  <c r="F521" i="110" a="1"/>
  <c r="F521" i="110" s="1"/>
  <c r="G521" i="110" a="1"/>
  <c r="G521" i="110" s="1"/>
  <c r="I521" i="110" a="1"/>
  <c r="I521" i="110" s="1"/>
  <c r="M521" i="110" a="1"/>
  <c r="M521" i="110" s="1"/>
  <c r="K521" i="110" a="1"/>
  <c r="K521" i="110" s="1"/>
  <c r="H521" i="110" a="1"/>
  <c r="H521" i="110" s="1"/>
  <c r="J523" i="116" a="1"/>
  <c r="J523" i="116" s="1"/>
  <c r="F523" i="116" a="1"/>
  <c r="F523" i="116" s="1"/>
  <c r="M523" i="116" a="1"/>
  <c r="M523" i="116" s="1"/>
  <c r="K523" i="116" a="1"/>
  <c r="K523" i="116" s="1"/>
  <c r="G523" i="116" a="1"/>
  <c r="G523" i="116" s="1"/>
  <c r="H523" i="116" a="1"/>
  <c r="H523" i="116" s="1"/>
  <c r="I523" i="116" a="1"/>
  <c r="I523" i="116" s="1"/>
  <c r="L523" i="116" a="1"/>
  <c r="L523" i="116" s="1"/>
  <c r="N506" i="118"/>
  <c r="N501" i="112"/>
  <c r="N508" i="112"/>
  <c r="N504" i="110"/>
  <c r="M513" i="112"/>
  <c r="J530" i="4" a="1"/>
  <c r="J530" i="4" s="1"/>
  <c r="G513" i="129"/>
  <c r="E22" i="152" s="1"/>
  <c r="P500" i="4" a="1"/>
  <c r="P500" i="4" s="1"/>
  <c r="P505" i="4" a="1"/>
  <c r="P505" i="4" s="1"/>
  <c r="J513" i="4"/>
  <c r="M513" i="4"/>
  <c r="I513" i="4"/>
  <c r="P507" i="4" a="1"/>
  <c r="P507" i="4" s="1"/>
  <c r="P508" i="4" a="1"/>
  <c r="P508" i="4" s="1"/>
  <c r="P502" i="4" a="1"/>
  <c r="P502" i="4" s="1"/>
  <c r="P509" i="4" a="1"/>
  <c r="P509" i="4" s="1"/>
  <c r="P510" i="4" a="1"/>
  <c r="P510" i="4" s="1"/>
  <c r="L513" i="4"/>
  <c r="E25" i="3"/>
  <c r="G25" i="3" s="1"/>
  <c r="I25" i="3" s="1"/>
  <c r="G22" i="3"/>
  <c r="I22" i="3" s="1"/>
  <c r="P504" i="4" a="1"/>
  <c r="P504" i="4" s="1"/>
  <c r="P506" i="4" a="1"/>
  <c r="P506" i="4" s="1"/>
  <c r="P503" i="4" a="1"/>
  <c r="P503" i="4" s="1"/>
  <c r="P499" i="4" a="1"/>
  <c r="P499" i="4" s="1"/>
  <c r="P501" i="4" a="1"/>
  <c r="P501" i="4" s="1"/>
  <c r="D2" i="194"/>
  <c r="D1" i="194"/>
  <c r="D1" i="180"/>
  <c r="D2" i="180"/>
  <c r="D1" i="172"/>
  <c r="D2" i="172"/>
  <c r="D1" i="200"/>
  <c r="D2" i="200"/>
  <c r="I513" i="129"/>
  <c r="I530" i="4" a="1"/>
  <c r="I530" i="4" s="1"/>
  <c r="K530" i="4" a="1"/>
  <c r="K530" i="4" s="1"/>
  <c r="G530" i="4" a="1"/>
  <c r="G530" i="4" s="1"/>
  <c r="M530" i="4" a="1"/>
  <c r="M530" i="4" s="1"/>
  <c r="H530" i="4" a="1"/>
  <c r="H530" i="4" s="1"/>
  <c r="L530" i="4" a="1"/>
  <c r="L530" i="4" s="1"/>
  <c r="E23" i="3"/>
  <c r="G23" i="3" s="1"/>
  <c r="I23" i="3" s="1"/>
  <c r="I531" i="129" a="1"/>
  <c r="I531" i="129" s="1"/>
  <c r="I533" i="129" s="1"/>
  <c r="G531" i="129" a="1"/>
  <c r="G531" i="129" s="1"/>
  <c r="G533" i="129" s="1"/>
  <c r="K531" i="129" a="1"/>
  <c r="K531" i="129" s="1"/>
  <c r="K533" i="129" s="1"/>
  <c r="F531" i="129" a="1"/>
  <c r="F531" i="129" s="1"/>
  <c r="H531" i="129" a="1"/>
  <c r="H531" i="129" s="1"/>
  <c r="L531" i="129" a="1"/>
  <c r="L531" i="129" s="1"/>
  <c r="M531" i="129" a="1"/>
  <c r="M531" i="129" s="1"/>
  <c r="M533" i="129" s="1"/>
  <c r="J531" i="129" a="1"/>
  <c r="J531" i="129" s="1"/>
  <c r="J533" i="129" s="1"/>
  <c r="K532" i="4" a="1"/>
  <c r="K532" i="4" s="1"/>
  <c r="M532" i="4" a="1"/>
  <c r="M532" i="4" s="1"/>
  <c r="L532" i="4" a="1"/>
  <c r="L532" i="4" s="1"/>
  <c r="F532" i="4" a="1"/>
  <c r="F532" i="4" s="1"/>
  <c r="H532" i="4" a="1"/>
  <c r="H532" i="4" s="1"/>
  <c r="G532" i="4" a="1"/>
  <c r="G532" i="4" s="1"/>
  <c r="J532" i="4" a="1"/>
  <c r="J532" i="4" s="1"/>
  <c r="I532" i="4" a="1"/>
  <c r="I532" i="4" s="1"/>
  <c r="N511" i="129"/>
  <c r="K513" i="4"/>
  <c r="N512" i="4"/>
  <c r="N530" i="129"/>
  <c r="N510" i="4"/>
  <c r="F513" i="4"/>
  <c r="H11" i="177"/>
  <c r="H11" i="193"/>
  <c r="H11" i="213"/>
  <c r="H11" i="195"/>
  <c r="H11" i="214"/>
  <c r="H11" i="165"/>
  <c r="H11" i="181"/>
  <c r="H11" i="197"/>
  <c r="H11" i="215"/>
  <c r="H11" i="167"/>
  <c r="H11" i="183"/>
  <c r="H11" i="199"/>
  <c r="H11" i="169"/>
  <c r="H11" i="185"/>
  <c r="H11" i="201"/>
  <c r="H11" i="191"/>
  <c r="H11" i="171"/>
  <c r="H11" i="187"/>
  <c r="H11" i="203"/>
  <c r="H11" i="173"/>
  <c r="H11" i="189"/>
  <c r="H11" i="211"/>
  <c r="H11" i="175"/>
  <c r="H11" i="212"/>
  <c r="H11" i="205"/>
  <c r="N3" i="163" l="1"/>
  <c r="P513" i="164"/>
  <c r="N532" i="141"/>
  <c r="K533" i="116"/>
  <c r="G533" i="147"/>
  <c r="F533" i="128"/>
  <c r="M533" i="145"/>
  <c r="I533" i="156"/>
  <c r="G533" i="158"/>
  <c r="N10" i="117"/>
  <c r="K533" i="131"/>
  <c r="N5" i="117"/>
  <c r="K533" i="151"/>
  <c r="N3" i="121"/>
  <c r="P513" i="122"/>
  <c r="N3" i="125"/>
  <c r="P513" i="126"/>
  <c r="P513" i="133"/>
  <c r="D17" i="132" s="1"/>
  <c r="G17" i="132" s="1"/>
  <c r="G19" i="2" s="1"/>
  <c r="N3" i="155"/>
  <c r="P513" i="156"/>
  <c r="N529" i="128"/>
  <c r="N532" i="156"/>
  <c r="N532" i="149"/>
  <c r="N532" i="151"/>
  <c r="N532" i="147"/>
  <c r="N532" i="112"/>
  <c r="H533" i="114"/>
  <c r="H533" i="116"/>
  <c r="N533" i="162"/>
  <c r="N4" i="117"/>
  <c r="G533" i="156"/>
  <c r="L533" i="158"/>
  <c r="N3" i="113"/>
  <c r="P513" i="114"/>
  <c r="N6" i="117"/>
  <c r="H533" i="131"/>
  <c r="H533" i="151"/>
  <c r="H533" i="143"/>
  <c r="N3" i="119"/>
  <c r="P513" i="120"/>
  <c r="N3" i="152"/>
  <c r="P513" i="129"/>
  <c r="N3" i="153"/>
  <c r="P513" i="154"/>
  <c r="N7" i="179"/>
  <c r="N7" i="155"/>
  <c r="N3" i="161"/>
  <c r="P513" i="162"/>
  <c r="J533" i="116"/>
  <c r="J533" i="139"/>
  <c r="F533" i="147"/>
  <c r="H533" i="128"/>
  <c r="J533" i="151"/>
  <c r="F533" i="156"/>
  <c r="K533" i="158"/>
  <c r="N3" i="117"/>
  <c r="P513" i="118"/>
  <c r="J533" i="131"/>
  <c r="I533" i="118"/>
  <c r="K533" i="135"/>
  <c r="M533" i="133"/>
  <c r="I533" i="141"/>
  <c r="L533" i="149"/>
  <c r="I533" i="151"/>
  <c r="M533" i="164"/>
  <c r="L533" i="141"/>
  <c r="N3" i="148"/>
  <c r="P513" i="149"/>
  <c r="N9" i="179"/>
  <c r="N9" i="155"/>
  <c r="N9" i="117"/>
  <c r="L533" i="114"/>
  <c r="L533" i="116"/>
  <c r="G533" i="122"/>
  <c r="M533" i="147"/>
  <c r="J533" i="122"/>
  <c r="M533" i="110"/>
  <c r="G533" i="110"/>
  <c r="H533" i="147"/>
  <c r="M533" i="128"/>
  <c r="L533" i="156"/>
  <c r="I533" i="158"/>
  <c r="N13" i="117"/>
  <c r="G533" i="131"/>
  <c r="L533" i="118"/>
  <c r="H533" i="135"/>
  <c r="F533" i="133"/>
  <c r="H533" i="141"/>
  <c r="F533" i="141"/>
  <c r="M533" i="151"/>
  <c r="L533" i="164"/>
  <c r="N3" i="144"/>
  <c r="P513" i="145"/>
  <c r="D17" i="144" s="1"/>
  <c r="G17" i="144" s="1"/>
  <c r="G25" i="2" s="1"/>
  <c r="N13" i="179"/>
  <c r="N13" i="155"/>
  <c r="N521" i="114"/>
  <c r="M533" i="116"/>
  <c r="N3" i="115"/>
  <c r="P513" i="116"/>
  <c r="I533" i="131"/>
  <c r="L533" i="122"/>
  <c r="I533" i="110"/>
  <c r="J533" i="147"/>
  <c r="I533" i="128"/>
  <c r="I533" i="126"/>
  <c r="J533" i="156"/>
  <c r="M533" i="158"/>
  <c r="N3" i="111"/>
  <c r="P513" i="112"/>
  <c r="L533" i="131"/>
  <c r="G533" i="118"/>
  <c r="F533" i="135"/>
  <c r="J533" i="133"/>
  <c r="M533" i="149"/>
  <c r="F533" i="151"/>
  <c r="G533" i="164"/>
  <c r="N12" i="179"/>
  <c r="N12" i="155"/>
  <c r="N525" i="137"/>
  <c r="N533" i="137" s="1"/>
  <c r="N532" i="143"/>
  <c r="N525" i="118"/>
  <c r="I533" i="114"/>
  <c r="G533" i="116"/>
  <c r="N3" i="123"/>
  <c r="P513" i="124"/>
  <c r="F533" i="110"/>
  <c r="M533" i="139"/>
  <c r="I533" i="147"/>
  <c r="J533" i="128"/>
  <c r="F533" i="145"/>
  <c r="H533" i="156"/>
  <c r="H533" i="158"/>
  <c r="N15" i="117"/>
  <c r="J533" i="118"/>
  <c r="J533" i="135"/>
  <c r="L533" i="133"/>
  <c r="I533" i="164"/>
  <c r="K533" i="143"/>
  <c r="N3" i="127"/>
  <c r="P513" i="128"/>
  <c r="D17" i="127" s="1"/>
  <c r="G17" i="127" s="1"/>
  <c r="G16" i="2" s="1"/>
  <c r="P513" i="135"/>
  <c r="N4" i="179"/>
  <c r="N4" i="155"/>
  <c r="N3" i="107"/>
  <c r="H11" i="107" s="1"/>
  <c r="I56" i="107" s="1"/>
  <c r="P513" i="108"/>
  <c r="D17" i="107" s="1"/>
  <c r="G17" i="107" s="1"/>
  <c r="N532" i="126"/>
  <c r="N532" i="154"/>
  <c r="N532" i="114"/>
  <c r="N3" i="150"/>
  <c r="P513" i="151"/>
  <c r="N532" i="116"/>
  <c r="N532" i="122"/>
  <c r="N532" i="131"/>
  <c r="N532" i="110"/>
  <c r="N532" i="160"/>
  <c r="N7" i="117"/>
  <c r="J533" i="110"/>
  <c r="I533" i="139"/>
  <c r="H533" i="145"/>
  <c r="J533" i="158"/>
  <c r="N12" i="117"/>
  <c r="F533" i="118"/>
  <c r="L533" i="135"/>
  <c r="K533" i="141"/>
  <c r="J533" i="164"/>
  <c r="N3" i="140"/>
  <c r="P513" i="141"/>
  <c r="N529" i="139"/>
  <c r="N532" i="118"/>
  <c r="N528" i="129"/>
  <c r="F533" i="129"/>
  <c r="K533" i="122"/>
  <c r="L533" i="110"/>
  <c r="I533" i="145"/>
  <c r="N3" i="109"/>
  <c r="P513" i="110"/>
  <c r="D17" i="109" s="1"/>
  <c r="G17" i="109" s="1"/>
  <c r="N11" i="117"/>
  <c r="M533" i="118"/>
  <c r="G533" i="135"/>
  <c r="J533" i="141"/>
  <c r="N529" i="120"/>
  <c r="N3" i="138"/>
  <c r="N3" i="142"/>
  <c r="N8" i="179"/>
  <c r="N8" i="155"/>
  <c r="K533" i="164"/>
  <c r="I533" i="122"/>
  <c r="H533" i="110"/>
  <c r="K533" i="139"/>
  <c r="J533" i="145"/>
  <c r="N14" i="117"/>
  <c r="M533" i="131"/>
  <c r="K533" i="118"/>
  <c r="I533" i="135"/>
  <c r="G533" i="141"/>
  <c r="N3" i="146"/>
  <c r="P513" i="147"/>
  <c r="N3" i="159"/>
  <c r="P513" i="160"/>
  <c r="D17" i="159" s="1"/>
  <c r="G17" i="159" s="1"/>
  <c r="G32" i="2" s="1"/>
  <c r="N5" i="179"/>
  <c r="N5" i="155"/>
  <c r="N532" i="164"/>
  <c r="N528" i="133"/>
  <c r="L533" i="129"/>
  <c r="H533" i="137"/>
  <c r="F533" i="116"/>
  <c r="N519" i="116"/>
  <c r="F533" i="137"/>
  <c r="H533" i="133"/>
  <c r="F533" i="122"/>
  <c r="K533" i="128"/>
  <c r="G533" i="145"/>
  <c r="N8" i="117"/>
  <c r="F533" i="131"/>
  <c r="N11" i="179"/>
  <c r="N11" i="155"/>
  <c r="N3" i="130"/>
  <c r="P513" i="131"/>
  <c r="N10" i="179"/>
  <c r="N10" i="155"/>
  <c r="N6" i="179"/>
  <c r="N6" i="155"/>
  <c r="N3" i="157"/>
  <c r="P513" i="158"/>
  <c r="N528" i="114"/>
  <c r="I533" i="116"/>
  <c r="D17" i="130"/>
  <c r="G17" i="130" s="1"/>
  <c r="G18" i="2" s="1"/>
  <c r="D17" i="163"/>
  <c r="G17" i="163" s="1"/>
  <c r="G34" i="2" s="1"/>
  <c r="D17" i="161"/>
  <c r="G17" i="161" s="1"/>
  <c r="G33" i="2" s="1"/>
  <c r="D17" i="157"/>
  <c r="G17" i="157" s="1"/>
  <c r="G31" i="2" s="1"/>
  <c r="D17" i="179"/>
  <c r="D17" i="153"/>
  <c r="G17" i="153" s="1"/>
  <c r="G29" i="2" s="1"/>
  <c r="D17" i="150"/>
  <c r="G17" i="150" s="1"/>
  <c r="G28" i="2" s="1"/>
  <c r="D17" i="148"/>
  <c r="G17" i="148" s="1"/>
  <c r="G27" i="2" s="1"/>
  <c r="D17" i="146"/>
  <c r="G17" i="146" s="1"/>
  <c r="G26" i="2" s="1"/>
  <c r="D17" i="142"/>
  <c r="G17" i="142" s="1"/>
  <c r="G24" i="2" s="1"/>
  <c r="D17" i="140"/>
  <c r="G17" i="140" s="1"/>
  <c r="G23" i="2" s="1"/>
  <c r="D17" i="138"/>
  <c r="G17" i="138" s="1"/>
  <c r="G22" i="2" s="1"/>
  <c r="D17" i="136"/>
  <c r="G17" i="136" s="1"/>
  <c r="G21" i="2" s="1"/>
  <c r="D17" i="134"/>
  <c r="G17" i="134" s="1"/>
  <c r="G20" i="2" s="1"/>
  <c r="D17" i="152"/>
  <c r="G17" i="152" s="1"/>
  <c r="G17" i="2" s="1"/>
  <c r="D17" i="125"/>
  <c r="G17" i="125" s="1"/>
  <c r="G15" i="2" s="1"/>
  <c r="D17" i="123"/>
  <c r="G17" i="123" s="1"/>
  <c r="G14" i="2" s="1"/>
  <c r="D17" i="121"/>
  <c r="G17" i="121" s="1"/>
  <c r="G13" i="2" s="1"/>
  <c r="D17" i="119"/>
  <c r="G17" i="119" s="1"/>
  <c r="G12" i="2" s="1"/>
  <c r="D17" i="117"/>
  <c r="G17" i="117" s="1"/>
  <c r="G11" i="2" s="1"/>
  <c r="D17" i="115"/>
  <c r="G17" i="115" s="1"/>
  <c r="G10" i="2" s="1"/>
  <c r="D17" i="113"/>
  <c r="G17" i="113" s="1"/>
  <c r="G9" i="2" s="1"/>
  <c r="D17" i="111"/>
  <c r="N525" i="4"/>
  <c r="E25" i="107"/>
  <c r="G25" i="107" s="1"/>
  <c r="I25" i="107" s="1"/>
  <c r="N520" i="108"/>
  <c r="N533" i="108" s="1"/>
  <c r="E24" i="107"/>
  <c r="G24" i="107" s="1"/>
  <c r="I24" i="107" s="1"/>
  <c r="E23" i="107"/>
  <c r="G23" i="107" s="1"/>
  <c r="I23" i="107" s="1"/>
  <c r="N529" i="108"/>
  <c r="N527" i="108"/>
  <c r="N513" i="108"/>
  <c r="F6" i="2" s="1"/>
  <c r="H6" i="2" s="1" a="1"/>
  <c r="H6" i="2" s="1"/>
  <c r="J6" i="2" s="1"/>
  <c r="N531" i="108"/>
  <c r="N528" i="4"/>
  <c r="N523" i="4"/>
  <c r="N526" i="4"/>
  <c r="N527" i="4"/>
  <c r="F533" i="4"/>
  <c r="N513" i="164"/>
  <c r="F34" i="2" s="1"/>
  <c r="H34" i="2" s="1" a="1"/>
  <c r="H34" i="2" s="1"/>
  <c r="J34" i="2" s="1"/>
  <c r="N525" i="164"/>
  <c r="N519" i="164"/>
  <c r="E25" i="161"/>
  <c r="G25" i="161" s="1"/>
  <c r="I25" i="161" s="1"/>
  <c r="N531" i="162"/>
  <c r="N530" i="162"/>
  <c r="E23" i="161"/>
  <c r="G23" i="161" s="1"/>
  <c r="I23" i="161" s="1"/>
  <c r="E24" i="161"/>
  <c r="G24" i="161" s="1"/>
  <c r="I24" i="161" s="1"/>
  <c r="E25" i="159"/>
  <c r="G25" i="159" s="1"/>
  <c r="I25" i="159" s="1"/>
  <c r="E24" i="159"/>
  <c r="G24" i="159" s="1"/>
  <c r="I24" i="159" s="1"/>
  <c r="E23" i="159"/>
  <c r="G23" i="159" s="1"/>
  <c r="I23" i="159" s="1"/>
  <c r="N525" i="160"/>
  <c r="E25" i="157"/>
  <c r="G25" i="157" s="1"/>
  <c r="I25" i="157" s="1"/>
  <c r="E24" i="157"/>
  <c r="G24" i="157" s="1"/>
  <c r="I24" i="157" s="1"/>
  <c r="G22" i="157"/>
  <c r="I22" i="157" s="1"/>
  <c r="N523" i="158"/>
  <c r="E26" i="155"/>
  <c r="G26" i="155" s="1"/>
  <c r="I26" i="155" s="1"/>
  <c r="N520" i="156"/>
  <c r="N523" i="156"/>
  <c r="E25" i="148"/>
  <c r="G25" i="148" s="1"/>
  <c r="I25" i="148" s="1"/>
  <c r="E23" i="148"/>
  <c r="G23" i="148" s="1"/>
  <c r="I23" i="148" s="1"/>
  <c r="E24" i="148"/>
  <c r="G24" i="148" s="1"/>
  <c r="I24" i="148" s="1"/>
  <c r="N522" i="147"/>
  <c r="N531" i="145"/>
  <c r="G22" i="144"/>
  <c r="I22" i="144" s="1"/>
  <c r="N526" i="145"/>
  <c r="N523" i="143"/>
  <c r="N531" i="141"/>
  <c r="N524" i="141"/>
  <c r="N519" i="141"/>
  <c r="N523" i="135"/>
  <c r="N531" i="133"/>
  <c r="N513" i="129"/>
  <c r="F13" i="152" s="1"/>
  <c r="H13" i="152" s="1"/>
  <c r="N523" i="128"/>
  <c r="N531" i="126"/>
  <c r="N529" i="126"/>
  <c r="N527" i="124"/>
  <c r="N525" i="124"/>
  <c r="E25" i="121"/>
  <c r="G25" i="121" s="1"/>
  <c r="I25" i="121" s="1"/>
  <c r="E23" i="121"/>
  <c r="G23" i="121" s="1"/>
  <c r="I23" i="121" s="1"/>
  <c r="G22" i="121"/>
  <c r="I22" i="121" s="1"/>
  <c r="N525" i="120"/>
  <c r="E23" i="119"/>
  <c r="G23" i="119" s="1"/>
  <c r="I23" i="119" s="1"/>
  <c r="E25" i="119"/>
  <c r="G25" i="119" s="1"/>
  <c r="I25" i="119" s="1"/>
  <c r="N522" i="120"/>
  <c r="N533" i="120" s="1"/>
  <c r="G22" i="119"/>
  <c r="I22" i="119" s="1"/>
  <c r="N524" i="110"/>
  <c r="H11" i="155"/>
  <c r="I56" i="155" s="1"/>
  <c r="H11" i="109"/>
  <c r="H11" i="113"/>
  <c r="I56" i="113" s="1"/>
  <c r="H11" i="111"/>
  <c r="H14" i="111" s="1"/>
  <c r="H11" i="152"/>
  <c r="H11" i="115"/>
  <c r="I56" i="115" s="1"/>
  <c r="N526" i="154"/>
  <c r="N522" i="145"/>
  <c r="N528" i="147"/>
  <c r="N529" i="149"/>
  <c r="N522" i="143"/>
  <c r="N533" i="143" s="1"/>
  <c r="N520" i="149"/>
  <c r="N533" i="149" s="1"/>
  <c r="N530" i="145"/>
  <c r="N527" i="149"/>
  <c r="N520" i="158"/>
  <c r="N531" i="143"/>
  <c r="E41" i="179"/>
  <c r="G41" i="179" s="1"/>
  <c r="N529" i="145"/>
  <c r="N525" i="143"/>
  <c r="K531" i="180"/>
  <c r="N528" i="149"/>
  <c r="G531" i="180"/>
  <c r="I531" i="180"/>
  <c r="N524" i="143"/>
  <c r="N525" i="158"/>
  <c r="N520" i="151"/>
  <c r="N522" i="149"/>
  <c r="N528" i="141"/>
  <c r="N528" i="180"/>
  <c r="N531" i="160"/>
  <c r="N521" i="156"/>
  <c r="N525" i="156"/>
  <c r="G22" i="140"/>
  <c r="I22" i="140" s="1"/>
  <c r="E23" i="140"/>
  <c r="G23" i="140" s="1"/>
  <c r="I23" i="140" s="1"/>
  <c r="N513" i="156"/>
  <c r="F13" i="155" s="1"/>
  <c r="H13" i="155" s="1"/>
  <c r="E25" i="140"/>
  <c r="G25" i="140" s="1"/>
  <c r="I25" i="140" s="1"/>
  <c r="N527" i="147"/>
  <c r="N529" i="147"/>
  <c r="N521" i="147"/>
  <c r="N530" i="147"/>
  <c r="N522" i="158"/>
  <c r="N527" i="156"/>
  <c r="N526" i="141"/>
  <c r="N524" i="154"/>
  <c r="N533" i="154" s="1"/>
  <c r="N530" i="139"/>
  <c r="N521" i="139"/>
  <c r="N531" i="139"/>
  <c r="N525" i="139"/>
  <c r="N526" i="139"/>
  <c r="N523" i="120"/>
  <c r="N528" i="128"/>
  <c r="N528" i="135"/>
  <c r="N524" i="135"/>
  <c r="N531" i="137"/>
  <c r="N526" i="112"/>
  <c r="N524" i="108"/>
  <c r="N527" i="135"/>
  <c r="N527" i="133"/>
  <c r="N523" i="133"/>
  <c r="N526" i="126"/>
  <c r="N529" i="122"/>
  <c r="N520" i="135"/>
  <c r="N513" i="124"/>
  <c r="F14" i="2" s="1"/>
  <c r="H14" i="2" s="1" a="1"/>
  <c r="H14" i="2" s="1"/>
  <c r="J14" i="2" s="1"/>
  <c r="N520" i="133"/>
  <c r="N533" i="133" s="1"/>
  <c r="N526" i="122"/>
  <c r="N519" i="131"/>
  <c r="N528" i="126"/>
  <c r="N530" i="118"/>
  <c r="N519" i="118"/>
  <c r="N525" i="131"/>
  <c r="N529" i="131"/>
  <c r="N522" i="133"/>
  <c r="N13" i="3"/>
  <c r="N4" i="3"/>
  <c r="N14" i="3"/>
  <c r="N6" i="3"/>
  <c r="N12" i="3"/>
  <c r="N5" i="3"/>
  <c r="H11" i="117"/>
  <c r="H14" i="117" s="1"/>
  <c r="N11" i="3"/>
  <c r="N7" i="3"/>
  <c r="N10" i="3"/>
  <c r="N8" i="3"/>
  <c r="N9" i="3"/>
  <c r="N523" i="116"/>
  <c r="E23" i="113"/>
  <c r="G23" i="113" s="1"/>
  <c r="I23" i="113" s="1"/>
  <c r="E24" i="113"/>
  <c r="G24" i="113" s="1"/>
  <c r="I24" i="113" s="1"/>
  <c r="G22" i="113"/>
  <c r="I22" i="113" s="1"/>
  <c r="G17" i="111"/>
  <c r="G8" i="2" s="1"/>
  <c r="E26" i="157"/>
  <c r="G26" i="157" s="1"/>
  <c r="I26" i="157" s="1"/>
  <c r="N513" i="158"/>
  <c r="N519" i="156"/>
  <c r="F531" i="180"/>
  <c r="E26" i="159"/>
  <c r="G26" i="159" s="1"/>
  <c r="I26" i="159" s="1"/>
  <c r="N513" i="160"/>
  <c r="N524" i="164"/>
  <c r="N522" i="160"/>
  <c r="N522" i="156"/>
  <c r="N524" i="160"/>
  <c r="N531" i="156"/>
  <c r="E22" i="179"/>
  <c r="E22" i="155"/>
  <c r="N526" i="158"/>
  <c r="N524" i="158"/>
  <c r="N526" i="160"/>
  <c r="E25" i="163"/>
  <c r="G25" i="163" s="1"/>
  <c r="I25" i="163" s="1"/>
  <c r="E23" i="163"/>
  <c r="G23" i="163" s="1"/>
  <c r="I23" i="163" s="1"/>
  <c r="G22" i="163"/>
  <c r="I22" i="163" s="1"/>
  <c r="E24" i="163"/>
  <c r="G24" i="163" s="1"/>
  <c r="I24" i="163" s="1"/>
  <c r="N519" i="158"/>
  <c r="N529" i="164"/>
  <c r="D17" i="155"/>
  <c r="N521" i="160"/>
  <c r="N531" i="158"/>
  <c r="N528" i="158"/>
  <c r="N528" i="160"/>
  <c r="N531" i="180"/>
  <c r="N513" i="162"/>
  <c r="E26" i="161"/>
  <c r="G26" i="161" s="1"/>
  <c r="I26" i="161" s="1"/>
  <c r="N523" i="160"/>
  <c r="N533" i="160" s="1"/>
  <c r="N527" i="145"/>
  <c r="N528" i="151"/>
  <c r="E23" i="125"/>
  <c r="G23" i="125" s="1"/>
  <c r="I23" i="125" s="1"/>
  <c r="E25" i="125"/>
  <c r="G25" i="125" s="1"/>
  <c r="I25" i="125" s="1"/>
  <c r="G22" i="125"/>
  <c r="I22" i="125" s="1"/>
  <c r="E24" i="125"/>
  <c r="G24" i="125" s="1"/>
  <c r="I24" i="125" s="1"/>
  <c r="G22" i="146"/>
  <c r="I22" i="146" s="1"/>
  <c r="E24" i="146"/>
  <c r="G24" i="146" s="1"/>
  <c r="I24" i="146" s="1"/>
  <c r="E23" i="146"/>
  <c r="G23" i="146" s="1"/>
  <c r="I23" i="146" s="1"/>
  <c r="E25" i="146"/>
  <c r="G25" i="146" s="1"/>
  <c r="I25" i="146" s="1"/>
  <c r="N519" i="147"/>
  <c r="N533" i="147" s="1"/>
  <c r="E22" i="138"/>
  <c r="N513" i="139"/>
  <c r="N529" i="141"/>
  <c r="N513" i="145"/>
  <c r="E26" i="144"/>
  <c r="G26" i="144" s="1"/>
  <c r="I26" i="144" s="1"/>
  <c r="N513" i="151"/>
  <c r="E26" i="150"/>
  <c r="G26" i="150" s="1"/>
  <c r="I26" i="150" s="1"/>
  <c r="N525" i="133"/>
  <c r="N513" i="128"/>
  <c r="E26" i="127"/>
  <c r="G26" i="127" s="1"/>
  <c r="I26" i="127" s="1"/>
  <c r="N527" i="151"/>
  <c r="N521" i="133"/>
  <c r="N519" i="139"/>
  <c r="N524" i="133"/>
  <c r="N530" i="154"/>
  <c r="N519" i="128"/>
  <c r="N533" i="128" s="1"/>
  <c r="N524" i="147"/>
  <c r="E25" i="150"/>
  <c r="G25" i="150" s="1"/>
  <c r="I25" i="150" s="1"/>
  <c r="G22" i="150"/>
  <c r="I22" i="150" s="1"/>
  <c r="E24" i="150"/>
  <c r="G24" i="150" s="1"/>
  <c r="I24" i="150" s="1"/>
  <c r="E23" i="150"/>
  <c r="G23" i="150" s="1"/>
  <c r="I23" i="150" s="1"/>
  <c r="N527" i="126"/>
  <c r="E25" i="153"/>
  <c r="G25" i="153" s="1"/>
  <c r="I25" i="153" s="1"/>
  <c r="E23" i="153"/>
  <c r="G23" i="153" s="1"/>
  <c r="I23" i="153" s="1"/>
  <c r="G22" i="153"/>
  <c r="I22" i="153" s="1"/>
  <c r="E24" i="153"/>
  <c r="G24" i="153" s="1"/>
  <c r="I24" i="153" s="1"/>
  <c r="E26" i="134"/>
  <c r="G26" i="134" s="1"/>
  <c r="I26" i="134" s="1"/>
  <c r="E19" i="106" s="1"/>
  <c r="N513" i="135"/>
  <c r="N527" i="131"/>
  <c r="N520" i="147"/>
  <c r="E23" i="132"/>
  <c r="G23" i="132" s="1"/>
  <c r="I23" i="132" s="1"/>
  <c r="E24" i="132"/>
  <c r="G24" i="132" s="1"/>
  <c r="I24" i="132" s="1"/>
  <c r="G22" i="132"/>
  <c r="I22" i="132" s="1"/>
  <c r="E25" i="132"/>
  <c r="G25" i="132" s="1"/>
  <c r="I25" i="132" s="1"/>
  <c r="E25" i="127"/>
  <c r="G25" i="127" s="1"/>
  <c r="I25" i="127" s="1"/>
  <c r="G22" i="127"/>
  <c r="I22" i="127" s="1"/>
  <c r="E23" i="127"/>
  <c r="G23" i="127" s="1"/>
  <c r="I23" i="127" s="1"/>
  <c r="E24" i="127"/>
  <c r="G24" i="127" s="1"/>
  <c r="I24" i="127" s="1"/>
  <c r="N523" i="147"/>
  <c r="N513" i="147"/>
  <c r="E26" i="146"/>
  <c r="G26" i="146" s="1"/>
  <c r="I26" i="146" s="1"/>
  <c r="E23" i="136"/>
  <c r="G23" i="136" s="1"/>
  <c r="I23" i="136" s="1"/>
  <c r="E25" i="136"/>
  <c r="G25" i="136" s="1"/>
  <c r="I25" i="136" s="1"/>
  <c r="E24" i="136"/>
  <c r="G24" i="136" s="1"/>
  <c r="I24" i="136" s="1"/>
  <c r="G22" i="136"/>
  <c r="I22" i="136" s="1"/>
  <c r="N527" i="154"/>
  <c r="N523" i="141"/>
  <c r="N521" i="135"/>
  <c r="E22" i="130"/>
  <c r="N513" i="131"/>
  <c r="N531" i="154"/>
  <c r="N525" i="145"/>
  <c r="N513" i="126"/>
  <c r="E26" i="125"/>
  <c r="G26" i="125" s="1"/>
  <c r="I26" i="125" s="1"/>
  <c r="N529" i="151"/>
  <c r="N525" i="141"/>
  <c r="N531" i="151"/>
  <c r="E26" i="132"/>
  <c r="G26" i="132" s="1"/>
  <c r="I26" i="132" s="1"/>
  <c r="N513" i="133"/>
  <c r="N519" i="145"/>
  <c r="N533" i="145" s="1"/>
  <c r="N521" i="128"/>
  <c r="N531" i="131"/>
  <c r="N523" i="145"/>
  <c r="N513" i="137"/>
  <c r="E26" i="136"/>
  <c r="G26" i="136" s="1"/>
  <c r="I26" i="136" s="1"/>
  <c r="N530" i="133"/>
  <c r="N527" i="128"/>
  <c r="E26" i="140"/>
  <c r="G26" i="140" s="1"/>
  <c r="I26" i="140" s="1"/>
  <c r="N513" i="141"/>
  <c r="N521" i="131"/>
  <c r="N520" i="141"/>
  <c r="N525" i="126"/>
  <c r="N533" i="126" s="1"/>
  <c r="N530" i="137"/>
  <c r="N529" i="133"/>
  <c r="N513" i="149"/>
  <c r="E26" i="148"/>
  <c r="G26" i="148" s="1"/>
  <c r="I26" i="148" s="1"/>
  <c r="E26" i="153"/>
  <c r="G26" i="153" s="1"/>
  <c r="I26" i="153" s="1"/>
  <c r="N513" i="154"/>
  <c r="N526" i="147"/>
  <c r="N523" i="131"/>
  <c r="N526" i="135"/>
  <c r="N530" i="126"/>
  <c r="E22" i="142"/>
  <c r="N513" i="143"/>
  <c r="N520" i="122"/>
  <c r="N533" i="122" s="1"/>
  <c r="E26" i="113"/>
  <c r="G26" i="113" s="1"/>
  <c r="I26" i="113" s="1"/>
  <c r="N513" i="114"/>
  <c r="N528" i="122"/>
  <c r="N527" i="120"/>
  <c r="N527" i="122"/>
  <c r="N513" i="110"/>
  <c r="E26" i="109"/>
  <c r="G26" i="109" s="1"/>
  <c r="I26" i="109" s="1"/>
  <c r="N513" i="120"/>
  <c r="E26" i="119"/>
  <c r="G26" i="119" s="1"/>
  <c r="I26" i="119" s="1"/>
  <c r="N531" i="110"/>
  <c r="E24" i="111"/>
  <c r="G24" i="111" s="1"/>
  <c r="I24" i="111" s="1"/>
  <c r="E25" i="111"/>
  <c r="G25" i="111" s="1"/>
  <c r="I25" i="111" s="1"/>
  <c r="E23" i="111"/>
  <c r="G23" i="111" s="1"/>
  <c r="I23" i="111" s="1"/>
  <c r="G22" i="111"/>
  <c r="I22" i="111" s="1"/>
  <c r="N529" i="116"/>
  <c r="N523" i="110"/>
  <c r="N522" i="110"/>
  <c r="N525" i="122"/>
  <c r="E23" i="117"/>
  <c r="G23" i="117" s="1"/>
  <c r="I23" i="117" s="1"/>
  <c r="G22" i="117"/>
  <c r="I22" i="117" s="1"/>
  <c r="E25" i="117"/>
  <c r="G25" i="117" s="1"/>
  <c r="I25" i="117" s="1"/>
  <c r="E24" i="117"/>
  <c r="G24" i="117" s="1"/>
  <c r="I24" i="117" s="1"/>
  <c r="N521" i="112"/>
  <c r="N533" i="112" s="1"/>
  <c r="N524" i="124"/>
  <c r="N533" i="124" s="1"/>
  <c r="N526" i="124"/>
  <c r="E26" i="121"/>
  <c r="G26" i="121" s="1"/>
  <c r="I26" i="121" s="1"/>
  <c r="N513" i="122"/>
  <c r="N527" i="118"/>
  <c r="N524" i="112"/>
  <c r="E26" i="111"/>
  <c r="G26" i="111" s="1"/>
  <c r="I26" i="111" s="1"/>
  <c r="N513" i="112"/>
  <c r="G22" i="109"/>
  <c r="I22" i="109" s="1"/>
  <c r="E24" i="109"/>
  <c r="G24" i="109" s="1"/>
  <c r="I24" i="109" s="1"/>
  <c r="E25" i="109"/>
  <c r="G25" i="109" s="1"/>
  <c r="I25" i="109" s="1"/>
  <c r="E23" i="109"/>
  <c r="G23" i="109" s="1"/>
  <c r="I23" i="109" s="1"/>
  <c r="G22" i="123"/>
  <c r="I22" i="123" s="1"/>
  <c r="E23" i="123"/>
  <c r="G23" i="123" s="1"/>
  <c r="I23" i="123" s="1"/>
  <c r="E24" i="123"/>
  <c r="G24" i="123" s="1"/>
  <c r="I24" i="123" s="1"/>
  <c r="E25" i="123"/>
  <c r="G25" i="123" s="1"/>
  <c r="I25" i="123" s="1"/>
  <c r="N520" i="116"/>
  <c r="N521" i="110"/>
  <c r="N531" i="118"/>
  <c r="N530" i="122"/>
  <c r="N531" i="116"/>
  <c r="E26" i="117"/>
  <c r="G26" i="117" s="1"/>
  <c r="I26" i="117" s="1"/>
  <c r="N513" i="118"/>
  <c r="N519" i="110"/>
  <c r="E26" i="115"/>
  <c r="G26" i="115" s="1"/>
  <c r="I26" i="115" s="1"/>
  <c r="I38" i="115" s="1"/>
  <c r="E9" i="106" s="1"/>
  <c r="N513" i="116"/>
  <c r="N531" i="122"/>
  <c r="N526" i="110"/>
  <c r="N522" i="118"/>
  <c r="J533" i="4"/>
  <c r="K533" i="4"/>
  <c r="N530" i="4"/>
  <c r="N3" i="3"/>
  <c r="H11" i="3" s="1"/>
  <c r="I56" i="3" s="1"/>
  <c r="P513" i="4"/>
  <c r="M533" i="4"/>
  <c r="I533" i="4"/>
  <c r="G533" i="4"/>
  <c r="H533" i="4"/>
  <c r="L533" i="4"/>
  <c r="N531" i="129"/>
  <c r="N532" i="4"/>
  <c r="E26" i="3"/>
  <c r="G26" i="3" s="1"/>
  <c r="I26" i="3" s="1"/>
  <c r="I38" i="3" s="1"/>
  <c r="E4" i="106" s="1"/>
  <c r="N513" i="4"/>
  <c r="E25" i="152"/>
  <c r="G25" i="152" s="1"/>
  <c r="I25" i="152" s="1"/>
  <c r="E24" i="152"/>
  <c r="G24" i="152" s="1"/>
  <c r="I24" i="152" s="1"/>
  <c r="G22" i="152"/>
  <c r="I22" i="152" s="1"/>
  <c r="E23" i="152"/>
  <c r="G23" i="152" s="1"/>
  <c r="I23" i="152" s="1"/>
  <c r="H14" i="205"/>
  <c r="I56" i="205"/>
  <c r="I56" i="212"/>
  <c r="H14" i="212"/>
  <c r="I54" i="212" s="1"/>
  <c r="I56" i="214"/>
  <c r="H14" i="214"/>
  <c r="I54" i="214" s="1"/>
  <c r="I56" i="213"/>
  <c r="H14" i="213"/>
  <c r="I54" i="213" s="1"/>
  <c r="H14" i="179"/>
  <c r="I56" i="179"/>
  <c r="I56" i="175"/>
  <c r="H14" i="175"/>
  <c r="H14" i="215"/>
  <c r="I54" i="215" s="1"/>
  <c r="I56" i="215"/>
  <c r="I56" i="193"/>
  <c r="H14" i="193"/>
  <c r="I56" i="201"/>
  <c r="H14" i="201"/>
  <c r="H14" i="197"/>
  <c r="I56" i="197"/>
  <c r="I56" i="189"/>
  <c r="H14" i="189"/>
  <c r="I56" i="187"/>
  <c r="H14" i="187"/>
  <c r="H14" i="185"/>
  <c r="I56" i="185"/>
  <c r="I56" i="183"/>
  <c r="H14" i="183"/>
  <c r="I56" i="181"/>
  <c r="H14" i="181"/>
  <c r="H14" i="191"/>
  <c r="I56" i="191"/>
  <c r="H14" i="195"/>
  <c r="I56" i="195"/>
  <c r="I56" i="211"/>
  <c r="H14" i="211"/>
  <c r="I54" i="211" s="1"/>
  <c r="H14" i="203"/>
  <c r="I56" i="203"/>
  <c r="I56" i="199"/>
  <c r="H14" i="199"/>
  <c r="H14" i="177"/>
  <c r="I56" i="177"/>
  <c r="H14" i="173"/>
  <c r="I56" i="173"/>
  <c r="I56" i="171"/>
  <c r="H14" i="171"/>
  <c r="H14" i="169"/>
  <c r="I56" i="169"/>
  <c r="H14" i="167"/>
  <c r="I56" i="167"/>
  <c r="H14" i="165"/>
  <c r="I56" i="165"/>
  <c r="N533" i="135" l="1"/>
  <c r="N533" i="151"/>
  <c r="N533" i="114"/>
  <c r="N533" i="158"/>
  <c r="N533" i="139"/>
  <c r="N533" i="164"/>
  <c r="N533" i="110"/>
  <c r="N533" i="156"/>
  <c r="N533" i="118"/>
  <c r="N533" i="129"/>
  <c r="N533" i="131"/>
  <c r="N533" i="116"/>
  <c r="N533" i="141"/>
  <c r="I38" i="107"/>
  <c r="E5" i="106" s="1"/>
  <c r="I38" i="144"/>
  <c r="E24" i="106" s="1"/>
  <c r="F17" i="2"/>
  <c r="H17" i="2" s="1" a="1"/>
  <c r="H17" i="2" s="1"/>
  <c r="J17" i="2" s="1"/>
  <c r="I17" i="113"/>
  <c r="G7" i="2"/>
  <c r="G5" i="2"/>
  <c r="G6" i="2"/>
  <c r="I17" i="152"/>
  <c r="F13" i="107"/>
  <c r="H13" i="107" s="1"/>
  <c r="I56" i="111"/>
  <c r="I17" i="109"/>
  <c r="F13" i="163"/>
  <c r="H13" i="163" s="1"/>
  <c r="I38" i="161"/>
  <c r="E32" i="106" s="1"/>
  <c r="I38" i="159"/>
  <c r="E31" i="106" s="1"/>
  <c r="I38" i="157"/>
  <c r="E30" i="106" s="1"/>
  <c r="F13" i="179"/>
  <c r="H13" i="179" s="1"/>
  <c r="I38" i="148"/>
  <c r="E26" i="106" s="1"/>
  <c r="E18" i="106"/>
  <c r="F13" i="123"/>
  <c r="H13" i="123" s="1"/>
  <c r="I38" i="121"/>
  <c r="E12" i="106" s="1"/>
  <c r="I38" i="119"/>
  <c r="E11" i="106" s="1"/>
  <c r="I56" i="152"/>
  <c r="H14" i="152"/>
  <c r="C16" i="106" s="1"/>
  <c r="H14" i="109"/>
  <c r="C6" i="106" s="1"/>
  <c r="I56" i="109"/>
  <c r="H14" i="155"/>
  <c r="C29" i="106" s="1"/>
  <c r="D17" i="3"/>
  <c r="I17" i="3" s="1"/>
  <c r="F30" i="2"/>
  <c r="H30" i="2" s="1" a="1"/>
  <c r="H30" i="2" s="1"/>
  <c r="J30" i="2" s="1"/>
  <c r="I38" i="140"/>
  <c r="E22" i="106" s="1"/>
  <c r="I38" i="127"/>
  <c r="E15" i="106" s="1"/>
  <c r="H14" i="113"/>
  <c r="C8" i="106" s="1"/>
  <c r="H14" i="107"/>
  <c r="I17" i="150"/>
  <c r="H11" i="150"/>
  <c r="I17" i="142"/>
  <c r="H11" i="142"/>
  <c r="I17" i="127"/>
  <c r="H11" i="127"/>
  <c r="I17" i="159"/>
  <c r="H11" i="159"/>
  <c r="I17" i="107"/>
  <c r="I17" i="117"/>
  <c r="I17" i="134"/>
  <c r="I17" i="123"/>
  <c r="H11" i="123"/>
  <c r="I17" i="146"/>
  <c r="H11" i="146"/>
  <c r="I17" i="148"/>
  <c r="H11" i="148"/>
  <c r="H14" i="115"/>
  <c r="I54" i="115" s="1"/>
  <c r="I17" i="163"/>
  <c r="H11" i="163"/>
  <c r="I17" i="125"/>
  <c r="H11" i="125"/>
  <c r="I17" i="121"/>
  <c r="H11" i="121"/>
  <c r="I17" i="115"/>
  <c r="I17" i="136"/>
  <c r="H11" i="136"/>
  <c r="H11" i="157"/>
  <c r="I17" i="157"/>
  <c r="I17" i="138"/>
  <c r="H11" i="138"/>
  <c r="I17" i="140"/>
  <c r="H11" i="140"/>
  <c r="I17" i="132"/>
  <c r="I56" i="117"/>
  <c r="I17" i="130"/>
  <c r="H11" i="130"/>
  <c r="I17" i="144"/>
  <c r="H11" i="144"/>
  <c r="I17" i="153"/>
  <c r="H11" i="153"/>
  <c r="I17" i="161"/>
  <c r="H11" i="161"/>
  <c r="H11" i="119"/>
  <c r="I17" i="119"/>
  <c r="I17" i="111"/>
  <c r="I38" i="113"/>
  <c r="E8" i="106" s="1"/>
  <c r="I38" i="109"/>
  <c r="E6" i="106" s="1"/>
  <c r="F31" i="2"/>
  <c r="H31" i="2" s="1" a="1"/>
  <c r="H31" i="2" s="1"/>
  <c r="J31" i="2" s="1"/>
  <c r="F13" i="157"/>
  <c r="H13" i="157" s="1"/>
  <c r="G17" i="155"/>
  <c r="G30" i="2" s="1"/>
  <c r="I17" i="155"/>
  <c r="I17" i="179"/>
  <c r="G17" i="179"/>
  <c r="G42" i="2" s="1"/>
  <c r="F33" i="2"/>
  <c r="H33" i="2" s="1" a="1"/>
  <c r="H33" i="2" s="1"/>
  <c r="J33" i="2" s="1"/>
  <c r="F13" i="161"/>
  <c r="H13" i="161" s="1"/>
  <c r="E23" i="179"/>
  <c r="G23" i="179" s="1"/>
  <c r="I23" i="179" s="1"/>
  <c r="G22" i="179"/>
  <c r="I22" i="179" s="1"/>
  <c r="E24" i="179"/>
  <c r="G24" i="179" s="1"/>
  <c r="I24" i="179" s="1"/>
  <c r="E25" i="179"/>
  <c r="G25" i="179" s="1"/>
  <c r="I25" i="179" s="1"/>
  <c r="F32" i="2"/>
  <c r="H32" i="2" s="1" a="1"/>
  <c r="H32" i="2" s="1"/>
  <c r="J32" i="2" s="1"/>
  <c r="F13" i="159"/>
  <c r="H13" i="159" s="1"/>
  <c r="I38" i="163"/>
  <c r="E33" i="106" s="1"/>
  <c r="E25" i="155"/>
  <c r="G25" i="155" s="1"/>
  <c r="I25" i="155" s="1"/>
  <c r="E23" i="155"/>
  <c r="G23" i="155" s="1"/>
  <c r="I23" i="155" s="1"/>
  <c r="E24" i="155"/>
  <c r="G24" i="155" s="1"/>
  <c r="I24" i="155" s="1"/>
  <c r="G22" i="155"/>
  <c r="I22" i="155" s="1"/>
  <c r="F23" i="2"/>
  <c r="H23" i="2" s="1" a="1"/>
  <c r="H23" i="2" s="1"/>
  <c r="J23" i="2" s="1"/>
  <c r="F13" i="140"/>
  <c r="H13" i="140" s="1"/>
  <c r="F28" i="2"/>
  <c r="H28" i="2" s="1" a="1"/>
  <c r="H28" i="2" s="1"/>
  <c r="J28" i="2" s="1"/>
  <c r="F13" i="150"/>
  <c r="H13" i="150" s="1"/>
  <c r="I38" i="146"/>
  <c r="E25" i="106" s="1"/>
  <c r="F15" i="2"/>
  <c r="H15" i="2" s="1" a="1"/>
  <c r="H15" i="2" s="1"/>
  <c r="J15" i="2" s="1"/>
  <c r="F13" i="125"/>
  <c r="H13" i="125" s="1"/>
  <c r="I38" i="136"/>
  <c r="E20" i="106" s="1"/>
  <c r="I38" i="150"/>
  <c r="E27" i="106" s="1"/>
  <c r="F25" i="2"/>
  <c r="H25" i="2" s="1" a="1"/>
  <c r="H25" i="2" s="1"/>
  <c r="J25" i="2" s="1"/>
  <c r="F13" i="144"/>
  <c r="H13" i="144" s="1"/>
  <c r="I38" i="125"/>
  <c r="E14" i="106" s="1"/>
  <c r="F24" i="2"/>
  <c r="H24" i="2" s="1" a="1"/>
  <c r="H24" i="2" s="1"/>
  <c r="J24" i="2" s="1"/>
  <c r="F13" i="142"/>
  <c r="H13" i="142" s="1"/>
  <c r="E24" i="142"/>
  <c r="G24" i="142" s="1"/>
  <c r="I24" i="142" s="1"/>
  <c r="E25" i="142"/>
  <c r="G25" i="142" s="1"/>
  <c r="I25" i="142" s="1"/>
  <c r="G22" i="142"/>
  <c r="I22" i="142" s="1"/>
  <c r="E23" i="142"/>
  <c r="G23" i="142" s="1"/>
  <c r="I23" i="142" s="1"/>
  <c r="F19" i="2"/>
  <c r="H19" i="2" s="1" a="1"/>
  <c r="H19" i="2" s="1"/>
  <c r="J19" i="2" s="1"/>
  <c r="F13" i="132"/>
  <c r="F20" i="2"/>
  <c r="H20" i="2" s="1" a="1"/>
  <c r="H20" i="2" s="1"/>
  <c r="J20" i="2" s="1"/>
  <c r="F13" i="134"/>
  <c r="H13" i="134" s="1"/>
  <c r="F22" i="2"/>
  <c r="H22" i="2" s="1" a="1"/>
  <c r="H22" i="2" s="1"/>
  <c r="J22" i="2" s="1"/>
  <c r="F13" i="138"/>
  <c r="H13" i="138" s="1"/>
  <c r="E25" i="138"/>
  <c r="G25" i="138" s="1"/>
  <c r="I25" i="138" s="1"/>
  <c r="G22" i="138"/>
  <c r="I22" i="138" s="1"/>
  <c r="E24" i="138"/>
  <c r="G24" i="138" s="1"/>
  <c r="I24" i="138" s="1"/>
  <c r="E23" i="138"/>
  <c r="G23" i="138" s="1"/>
  <c r="I23" i="138" s="1"/>
  <c r="F26" i="2"/>
  <c r="H26" i="2" s="1" a="1"/>
  <c r="H26" i="2" s="1"/>
  <c r="J26" i="2" s="1"/>
  <c r="F13" i="146"/>
  <c r="H13" i="146" s="1"/>
  <c r="I38" i="153"/>
  <c r="E28" i="106" s="1"/>
  <c r="F16" i="2"/>
  <c r="H16" i="2" s="1" a="1"/>
  <c r="H16" i="2" s="1"/>
  <c r="J16" i="2" s="1"/>
  <c r="F13" i="127"/>
  <c r="H13" i="127" s="1"/>
  <c r="F29" i="2"/>
  <c r="H29" i="2" s="1" a="1"/>
  <c r="H29" i="2" s="1"/>
  <c r="J29" i="2" s="1"/>
  <c r="F13" i="153"/>
  <c r="H13" i="153" s="1"/>
  <c r="F21" i="2"/>
  <c r="H21" i="2" s="1" a="1"/>
  <c r="H21" i="2" s="1"/>
  <c r="J21" i="2" s="1"/>
  <c r="F13" i="136"/>
  <c r="H13" i="136" s="1"/>
  <c r="F18" i="2"/>
  <c r="H18" i="2" s="1" a="1"/>
  <c r="H18" i="2" s="1"/>
  <c r="J18" i="2" s="1"/>
  <c r="F13" i="130"/>
  <c r="H13" i="130" s="1"/>
  <c r="E23" i="130"/>
  <c r="G23" i="130" s="1"/>
  <c r="I23" i="130" s="1"/>
  <c r="E24" i="130"/>
  <c r="G24" i="130" s="1"/>
  <c r="I24" i="130" s="1"/>
  <c r="G22" i="130"/>
  <c r="I22" i="130" s="1"/>
  <c r="E25" i="130"/>
  <c r="G25" i="130" s="1"/>
  <c r="I25" i="130" s="1"/>
  <c r="F27" i="2"/>
  <c r="H27" i="2" s="1" a="1"/>
  <c r="H27" i="2" s="1"/>
  <c r="J27" i="2" s="1"/>
  <c r="F13" i="148"/>
  <c r="H13" i="148" s="1"/>
  <c r="F11" i="2"/>
  <c r="H11" i="2" s="1" a="1"/>
  <c r="H11" i="2" s="1"/>
  <c r="J11" i="2" s="1"/>
  <c r="F13" i="117"/>
  <c r="H13" i="117" s="1"/>
  <c r="I38" i="111"/>
  <c r="E7" i="106" s="1"/>
  <c r="F9" i="2"/>
  <c r="H9" i="2" s="1" a="1"/>
  <c r="H9" i="2" s="1"/>
  <c r="J9" i="2" s="1"/>
  <c r="F13" i="113"/>
  <c r="H13" i="113" s="1"/>
  <c r="F12" i="2"/>
  <c r="H12" i="2" s="1" a="1"/>
  <c r="H12" i="2" s="1"/>
  <c r="J12" i="2" s="1"/>
  <c r="F13" i="119"/>
  <c r="H13" i="119" s="1"/>
  <c r="F10" i="2"/>
  <c r="H10" i="2" s="1" a="1"/>
  <c r="H10" i="2" s="1"/>
  <c r="J10" i="2" s="1"/>
  <c r="F13" i="115"/>
  <c r="H13" i="115" s="1"/>
  <c r="I38" i="123"/>
  <c r="E13" i="106" s="1"/>
  <c r="F13" i="2"/>
  <c r="H13" i="2" s="1" a="1"/>
  <c r="H13" i="2" s="1"/>
  <c r="J13" i="2" s="1"/>
  <c r="F13" i="121"/>
  <c r="H13" i="121" s="1"/>
  <c r="F8" i="2"/>
  <c r="H8" i="2" s="1" a="1"/>
  <c r="H8" i="2" s="1"/>
  <c r="J8" i="2" s="1"/>
  <c r="F13" i="111"/>
  <c r="H13" i="111" s="1"/>
  <c r="I38" i="117"/>
  <c r="E10" i="106" s="1"/>
  <c r="F7" i="2"/>
  <c r="H7" i="2" s="1" a="1"/>
  <c r="H7" i="2" s="1"/>
  <c r="J7" i="2" s="1"/>
  <c r="F13" i="109"/>
  <c r="H13" i="109" s="1"/>
  <c r="N533" i="4"/>
  <c r="H14" i="3"/>
  <c r="I38" i="152"/>
  <c r="E16" i="106" s="1"/>
  <c r="F5" i="2"/>
  <c r="H5" i="2" s="1" a="1"/>
  <c r="H5" i="2" s="1"/>
  <c r="J5" i="2" s="1"/>
  <c r="F13" i="3"/>
  <c r="H13" i="3" s="1"/>
  <c r="I54" i="173"/>
  <c r="C7" i="106"/>
  <c r="I54" i="167"/>
  <c r="I54" i="177"/>
  <c r="I54" i="195"/>
  <c r="I54" i="197"/>
  <c r="C10" i="106"/>
  <c r="I54" i="205"/>
  <c r="I54" i="175"/>
  <c r="I54" i="189"/>
  <c r="I54" i="165"/>
  <c r="I54" i="201"/>
  <c r="I54" i="169"/>
  <c r="I54" i="191"/>
  <c r="I54" i="185"/>
  <c r="I54" i="181"/>
  <c r="I54" i="183"/>
  <c r="I54" i="199"/>
  <c r="I54" i="171"/>
  <c r="I54" i="187"/>
  <c r="I54" i="193"/>
  <c r="I54" i="203"/>
  <c r="I54" i="3" l="1"/>
  <c r="C4" i="106"/>
  <c r="I54" i="107"/>
  <c r="G17" i="3"/>
  <c r="C9" i="106"/>
  <c r="D9" i="106" s="1"/>
  <c r="C5" i="106"/>
  <c r="D5" i="106" s="1"/>
  <c r="I38" i="155"/>
  <c r="E29" i="106" s="1"/>
  <c r="G29" i="106" s="1"/>
  <c r="H14" i="138"/>
  <c r="C21" i="106" s="1"/>
  <c r="D21" i="106" s="1"/>
  <c r="I56" i="138"/>
  <c r="H14" i="159"/>
  <c r="I56" i="159"/>
  <c r="I56" i="153"/>
  <c r="H14" i="153"/>
  <c r="H14" i="148"/>
  <c r="I56" i="148"/>
  <c r="I56" i="127"/>
  <c r="H14" i="127"/>
  <c r="I56" i="144"/>
  <c r="H14" i="144"/>
  <c r="I56" i="157"/>
  <c r="H14" i="157"/>
  <c r="I56" i="125"/>
  <c r="H14" i="125"/>
  <c r="C14" i="106" s="1"/>
  <c r="G14" i="106" s="1"/>
  <c r="H14" i="163"/>
  <c r="I56" i="163"/>
  <c r="H14" i="136"/>
  <c r="I56" i="136"/>
  <c r="I56" i="146"/>
  <c r="H14" i="146"/>
  <c r="C25" i="106" s="1"/>
  <c r="D25" i="106" s="1"/>
  <c r="H14" i="142"/>
  <c r="C23" i="106" s="1"/>
  <c r="D23" i="106" s="1"/>
  <c r="I56" i="142"/>
  <c r="I56" i="119"/>
  <c r="H14" i="119"/>
  <c r="H14" i="130"/>
  <c r="C17" i="106" s="1"/>
  <c r="D17" i="106" s="1"/>
  <c r="I56" i="130"/>
  <c r="I56" i="123"/>
  <c r="H14" i="123"/>
  <c r="C13" i="106" s="1"/>
  <c r="G13" i="106" s="1"/>
  <c r="H14" i="150"/>
  <c r="I56" i="150"/>
  <c r="I56" i="140"/>
  <c r="H14" i="140"/>
  <c r="I56" i="161"/>
  <c r="H14" i="161"/>
  <c r="I56" i="121"/>
  <c r="H14" i="121"/>
  <c r="I54" i="113"/>
  <c r="I54" i="111"/>
  <c r="I54" i="109"/>
  <c r="I38" i="179"/>
  <c r="I38" i="130"/>
  <c r="I38" i="138"/>
  <c r="I38" i="142"/>
  <c r="I54" i="117"/>
  <c r="D4" i="106"/>
  <c r="D55" i="106" s="1"/>
  <c r="I54" i="152"/>
  <c r="G7" i="106"/>
  <c r="D7" i="106"/>
  <c r="G6" i="106"/>
  <c r="D6" i="106"/>
  <c r="G16" i="106"/>
  <c r="D16" i="106"/>
  <c r="D10" i="106"/>
  <c r="G10" i="106"/>
  <c r="G8" i="106"/>
  <c r="D8" i="106"/>
  <c r="D29" i="106"/>
  <c r="G5" i="106" l="1"/>
  <c r="I54" i="155"/>
  <c r="D14" i="106"/>
  <c r="G9" i="106"/>
  <c r="I54" i="146"/>
  <c r="D13" i="106"/>
  <c r="G25" i="106"/>
  <c r="I54" i="150"/>
  <c r="C27" i="106"/>
  <c r="C26" i="106"/>
  <c r="I54" i="148"/>
  <c r="C12" i="106"/>
  <c r="I54" i="121"/>
  <c r="I54" i="153"/>
  <c r="C28" i="106"/>
  <c r="C24" i="106"/>
  <c r="I54" i="144"/>
  <c r="C19" i="106"/>
  <c r="I54" i="123"/>
  <c r="C32" i="106"/>
  <c r="I54" i="161"/>
  <c r="I54" i="119"/>
  <c r="C11" i="106"/>
  <c r="C15" i="106"/>
  <c r="I54" i="127"/>
  <c r="I54" i="136"/>
  <c r="C20" i="106"/>
  <c r="I54" i="163"/>
  <c r="C33" i="106"/>
  <c r="C31" i="106"/>
  <c r="I54" i="159"/>
  <c r="I54" i="125"/>
  <c r="C22" i="106"/>
  <c r="I54" i="140"/>
  <c r="C18" i="106"/>
  <c r="C30" i="106"/>
  <c r="I54" i="157"/>
  <c r="I54" i="179"/>
  <c r="E21" i="106"/>
  <c r="G21" i="106" s="1"/>
  <c r="I54" i="138"/>
  <c r="E17" i="106"/>
  <c r="I54" i="130"/>
  <c r="E23" i="106"/>
  <c r="G23" i="106" s="1"/>
  <c r="I54" i="142"/>
  <c r="G4" i="106"/>
  <c r="G55" i="106" s="1"/>
  <c r="C55" i="106"/>
  <c r="G20" i="106" l="1"/>
  <c r="D20" i="106"/>
  <c r="G18" i="106"/>
  <c r="D18" i="106"/>
  <c r="G31" i="106"/>
  <c r="D31" i="106"/>
  <c r="D33" i="106"/>
  <c r="G33" i="106"/>
  <c r="D28" i="106"/>
  <c r="G28" i="106"/>
  <c r="G15" i="106"/>
  <c r="D15" i="106"/>
  <c r="G26" i="106"/>
  <c r="D26" i="106"/>
  <c r="D12" i="106"/>
  <c r="G12" i="106"/>
  <c r="D22" i="106"/>
  <c r="G22" i="106"/>
  <c r="G32" i="106"/>
  <c r="D32" i="106"/>
  <c r="G27" i="106"/>
  <c r="D27" i="106"/>
  <c r="G19" i="106"/>
  <c r="D19" i="106"/>
  <c r="D24" i="106"/>
  <c r="G24" i="106"/>
  <c r="G30" i="106"/>
  <c r="D30" i="106"/>
  <c r="D11" i="106"/>
  <c r="G11" i="106"/>
  <c r="E55" i="106"/>
  <c r="G17" i="10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<sst xmlns="http://schemas.openxmlformats.org/spreadsheetml/2006/main" count="8058" uniqueCount="517">
  <si>
    <t>Naam opdrachtgever</t>
  </si>
  <si>
    <t>Stichting Goud</t>
  </si>
  <si>
    <t>Vestigingsplaats opdrachtgever</t>
  </si>
  <si>
    <t>Warffum</t>
  </si>
  <si>
    <t>KVK-numer</t>
  </si>
  <si>
    <t>Naam contactpersoon aanbestedingsprocedure</t>
  </si>
  <si>
    <t>Sjira van Nek</t>
  </si>
  <si>
    <t xml:space="preserve">Functie </t>
  </si>
  <si>
    <t>Inkoopadviseur</t>
  </si>
  <si>
    <t>Telefoonnummer kantoor</t>
  </si>
  <si>
    <t>085-2003991</t>
  </si>
  <si>
    <t xml:space="preserve">Contactgegevens </t>
  </si>
  <si>
    <t>svannek@alpha-adviesbureau.nl</t>
  </si>
  <si>
    <t>Volledige naam schoonmaakbedrijf (handelsnaam KVK)</t>
  </si>
  <si>
    <t>Vestigingsplaats schoonmaakbedrijf (KVK)</t>
  </si>
  <si>
    <t>KVK-nummer</t>
  </si>
  <si>
    <t>Tekenbevoegde schoonmaakbedrijf voor contract</t>
  </si>
  <si>
    <t>Functie</t>
  </si>
  <si>
    <t>Contactpersoon offerte</t>
  </si>
  <si>
    <t>Mobiel nummer contactpersoon offerte</t>
  </si>
  <si>
    <t>E-mail adres contactpersoon offerte</t>
  </si>
  <si>
    <t>Adres kantoor</t>
  </si>
  <si>
    <t>PC+ woonplaats kantoor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</si>
  <si>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dient u in de groene cellen een bedrag (€) in te vullen. Voor de overige groene cellen dient u een percentage (%) in te vullen.</t>
    </r>
  </si>
  <si>
    <t>Offerte tarief</t>
  </si>
  <si>
    <t>Regie tarief divers</t>
  </si>
  <si>
    <t>Specialistisch tarief</t>
  </si>
  <si>
    <t>Regietarief diverse werkzaamheden</t>
  </si>
  <si>
    <t>Totale loonkosten</t>
  </si>
  <si>
    <t>MA</t>
  </si>
  <si>
    <t>DI</t>
  </si>
  <si>
    <t>WO</t>
  </si>
  <si>
    <t>DO</t>
  </si>
  <si>
    <t>VR</t>
  </si>
  <si>
    <t>ZA</t>
  </si>
  <si>
    <t>ZO</t>
  </si>
  <si>
    <t>FE</t>
  </si>
  <si>
    <t>Middelen, machines, werkkleding en materialen</t>
  </si>
  <si>
    <t>00:00 tot 06:00</t>
  </si>
  <si>
    <t>Direct toezicht</t>
  </si>
  <si>
    <t>06:00 tot 21:30</t>
  </si>
  <si>
    <t>Diversen, indien van toepassing omschrijving</t>
  </si>
  <si>
    <t>21:30 tot 24:00</t>
  </si>
  <si>
    <t>Totaal directe kosten</t>
  </si>
  <si>
    <t>Indirect toezicht</t>
  </si>
  <si>
    <t>Regietarief specialistische werkzaamheden</t>
  </si>
  <si>
    <t>Overhead</t>
  </si>
  <si>
    <t>Risco en Winst</t>
  </si>
  <si>
    <t>Totaal indirecte kosten</t>
  </si>
  <si>
    <t>Totaal tarief</t>
  </si>
  <si>
    <t>soort inspectie</t>
  </si>
  <si>
    <t>inspectie betaald door</t>
  </si>
  <si>
    <t>2024-SMO9950</t>
  </si>
  <si>
    <t>NEN2075</t>
  </si>
  <si>
    <t>Opdrachtgever</t>
  </si>
  <si>
    <t>Tarieven</t>
  </si>
  <si>
    <t>inv</t>
  </si>
  <si>
    <t>naam object</t>
  </si>
  <si>
    <t>adres</t>
  </si>
  <si>
    <t>plaats</t>
  </si>
  <si>
    <t>totaal aantal m2</t>
  </si>
  <si>
    <t>totaal m2 schoonmaak per dag</t>
  </si>
  <si>
    <t>inspectieprijs</t>
  </si>
  <si>
    <t>aantal inspecties</t>
  </si>
  <si>
    <t>kosten per jaar</t>
  </si>
  <si>
    <t>m2</t>
  </si>
  <si>
    <t>tarief</t>
  </si>
  <si>
    <t>SWS De Zoutkamperril</t>
  </si>
  <si>
    <t xml:space="preserve"> H. Doornbosweg 2a</t>
  </si>
  <si>
    <t>Zoutkamp</t>
  </si>
  <si>
    <t>&lt;750</t>
  </si>
  <si>
    <t>CBS Hendrik de Cockschool</t>
  </si>
  <si>
    <t xml:space="preserve"> Borgweg 46A</t>
  </si>
  <si>
    <t>Ulrum</t>
  </si>
  <si>
    <t>750 -1.000</t>
  </si>
  <si>
    <t>SWS De Leenstertil</t>
  </si>
  <si>
    <t xml:space="preserve"> R. Ritzemastraat 2A</t>
  </si>
  <si>
    <t>Leens</t>
  </si>
  <si>
    <t>1.000 - 1.500</t>
  </si>
  <si>
    <t>BS Mandegoud</t>
  </si>
  <si>
    <t xml:space="preserve"> Halsemastraat 6B</t>
  </si>
  <si>
    <t>Kloosterburen</t>
  </si>
  <si>
    <t>1.500 - 2.000</t>
  </si>
  <si>
    <t>OBS De Getijden</t>
  </si>
  <si>
    <t xml:space="preserve"> Frederiksoortweg 26</t>
  </si>
  <si>
    <t>Pieterburen</t>
  </si>
  <si>
    <t>2.000 - 3.000</t>
  </si>
  <si>
    <t>IKC De Linde (OBS De Octopus)</t>
  </si>
  <si>
    <t xml:space="preserve"> Hunse 2</t>
  </si>
  <si>
    <t>Eenrum</t>
  </si>
  <si>
    <t>3.000 - 5.000</t>
  </si>
  <si>
    <t>SWS Op Wier</t>
  </si>
  <si>
    <t xml:space="preserve"> Schoolstraat 28</t>
  </si>
  <si>
    <t>Elzinge</t>
  </si>
  <si>
    <t>5.000 - 10.000</t>
  </si>
  <si>
    <t>OBS Kromme Akkers</t>
  </si>
  <si>
    <t xml:space="preserve"> Hunzeweg 68</t>
  </si>
  <si>
    <t>Garnwerd</t>
  </si>
  <si>
    <t>&gt; 10.000</t>
  </si>
  <si>
    <t>vanaf €500,-</t>
  </si>
  <si>
    <t>OBS De Meander</t>
  </si>
  <si>
    <t xml:space="preserve"> Lindenlaan 14</t>
  </si>
  <si>
    <t>Sauwerd</t>
  </si>
  <si>
    <t>OBS De Wierde</t>
  </si>
  <si>
    <t xml:space="preserve"> Kleine Straat 8</t>
  </si>
  <si>
    <t>Adorp</t>
  </si>
  <si>
    <t>SWS ’t Groenland</t>
  </si>
  <si>
    <t xml:space="preserve"> van Berumstraat 2</t>
  </si>
  <si>
    <t>Zuidwolde</t>
  </si>
  <si>
    <t>CBS De Til</t>
  </si>
  <si>
    <t xml:space="preserve"> Kerkstraat 6</t>
  </si>
  <si>
    <t>Thesinge</t>
  </si>
  <si>
    <t>CBS De Wieken</t>
  </si>
  <si>
    <t xml:space="preserve"> Oldenhuisstraat 6</t>
  </si>
  <si>
    <t>Ten Post</t>
  </si>
  <si>
    <t>CBS De Regenboog</t>
  </si>
  <si>
    <t xml:space="preserve"> Schoolstraat 12</t>
  </si>
  <si>
    <t>Bedum</t>
  </si>
  <si>
    <t>CBS De Piramiden</t>
  </si>
  <si>
    <t xml:space="preserve"> De Meeden 1G</t>
  </si>
  <si>
    <t>Winsum</t>
  </si>
  <si>
    <t>OBS Tiggeldobbe</t>
  </si>
  <si>
    <t>OBS De 9 Wieken</t>
  </si>
  <si>
    <t xml:space="preserve"> Het Hooge Heem 1</t>
  </si>
  <si>
    <t>CBS De Borgschool</t>
  </si>
  <si>
    <t xml:space="preserve"> Borgweg 46</t>
  </si>
  <si>
    <t>De Vlieger</t>
  </si>
  <si>
    <t>Hamrik 6</t>
  </si>
  <si>
    <t>CBS De Rank</t>
  </si>
  <si>
    <t xml:space="preserve"> De Volle Handt 1</t>
  </si>
  <si>
    <t>OBS Fh. Jansenius de Vries</t>
  </si>
  <si>
    <t xml:space="preserve"> De Volle Handt 1A</t>
  </si>
  <si>
    <t>Bestuurskantoor Stichting Goud</t>
  </si>
  <si>
    <t xml:space="preserve"> Noorderstraat 13</t>
  </si>
  <si>
    <t>OBS De Noordster (OBS Usquert)</t>
  </si>
  <si>
    <t xml:space="preserve"> Burg. Geerlingstraat 2</t>
  </si>
  <si>
    <t>Usquert</t>
  </si>
  <si>
    <t>OBS De Klinkenborg</t>
  </si>
  <si>
    <t xml:space="preserve"> Pastorieweg 6</t>
  </si>
  <si>
    <t>Kantens</t>
  </si>
  <si>
    <t>OBS Nijenstein</t>
  </si>
  <si>
    <t xml:space="preserve"> Onnemaweg 1</t>
  </si>
  <si>
    <t>Zandeweer</t>
  </si>
  <si>
    <t>OBS Koning Willem Alexander</t>
  </si>
  <si>
    <t xml:space="preserve"> Oude Tilsterweg 2</t>
  </si>
  <si>
    <t>Uithuizen</t>
  </si>
  <si>
    <t>OBS Brunwerd</t>
  </si>
  <si>
    <t xml:space="preserve"> Oude Tilsterweg 2B</t>
  </si>
  <si>
    <t>CBS De Noordkaap</t>
  </si>
  <si>
    <t xml:space="preserve"> Willem de Merodelaan 1</t>
  </si>
  <si>
    <t>Uithuizermeeden</t>
  </si>
  <si>
    <t>NBS De Sterren</t>
  </si>
  <si>
    <t xml:space="preserve"> Willem de Merodelaan 5</t>
  </si>
  <si>
    <t>SWS De Dobbe</t>
  </si>
  <si>
    <t xml:space="preserve"> Zuster Kortestraat 73</t>
  </si>
  <si>
    <t>Roodeschool</t>
  </si>
  <si>
    <t>Complex 31</t>
  </si>
  <si>
    <t>Complex 32</t>
  </si>
  <si>
    <t>Complex 33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</si>
  <si>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</si>
  <si>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</si>
  <si>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</si>
  <si>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</si>
  <si>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</si>
  <si>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</si>
  <si>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</si>
  <si>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</si>
  <si>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</si>
  <si>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</si>
  <si>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</si>
  <si>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</si>
  <si>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</si>
  <si>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</si>
  <si>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</si>
  <si>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</si>
  <si>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</si>
  <si>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Complex 51</t>
  </si>
  <si>
    <t>Totaalblad</t>
  </si>
  <si>
    <t>Locatie</t>
  </si>
  <si>
    <t>Reguliere en periodieke werkzaamheden  schoonmaak</t>
  </si>
  <si>
    <t>Reguliere en periodieke werkzaamheden per maand</t>
  </si>
  <si>
    <t>Periodieke werkzaamheden (vloeronderhoud en glasbewassing)</t>
  </si>
  <si>
    <t>Extra werkzaamheden</t>
  </si>
  <si>
    <t>Totaalprijs per jaar</t>
  </si>
  <si>
    <t>Totaal prijs</t>
  </si>
  <si>
    <t>Categorie</t>
  </si>
  <si>
    <t>Frequentie</t>
  </si>
  <si>
    <t>Gemiddelde productie per m2</t>
  </si>
  <si>
    <t>Uren per jaar</t>
  </si>
  <si>
    <t>A</t>
  </si>
  <si>
    <t>Object:</t>
  </si>
  <si>
    <t>B</t>
  </si>
  <si>
    <t>Straat:</t>
  </si>
  <si>
    <t>Uitvoeringsbepaling:</t>
  </si>
  <si>
    <t>C</t>
  </si>
  <si>
    <t>Plaats:</t>
  </si>
  <si>
    <t>Inventarisatie:</t>
  </si>
  <si>
    <t>D</t>
  </si>
  <si>
    <t>E</t>
  </si>
  <si>
    <t>Aantal dagen schoonmaak per jaar:</t>
  </si>
  <si>
    <t>F</t>
  </si>
  <si>
    <t>G</t>
  </si>
  <si>
    <t>prijs per jaar</t>
  </si>
  <si>
    <t>H</t>
  </si>
  <si>
    <t>Regulier schoonmaakonderhoud</t>
  </si>
  <si>
    <t>I</t>
  </si>
  <si>
    <t>prijs per m2</t>
  </si>
  <si>
    <t>J</t>
  </si>
  <si>
    <t>Periodiek schoonmaakonderhoud 4x per jaar</t>
  </si>
  <si>
    <t>K</t>
  </si>
  <si>
    <t>Totaal</t>
  </si>
  <si>
    <t>L</t>
  </si>
  <si>
    <t>M</t>
  </si>
  <si>
    <t>Prestatie</t>
  </si>
  <si>
    <t>G1</t>
  </si>
  <si>
    <t>M2 uit te besteden per jaar</t>
  </si>
  <si>
    <t>M2 uit te besteden per dag</t>
  </si>
  <si>
    <t>Gem. prestatie</t>
  </si>
  <si>
    <t>beurt prijs</t>
  </si>
  <si>
    <t>beurten per jaar</t>
  </si>
  <si>
    <r>
      <t xml:space="preserve">Vloeronderhoud </t>
    </r>
    <r>
      <rPr>
        <sz val="8"/>
        <color theme="1"/>
        <rFont val="Calibri"/>
        <family val="2"/>
        <scheme val="minor"/>
      </rPr>
      <t>(beurten o.b.v. n.t.b. (meerjaren) planning)</t>
    </r>
  </si>
  <si>
    <t>Recoaten</t>
  </si>
  <si>
    <t>Topstrippen en topcoaten</t>
  </si>
  <si>
    <t>Volsprayen</t>
  </si>
  <si>
    <t>PU coating</t>
  </si>
  <si>
    <t>Tapijtreinigen</t>
  </si>
  <si>
    <t>Reinigen inloopzones</t>
  </si>
  <si>
    <t>Glasbewassing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</si>
  <si>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</si>
  <si>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</si>
  <si>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</si>
  <si>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</si>
  <si>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</si>
  <si>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</si>
  <si>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prijs per</t>
  </si>
  <si>
    <t>aantal</t>
  </si>
  <si>
    <t>prijs per eenheid</t>
  </si>
  <si>
    <r>
      <t xml:space="preserve">Dieptereiniging </t>
    </r>
    <r>
      <rPr>
        <sz val="8"/>
        <color theme="1"/>
        <rFont val="Calibri"/>
        <family val="2"/>
        <scheme val="minor"/>
      </rPr>
      <t>(extra t.o.v. programma, op afroep)</t>
    </r>
  </si>
  <si>
    <t>Maandfactuur (werkzaamheden met een frequentie tot 1x per maand)</t>
  </si>
  <si>
    <t>Bijzonderheden</t>
  </si>
  <si>
    <t>NOTITIERUIMTE INSCHRIJVERS</t>
  </si>
  <si>
    <t>Adres, plaats:</t>
  </si>
  <si>
    <t>bwdl</t>
  </si>
  <si>
    <t>nr</t>
  </si>
  <si>
    <t>Ruimte</t>
  </si>
  <si>
    <t>ED</t>
  </si>
  <si>
    <t>Cat.</t>
  </si>
  <si>
    <t>Tapijt</t>
  </si>
  <si>
    <t>Linoleum</t>
  </si>
  <si>
    <t>PVC</t>
  </si>
  <si>
    <t>Hout</t>
  </si>
  <si>
    <t>Steen</t>
  </si>
  <si>
    <t>Pulastic</t>
  </si>
  <si>
    <t>Gietvloer</t>
  </si>
  <si>
    <t>Vloerafw. X</t>
  </si>
  <si>
    <t>freq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</si>
  <si>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</si>
  <si>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</si>
  <si>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</si>
  <si>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</si>
  <si>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</si>
  <si>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</si>
  <si>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</si>
  <si>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Entree</t>
  </si>
  <si>
    <t>Gang</t>
  </si>
  <si>
    <t>Gemeenschappelijke ruimte</t>
  </si>
  <si>
    <t>Lokaal</t>
  </si>
  <si>
    <t>Toiletgroep BSO/KDV</t>
  </si>
  <si>
    <t>Lokaal BSO/KDV</t>
  </si>
  <si>
    <t>Berging</t>
  </si>
  <si>
    <t xml:space="preserve">Entree </t>
  </si>
  <si>
    <t>Miva</t>
  </si>
  <si>
    <t>Toiletgroep</t>
  </si>
  <si>
    <t>Halletje</t>
  </si>
  <si>
    <t>Personeelstoilet</t>
  </si>
  <si>
    <t>Personeelskamer</t>
  </si>
  <si>
    <t>Kantoor</t>
  </si>
  <si>
    <t>Totale vloeroppervlakte</t>
  </si>
  <si>
    <t>Totale glasbewassing</t>
  </si>
  <si>
    <t>Categorie:</t>
  </si>
  <si>
    <t>Tot m2</t>
  </si>
  <si>
    <t>Tot/jr</t>
  </si>
  <si>
    <t>Totaal uitbesteden:</t>
  </si>
  <si>
    <t>Categorie X (niet in onderhoud)</t>
  </si>
  <si>
    <t>Eigen dienst:</t>
  </si>
  <si>
    <t>Totaal eigen dienst:</t>
  </si>
  <si>
    <r>
      <t xml:space="preserve">Vloeronderhoud </t>
    </r>
    <r>
      <rPr>
        <sz val="8"/>
        <color theme="1"/>
        <rFont val="Calibri"/>
        <family val="2"/>
        <scheme val="minor"/>
      </rPr>
      <t>(beurten o.b.v. n.t.b. (meerjaren)planning)</t>
    </r>
  </si>
  <si>
    <t xml:space="preserve">Gemeenschappelijke ruimte </t>
  </si>
  <si>
    <t xml:space="preserve">Lokaal </t>
  </si>
  <si>
    <t>Entre</t>
  </si>
  <si>
    <t>Speellokaal incl. Berging</t>
  </si>
  <si>
    <t>Repro/magazijn</t>
  </si>
  <si>
    <t xml:space="preserve">Kantoor </t>
  </si>
  <si>
    <t>Aansturing eigen dienst, inclusief middelen en materialen</t>
  </si>
  <si>
    <t>maand</t>
  </si>
  <si>
    <t>Hal</t>
  </si>
  <si>
    <t xml:space="preserve">Personeelstoilet </t>
  </si>
  <si>
    <t xml:space="preserve">Toiletgroep </t>
  </si>
  <si>
    <t>8a</t>
  </si>
  <si>
    <t>Speelhal</t>
  </si>
  <si>
    <t>10a</t>
  </si>
  <si>
    <t>Lift</t>
  </si>
  <si>
    <t>Speellokaal</t>
  </si>
  <si>
    <t>13a</t>
  </si>
  <si>
    <t>Toestelberging</t>
  </si>
  <si>
    <t>Trap</t>
  </si>
  <si>
    <t>Pantry/hal</t>
  </si>
  <si>
    <t>Gang kdv</t>
  </si>
  <si>
    <t>X</t>
  </si>
  <si>
    <t>Slaapkamer</t>
  </si>
  <si>
    <t>18a</t>
  </si>
  <si>
    <t>Keuken</t>
  </si>
  <si>
    <t xml:space="preserve">Personeelskamer </t>
  </si>
  <si>
    <t>1e etage</t>
  </si>
  <si>
    <t>Overloop/hal</t>
  </si>
  <si>
    <t>102a</t>
  </si>
  <si>
    <t>103a</t>
  </si>
  <si>
    <t>Toilet</t>
  </si>
  <si>
    <t>106a</t>
  </si>
  <si>
    <t>Overloop</t>
  </si>
  <si>
    <t>110a</t>
  </si>
  <si>
    <t>Repro</t>
  </si>
  <si>
    <t xml:space="preserve">Bibliotheek </t>
  </si>
  <si>
    <t>Lokaal BSO</t>
  </si>
  <si>
    <t xml:space="preserve">Toilet </t>
  </si>
  <si>
    <t>Hal/repro</t>
  </si>
  <si>
    <t>Toiletgroep BSO</t>
  </si>
  <si>
    <t xml:space="preserve">Kleedkamer </t>
  </si>
  <si>
    <t>Douche</t>
  </si>
  <si>
    <t>18b</t>
  </si>
  <si>
    <t>Gymzaal</t>
  </si>
  <si>
    <t>19a</t>
  </si>
  <si>
    <t>20a</t>
  </si>
  <si>
    <t>20b</t>
  </si>
  <si>
    <t xml:space="preserve">Berging </t>
  </si>
  <si>
    <t xml:space="preserve">Keuken </t>
  </si>
  <si>
    <t>Podium</t>
  </si>
  <si>
    <t xml:space="preserve">Slaapkamer </t>
  </si>
  <si>
    <t>Gang/repro</t>
  </si>
  <si>
    <t>Gemeenschappelijke ruimte BSO</t>
  </si>
  <si>
    <t>Trap BSO</t>
  </si>
  <si>
    <t>Lokaal boven BSO</t>
  </si>
  <si>
    <t>7a</t>
  </si>
  <si>
    <t xml:space="preserve">Werkplek </t>
  </si>
  <si>
    <t>Begane grond</t>
  </si>
  <si>
    <t xml:space="preserve">Gang </t>
  </si>
  <si>
    <t>Entree onderbouw</t>
  </si>
  <si>
    <t>Entree bovenbouw</t>
  </si>
  <si>
    <t xml:space="preserve">Speellokaal </t>
  </si>
  <si>
    <t xml:space="preserve">Toestelberging </t>
  </si>
  <si>
    <t>Repro/berging</t>
  </si>
  <si>
    <t xml:space="preserve">Entree onderbouw </t>
  </si>
  <si>
    <t>Lokaal boven</t>
  </si>
  <si>
    <t xml:space="preserve">Nooduitgang </t>
  </si>
  <si>
    <t>10b</t>
  </si>
  <si>
    <t>Entree/gang</t>
  </si>
  <si>
    <t>Beton</t>
  </si>
  <si>
    <t>Verschoningsruimte</t>
  </si>
  <si>
    <t>Hal/podium</t>
  </si>
  <si>
    <t xml:space="preserve">Lokaal incl. Berging </t>
  </si>
  <si>
    <t>Portaal gym</t>
  </si>
  <si>
    <t>Berging/repro</t>
  </si>
  <si>
    <t>Pantry</t>
  </si>
  <si>
    <t>Keuken/gang</t>
  </si>
  <si>
    <t xml:space="preserve">Entree bovenbouw </t>
  </si>
  <si>
    <t>BSO</t>
  </si>
  <si>
    <t>Garderobe</t>
  </si>
  <si>
    <t>Centrale hal</t>
  </si>
  <si>
    <t>Groepsruimte KDV</t>
  </si>
  <si>
    <t>Speelplein</t>
  </si>
  <si>
    <t>Administratie</t>
  </si>
  <si>
    <t>Magazijn</t>
  </si>
  <si>
    <t>1.1</t>
  </si>
  <si>
    <t>1.2</t>
  </si>
  <si>
    <t>1.3</t>
  </si>
  <si>
    <t>Leerplein</t>
  </si>
  <si>
    <t>1.4</t>
  </si>
  <si>
    <t>1.5</t>
  </si>
  <si>
    <t>1.6</t>
  </si>
  <si>
    <t>Trappenhuis incl. Trap</t>
  </si>
  <si>
    <t>1.7</t>
  </si>
  <si>
    <t xml:space="preserve">Trap 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</si>
  <si>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</si>
  <si>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</si>
  <si>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</si>
  <si>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</si>
  <si>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</si>
  <si>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</si>
  <si>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</si>
  <si>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</si>
  <si>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</si>
  <si>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</si>
  <si>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</si>
  <si>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</si>
  <si>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</si>
  <si>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</si>
  <si>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2E etage</t>
  </si>
  <si>
    <t>2.1</t>
  </si>
  <si>
    <t>Algemene ruimte</t>
  </si>
  <si>
    <t>2.2</t>
  </si>
  <si>
    <t>2.3</t>
  </si>
  <si>
    <t>Units</t>
  </si>
  <si>
    <t xml:space="preserve">Werkplekken </t>
  </si>
  <si>
    <t>Deze locatie komt te vervallen</t>
  </si>
  <si>
    <t>Werkplekken</t>
  </si>
  <si>
    <t>Sanitair</t>
  </si>
  <si>
    <t xml:space="preserve">Speelplein </t>
  </si>
  <si>
    <t>Teamkamer</t>
  </si>
  <si>
    <t xml:space="preserve">Directie </t>
  </si>
  <si>
    <t>IB</t>
  </si>
  <si>
    <t xml:space="preserve">1e etage </t>
  </si>
  <si>
    <t>Sportvloer</t>
  </si>
  <si>
    <t>Lokaal incl. Zolder</t>
  </si>
  <si>
    <t>Gang/garderobe</t>
  </si>
  <si>
    <t>Bibliotheek</t>
  </si>
  <si>
    <t>2,25.</t>
  </si>
  <si>
    <t xml:space="preserve">Hal </t>
  </si>
  <si>
    <t xml:space="preserve">Magazijn </t>
  </si>
  <si>
    <t>Trap in teamkamer</t>
  </si>
  <si>
    <t xml:space="preserve">Magazijn 1e </t>
  </si>
  <si>
    <t>Overloop 1e</t>
  </si>
  <si>
    <t>Directie</t>
  </si>
  <si>
    <t>Algemene ruimten</t>
  </si>
  <si>
    <t>Centrale hal/pantry</t>
  </si>
  <si>
    <t>Lichtstraat</t>
  </si>
  <si>
    <t>Begane grond oud</t>
  </si>
  <si>
    <t>Hal/trap</t>
  </si>
  <si>
    <t xml:space="preserve">Spreekkamer </t>
  </si>
  <si>
    <t>1e etage oud</t>
  </si>
  <si>
    <t xml:space="preserve">Overloop </t>
  </si>
  <si>
    <t>Begane grond nieuw</t>
  </si>
  <si>
    <t>Wachtruimte</t>
  </si>
  <si>
    <t>Entree/garderobe</t>
  </si>
  <si>
    <t xml:space="preserve">Verschoningsruimte </t>
  </si>
  <si>
    <t>Gang/bibliotheek</t>
  </si>
  <si>
    <t>Hal/pantry</t>
  </si>
  <si>
    <t xml:space="preserve">Leerplein </t>
  </si>
  <si>
    <t>0,10a</t>
  </si>
  <si>
    <t>0,12a</t>
  </si>
  <si>
    <t>1,10a</t>
  </si>
  <si>
    <t>1,08a</t>
  </si>
  <si>
    <t>1,09a</t>
  </si>
  <si>
    <t>O,15</t>
  </si>
  <si>
    <t>0,20a</t>
  </si>
  <si>
    <t>Speelplek</t>
  </si>
  <si>
    <t xml:space="preserve">Lokaal incl.zolder </t>
  </si>
  <si>
    <t>Lokaal incl zolder</t>
  </si>
  <si>
    <t>Werkkast</t>
  </si>
  <si>
    <t>Kinderopvang</t>
  </si>
  <si>
    <t>Kantoor boven</t>
  </si>
  <si>
    <t>De Sterren</t>
  </si>
  <si>
    <t xml:space="preserve">Garderobe </t>
  </si>
  <si>
    <t>Kleinste lokaal</t>
  </si>
  <si>
    <t>Lokaal incl. zolder</t>
  </si>
  <si>
    <t>Groepsruimte</t>
  </si>
  <si>
    <r>
      <t>Dieptereiniging</t>
    </r>
    <r>
      <rPr>
        <sz val="8"/>
        <color theme="1"/>
        <rFont val="Calibri"/>
        <family val="2"/>
        <scheme val="minor"/>
      </rPr>
      <t xml:space="preserve"> (extra t.o.v. programma, op afroep)</t>
    </r>
  </si>
  <si>
    <t>Periodieke werkzaamheden</t>
  </si>
  <si>
    <t>Dieptereiniging (extra)</t>
  </si>
  <si>
    <t>op afroep</t>
  </si>
  <si>
    <t>gebruiker</t>
  </si>
  <si>
    <t>A = Algm. Ruimten</t>
  </si>
  <si>
    <t>B = Gebruiker 1</t>
  </si>
  <si>
    <t>C = Gebruiker 2</t>
  </si>
  <si>
    <t>D = Gebruiker 3</t>
  </si>
  <si>
    <t>E = Gebruiker 4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</si>
  <si>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</si>
  <si>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</si>
  <si>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</si>
  <si>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</si>
  <si>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</si>
  <si>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</si>
  <si>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</si>
  <si>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</si>
  <si>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</si>
  <si>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</si>
  <si>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</si>
  <si>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</si>
  <si>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</si>
  <si>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</si>
  <si>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</si>
  <si>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</si>
  <si>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</si>
  <si>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</si>
  <si>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</si>
  <si>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</si>
  <si>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</si>
  <si>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</si>
  <si>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</si>
  <si>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</si>
  <si>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</si>
  <si>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</si>
  <si>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</si>
  <si>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</si>
  <si>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Vloeronderhoud</t>
  </si>
  <si>
    <t>Dieptereiniging</t>
  </si>
  <si>
    <t>Bedrag</t>
  </si>
  <si>
    <t>Registratie afgekeurde facturen</t>
  </si>
  <si>
    <t>Factuurnummer</t>
  </si>
  <si>
    <t>Datum afkeur</t>
  </si>
  <si>
    <t>Controleur</t>
  </si>
  <si>
    <t>Reden afkeur</t>
  </si>
  <si>
    <t>Oud factuurbedrag</t>
  </si>
  <si>
    <t>Nieuw factuurbedrag</t>
  </si>
  <si>
    <t>Verschil</t>
  </si>
  <si>
    <t>Oplossing</t>
  </si>
  <si>
    <t>Eventueel vervangend factuurnummer</t>
  </si>
  <si>
    <t>Opmerking</t>
  </si>
  <si>
    <t>Wijzigingenblad</t>
  </si>
  <si>
    <t>Nr.</t>
  </si>
  <si>
    <t>Uitvoerings- bepaling</t>
  </si>
  <si>
    <t>Ingangsdatum</t>
  </si>
  <si>
    <t>Eventuele einddatum</t>
  </si>
  <si>
    <t>Object</t>
  </si>
  <si>
    <t>Wijziging</t>
  </si>
  <si>
    <t>Oud jaarbedrag</t>
  </si>
  <si>
    <t>Nieuw jaarbedrag</t>
  </si>
  <si>
    <t>behandelaar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</si>
</sst>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[$-F800]dddd\,\ mmmm\ dd\,\ yyyy"/>
    <numFmt numFmtId="166" formatCode="&quot;€&quot;\ #,##0.00"/>
    <numFmt numFmtId="167" formatCode="_-* #,##0.00_-;_-* #,##0.00\-;_-* &quot;-&quot;??_-;_-@_-"/>
    <numFmt numFmtId="168" formatCode="_(&quot;Fl.&quot;* #,##0.00_);_(&quot;Fl.&quot;* \(#,##0.00\);_(&quot;Fl.&quot;* &quot;-&quot;??_);_(@_)"/>
    <numFmt numFmtId="169" formatCode="_-[$€]\ * #,##0.00_-;_-[$€]\ * #,##0.00\-;_-[$€]\ * &quot;-&quot;??_-;_-@_-"/>
    <numFmt numFmtId="170" formatCode="_-&quot;€&quot;\ * #,##0.00_-;_-&quot;€&quot;\ * #,##0.00\-;_-&quot;€&quot;\ * &quot;-&quot;??_-;_-@_-"/>
    <numFmt numFmtId="171" formatCode="_-&quot;F&quot;\ * #,##0.00_-;_-&quot;F&quot;\ * #,##0.00\-;_-&quot;F&quot;\ * &quot;-&quot;??_-;_-@_-"/>
    <numFmt numFmtId="172" formatCode="&quot;fl&quot;\ #,##0_-;[Red]&quot;fl&quot;\ #,##0\-"/>
    <numFmt numFmtId="173" formatCode="0\ &quot;m2&quot;"/>
    <numFmt numFmtId="174" formatCode="_-&quot;F&quot;\ * #,##0_-;_-&quot;F&quot;\ * #,##0\-;_-&quot;F&quot;\ * &quot;-&quot;_-;_-@_-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0"/>
      <color theme="0"/>
      <name val="Calibri Light"/>
      <family val="2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sz val="8"/>
      <name val="Arial"/>
      <family val="2"/>
    </font>
    <font>
      <sz val="12"/>
      <name val="Arial MT"/>
    </font>
    <font>
      <sz val="10"/>
      <name val="Geneva"/>
    </font>
    <font>
      <sz val="9"/>
      <name val="Humnst777 BT"/>
      <family val="2"/>
    </font>
    <font>
      <b/>
      <sz val="11"/>
      <color indexed="9"/>
      <name val="Century Gothic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lightUp"/>
    </fill>
    <fill>
      <patternFill patternType="lightUp">
        <bgColor theme="2"/>
      </patternFill>
    </fill>
    <fill>
      <patternFill patternType="lightUp">
        <bgColor rgb="FFC2E76B"/>
      </patternFill>
    </fill>
    <fill>
      <patternFill patternType="lightUp">
        <bgColor rgb="FF9F9289"/>
      </patternFill>
    </fill>
    <fill>
      <patternFill patternType="lightUp">
        <bgColor rgb="FF173583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7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17" fillId="0" borderId="0"/>
    <xf numFmtId="38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7" fontId="24" fillId="0" borderId="0">
      <alignment horizontal="center" vertical="center" textRotation="90" wrapText="1"/>
    </xf>
    <xf numFmtId="0" fontId="23" fillId="10" borderId="58"/>
    <xf numFmtId="173" fontId="23" fillId="0" borderId="0"/>
    <xf numFmtId="0" fontId="27" fillId="0" borderId="0" applyNumberFormat="0" applyBorder="0">
      <protection locked="0"/>
    </xf>
    <xf numFmtId="0" fontId="28" fillId="11" borderId="59" applyNumberFormat="0" applyFont="0" applyFill="0" applyBorder="0" applyAlignment="0">
      <alignment horizontal="right"/>
    </xf>
    <xf numFmtId="0" fontId="23" fillId="12" borderId="60" applyNumberFormat="0" applyFont="0" applyBorder="0">
      <alignment horizontal="center"/>
    </xf>
    <xf numFmtId="174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32" fillId="0" borderId="0" applyNumberFormat="0" applyFill="0" applyBorder="0" applyAlignment="0" applyProtection="0"/>
  </cellStyleXfs>
  <cellXfs count="445">
    <xf numFmtId="0" fontId="0" fillId="0" borderId="0" xfId="0"/>
    <xf numFmtId="0" fontId="0" fillId="2" borderId="0" xfId="0" applyFill="1"/>
    <xf numFmtId="0" fontId="0" fillId="4" borderId="0" xfId="0" applyFill="1"/>
    <xf numFmtId="0" fontId="2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44" fontId="2" fillId="2" borderId="29" xfId="0" applyNumberFormat="1" applyFont="1" applyFill="1" applyBorder="1"/>
    <xf numFmtId="0" fontId="0" fillId="0" borderId="0" xfId="0" applyProtection="1">
      <protection locked="0"/>
    </xf>
    <xf numFmtId="165" fontId="0" fillId="0" borderId="29" xfId="0" applyNumberFormat="1" applyBorder="1"/>
    <xf numFmtId="165" fontId="0" fillId="0" borderId="0" xfId="0" applyNumberFormat="1"/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164" fontId="2" fillId="3" borderId="6" xfId="0" applyNumberFormat="1" applyFont="1" applyFill="1" applyBorder="1" applyAlignment="1">
      <alignment horizontal="left" wrapText="1"/>
    </xf>
    <xf numFmtId="44" fontId="2" fillId="3" borderId="6" xfId="0" applyNumberFormat="1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44" fontId="2" fillId="3" borderId="6" xfId="8" applyFont="1" applyFill="1" applyBorder="1" applyAlignment="1">
      <alignment horizontal="left" wrapText="1"/>
    </xf>
    <xf numFmtId="44" fontId="0" fillId="0" borderId="0" xfId="0" applyNumberFormat="1"/>
    <xf numFmtId="164" fontId="0" fillId="0" borderId="0" xfId="0" applyNumberFormat="1"/>
    <xf numFmtId="0" fontId="0" fillId="3" borderId="29" xfId="0" applyFill="1" applyBorder="1"/>
    <xf numFmtId="166" fontId="0" fillId="3" borderId="29" xfId="0" applyNumberFormat="1" applyFill="1" applyBorder="1"/>
    <xf numFmtId="0" fontId="0" fillId="3" borderId="29" xfId="0" applyFill="1" applyBorder="1" applyAlignment="1">
      <alignment wrapText="1"/>
    </xf>
    <xf numFmtId="0" fontId="0" fillId="0" borderId="29" xfId="0" applyBorder="1" applyAlignment="1">
      <alignment wrapText="1"/>
    </xf>
    <xf numFmtId="164" fontId="0" fillId="0" borderId="0" xfId="0" applyNumberFormat="1" applyAlignment="1">
      <alignment wrapText="1"/>
    </xf>
    <xf numFmtId="0" fontId="4" fillId="2" borderId="0" xfId="0" applyFont="1" applyFill="1"/>
    <xf numFmtId="0" fontId="0" fillId="0" borderId="3" xfId="0" applyBorder="1"/>
    <xf numFmtId="49" fontId="3" fillId="2" borderId="3" xfId="0" applyNumberFormat="1" applyFont="1" applyFill="1" applyBorder="1"/>
    <xf numFmtId="0" fontId="0" fillId="0" borderId="4" xfId="0" applyBorder="1"/>
    <xf numFmtId="49" fontId="3" fillId="2" borderId="4" xfId="0" applyNumberFormat="1" applyFont="1" applyFill="1" applyBorder="1"/>
    <xf numFmtId="0" fontId="0" fillId="0" borderId="2" xfId="0" applyBorder="1"/>
    <xf numFmtId="0" fontId="0" fillId="0" borderId="37" xfId="0" applyBorder="1"/>
    <xf numFmtId="49" fontId="5" fillId="3" borderId="3" xfId="0" applyNumberFormat="1" applyFont="1" applyFill="1" applyBorder="1" applyProtection="1">
      <protection locked="0"/>
    </xf>
    <xf numFmtId="49" fontId="5" fillId="3" borderId="4" xfId="0" applyNumberFormat="1" applyFont="1" applyFill="1" applyBorder="1" applyProtection="1">
      <protection locked="0"/>
    </xf>
    <xf numFmtId="49" fontId="5" fillId="3" borderId="2" xfId="0" applyNumberFormat="1" applyFont="1" applyFill="1" applyBorder="1" applyProtection="1">
      <protection locked="0"/>
    </xf>
    <xf numFmtId="0" fontId="6" fillId="4" borderId="5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7" fillId="4" borderId="29" xfId="0" applyFont="1" applyFill="1" applyBorder="1" applyAlignment="1">
      <alignment wrapText="1"/>
    </xf>
    <xf numFmtId="0" fontId="7" fillId="4" borderId="0" xfId="0" applyFont="1" applyFill="1"/>
    <xf numFmtId="0" fontId="0" fillId="6" borderId="8" xfId="0" applyFill="1" applyBorder="1"/>
    <xf numFmtId="0" fontId="0" fillId="6" borderId="9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14" xfId="0" applyFill="1" applyBorder="1"/>
    <xf numFmtId="44" fontId="0" fillId="4" borderId="15" xfId="1" applyFont="1" applyFill="1" applyBorder="1" applyProtection="1"/>
    <xf numFmtId="44" fontId="0" fillId="4" borderId="16" xfId="1" applyFont="1" applyFill="1" applyBorder="1" applyProtection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8" xfId="0" applyNumberFormat="1" applyFill="1" applyBorder="1"/>
    <xf numFmtId="44" fontId="0" fillId="4" borderId="24" xfId="0" applyNumberFormat="1" applyFill="1" applyBorder="1"/>
    <xf numFmtId="44" fontId="0" fillId="4" borderId="25" xfId="0" applyNumberFormat="1" applyFill="1" applyBorder="1"/>
    <xf numFmtId="44" fontId="3" fillId="2" borderId="9" xfId="1" applyFont="1" applyFill="1" applyBorder="1" applyProtection="1"/>
    <xf numFmtId="44" fontId="3" fillId="2" borderId="10" xfId="1" applyFont="1" applyFill="1" applyBorder="1" applyProtection="1"/>
    <xf numFmtId="0" fontId="0" fillId="4" borderId="5" xfId="0" applyFill="1" applyBorder="1"/>
    <xf numFmtId="0" fontId="0" fillId="6" borderId="11" xfId="0" applyFill="1" applyBorder="1"/>
    <xf numFmtId="0" fontId="0" fillId="6" borderId="12" xfId="0" applyFill="1" applyBorder="1"/>
    <xf numFmtId="44" fontId="3" fillId="2" borderId="12" xfId="1" applyFont="1" applyFill="1" applyBorder="1" applyProtection="1"/>
    <xf numFmtId="44" fontId="3" fillId="2" borderId="13" xfId="1" applyFont="1" applyFill="1" applyBorder="1" applyProtection="1"/>
    <xf numFmtId="44" fontId="0" fillId="3" borderId="18" xfId="1" applyFont="1" applyFill="1" applyBorder="1" applyProtection="1">
      <protection locked="0"/>
    </xf>
    <xf numFmtId="44" fontId="0" fillId="3" borderId="19" xfId="1" applyFont="1" applyFill="1" applyBorder="1" applyProtection="1">
      <protection locked="0"/>
    </xf>
    <xf numFmtId="10" fontId="0" fillId="3" borderId="15" xfId="0" applyNumberFormat="1" applyFill="1" applyBorder="1" applyProtection="1">
      <protection locked="0"/>
    </xf>
    <xf numFmtId="10" fontId="0" fillId="3" borderId="17" xfId="0" applyNumberFormat="1" applyFill="1" applyBorder="1" applyProtection="1">
      <protection locked="0"/>
    </xf>
    <xf numFmtId="1" fontId="0" fillId="3" borderId="44" xfId="0" applyNumberFormat="1" applyFill="1" applyBorder="1" applyAlignment="1" applyProtection="1">
      <alignment horizontal="center"/>
      <protection locked="0"/>
    </xf>
    <xf numFmtId="1" fontId="0" fillId="3" borderId="45" xfId="0" applyNumberFormat="1" applyFill="1" applyBorder="1" applyAlignment="1" applyProtection="1">
      <alignment horizontal="center"/>
      <protection locked="0"/>
    </xf>
    <xf numFmtId="44" fontId="5" fillId="3" borderId="5" xfId="1" applyFont="1" applyFill="1" applyBorder="1" applyAlignment="1" applyProtection="1">
      <alignment horizontal="center"/>
      <protection locked="0"/>
    </xf>
    <xf numFmtId="2" fontId="0" fillId="3" borderId="45" xfId="0" applyNumberFormat="1" applyFill="1" applyBorder="1" applyAlignment="1" applyProtection="1">
      <alignment horizontal="center"/>
      <protection locked="0"/>
    </xf>
    <xf numFmtId="2" fontId="0" fillId="3" borderId="46" xfId="0" applyNumberFormat="1" applyFill="1" applyBorder="1" applyAlignment="1" applyProtection="1">
      <alignment horizontal="center"/>
      <protection locked="0"/>
    </xf>
    <xf numFmtId="44" fontId="5" fillId="3" borderId="50" xfId="1" applyFont="1" applyFill="1" applyBorder="1" applyAlignment="1" applyProtection="1">
      <alignment horizontal="center"/>
      <protection locked="0"/>
    </xf>
    <xf numFmtId="44" fontId="5" fillId="3" borderId="27" xfId="1" applyFont="1" applyFill="1" applyBorder="1" applyAlignment="1" applyProtection="1">
      <alignment horizontal="center"/>
      <protection locked="0"/>
    </xf>
    <xf numFmtId="44" fontId="5" fillId="3" borderId="52" xfId="1" applyFont="1" applyFill="1" applyBorder="1" applyAlignment="1" applyProtection="1">
      <alignment horizontal="center"/>
      <protection locked="0"/>
    </xf>
    <xf numFmtId="44" fontId="5" fillId="3" borderId="24" xfId="1" applyFont="1" applyFill="1" applyBorder="1" applyAlignment="1" applyProtection="1">
      <alignment horizontal="center"/>
      <protection locked="0"/>
    </xf>
    <xf numFmtId="44" fontId="0" fillId="3" borderId="21" xfId="1" applyFont="1" applyFill="1" applyBorder="1" applyProtection="1">
      <protection locked="0"/>
    </xf>
    <xf numFmtId="44" fontId="0" fillId="3" borderId="27" xfId="1" applyFont="1" applyFill="1" applyBorder="1" applyProtection="1">
      <protection locked="0"/>
    </xf>
    <xf numFmtId="44" fontId="0" fillId="3" borderId="24" xfId="1" applyFont="1" applyFill="1" applyBorder="1" applyProtection="1">
      <protection locked="0"/>
    </xf>
    <xf numFmtId="9" fontId="3" fillId="2" borderId="7" xfId="3" applyFont="1" applyFill="1" applyBorder="1" applyProtection="1"/>
    <xf numFmtId="44" fontId="3" fillId="2" borderId="7" xfId="1" applyFont="1" applyFill="1" applyBorder="1" applyProtection="1"/>
    <xf numFmtId="44" fontId="3" fillId="2" borderId="31" xfId="1" applyFont="1" applyFill="1" applyBorder="1" applyProtection="1"/>
    <xf numFmtId="44" fontId="5" fillId="7" borderId="50" xfId="1" applyFont="1" applyFill="1" applyBorder="1" applyAlignment="1" applyProtection="1">
      <alignment horizontal="center"/>
    </xf>
    <xf numFmtId="44" fontId="5" fillId="7" borderId="27" xfId="1" applyFont="1" applyFill="1" applyBorder="1" applyAlignment="1" applyProtection="1">
      <alignment horizontal="center"/>
    </xf>
    <xf numFmtId="44" fontId="5" fillId="7" borderId="52" xfId="1" applyFont="1" applyFill="1" applyBorder="1" applyAlignment="1" applyProtection="1">
      <alignment horizontal="center"/>
    </xf>
    <xf numFmtId="44" fontId="5" fillId="7" borderId="24" xfId="1" applyFont="1" applyFill="1" applyBorder="1" applyAlignment="1" applyProtection="1">
      <alignment horizontal="center"/>
    </xf>
    <xf numFmtId="44" fontId="9" fillId="2" borderId="0" xfId="1" applyFont="1" applyFill="1" applyProtection="1"/>
    <xf numFmtId="44" fontId="5" fillId="7" borderId="21" xfId="1" applyFont="1" applyFill="1" applyBorder="1" applyAlignment="1" applyProtection="1">
      <alignment horizontal="center"/>
    </xf>
    <xf numFmtId="44" fontId="9" fillId="2" borderId="7" xfId="1" applyFont="1" applyFill="1" applyBorder="1" applyProtection="1"/>
    <xf numFmtId="1" fontId="0" fillId="3" borderId="46" xfId="0" applyNumberForma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vertical="center"/>
    </xf>
    <xf numFmtId="3" fontId="5" fillId="0" borderId="0" xfId="0" applyNumberFormat="1" applyFont="1" applyAlignment="1" applyProtection="1">
      <alignment horizontal="center"/>
      <protection hidden="1"/>
    </xf>
    <xf numFmtId="4" fontId="5" fillId="0" borderId="0" xfId="0" applyNumberFormat="1" applyFont="1" applyAlignment="1" applyProtection="1">
      <alignment horizontal="center"/>
      <protection hidden="1"/>
    </xf>
    <xf numFmtId="2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quotePrefix="1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4" fontId="5" fillId="0" borderId="0" xfId="0" applyNumberFormat="1" applyFont="1" applyProtection="1">
      <protection hidden="1"/>
    </xf>
    <xf numFmtId="2" fontId="5" fillId="0" borderId="0" xfId="0" applyNumberFormat="1" applyFont="1"/>
    <xf numFmtId="2" fontId="31" fillId="0" borderId="0" xfId="0" applyNumberFormat="1" applyFont="1"/>
    <xf numFmtId="4" fontId="5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Alignment="1" applyProtection="1">
      <alignment horizontal="center"/>
      <protection hidden="1"/>
    </xf>
    <xf numFmtId="2" fontId="5" fillId="0" borderId="0" xfId="0" applyNumberFormat="1" applyFont="1" applyProtection="1">
      <protection hidden="1"/>
    </xf>
    <xf numFmtId="2" fontId="5" fillId="0" borderId="0" xfId="0" applyNumberFormat="1" applyFont="1" applyAlignment="1" applyProtection="1">
      <alignment horizontal="right"/>
      <protection hidden="1"/>
    </xf>
    <xf numFmtId="2" fontId="31" fillId="0" borderId="0" xfId="0" applyNumberFormat="1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Protection="1">
      <protection hidden="1"/>
    </xf>
    <xf numFmtId="4" fontId="5" fillId="0" borderId="0" xfId="0" applyNumberFormat="1" applyFont="1" applyAlignment="1" applyProtection="1">
      <alignment vertical="center"/>
      <protection hidden="1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4" fontId="31" fillId="0" borderId="0" xfId="0" applyNumberFormat="1" applyFont="1" applyAlignment="1" applyProtection="1">
      <alignment vertical="center"/>
      <protection hidden="1"/>
    </xf>
    <xf numFmtId="2" fontId="5" fillId="0" borderId="0" xfId="0" applyNumberFormat="1" applyFont="1" applyAlignment="1" applyProtection="1">
      <alignment vertical="center"/>
      <protection hidden="1"/>
    </xf>
    <xf numFmtId="2" fontId="31" fillId="0" borderId="0" xfId="0" applyNumberFormat="1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center"/>
      <protection hidden="1"/>
    </xf>
    <xf numFmtId="4" fontId="5" fillId="0" borderId="0" xfId="0" applyNumberFormat="1" applyFont="1"/>
    <xf numFmtId="1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center"/>
    </xf>
    <xf numFmtId="0" fontId="31" fillId="0" borderId="0" xfId="0" applyFont="1" applyAlignment="1" applyProtection="1">
      <alignment horizontal="right"/>
      <protection hidden="1"/>
    </xf>
    <xf numFmtId="0" fontId="31" fillId="0" borderId="0" xfId="0" applyFont="1"/>
    <xf numFmtId="4" fontId="31" fillId="0" borderId="0" xfId="0" applyNumberFormat="1" applyFont="1" applyAlignment="1" applyProtection="1">
      <alignment horizontal="right"/>
      <protection hidden="1"/>
    </xf>
    <xf numFmtId="2" fontId="31" fillId="0" borderId="0" xfId="0" applyNumberFormat="1" applyFont="1" applyAlignment="1">
      <alignment horizontal="center"/>
    </xf>
    <xf numFmtId="49" fontId="5" fillId="0" borderId="0" xfId="0" applyNumberFormat="1" applyFont="1" applyAlignment="1" applyProtection="1">
      <alignment horizontal="center"/>
      <protection hidden="1"/>
    </xf>
    <xf numFmtId="49" fontId="5" fillId="0" borderId="0" xfId="0" quotePrefix="1" applyNumberFormat="1" applyFont="1" applyAlignment="1" applyProtection="1">
      <alignment horizontal="center"/>
      <protection hidden="1"/>
    </xf>
    <xf numFmtId="4" fontId="31" fillId="0" borderId="0" xfId="0" applyNumberFormat="1" applyFont="1" applyAlignment="1" applyProtection="1">
      <alignment horizontal="center"/>
      <protection hidden="1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2" fontId="5" fillId="0" borderId="0" xfId="0" applyNumberFormat="1" applyFont="1" applyAlignment="1">
      <alignment horizontal="right"/>
    </xf>
    <xf numFmtId="2" fontId="31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0" fillId="0" borderId="12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3" fontId="0" fillId="0" borderId="0" xfId="0" applyNumberFormat="1" applyAlignment="1">
      <alignment horizontal="center"/>
    </xf>
    <xf numFmtId="0" fontId="5" fillId="0" borderId="0" xfId="0" quotePrefix="1" applyFont="1" applyAlignment="1" applyProtection="1">
      <alignment horizontal="center"/>
      <protection hidden="1"/>
    </xf>
    <xf numFmtId="49" fontId="33" fillId="2" borderId="2" xfId="72" applyNumberFormat="1" applyFont="1" applyFill="1" applyBorder="1"/>
    <xf numFmtId="0" fontId="3" fillId="2" borderId="2" xfId="0" applyFont="1" applyFill="1" applyBorder="1" applyAlignment="1">
      <alignment horizontal="left"/>
    </xf>
    <xf numFmtId="164" fontId="0" fillId="5" borderId="0" xfId="0" applyNumberFormat="1" applyFill="1"/>
    <xf numFmtId="0" fontId="0" fillId="13" borderId="0" xfId="0" applyFill="1"/>
    <xf numFmtId="0" fontId="30" fillId="13" borderId="0" xfId="0" applyFont="1" applyFill="1" applyAlignment="1">
      <alignment horizontal="left" vertical="center"/>
    </xf>
    <xf numFmtId="2" fontId="0" fillId="13" borderId="0" xfId="0" applyNumberFormat="1" applyFill="1"/>
    <xf numFmtId="44" fontId="0" fillId="13" borderId="0" xfId="1" applyFont="1" applyFill="1"/>
    <xf numFmtId="0" fontId="0" fillId="14" borderId="20" xfId="0" applyFill="1" applyBorder="1" applyAlignment="1">
      <alignment horizontal="center"/>
    </xf>
    <xf numFmtId="0" fontId="0" fillId="14" borderId="33" xfId="0" applyFill="1" applyBorder="1" applyAlignment="1">
      <alignment horizontal="center"/>
    </xf>
    <xf numFmtId="1" fontId="0" fillId="15" borderId="44" xfId="0" applyNumberFormat="1" applyFill="1" applyBorder="1" applyAlignment="1" applyProtection="1">
      <alignment horizontal="center"/>
      <protection locked="0"/>
    </xf>
    <xf numFmtId="2" fontId="0" fillId="16" borderId="34" xfId="0" applyNumberFormat="1" applyFill="1" applyBorder="1" applyAlignment="1">
      <alignment horizontal="center"/>
    </xf>
    <xf numFmtId="0" fontId="0" fillId="14" borderId="32" xfId="0" applyFill="1" applyBorder="1"/>
    <xf numFmtId="0" fontId="0" fillId="14" borderId="33" xfId="0" applyFill="1" applyBorder="1"/>
    <xf numFmtId="0" fontId="3" fillId="17" borderId="34" xfId="0" applyFont="1" applyFill="1" applyBorder="1"/>
    <xf numFmtId="0" fontId="0" fillId="14" borderId="26" xfId="0" applyFill="1" applyBorder="1" applyAlignment="1">
      <alignment horizontal="center"/>
    </xf>
    <xf numFmtId="0" fontId="0" fillId="14" borderId="36" xfId="0" applyFill="1" applyBorder="1" applyAlignment="1">
      <alignment horizontal="center"/>
    </xf>
    <xf numFmtId="1" fontId="0" fillId="15" borderId="45" xfId="0" applyNumberFormat="1" applyFill="1" applyBorder="1" applyAlignment="1" applyProtection="1">
      <alignment horizontal="center"/>
      <protection locked="0"/>
    </xf>
    <xf numFmtId="0" fontId="0" fillId="14" borderId="35" xfId="0" applyFill="1" applyBorder="1"/>
    <xf numFmtId="0" fontId="3" fillId="17" borderId="37" xfId="0" applyFont="1" applyFill="1" applyBorder="1" applyAlignment="1">
      <alignment horizontal="right"/>
    </xf>
    <xf numFmtId="0" fontId="0" fillId="14" borderId="38" xfId="0" applyFill="1" applyBorder="1"/>
    <xf numFmtId="0" fontId="3" fillId="17" borderId="40" xfId="0" applyFont="1" applyFill="1" applyBorder="1" applyAlignment="1">
      <alignment horizontal="right"/>
    </xf>
    <xf numFmtId="0" fontId="0" fillId="14" borderId="5" xfId="0" applyFill="1" applyBorder="1"/>
    <xf numFmtId="0" fontId="0" fillId="14" borderId="6" xfId="0" applyFill="1" applyBorder="1"/>
    <xf numFmtId="0" fontId="3" fillId="17" borderId="7" xfId="0" applyFont="1" applyFill="1" applyBorder="1"/>
    <xf numFmtId="9" fontId="3" fillId="17" borderId="7" xfId="3" applyFont="1" applyFill="1" applyBorder="1" applyProtection="1"/>
    <xf numFmtId="0" fontId="0" fillId="13" borderId="0" xfId="0" applyFill="1" applyAlignment="1">
      <alignment horizontal="center"/>
    </xf>
    <xf numFmtId="2" fontId="5" fillId="16" borderId="5" xfId="0" applyNumberFormat="1" applyFont="1" applyFill="1" applyBorder="1" applyAlignment="1">
      <alignment horizontal="center"/>
    </xf>
    <xf numFmtId="44" fontId="3" fillId="17" borderId="7" xfId="1" applyFont="1" applyFill="1" applyBorder="1" applyProtection="1"/>
    <xf numFmtId="0" fontId="0" fillId="14" borderId="7" xfId="0" applyFill="1" applyBorder="1"/>
    <xf numFmtId="2" fontId="5" fillId="16" borderId="29" xfId="0" applyNumberFormat="1" applyFont="1" applyFill="1" applyBorder="1" applyAlignment="1">
      <alignment horizontal="center"/>
    </xf>
    <xf numFmtId="44" fontId="5" fillId="15" borderId="5" xfId="1" applyFont="1" applyFill="1" applyBorder="1" applyAlignment="1" applyProtection="1">
      <alignment horizontal="center"/>
      <protection locked="0"/>
    </xf>
    <xf numFmtId="44" fontId="3" fillId="17" borderId="31" xfId="1" applyFont="1" applyFill="1" applyBorder="1" applyProtection="1"/>
    <xf numFmtId="0" fontId="9" fillId="17" borderId="30" xfId="0" applyFont="1" applyFill="1" applyBorder="1"/>
    <xf numFmtId="0" fontId="0" fillId="13" borderId="43" xfId="0" applyFill="1" applyBorder="1"/>
    <xf numFmtId="2" fontId="0" fillId="15" borderId="45" xfId="0" applyNumberFormat="1" applyFill="1" applyBorder="1" applyAlignment="1" applyProtection="1">
      <alignment horizontal="center"/>
      <protection locked="0"/>
    </xf>
    <xf numFmtId="0" fontId="0" fillId="14" borderId="23" xfId="0" applyFill="1" applyBorder="1" applyAlignment="1">
      <alignment horizontal="center"/>
    </xf>
    <xf numFmtId="0" fontId="0" fillId="14" borderId="39" xfId="0" applyFill="1" applyBorder="1" applyAlignment="1">
      <alignment horizontal="center"/>
    </xf>
    <xf numFmtId="2" fontId="0" fillId="15" borderId="46" xfId="0" applyNumberFormat="1" applyFill="1" applyBorder="1" applyAlignment="1" applyProtection="1">
      <alignment horizontal="center"/>
      <protection locked="0"/>
    </xf>
    <xf numFmtId="0" fontId="0" fillId="14" borderId="29" xfId="0" applyFill="1" applyBorder="1"/>
    <xf numFmtId="2" fontId="5" fillId="16" borderId="29" xfId="0" applyNumberFormat="1" applyFont="1" applyFill="1" applyBorder="1"/>
    <xf numFmtId="0" fontId="7" fillId="13" borderId="0" xfId="0" applyFont="1" applyFill="1"/>
    <xf numFmtId="0" fontId="7" fillId="14" borderId="35" xfId="0" applyFont="1" applyFill="1" applyBorder="1" applyAlignment="1">
      <alignment horizontal="left"/>
    </xf>
    <xf numFmtId="0" fontId="0" fillId="14" borderId="36" xfId="0" applyFill="1" applyBorder="1" applyAlignment="1">
      <alignment horizontal="left"/>
    </xf>
    <xf numFmtId="0" fontId="0" fillId="14" borderId="41" xfId="0" applyFill="1" applyBorder="1" applyAlignment="1">
      <alignment horizontal="left"/>
    </xf>
    <xf numFmtId="2" fontId="5" fillId="16" borderId="49" xfId="0" applyNumberFormat="1" applyFont="1" applyFill="1" applyBorder="1" applyAlignment="1">
      <alignment horizontal="center"/>
    </xf>
    <xf numFmtId="44" fontId="5" fillId="15" borderId="50" xfId="1" applyFont="1" applyFill="1" applyBorder="1" applyAlignment="1" applyProtection="1">
      <alignment horizontal="center"/>
      <protection locked="0"/>
    </xf>
    <xf numFmtId="44" fontId="5" fillId="16" borderId="50" xfId="1" applyFont="1" applyFill="1" applyBorder="1" applyAlignment="1" applyProtection="1">
      <alignment horizontal="center"/>
    </xf>
    <xf numFmtId="0" fontId="0" fillId="14" borderId="50" xfId="0" applyFill="1" applyBorder="1" applyAlignment="1">
      <alignment horizontal="center"/>
    </xf>
    <xf numFmtId="2" fontId="5" fillId="16" borderId="41" xfId="0" applyNumberFormat="1" applyFont="1" applyFill="1" applyBorder="1" applyAlignment="1">
      <alignment horizontal="center"/>
    </xf>
    <xf numFmtId="44" fontId="5" fillId="15" borderId="27" xfId="1" applyFont="1" applyFill="1" applyBorder="1" applyAlignment="1" applyProtection="1">
      <alignment horizontal="center"/>
      <protection locked="0"/>
    </xf>
    <xf numFmtId="44" fontId="5" fillId="16" borderId="27" xfId="1" applyFont="1" applyFill="1" applyBorder="1" applyAlignment="1" applyProtection="1">
      <alignment horizontal="center"/>
    </xf>
    <xf numFmtId="0" fontId="0" fillId="14" borderId="27" xfId="0" applyFill="1" applyBorder="1" applyAlignment="1">
      <alignment horizontal="center"/>
    </xf>
    <xf numFmtId="2" fontId="5" fillId="16" borderId="51" xfId="0" applyNumberFormat="1" applyFont="1" applyFill="1" applyBorder="1" applyAlignment="1">
      <alignment horizontal="center"/>
    </xf>
    <xf numFmtId="44" fontId="5" fillId="15" borderId="52" xfId="1" applyFont="1" applyFill="1" applyBorder="1" applyAlignment="1" applyProtection="1">
      <alignment horizontal="center"/>
      <protection locked="0"/>
    </xf>
    <xf numFmtId="44" fontId="5" fillId="16" borderId="52" xfId="1" applyFont="1" applyFill="1" applyBorder="1" applyAlignment="1" applyProtection="1">
      <alignment horizontal="center"/>
    </xf>
    <xf numFmtId="0" fontId="0" fillId="14" borderId="52" xfId="0" applyFill="1" applyBorder="1" applyAlignment="1">
      <alignment horizontal="center"/>
    </xf>
    <xf numFmtId="2" fontId="5" fillId="16" borderId="42" xfId="0" applyNumberFormat="1" applyFont="1" applyFill="1" applyBorder="1" applyAlignment="1">
      <alignment horizontal="center"/>
    </xf>
    <xf numFmtId="44" fontId="5" fillId="15" borderId="24" xfId="1" applyFont="1" applyFill="1" applyBorder="1" applyAlignment="1" applyProtection="1">
      <alignment horizontal="center"/>
      <protection locked="0"/>
    </xf>
    <xf numFmtId="44" fontId="5" fillId="16" borderId="24" xfId="1" applyFont="1" applyFill="1" applyBorder="1" applyAlignment="1" applyProtection="1">
      <alignment horizontal="center"/>
    </xf>
    <xf numFmtId="0" fontId="0" fillId="14" borderId="24" xfId="0" applyFill="1" applyBorder="1" applyAlignment="1">
      <alignment horizontal="center"/>
    </xf>
    <xf numFmtId="0" fontId="9" fillId="17" borderId="0" xfId="0" applyFont="1" applyFill="1"/>
    <xf numFmtId="44" fontId="9" fillId="17" borderId="0" xfId="1" applyFont="1" applyFill="1" applyProtection="1"/>
    <xf numFmtId="0" fontId="0" fillId="14" borderId="21" xfId="0" applyFill="1" applyBorder="1"/>
    <xf numFmtId="2" fontId="0" fillId="14" borderId="21" xfId="0" applyNumberFormat="1" applyFill="1" applyBorder="1"/>
    <xf numFmtId="44" fontId="0" fillId="15" borderId="21" xfId="1" applyFont="1" applyFill="1" applyBorder="1" applyProtection="1">
      <protection locked="0"/>
    </xf>
    <xf numFmtId="44" fontId="5" fillId="16" borderId="21" xfId="1" applyFont="1" applyFill="1" applyBorder="1" applyAlignment="1" applyProtection="1">
      <alignment horizontal="center"/>
    </xf>
    <xf numFmtId="0" fontId="0" fillId="14" borderId="21" xfId="0" applyFill="1" applyBorder="1" applyAlignment="1">
      <alignment horizontal="center"/>
    </xf>
    <xf numFmtId="0" fontId="0" fillId="14" borderId="27" xfId="0" applyFill="1" applyBorder="1"/>
    <xf numFmtId="44" fontId="0" fillId="15" borderId="27" xfId="1" applyFont="1" applyFill="1" applyBorder="1" applyProtection="1">
      <protection locked="0"/>
    </xf>
    <xf numFmtId="0" fontId="0" fillId="14" borderId="24" xfId="0" applyFill="1" applyBorder="1"/>
    <xf numFmtId="44" fontId="0" fillId="15" borderId="24" xfId="1" applyFont="1" applyFill="1" applyBorder="1" applyProtection="1">
      <protection locked="0"/>
    </xf>
    <xf numFmtId="0" fontId="9" fillId="17" borderId="6" xfId="0" applyFont="1" applyFill="1" applyBorder="1"/>
    <xf numFmtId="44" fontId="9" fillId="17" borderId="7" xfId="1" applyFont="1" applyFill="1" applyBorder="1" applyProtection="1"/>
    <xf numFmtId="0" fontId="0" fillId="13" borderId="1" xfId="0" applyFill="1" applyBorder="1"/>
    <xf numFmtId="0" fontId="0" fillId="13" borderId="0" xfId="0" applyFill="1" applyAlignment="1">
      <alignment horizontal="center" wrapText="1"/>
    </xf>
    <xf numFmtId="3" fontId="5" fillId="13" borderId="0" xfId="0" applyNumberFormat="1" applyFont="1" applyFill="1" applyAlignment="1" applyProtection="1">
      <alignment horizontal="center"/>
      <protection hidden="1"/>
    </xf>
    <xf numFmtId="4" fontId="31" fillId="13" borderId="0" xfId="0" applyNumberFormat="1" applyFont="1" applyFill="1" applyAlignment="1" applyProtection="1">
      <alignment horizontal="center"/>
      <protection hidden="1"/>
    </xf>
    <xf numFmtId="4" fontId="5" fillId="13" borderId="0" xfId="0" applyNumberFormat="1" applyFont="1" applyFill="1" applyProtection="1">
      <protection hidden="1"/>
    </xf>
    <xf numFmtId="2" fontId="5" fillId="13" borderId="0" xfId="0" applyNumberFormat="1" applyFont="1" applyFill="1" applyAlignment="1">
      <alignment horizontal="center"/>
    </xf>
    <xf numFmtId="49" fontId="5" fillId="13" borderId="0" xfId="0" applyNumberFormat="1" applyFont="1" applyFill="1"/>
    <xf numFmtId="0" fontId="5" fillId="13" borderId="0" xfId="0" applyFont="1" applyFill="1"/>
    <xf numFmtId="1" fontId="0" fillId="13" borderId="0" xfId="0" applyNumberFormat="1" applyFill="1"/>
    <xf numFmtId="3" fontId="5" fillId="13" borderId="0" xfId="0" applyNumberFormat="1" applyFont="1" applyFill="1" applyAlignment="1">
      <alignment horizontal="center"/>
    </xf>
    <xf numFmtId="4" fontId="5" fillId="13" borderId="0" xfId="0" applyNumberFormat="1" applyFont="1" applyFill="1" applyAlignment="1" applyProtection="1">
      <alignment horizontal="center"/>
      <protection hidden="1"/>
    </xf>
    <xf numFmtId="49" fontId="5" fillId="13" borderId="0" xfId="0" applyNumberFormat="1" applyFont="1" applyFill="1" applyAlignment="1" applyProtection="1">
      <alignment horizontal="right"/>
      <protection hidden="1"/>
    </xf>
    <xf numFmtId="0" fontId="5" fillId="13" borderId="0" xfId="0" applyFont="1" applyFill="1" applyAlignment="1" applyProtection="1">
      <alignment horizontal="right"/>
      <protection hidden="1"/>
    </xf>
    <xf numFmtId="3" fontId="5" fillId="13" borderId="0" xfId="0" quotePrefix="1" applyNumberFormat="1" applyFont="1" applyFill="1" applyAlignment="1" applyProtection="1">
      <alignment horizontal="center"/>
      <protection hidden="1"/>
    </xf>
    <xf numFmtId="4" fontId="5" fillId="13" borderId="0" xfId="0" applyNumberFormat="1" applyFont="1" applyFill="1" applyAlignment="1" applyProtection="1">
      <alignment horizontal="right"/>
      <protection hidden="1"/>
    </xf>
    <xf numFmtId="2" fontId="5" fillId="13" borderId="0" xfId="0" applyNumberFormat="1" applyFont="1" applyFill="1"/>
    <xf numFmtId="49" fontId="5" fillId="13" borderId="0" xfId="0" applyNumberFormat="1" applyFont="1" applyFill="1" applyAlignment="1" applyProtection="1">
      <alignment horizontal="center"/>
      <protection hidden="1"/>
    </xf>
    <xf numFmtId="0" fontId="5" fillId="13" borderId="0" xfId="0" applyFont="1" applyFill="1" applyAlignment="1" applyProtection="1">
      <alignment horizontal="center"/>
      <protection hidden="1"/>
    </xf>
    <xf numFmtId="49" fontId="31" fillId="13" borderId="0" xfId="0" applyNumberFormat="1" applyFont="1" applyFill="1" applyAlignment="1" applyProtection="1">
      <alignment horizontal="right"/>
      <protection hidden="1"/>
    </xf>
    <xf numFmtId="49" fontId="5" fillId="13" borderId="0" xfId="0" applyNumberFormat="1" applyFont="1" applyFill="1" applyAlignment="1">
      <alignment horizontal="center"/>
    </xf>
    <xf numFmtId="49" fontId="5" fillId="13" borderId="0" xfId="0" quotePrefix="1" applyNumberFormat="1" applyFont="1" applyFill="1" applyAlignment="1" applyProtection="1">
      <alignment horizontal="center"/>
      <protection hidden="1"/>
    </xf>
    <xf numFmtId="49" fontId="0" fillId="13" borderId="0" xfId="0" applyNumberFormat="1" applyFill="1" applyAlignment="1">
      <alignment horizontal="center"/>
    </xf>
    <xf numFmtId="0" fontId="10" fillId="13" borderId="0" xfId="0" applyFont="1" applyFill="1" applyAlignment="1">
      <alignment horizontal="center"/>
    </xf>
    <xf numFmtId="49" fontId="10" fillId="13" borderId="0" xfId="0" applyNumberFormat="1" applyFont="1" applyFill="1" applyAlignment="1">
      <alignment horizontal="center"/>
    </xf>
    <xf numFmtId="2" fontId="10" fillId="13" borderId="0" xfId="0" applyNumberFormat="1" applyFont="1" applyFill="1"/>
    <xf numFmtId="0" fontId="15" fillId="13" borderId="0" xfId="0" applyFont="1" applyFill="1" applyAlignment="1">
      <alignment horizontal="center"/>
    </xf>
    <xf numFmtId="0" fontId="10" fillId="13" borderId="12" xfId="0" applyFont="1" applyFill="1" applyBorder="1" applyAlignment="1">
      <alignment horizontal="center"/>
    </xf>
    <xf numFmtId="0" fontId="10" fillId="13" borderId="12" xfId="0" applyFont="1" applyFill="1" applyBorder="1"/>
    <xf numFmtId="2" fontId="10" fillId="13" borderId="12" xfId="0" applyNumberFormat="1" applyFont="1" applyFill="1" applyBorder="1"/>
    <xf numFmtId="0" fontId="12" fillId="13" borderId="0" xfId="0" applyFont="1" applyFill="1"/>
    <xf numFmtId="0" fontId="12" fillId="13" borderId="0" xfId="0" applyFont="1" applyFill="1" applyAlignment="1">
      <alignment horizontal="center"/>
    </xf>
    <xf numFmtId="2" fontId="12" fillId="13" borderId="0" xfId="0" applyNumberFormat="1" applyFont="1" applyFill="1" applyAlignment="1">
      <alignment horizontal="center"/>
    </xf>
    <xf numFmtId="0" fontId="12" fillId="13" borderId="12" xfId="0" applyFont="1" applyFill="1" applyBorder="1" applyAlignment="1">
      <alignment horizontal="center"/>
    </xf>
    <xf numFmtId="0" fontId="0" fillId="13" borderId="12" xfId="0" applyFill="1" applyBorder="1"/>
    <xf numFmtId="2" fontId="12" fillId="13" borderId="12" xfId="0" applyNumberFormat="1" applyFont="1" applyFill="1" applyBorder="1" applyAlignment="1">
      <alignment horizontal="center"/>
    </xf>
    <xf numFmtId="0" fontId="13" fillId="13" borderId="0" xfId="0" applyFont="1" applyFill="1" applyAlignment="1">
      <alignment horizontal="center"/>
    </xf>
    <xf numFmtId="0" fontId="13" fillId="13" borderId="0" xfId="0" applyFont="1" applyFill="1"/>
    <xf numFmtId="2" fontId="13" fillId="13" borderId="0" xfId="0" applyNumberFormat="1" applyFont="1" applyFill="1" applyAlignment="1">
      <alignment horizontal="center"/>
    </xf>
    <xf numFmtId="0" fontId="31" fillId="13" borderId="0" xfId="0" applyFont="1" applyFill="1" applyAlignment="1" applyProtection="1">
      <alignment horizontal="center"/>
      <protection hidden="1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0" fillId="14" borderId="29" xfId="0" applyFill="1" applyBorder="1"/>
    <xf numFmtId="0" fontId="3" fillId="17" borderId="33" xfId="0" applyFont="1" applyFill="1" applyBorder="1" applyAlignment="1">
      <alignment horizontal="left"/>
    </xf>
    <xf numFmtId="0" fontId="3" fillId="17" borderId="36" xfId="0" applyFont="1" applyFill="1" applyBorder="1" applyAlignment="1">
      <alignment horizontal="left"/>
    </xf>
    <xf numFmtId="0" fontId="0" fillId="14" borderId="36" xfId="0" applyFill="1" applyBorder="1" applyAlignment="1">
      <alignment horizontal="right"/>
    </xf>
    <xf numFmtId="0" fontId="3" fillId="17" borderId="39" xfId="0" applyFont="1" applyFill="1" applyBorder="1" applyAlignment="1">
      <alignment horizontal="left"/>
    </xf>
    <xf numFmtId="0" fontId="0" fillId="14" borderId="39" xfId="0" applyFill="1" applyBorder="1" applyAlignment="1">
      <alignment horizontal="right"/>
    </xf>
    <xf numFmtId="0" fontId="0" fillId="14" borderId="35" xfId="0" applyFill="1" applyBorder="1" applyAlignment="1">
      <alignment horizontal="left"/>
    </xf>
    <xf numFmtId="0" fontId="0" fillId="14" borderId="36" xfId="0" applyFill="1" applyBorder="1" applyAlignment="1">
      <alignment horizontal="left"/>
    </xf>
    <xf numFmtId="0" fontId="0" fillId="14" borderId="41" xfId="0" applyFill="1" applyBorder="1" applyAlignment="1">
      <alignment horizontal="left"/>
    </xf>
    <xf numFmtId="0" fontId="0" fillId="14" borderId="47" xfId="0" applyFill="1" applyBorder="1" applyAlignment="1">
      <alignment horizontal="left"/>
    </xf>
    <xf numFmtId="0" fontId="0" fillId="14" borderId="48" xfId="0" applyFill="1" applyBorder="1" applyAlignment="1">
      <alignment horizontal="left"/>
    </xf>
    <xf numFmtId="0" fontId="0" fillId="14" borderId="49" xfId="0" applyFill="1" applyBorder="1" applyAlignment="1">
      <alignment horizontal="left"/>
    </xf>
    <xf numFmtId="0" fontId="0" fillId="14" borderId="51" xfId="0" applyFill="1" applyBorder="1" applyAlignment="1">
      <alignment horizontal="left"/>
    </xf>
    <xf numFmtId="0" fontId="0" fillId="14" borderId="26" xfId="0" applyFill="1" applyBorder="1" applyAlignment="1">
      <alignment horizontal="left"/>
    </xf>
    <xf numFmtId="0" fontId="0" fillId="14" borderId="27" xfId="0" applyFill="1" applyBorder="1" applyAlignment="1">
      <alignment horizontal="left"/>
    </xf>
    <xf numFmtId="0" fontId="0" fillId="14" borderId="38" xfId="0" applyFill="1" applyBorder="1" applyAlignment="1">
      <alignment horizontal="left"/>
    </xf>
    <xf numFmtId="0" fontId="0" fillId="14" borderId="39" xfId="0" applyFill="1" applyBorder="1" applyAlignment="1">
      <alignment horizontal="left"/>
    </xf>
    <xf numFmtId="0" fontId="0" fillId="14" borderId="42" xfId="0" applyFill="1" applyBorder="1" applyAlignment="1">
      <alignment horizontal="left"/>
    </xf>
    <xf numFmtId="0" fontId="0" fillId="14" borderId="20" xfId="0" applyFill="1" applyBorder="1" applyAlignment="1">
      <alignment horizontal="left"/>
    </xf>
    <xf numFmtId="0" fontId="0" fillId="14" borderId="21" xfId="0" applyFill="1" applyBorder="1" applyAlignment="1">
      <alignment horizontal="left"/>
    </xf>
    <xf numFmtId="0" fontId="0" fillId="14" borderId="23" xfId="0" applyFill="1" applyBorder="1" applyAlignment="1">
      <alignment horizontal="left"/>
    </xf>
    <xf numFmtId="0" fontId="0" fillId="14" borderId="24" xfId="0" applyFill="1" applyBorder="1" applyAlignment="1">
      <alignment horizontal="left"/>
    </xf>
    <xf numFmtId="0" fontId="34" fillId="6" borderId="53" xfId="0" applyFont="1" applyFill="1" applyBorder="1" applyAlignment="1">
      <alignment horizontal="left" vertical="top"/>
    </xf>
    <xf numFmtId="0" fontId="34" fillId="6" borderId="54" xfId="0" applyFont="1" applyFill="1" applyBorder="1" applyAlignment="1">
      <alignment horizontal="left" vertical="top"/>
    </xf>
    <xf numFmtId="0" fontId="34" fillId="6" borderId="55" xfId="0" applyFont="1" applyFill="1" applyBorder="1" applyAlignment="1">
      <alignment horizontal="left" vertical="top"/>
    </xf>
    <xf numFmtId="0" fontId="34" fillId="6" borderId="1" xfId="0" applyFont="1" applyFill="1" applyBorder="1" applyAlignment="1">
      <alignment horizontal="left" vertical="top"/>
    </xf>
    <xf numFmtId="0" fontId="34" fillId="6" borderId="0" xfId="0" applyFont="1" applyFill="1" applyAlignment="1">
      <alignment horizontal="left" vertical="top"/>
    </xf>
    <xf numFmtId="0" fontId="34" fillId="6" borderId="56" xfId="0" applyFont="1" applyFill="1" applyBorder="1" applyAlignment="1">
      <alignment horizontal="left" vertical="top"/>
    </xf>
    <xf numFmtId="0" fontId="34" fillId="6" borderId="30" xfId="0" applyFont="1" applyFill="1" applyBorder="1" applyAlignment="1">
      <alignment horizontal="left" vertical="top"/>
    </xf>
    <xf numFmtId="0" fontId="34" fillId="6" borderId="57" xfId="0" applyFont="1" applyFill="1" applyBorder="1" applyAlignment="1">
      <alignment horizontal="left" vertical="top"/>
    </xf>
    <xf numFmtId="0" fontId="34" fillId="6" borderId="31" xfId="0" applyFont="1" applyFill="1" applyBorder="1" applyAlignment="1">
      <alignment horizontal="left" vertical="top"/>
    </xf>
    <xf numFmtId="0" fontId="0" fillId="13" borderId="5" xfId="0" applyFill="1" applyBorder="1" applyAlignment="1">
      <alignment horizontal="left"/>
    </xf>
    <xf numFmtId="0" fontId="0" fillId="13" borderId="7" xfId="0" applyFill="1" applyBorder="1" applyAlignment="1">
      <alignment horizontal="left"/>
    </xf>
    <xf numFmtId="0" fontId="0" fillId="14" borderId="5" xfId="0" applyFill="1" applyBorder="1" applyAlignment="1">
      <alignment horizontal="left"/>
    </xf>
    <xf numFmtId="0" fontId="0" fillId="14" borderId="6" xfId="0" applyFill="1" applyBorder="1" applyAlignment="1">
      <alignment horizontal="left"/>
    </xf>
    <xf numFmtId="0" fontId="0" fillId="14" borderId="7" xfId="0" applyFill="1" applyBorder="1" applyAlignment="1">
      <alignment horizontal="left"/>
    </xf>
    <xf numFmtId="0" fontId="14" fillId="9" borderId="0" xfId="0" applyFont="1" applyFill="1" applyAlignment="1">
      <alignment horizontal="center"/>
    </xf>
    <xf numFmtId="0" fontId="18" fillId="2" borderId="57" xfId="0" applyFont="1" applyFill="1" applyBorder="1" applyAlignment="1">
      <alignment horizontal="center"/>
    </xf>
  </cellXfs>
  <cellStyles count="73">
    <cellStyle name="%" xfId="40" xr:uid="{EA67A7CA-DED5-4DEF-A94F-6353B3DF2D4E}"/>
    <cellStyle name="Comma [0]" xfId="41" xr:uid="{3A2024C0-63B2-49A8-9969-45AC0D812602}"/>
    <cellStyle name="Comma_AA BCR/ Basis ruimtestaat 13.0" xfId="42" xr:uid="{4DEDA44D-042A-4735-A7B9-A5388BE38721}"/>
    <cellStyle name="Currency [0]" xfId="43" xr:uid="{BFCB5522-E685-4C26-92ED-94836E03C424}"/>
    <cellStyle name="Currency_AA BCR/ Basis ruimtestaat 13.0" xfId="12" xr:uid="{8737DD54-DADE-45FB-A65E-E0FBEC15B591}"/>
    <cellStyle name="Euro" xfId="13" xr:uid="{CCD30DAB-5297-43A7-AE35-EC307259488C}"/>
    <cellStyle name="Euro 10" xfId="44" xr:uid="{4E3D7EC7-1219-44D6-B898-4D7151C8EA26}"/>
    <cellStyle name="Euro 11" xfId="45" xr:uid="{E898B84E-2DBB-4DB8-B122-EA2113596804}"/>
    <cellStyle name="Euro 12" xfId="46" xr:uid="{19C7CD86-83E5-4180-A30F-7B89F87B1899}"/>
    <cellStyle name="Euro 13" xfId="47" xr:uid="{5FF26200-DC9B-41EE-9215-79D4C866C54D}"/>
    <cellStyle name="Euro 14" xfId="48" xr:uid="{AE942915-097B-4A15-9BA8-C36E1AE10AD9}"/>
    <cellStyle name="Euro 15" xfId="39" xr:uid="{077D4777-DA86-4AC8-A5F6-80F388A9EEB0}"/>
    <cellStyle name="Euro 2" xfId="14" xr:uid="{889DDB5A-95F4-43C7-8F3E-21306299E3DB}"/>
    <cellStyle name="Euro 2 2" xfId="49" xr:uid="{83DEF11F-1E75-4620-B09E-F9AD9A9B5F3A}"/>
    <cellStyle name="Euro 3" xfId="15" xr:uid="{93C8A889-B2F8-4CB9-AED4-EA91FBE64797}"/>
    <cellStyle name="Euro 3 2" xfId="50" xr:uid="{4C33E634-0FAC-4B1E-84C9-5BF956ABA1E3}"/>
    <cellStyle name="Euro 4" xfId="51" xr:uid="{541CBDBC-3614-44AC-B420-6BA4BB063E82}"/>
    <cellStyle name="Euro 5" xfId="52" xr:uid="{63FEBEDB-C2C9-42CA-9B9D-AB5A3E7CC1A9}"/>
    <cellStyle name="Euro 6" xfId="53" xr:uid="{30AC8EDD-74F8-4450-B5C9-E4561B04A571}"/>
    <cellStyle name="Euro 7" xfId="54" xr:uid="{4E11594F-E7E0-49E0-88B3-80263D6A681B}"/>
    <cellStyle name="Euro 8" xfId="55" xr:uid="{0046F278-D289-424C-9621-030D0B0BC40D}"/>
    <cellStyle name="Euro 9" xfId="56" xr:uid="{3AB91B5D-5886-43FA-AC15-3BFD3718ACC8}"/>
    <cellStyle name="Euro_1.5 Ruimtestaten SRO N2" xfId="57" xr:uid="{DBA4949A-2F91-4A7E-9084-0F0E91CD10F1}"/>
    <cellStyle name="Followed Hyperlink_Aantal groepen per school.xls" xfId="16" xr:uid="{682B4304-D41A-4F5B-B1F9-DFCFDD1315A5}"/>
    <cellStyle name="Hyperlink" xfId="72" builtinId="8"/>
    <cellStyle name="Komma 2" xfId="9" xr:uid="{E2601849-F746-4E3A-B648-B689F8CC66C1}"/>
    <cellStyle name="Komma 2 2" xfId="36" xr:uid="{0735E7C6-2F5F-4CFE-BE93-E117009B382B}"/>
    <cellStyle name="Komma 2 3" xfId="17" xr:uid="{0BC5187F-F433-4D1F-82F3-555382D338C3}"/>
    <cellStyle name="Komma 3" xfId="18" xr:uid="{BCC062F9-CEE9-4353-ADBC-01B4D1F738F7}"/>
    <cellStyle name="Komma 4" xfId="19" xr:uid="{66656A25-1FC5-4123-841F-728DA566ABA3}"/>
    <cellStyle name="Komma 5" xfId="34" xr:uid="{62B4A42C-4B44-4670-9AAA-57AB7AF64CFE}"/>
    <cellStyle name="Komma 6" xfId="32" xr:uid="{B2A5651E-2F4E-46DA-8107-B70BA1A5D3C7}"/>
    <cellStyle name="Komma 6 2" xfId="70" xr:uid="{EACE01D4-6053-4027-84D1-1C92A02B4D3F}"/>
    <cellStyle name="Komma 7" xfId="67" xr:uid="{E43A89AA-5939-45EC-917B-A48749AA6925}"/>
    <cellStyle name="Koppen_rekenblad" xfId="58" xr:uid="{03E409BD-60DA-4922-8415-16215831277D}"/>
    <cellStyle name="koppenrekenblad2" xfId="59" xr:uid="{6B5094C8-6C4A-4697-AFD5-47E66EBB5F50}"/>
    <cellStyle name="m2" xfId="60" xr:uid="{5F3A8E9E-9CD7-493C-B936-6294B6AFB539}"/>
    <cellStyle name="NIBa standaard" xfId="61" xr:uid="{EAC3F3CD-562D-4631-98D5-0F65593C40B4}"/>
    <cellStyle name="Normaal_GLAS gegevens.xls" xfId="20" xr:uid="{CC1F37E6-F749-4EF4-B5BA-686B8DC9F189}"/>
    <cellStyle name="Normal_ KLM-CTR(STA)-Recap.xls" xfId="21" xr:uid="{44DE521C-442F-4C5F-8EF3-A01F86C73C63}"/>
    <cellStyle name="Ongedefinieerd" xfId="22" xr:uid="{623BC91D-38C2-4EA0-873D-536ED6814960}"/>
    <cellStyle name="Ongedefinieerd 2" xfId="23" xr:uid="{E41955B6-17B4-4D18-8693-125901784FF2}"/>
    <cellStyle name="Ongedefinieerd 3" xfId="24" xr:uid="{7B0EC935-4C49-4DFE-9C08-A909981B5601}"/>
    <cellStyle name="prijslijst" xfId="62" xr:uid="{3C58EDC4-749C-4988-835C-36A37C3B7BF5}"/>
    <cellStyle name="Procent" xfId="3" builtinId="5"/>
    <cellStyle name="Procent 2" xfId="25" xr:uid="{AF039F9B-9D0F-4489-BBCA-2D6ACE2AA3FE}"/>
    <cellStyle name="Procent 2 2" xfId="37" xr:uid="{80DF001A-6B0B-4448-A706-CEDF0229F9B1}"/>
    <cellStyle name="Procent 3" xfId="26" xr:uid="{9F919974-73E6-460A-9FB3-FF56E9643575}"/>
    <cellStyle name="Procent 4" xfId="27" xr:uid="{F49B8E0B-4919-41CF-B9A7-90D283AD2478}"/>
    <cellStyle name="Ruimtestaat_Koppen" xfId="63" xr:uid="{FB4CA321-F078-4D35-9829-51C6849A2B92}"/>
    <cellStyle name="Standaard" xfId="0" builtinId="0"/>
    <cellStyle name="Standaard 2" xfId="6" xr:uid="{A73F5931-7DA2-4997-B1DA-32154570559C}"/>
    <cellStyle name="Standaard 2 2" xfId="7" xr:uid="{883BF2D7-8DE4-47E0-AC5A-9036C9C2439D}"/>
    <cellStyle name="Standaard 3" xfId="10" xr:uid="{4A219459-7091-4D1B-8A40-F6DAF3142014}"/>
    <cellStyle name="Standaard 3 2 2" xfId="30" xr:uid="{234AEC6B-F160-4FBC-89C4-E7CCAEE5E9EB}"/>
    <cellStyle name="Standaard 4" xfId="28" xr:uid="{581DE061-7B8E-48DD-A8EF-B5F6B7FE665C}"/>
    <cellStyle name="Standaard 5" xfId="29" xr:uid="{8B68D7FF-1AD3-4252-9163-3CFB5991A30F}"/>
    <cellStyle name="Standaard 6" xfId="33" xr:uid="{4B95B5BB-9DAF-470D-A97C-2DEEDBB9CC58}"/>
    <cellStyle name="Standaard 7" xfId="66" xr:uid="{4721B836-837D-4AC1-954F-FF3E00611D5B}"/>
    <cellStyle name="Standaard 7 2" xfId="71" xr:uid="{B4FE0CB8-F284-4E69-920D-A2DC3CEB96A3}"/>
    <cellStyle name="Valuta" xfId="1" builtinId="4"/>
    <cellStyle name="Valuta 2" xfId="2" xr:uid="{B2C60630-C1D5-429B-BEAC-1C3399914EFD}"/>
    <cellStyle name="Valuta 2 2" xfId="11" xr:uid="{DE5D54BD-9B6A-4418-A83E-F08F66589D57}"/>
    <cellStyle name="Valuta 2 2 2" xfId="68" xr:uid="{58304049-CBFF-4107-96E7-CBBDFE16A86C}"/>
    <cellStyle name="Valuta 2 3" xfId="5" xr:uid="{C449D86C-985F-4625-9D76-AB4F8FBDD297}"/>
    <cellStyle name="Valuta 2 3 2" xfId="38" xr:uid="{85EE4EB4-D060-4298-A4A4-01CDF3789E9C}"/>
    <cellStyle name="Valuta 2 4" xfId="31" xr:uid="{26CBC6E4-EFB0-42A7-84A6-18CAC4D0077F}"/>
    <cellStyle name="Valuta 2 4 2" xfId="69" xr:uid="{ACA65A0D-E037-42AD-AE3B-D49782BD80DB}"/>
    <cellStyle name="Valuta 3" xfId="8" xr:uid="{6D9657E7-88A5-4F4B-827F-AFF877996B6D}"/>
    <cellStyle name="Valuta 3 2" xfId="35" xr:uid="{68E51BFA-C75F-43C0-99D8-75935A08217F}"/>
    <cellStyle name="Valuta 4" xfId="4" xr:uid="{DEE455BD-3608-4E30-844D-24DEE96185B8}"/>
    <cellStyle name="Währung [0]_Aufmaß" xfId="64" xr:uid="{3CB1A1E3-7703-468E-A243-0D69603F2647}"/>
    <cellStyle name="Währung_Aufmaß" xfId="65" xr:uid="{BC13D131-1785-4AC2-9863-477CCED7DD58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2.xml"/><Relationship Id="rId124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eetMetadata" Target="metadata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annek@alpha-adviesbureau.n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2"/>
  <sheetViews>
    <sheetView showGridLines="0" workbookViewId="0">
      <pane ySplit="2" topLeftCell="A3" activePane="bottomLeft" state="frozen"/>
      <selection pane="bottomLeft" activeCell="B10" sqref="B10"/>
    </sheetView>
  </sheetViews>
  <sheetFormatPr defaultColWidth="8.85546875" defaultRowHeight="15"/>
  <cols>
    <col min="1" max="2" width="53.85546875" customWidth="1"/>
  </cols>
  <sheetData>
    <row r="1" spans="1:32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25">
      <c r="A2" s="144" t="str">
        <f>CONCATENATE(opdrachtgever," ",Kwaliteitsinspecties!A3)</f>
        <v>Stichting Goud 2024-SMO9950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145" t="s">
        <v>0</v>
      </c>
      <c r="B4" s="146" t="s">
        <v>1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147" t="s">
        <v>2</v>
      </c>
      <c r="B5" s="148" t="s">
        <v>3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149" t="s">
        <v>4</v>
      </c>
      <c r="B6" s="255">
        <v>2073954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B7" s="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145" t="s">
        <v>5</v>
      </c>
      <c r="B8" s="146" t="s">
        <v>6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t="s">
        <v>7</v>
      </c>
      <c r="B9" s="148" t="s">
        <v>8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147" t="s">
        <v>9</v>
      </c>
      <c r="B10" s="148" t="s">
        <v>10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149" t="s">
        <v>11</v>
      </c>
      <c r="B11" s="254" t="s">
        <v>12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B12" s="9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145" t="s">
        <v>13</v>
      </c>
      <c r="B13" s="151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147" t="s">
        <v>14</v>
      </c>
      <c r="B14" s="15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147" t="s">
        <v>15</v>
      </c>
      <c r="B15" s="15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A16" s="147" t="s">
        <v>16</v>
      </c>
      <c r="B16" s="15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149" t="s">
        <v>17</v>
      </c>
      <c r="B17" s="153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B18" s="9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145" t="s">
        <v>18</v>
      </c>
      <c r="B19" s="151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t="s">
        <v>17</v>
      </c>
      <c r="B20" s="15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147" t="s">
        <v>19</v>
      </c>
      <c r="B21" s="15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150" t="s">
        <v>20</v>
      </c>
      <c r="B22" s="15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147" t="s">
        <v>21</v>
      </c>
      <c r="B23" s="15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149" t="s">
        <v>22</v>
      </c>
      <c r="B24" s="153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</sheetData>
  <sheetProtection algorithmName="SHA-512" hashValue="qwuEE1+DRIUKeI9RAuF3kCOTSfrHweCVKn/RWGQrj/grsMuMP149DQSvkPU73SygK8bmUcepc8mKrCH0NP1Cbg==" saltValue="q8o6FuKeFCZwh8WgAgSPIA==" spinCount="100000" sheet="1" objects="1" scenarios="1"/>
  <hyperlinks>
    <hyperlink ref="B11" r:id="rId1" xr:uid="{7D6D01E9-8A7B-417C-B70E-C63FF9A84221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Z534"/>
  <sheetViews>
    <sheetView topLeftCell="B51" workbookViewId="0">
      <selection activeCell="P513" sqref="P513"/>
    </sheetView>
  </sheetViews>
  <sheetFormatPr defaultRowHeight="15"/>
  <cols>
    <col min="1" max="1" width="5.42578125" bestFit="1" customWidth="1"/>
    <col min="2" max="2" width="5" bestFit="1" customWidth="1"/>
    <col min="3" max="3" width="29.7109375" bestFit="1" customWidth="1"/>
    <col min="4" max="4" width="3.28515625" bestFit="1" customWidth="1"/>
    <col min="5" max="5" width="4.42578125" bestFit="1" customWidth="1"/>
    <col min="6" max="6" width="11.85546875" customWidth="1"/>
    <col min="7" max="7" width="11.85546875" hidden="1" customWidth="1"/>
    <col min="8" max="8" width="11.85546875" customWidth="1"/>
    <col min="9" max="9" width="11.85546875" hidden="1" customWidth="1"/>
    <col min="10" max="12" width="11.85546875" customWidth="1"/>
    <col min="13" max="13" width="11.85546875" hidden="1" customWidth="1"/>
    <col min="14" max="15" width="7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'3'!H5</f>
        <v>3</v>
      </c>
      <c r="B1" s="401" t="s">
        <v>190</v>
      </c>
      <c r="C1" s="402"/>
      <c r="D1" s="403" t="str">
        <f>VLOOKUP(A1,Kwaliteitsinspecties!A5:J54,3)</f>
        <v>SWS De Leenstertil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R. Ritzemastraat 2A te Leens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263</v>
      </c>
      <c r="D4" s="118"/>
      <c r="E4" s="118" t="s">
        <v>198</v>
      </c>
      <c r="F4" s="218">
        <v>52</v>
      </c>
      <c r="G4" s="230"/>
      <c r="H4" s="218"/>
      <c r="I4" s="83"/>
      <c r="J4" s="218"/>
      <c r="K4" s="218"/>
      <c r="L4" s="218"/>
      <c r="M4" s="83"/>
      <c r="N4" s="83">
        <f t="shared" ref="N4:N55" si="0">SUM(F4:M4)</f>
        <v>52</v>
      </c>
      <c r="O4" s="85">
        <f>IF(D4="X",0,IF(E4="X",0,VLOOKUP(E4,'3'!$K$3:$L$16,2,FALSE)))</f>
        <v>210</v>
      </c>
      <c r="P4" s="83">
        <f t="shared" ref="P4:P55" si="1">N4*O4</f>
        <v>10920</v>
      </c>
      <c r="Q4" s="83"/>
      <c r="R4" s="83">
        <v>211.9</v>
      </c>
      <c r="S4" s="83"/>
      <c r="T4" s="83">
        <v>10.5</v>
      </c>
      <c r="U4" s="83"/>
      <c r="V4" s="83"/>
      <c r="W4" s="83"/>
    </row>
    <row r="5" spans="1:24">
      <c r="A5" s="9"/>
      <c r="B5" s="207">
        <v>2</v>
      </c>
      <c r="C5" s="209" t="s">
        <v>295</v>
      </c>
      <c r="D5" s="118"/>
      <c r="E5" s="118" t="s">
        <v>198</v>
      </c>
      <c r="F5" s="214"/>
      <c r="G5" s="226"/>
      <c r="H5" s="214">
        <v>65.150000000000006</v>
      </c>
      <c r="I5" s="83"/>
      <c r="J5" s="214"/>
      <c r="K5" s="214"/>
      <c r="L5" s="214"/>
      <c r="M5" s="83"/>
      <c r="N5" s="83">
        <f t="shared" si="0"/>
        <v>65.150000000000006</v>
      </c>
      <c r="O5" s="85">
        <f>IF(D5="X",0,IF(E5="X",0,VLOOKUP(E5,'3'!$K$3:$L$16,2,FALSE)))</f>
        <v>210</v>
      </c>
      <c r="P5" s="83">
        <f t="shared" si="1"/>
        <v>13681.500000000002</v>
      </c>
      <c r="Q5" s="83"/>
      <c r="R5" s="83"/>
      <c r="S5" s="83"/>
      <c r="T5" s="83"/>
      <c r="U5" s="83"/>
      <c r="V5" s="83"/>
      <c r="W5" s="83"/>
    </row>
    <row r="6" spans="1:24">
      <c r="A6" s="9"/>
      <c r="B6" s="207">
        <v>3</v>
      </c>
      <c r="C6" s="209" t="s">
        <v>288</v>
      </c>
      <c r="D6" s="118"/>
      <c r="E6" s="118" t="s">
        <v>189</v>
      </c>
      <c r="F6" s="214"/>
      <c r="G6" s="226"/>
      <c r="H6" s="214">
        <v>61.3</v>
      </c>
      <c r="I6" s="83"/>
      <c r="J6" s="215"/>
      <c r="K6" s="214"/>
      <c r="L6" s="214"/>
      <c r="M6" s="83"/>
      <c r="N6" s="83">
        <f t="shared" si="0"/>
        <v>61.3</v>
      </c>
      <c r="O6" s="85">
        <f>IF(D6="X",0,IF(E6="X",0,VLOOKUP(E6,'3'!$K$3:$L$16,2,FALSE)))</f>
        <v>210</v>
      </c>
      <c r="P6" s="83">
        <f t="shared" si="1"/>
        <v>12873</v>
      </c>
      <c r="Q6" s="83"/>
      <c r="R6" s="83">
        <v>26.4</v>
      </c>
      <c r="S6" s="83"/>
      <c r="T6" s="83">
        <v>17.899999999999999</v>
      </c>
      <c r="U6" s="83"/>
      <c r="V6" s="83"/>
      <c r="W6" s="83"/>
    </row>
    <row r="7" spans="1:24">
      <c r="A7" s="9"/>
      <c r="B7" s="210">
        <v>4</v>
      </c>
      <c r="C7" s="208" t="s">
        <v>269</v>
      </c>
      <c r="D7" s="118"/>
      <c r="E7" s="118" t="s">
        <v>200</v>
      </c>
      <c r="F7" s="214"/>
      <c r="G7" s="226"/>
      <c r="H7" s="214">
        <v>3.95</v>
      </c>
      <c r="I7" s="83"/>
      <c r="J7" s="214"/>
      <c r="K7" s="214"/>
      <c r="L7" s="214"/>
      <c r="M7" s="83"/>
      <c r="N7" s="83">
        <f t="shared" si="0"/>
        <v>3.95</v>
      </c>
      <c r="O7" s="85">
        <f>IF(D7="X",0,IF(E7="X",0,VLOOKUP(E7,'3'!$K$3:$L$16,2,FALSE)))</f>
        <v>12</v>
      </c>
      <c r="P7" s="83">
        <f t="shared" si="1"/>
        <v>47.400000000000006</v>
      </c>
      <c r="Q7" s="83"/>
      <c r="R7" s="83"/>
      <c r="S7" s="83"/>
      <c r="T7" s="83"/>
      <c r="U7" s="83"/>
      <c r="V7" s="83"/>
      <c r="W7" s="83"/>
    </row>
    <row r="8" spans="1:24">
      <c r="A8" s="9"/>
      <c r="B8" s="207">
        <v>5</v>
      </c>
      <c r="C8" s="208" t="s">
        <v>296</v>
      </c>
      <c r="D8" s="118"/>
      <c r="E8" s="118" t="s">
        <v>201</v>
      </c>
      <c r="F8" s="219"/>
      <c r="G8" s="230"/>
      <c r="H8" s="219"/>
      <c r="I8" s="83"/>
      <c r="J8" s="219"/>
      <c r="K8" s="219"/>
      <c r="L8" s="219">
        <v>1.75</v>
      </c>
      <c r="M8" s="83"/>
      <c r="N8" s="83">
        <f t="shared" si="0"/>
        <v>1.75</v>
      </c>
      <c r="O8" s="85">
        <f>IF(D8="X",0,IF(E8="X",0,VLOOKUP(E8,'3'!$K$3:$L$16,2,FALSE)))</f>
        <v>210</v>
      </c>
      <c r="P8" s="83">
        <f t="shared" si="1"/>
        <v>367.5</v>
      </c>
      <c r="Q8" s="83"/>
      <c r="R8" s="83"/>
      <c r="S8" s="83"/>
      <c r="T8" s="83"/>
      <c r="U8" s="83"/>
      <c r="V8" s="83"/>
      <c r="W8" s="83"/>
    </row>
    <row r="9" spans="1:24">
      <c r="A9" s="9"/>
      <c r="B9" s="207">
        <v>6</v>
      </c>
      <c r="C9" s="208" t="s">
        <v>271</v>
      </c>
      <c r="D9" s="118"/>
      <c r="E9" s="118" t="s">
        <v>201</v>
      </c>
      <c r="F9" s="219"/>
      <c r="G9" s="230"/>
      <c r="H9" s="219"/>
      <c r="I9" s="83"/>
      <c r="J9" s="219"/>
      <c r="K9" s="219"/>
      <c r="L9" s="219">
        <v>4</v>
      </c>
      <c r="M9" s="83"/>
      <c r="N9" s="83">
        <f t="shared" si="0"/>
        <v>4</v>
      </c>
      <c r="O9" s="85">
        <f>IF(D9="X",0,IF(E9="X",0,VLOOKUP(E9,'3'!$K$3:$L$16,2,FALSE)))</f>
        <v>210</v>
      </c>
      <c r="P9" s="83">
        <f t="shared" si="1"/>
        <v>840</v>
      </c>
      <c r="Q9" s="83"/>
      <c r="R9" s="83"/>
      <c r="S9" s="83"/>
      <c r="T9" s="83"/>
      <c r="U9" s="83"/>
      <c r="V9" s="83"/>
      <c r="W9" s="83"/>
    </row>
    <row r="10" spans="1:24">
      <c r="A10" s="9"/>
      <c r="B10" s="207">
        <v>7</v>
      </c>
      <c r="C10" s="208" t="s">
        <v>297</v>
      </c>
      <c r="D10" s="118"/>
      <c r="E10" s="118" t="s">
        <v>201</v>
      </c>
      <c r="F10" s="219"/>
      <c r="G10" s="230"/>
      <c r="H10" s="219"/>
      <c r="I10" s="83"/>
      <c r="J10" s="219"/>
      <c r="K10" s="219"/>
      <c r="L10" s="219">
        <v>1.75</v>
      </c>
      <c r="M10" s="83"/>
      <c r="N10" s="83">
        <f t="shared" si="0"/>
        <v>1.75</v>
      </c>
      <c r="O10" s="85">
        <f>IF(D10="X",0,IF(E10="X",0,VLOOKUP(E10,'3'!$K$3:$L$16,2,FALSE)))</f>
        <v>210</v>
      </c>
      <c r="P10" s="83">
        <f t="shared" si="1"/>
        <v>367.5</v>
      </c>
      <c r="Q10" s="83"/>
      <c r="R10" s="83"/>
      <c r="S10" s="83"/>
      <c r="T10" s="83"/>
      <c r="U10" s="83"/>
      <c r="V10" s="83"/>
      <c r="W10" s="83"/>
    </row>
    <row r="11" spans="1:24">
      <c r="A11" s="9"/>
      <c r="B11" s="210">
        <v>8</v>
      </c>
      <c r="C11" s="208" t="s">
        <v>266</v>
      </c>
      <c r="D11" s="118"/>
      <c r="E11" s="118" t="s">
        <v>189</v>
      </c>
      <c r="F11" s="214"/>
      <c r="G11" s="226"/>
      <c r="H11" s="214">
        <v>54.45</v>
      </c>
      <c r="I11" s="83"/>
      <c r="J11" s="214"/>
      <c r="K11" s="214"/>
      <c r="L11" s="214"/>
      <c r="M11" s="83"/>
      <c r="N11" s="83">
        <f t="shared" si="0"/>
        <v>54.45</v>
      </c>
      <c r="O11" s="85">
        <f>IF(D11="X",0,IF(E11="X",0,VLOOKUP(E11,'3'!$K$3:$L$16,2,FALSE)))</f>
        <v>210</v>
      </c>
      <c r="P11" s="83">
        <f t="shared" si="1"/>
        <v>11434.5</v>
      </c>
      <c r="Q11" s="83"/>
      <c r="R11" s="83">
        <v>26.6</v>
      </c>
      <c r="S11" s="83"/>
      <c r="T11" s="83">
        <v>17.899999999999999</v>
      </c>
      <c r="U11" s="83"/>
      <c r="V11" s="83"/>
      <c r="W11" s="83"/>
    </row>
    <row r="12" spans="1:24">
      <c r="A12" s="9"/>
      <c r="B12" s="210" t="s">
        <v>298</v>
      </c>
      <c r="C12" s="208" t="s">
        <v>269</v>
      </c>
      <c r="D12" s="118"/>
      <c r="E12" s="118" t="s">
        <v>200</v>
      </c>
      <c r="F12" s="214"/>
      <c r="G12" s="226"/>
      <c r="H12" s="214">
        <v>2</v>
      </c>
      <c r="I12" s="83"/>
      <c r="J12" s="214"/>
      <c r="K12" s="214"/>
      <c r="L12" s="214"/>
      <c r="M12" s="83"/>
      <c r="N12" s="83">
        <f t="shared" si="0"/>
        <v>2</v>
      </c>
      <c r="O12" s="85">
        <f>IF(D12="X",0,IF(E12="X",0,VLOOKUP(E12,'3'!$K$3:$L$16,2,FALSE)))</f>
        <v>12</v>
      </c>
      <c r="P12" s="83">
        <f t="shared" si="1"/>
        <v>24</v>
      </c>
      <c r="Q12" s="83"/>
      <c r="R12" s="83"/>
      <c r="S12" s="83"/>
      <c r="T12" s="83"/>
      <c r="U12" s="83"/>
      <c r="V12" s="83"/>
      <c r="W12" s="83"/>
    </row>
    <row r="13" spans="1:24">
      <c r="A13" s="9"/>
      <c r="B13" s="210">
        <v>9</v>
      </c>
      <c r="C13" s="208" t="s">
        <v>299</v>
      </c>
      <c r="D13" s="118"/>
      <c r="E13" s="118" t="s">
        <v>203</v>
      </c>
      <c r="F13" s="214"/>
      <c r="G13" s="226"/>
      <c r="H13" s="214">
        <v>32.4</v>
      </c>
      <c r="I13" s="83"/>
      <c r="J13" s="214"/>
      <c r="K13" s="214"/>
      <c r="L13" s="214"/>
      <c r="M13" s="83"/>
      <c r="N13" s="83">
        <f t="shared" si="0"/>
        <v>32.4</v>
      </c>
      <c r="O13" s="85">
        <f>IF(D13="X",0,IF(E13="X",0,VLOOKUP(E13,'3'!$K$3:$L$16,2,FALSE)))</f>
        <v>210</v>
      </c>
      <c r="P13" s="83">
        <f t="shared" si="1"/>
        <v>6804</v>
      </c>
      <c r="Q13" s="83"/>
      <c r="R13" s="83">
        <v>6</v>
      </c>
      <c r="S13" s="83"/>
      <c r="T13" s="83">
        <v>1.8</v>
      </c>
      <c r="U13" s="83"/>
      <c r="V13" s="83"/>
      <c r="W13" s="83"/>
    </row>
    <row r="14" spans="1:24">
      <c r="A14" s="9"/>
      <c r="B14" s="207">
        <v>10</v>
      </c>
      <c r="C14" s="209" t="s">
        <v>266</v>
      </c>
      <c r="D14" s="118"/>
      <c r="E14" s="118" t="s">
        <v>189</v>
      </c>
      <c r="F14" s="214"/>
      <c r="G14" s="230"/>
      <c r="H14" s="214">
        <v>54.45</v>
      </c>
      <c r="I14" s="83"/>
      <c r="J14" s="214"/>
      <c r="K14" s="214"/>
      <c r="L14" s="214"/>
      <c r="M14" s="83"/>
      <c r="N14" s="83">
        <f t="shared" si="0"/>
        <v>54.45</v>
      </c>
      <c r="O14" s="85">
        <f>IF(D14="X",0,IF(E14="X",0,VLOOKUP(E14,'3'!$K$3:$L$16,2,FALSE)))</f>
        <v>210</v>
      </c>
      <c r="P14" s="83">
        <f t="shared" si="1"/>
        <v>11434.5</v>
      </c>
      <c r="Q14" s="83"/>
      <c r="R14" s="83">
        <v>26.6</v>
      </c>
      <c r="S14" s="83"/>
      <c r="T14" s="83">
        <v>17.899999999999999</v>
      </c>
      <c r="U14" s="83"/>
      <c r="V14" s="83"/>
      <c r="W14" s="83"/>
    </row>
    <row r="15" spans="1:24">
      <c r="A15" s="9"/>
      <c r="B15" s="210" t="s">
        <v>300</v>
      </c>
      <c r="C15" s="208" t="s">
        <v>269</v>
      </c>
      <c r="D15" s="118"/>
      <c r="E15" s="118" t="s">
        <v>200</v>
      </c>
      <c r="F15" s="219"/>
      <c r="G15" s="226"/>
      <c r="H15" s="214">
        <v>2</v>
      </c>
      <c r="I15" s="83"/>
      <c r="J15" s="219"/>
      <c r="K15" s="214"/>
      <c r="L15" s="214"/>
      <c r="M15" s="83"/>
      <c r="N15" s="83">
        <f t="shared" si="0"/>
        <v>2</v>
      </c>
      <c r="O15" s="85">
        <f>IF(D15="X",0,IF(E15="X",0,VLOOKUP(E15,'3'!$K$3:$L$16,2,FALSE)))</f>
        <v>12</v>
      </c>
      <c r="P15" s="83">
        <f t="shared" si="1"/>
        <v>24</v>
      </c>
      <c r="Q15" s="83"/>
      <c r="R15" s="83"/>
      <c r="S15" s="83"/>
      <c r="T15" s="83"/>
      <c r="U15" s="83"/>
      <c r="V15" s="83"/>
      <c r="W15" s="83"/>
    </row>
    <row r="16" spans="1:24">
      <c r="A16" s="9"/>
      <c r="B16" s="211">
        <v>11</v>
      </c>
      <c r="C16" s="209" t="s">
        <v>297</v>
      </c>
      <c r="D16" s="118"/>
      <c r="E16" s="118" t="s">
        <v>201</v>
      </c>
      <c r="F16" s="214"/>
      <c r="G16" s="226"/>
      <c r="H16" s="214"/>
      <c r="I16" s="83"/>
      <c r="J16" s="214"/>
      <c r="K16" s="214"/>
      <c r="L16" s="214">
        <v>6.25</v>
      </c>
      <c r="M16" s="83"/>
      <c r="N16" s="83">
        <f t="shared" si="0"/>
        <v>6.25</v>
      </c>
      <c r="O16" s="85">
        <f>IF(D16="X",0,IF(E16="X",0,VLOOKUP(E16,'3'!$K$3:$L$16,2,FALSE)))</f>
        <v>210</v>
      </c>
      <c r="P16" s="83">
        <f t="shared" si="1"/>
        <v>1312.5</v>
      </c>
      <c r="Q16" s="83"/>
      <c r="R16" s="83"/>
      <c r="S16" s="83"/>
      <c r="T16" s="83"/>
      <c r="U16" s="83"/>
      <c r="V16" s="83"/>
      <c r="W16" s="83"/>
    </row>
    <row r="17" spans="1:23">
      <c r="A17" s="9"/>
      <c r="B17" s="211">
        <v>12</v>
      </c>
      <c r="C17" s="209" t="s">
        <v>301</v>
      </c>
      <c r="D17" s="118"/>
      <c r="E17" s="118" t="s">
        <v>198</v>
      </c>
      <c r="F17" s="214"/>
      <c r="G17" s="230"/>
      <c r="H17" s="214">
        <v>1.9</v>
      </c>
      <c r="I17" s="83"/>
      <c r="J17" s="214"/>
      <c r="K17" s="214"/>
      <c r="L17" s="214"/>
      <c r="M17" s="83"/>
      <c r="N17" s="83">
        <f t="shared" si="0"/>
        <v>1.9</v>
      </c>
      <c r="O17" s="85">
        <f>IF(D17="X",0,IF(E17="X",0,VLOOKUP(E17,'3'!$K$3:$L$16,2,FALSE)))</f>
        <v>210</v>
      </c>
      <c r="P17" s="83">
        <f t="shared" si="1"/>
        <v>399</v>
      </c>
      <c r="Q17" s="83"/>
      <c r="R17" s="83"/>
      <c r="S17" s="83"/>
      <c r="T17" s="83"/>
      <c r="U17" s="83"/>
      <c r="V17" s="83"/>
      <c r="W17" s="83"/>
    </row>
    <row r="18" spans="1:23">
      <c r="A18" s="9"/>
      <c r="B18" s="207">
        <v>13</v>
      </c>
      <c r="C18" s="208" t="s">
        <v>302</v>
      </c>
      <c r="D18" s="118"/>
      <c r="E18" s="118" t="s">
        <v>203</v>
      </c>
      <c r="F18" s="219"/>
      <c r="G18" s="230"/>
      <c r="H18" s="219">
        <v>17.850000000000001</v>
      </c>
      <c r="I18" s="83"/>
      <c r="J18" s="219"/>
      <c r="K18" s="219">
        <v>64</v>
      </c>
      <c r="L18" s="219"/>
      <c r="M18" s="83"/>
      <c r="N18" s="83">
        <f t="shared" si="0"/>
        <v>81.849999999999994</v>
      </c>
      <c r="O18" s="85">
        <f>IF(D18="X",0,IF(E18="X",0,VLOOKUP(E18,'3'!$K$3:$L$16,2,FALSE)))</f>
        <v>210</v>
      </c>
      <c r="P18" s="83">
        <f t="shared" si="1"/>
        <v>17188.5</v>
      </c>
      <c r="Q18" s="83"/>
      <c r="R18" s="83">
        <v>27.6</v>
      </c>
      <c r="S18" s="83"/>
      <c r="T18" s="83"/>
      <c r="U18" s="83"/>
      <c r="V18" s="83"/>
      <c r="W18" s="83"/>
    </row>
    <row r="19" spans="1:23">
      <c r="A19" s="9"/>
      <c r="B19" s="207" t="s">
        <v>303</v>
      </c>
      <c r="C19" s="212" t="s">
        <v>304</v>
      </c>
      <c r="D19" s="118"/>
      <c r="E19" s="118" t="s">
        <v>200</v>
      </c>
      <c r="F19" s="219"/>
      <c r="G19" s="230"/>
      <c r="H19" s="219">
        <v>4.3499999999999996</v>
      </c>
      <c r="I19" s="83"/>
      <c r="J19" s="219"/>
      <c r="K19" s="219"/>
      <c r="L19" s="219"/>
      <c r="M19" s="83"/>
      <c r="N19" s="83">
        <f t="shared" si="0"/>
        <v>4.3499999999999996</v>
      </c>
      <c r="O19" s="85">
        <f>IF(D19="X",0,IF(E19="X",0,VLOOKUP(E19,'3'!$K$3:$L$16,2,FALSE)))</f>
        <v>12</v>
      </c>
      <c r="P19" s="83">
        <f t="shared" si="1"/>
        <v>52.199999999999996</v>
      </c>
      <c r="Q19" s="83"/>
      <c r="R19" s="83"/>
      <c r="S19" s="83"/>
      <c r="T19" s="83">
        <v>0.9</v>
      </c>
      <c r="U19" s="83"/>
      <c r="V19" s="83"/>
      <c r="W19" s="83"/>
    </row>
    <row r="20" spans="1:23">
      <c r="A20" s="9"/>
      <c r="B20" s="207">
        <v>14</v>
      </c>
      <c r="C20" s="212" t="s">
        <v>305</v>
      </c>
      <c r="D20" s="118"/>
      <c r="E20" s="118" t="s">
        <v>198</v>
      </c>
      <c r="F20" s="219"/>
      <c r="G20" s="230"/>
      <c r="H20" s="219">
        <v>14.35</v>
      </c>
      <c r="I20" s="83"/>
      <c r="J20" s="219"/>
      <c r="K20" s="219"/>
      <c r="L20" s="219"/>
      <c r="M20" s="83"/>
      <c r="N20" s="83">
        <f t="shared" si="0"/>
        <v>14.35</v>
      </c>
      <c r="O20" s="85">
        <f>IF(D20="X",0,IF(E20="X",0,VLOOKUP(E20,'3'!$K$3:$L$16,2,FALSE)))</f>
        <v>210</v>
      </c>
      <c r="P20" s="83">
        <f t="shared" si="1"/>
        <v>3013.5</v>
      </c>
      <c r="Q20" s="83"/>
      <c r="R20" s="83"/>
      <c r="S20" s="83"/>
      <c r="T20" s="83"/>
      <c r="U20" s="83"/>
      <c r="V20" s="83"/>
      <c r="W20" s="83"/>
    </row>
    <row r="21" spans="1:23">
      <c r="A21" s="9"/>
      <c r="B21" s="207">
        <v>15</v>
      </c>
      <c r="C21" s="212" t="s">
        <v>306</v>
      </c>
      <c r="D21" s="118"/>
      <c r="E21" s="118" t="s">
        <v>197</v>
      </c>
      <c r="F21" s="219"/>
      <c r="G21" s="230"/>
      <c r="H21" s="219">
        <v>33.1</v>
      </c>
      <c r="I21" s="83"/>
      <c r="J21" s="219"/>
      <c r="K21" s="219"/>
      <c r="L21" s="219"/>
      <c r="M21" s="83"/>
      <c r="N21" s="83">
        <f t="shared" si="0"/>
        <v>33.1</v>
      </c>
      <c r="O21" s="85">
        <f>IF(D21="X",0,IF(E21="X",0,VLOOKUP(E21,'3'!$K$3:$L$16,2,FALSE)))</f>
        <v>210</v>
      </c>
      <c r="P21" s="83">
        <f t="shared" si="1"/>
        <v>6951</v>
      </c>
      <c r="Q21" s="83"/>
      <c r="R21" s="83">
        <v>98.05</v>
      </c>
      <c r="S21" s="83"/>
      <c r="T21" s="83"/>
      <c r="U21" s="83"/>
      <c r="V21" s="83"/>
      <c r="W21" s="83"/>
    </row>
    <row r="22" spans="1:23">
      <c r="A22" s="9"/>
      <c r="B22" s="207">
        <v>16</v>
      </c>
      <c r="C22" s="212" t="s">
        <v>307</v>
      </c>
      <c r="D22" s="118" t="s">
        <v>308</v>
      </c>
      <c r="E22" s="118" t="s">
        <v>212</v>
      </c>
      <c r="F22" s="219"/>
      <c r="G22" s="231"/>
      <c r="H22" s="219">
        <v>31.65</v>
      </c>
      <c r="I22" s="83"/>
      <c r="J22" s="219"/>
      <c r="K22" s="219"/>
      <c r="L22" s="219"/>
      <c r="M22" s="83"/>
      <c r="N22" s="83">
        <f t="shared" si="0"/>
        <v>31.65</v>
      </c>
      <c r="O22" s="85">
        <f>IF(D22="X",0,IF(E22="X",0,VLOOKUP(E22,'3'!$K$3:$L$16,2,FALSE)))</f>
        <v>0</v>
      </c>
      <c r="P22" s="83">
        <f t="shared" si="1"/>
        <v>0</v>
      </c>
      <c r="Q22" s="83"/>
      <c r="R22" s="83"/>
      <c r="S22" s="83"/>
      <c r="T22" s="83">
        <v>7.5</v>
      </c>
      <c r="U22" s="83"/>
      <c r="V22" s="83"/>
      <c r="W22" s="83"/>
    </row>
    <row r="23" spans="1:23">
      <c r="A23" s="9"/>
      <c r="B23" s="207">
        <v>17</v>
      </c>
      <c r="C23" s="212" t="s">
        <v>309</v>
      </c>
      <c r="D23" s="118" t="s">
        <v>308</v>
      </c>
      <c r="E23" s="118" t="s">
        <v>212</v>
      </c>
      <c r="F23" s="219"/>
      <c r="G23" s="230"/>
      <c r="H23" s="219">
        <v>14.45</v>
      </c>
      <c r="I23" s="83"/>
      <c r="J23" s="219"/>
      <c r="K23" s="219"/>
      <c r="L23" s="219"/>
      <c r="M23" s="83"/>
      <c r="N23" s="83">
        <f t="shared" si="0"/>
        <v>14.45</v>
      </c>
      <c r="O23" s="85">
        <f>IF(D23="X",0,IF(E23="X",0,VLOOKUP(E23,'3'!$K$3:$L$16,2,FALSE)))</f>
        <v>0</v>
      </c>
      <c r="P23" s="83">
        <f t="shared" si="1"/>
        <v>0</v>
      </c>
      <c r="Q23" s="83"/>
      <c r="R23" s="83">
        <v>5</v>
      </c>
      <c r="S23" s="83"/>
      <c r="T23" s="83">
        <v>5.5</v>
      </c>
      <c r="U23" s="83"/>
      <c r="V23" s="83"/>
      <c r="W23" s="83"/>
    </row>
    <row r="24" spans="1:23">
      <c r="A24" s="9"/>
      <c r="B24" s="207">
        <v>18</v>
      </c>
      <c r="C24" s="212" t="s">
        <v>266</v>
      </c>
      <c r="D24" s="10" t="s">
        <v>308</v>
      </c>
      <c r="E24" s="81" t="s">
        <v>212</v>
      </c>
      <c r="F24" s="219"/>
      <c r="G24" s="83"/>
      <c r="H24" s="219">
        <v>68.5</v>
      </c>
      <c r="I24" s="83"/>
      <c r="J24" s="219"/>
      <c r="K24" s="219"/>
      <c r="L24" s="219"/>
      <c r="N24" s="83">
        <f t="shared" si="0"/>
        <v>68.5</v>
      </c>
      <c r="O24" s="85">
        <f>IF(D24="X",0,IF(E24="X",0,VLOOKUP(E24,'3'!$K$3:$L$16,2,FALSE)))</f>
        <v>0</v>
      </c>
      <c r="P24" s="83">
        <f t="shared" si="1"/>
        <v>0</v>
      </c>
      <c r="R24" s="83">
        <v>23.35</v>
      </c>
      <c r="S24" s="83"/>
      <c r="T24" s="83">
        <v>5.85</v>
      </c>
    </row>
    <row r="25" spans="1:23">
      <c r="A25" s="9"/>
      <c r="B25" s="207" t="s">
        <v>310</v>
      </c>
      <c r="C25" s="212" t="s">
        <v>269</v>
      </c>
      <c r="D25" s="10" t="s">
        <v>308</v>
      </c>
      <c r="E25" s="81" t="s">
        <v>212</v>
      </c>
      <c r="F25" s="219"/>
      <c r="G25" s="83"/>
      <c r="H25" s="219"/>
      <c r="I25" s="83"/>
      <c r="J25" s="219"/>
      <c r="K25" s="219"/>
      <c r="L25" s="219"/>
      <c r="N25" s="83">
        <f t="shared" si="0"/>
        <v>0</v>
      </c>
      <c r="O25" s="85">
        <f>IF(D25="X",0,IF(E25="X",0,VLOOKUP(E25,'3'!$K$3:$L$16,2,FALSE)))</f>
        <v>0</v>
      </c>
      <c r="P25" s="83">
        <f t="shared" si="1"/>
        <v>0</v>
      </c>
      <c r="R25" s="83"/>
      <c r="S25" s="83"/>
      <c r="T25" s="83"/>
    </row>
    <row r="26" spans="1:23">
      <c r="A26" s="9"/>
      <c r="B26" s="207">
        <v>19</v>
      </c>
      <c r="C26" s="212" t="s">
        <v>311</v>
      </c>
      <c r="D26" s="10" t="s">
        <v>308</v>
      </c>
      <c r="E26" s="81" t="s">
        <v>212</v>
      </c>
      <c r="F26" s="219"/>
      <c r="G26" s="83"/>
      <c r="H26" s="219"/>
      <c r="I26" s="83"/>
      <c r="J26" s="219">
        <v>3.2</v>
      </c>
      <c r="K26" s="219"/>
      <c r="L26" s="219"/>
      <c r="N26" s="83">
        <f t="shared" si="0"/>
        <v>3.2</v>
      </c>
      <c r="O26" s="85">
        <f>IF(D26="X",0,IF(E26="X",0,VLOOKUP(E26,'3'!$K$3:$L$16,2,FALSE)))</f>
        <v>0</v>
      </c>
      <c r="P26" s="83">
        <f t="shared" si="1"/>
        <v>0</v>
      </c>
      <c r="R26" s="83"/>
      <c r="S26" s="83"/>
      <c r="T26" s="83"/>
    </row>
    <row r="27" spans="1:23">
      <c r="A27" s="9"/>
      <c r="B27" s="207">
        <v>20</v>
      </c>
      <c r="C27" s="212" t="s">
        <v>297</v>
      </c>
      <c r="D27" s="10" t="s">
        <v>308</v>
      </c>
      <c r="E27" s="81" t="s">
        <v>214</v>
      </c>
      <c r="F27" s="219"/>
      <c r="G27" s="83"/>
      <c r="H27" s="219"/>
      <c r="I27" s="83"/>
      <c r="J27" s="219"/>
      <c r="K27" s="219"/>
      <c r="L27" s="219">
        <v>7.15</v>
      </c>
      <c r="N27" s="83">
        <f t="shared" si="0"/>
        <v>7.15</v>
      </c>
      <c r="O27" s="85">
        <f>IF(D27="X",0,IF(E27="X",0,VLOOKUP(E27,'3'!$K$3:$L$16,2,FALSE)))</f>
        <v>0</v>
      </c>
      <c r="P27" s="83">
        <f t="shared" si="1"/>
        <v>0</v>
      </c>
      <c r="R27" s="83"/>
      <c r="S27" s="83"/>
      <c r="T27" s="83"/>
    </row>
    <row r="28" spans="1:23">
      <c r="A28" s="9"/>
      <c r="B28" s="207">
        <v>21</v>
      </c>
      <c r="C28" s="212" t="s">
        <v>297</v>
      </c>
      <c r="D28" s="10" t="s">
        <v>308</v>
      </c>
      <c r="E28" s="81" t="s">
        <v>214</v>
      </c>
      <c r="F28" s="219"/>
      <c r="G28" s="83"/>
      <c r="H28" s="219"/>
      <c r="I28" s="83"/>
      <c r="J28" s="219"/>
      <c r="K28" s="219"/>
      <c r="L28" s="219">
        <v>7</v>
      </c>
      <c r="N28" s="83">
        <f t="shared" si="0"/>
        <v>7</v>
      </c>
      <c r="O28" s="85">
        <f>IF(D28="X",0,IF(E28="X",0,VLOOKUP(E28,'3'!$K$3:$L$16,2,FALSE)))</f>
        <v>0</v>
      </c>
      <c r="P28" s="83">
        <f t="shared" si="1"/>
        <v>0</v>
      </c>
      <c r="R28" s="83"/>
      <c r="S28" s="83"/>
      <c r="T28" s="83">
        <v>0.9</v>
      </c>
    </row>
    <row r="29" spans="1:23">
      <c r="A29" s="9"/>
      <c r="B29" s="207">
        <v>22</v>
      </c>
      <c r="C29" s="212" t="s">
        <v>264</v>
      </c>
      <c r="D29" s="10"/>
      <c r="E29" s="81" t="s">
        <v>198</v>
      </c>
      <c r="F29" s="219"/>
      <c r="G29" s="83"/>
      <c r="H29" s="219">
        <v>12.6</v>
      </c>
      <c r="I29" s="83"/>
      <c r="J29" s="219"/>
      <c r="K29" s="219"/>
      <c r="L29" s="219"/>
      <c r="N29" s="83">
        <f t="shared" si="0"/>
        <v>12.6</v>
      </c>
      <c r="O29" s="83">
        <f>IF(D29="X",0,IF(E29="X",0,VLOOKUP(E29,'3'!$K$3:$L$16,2,FALSE)))</f>
        <v>210</v>
      </c>
      <c r="P29" s="83">
        <f t="shared" si="1"/>
        <v>2646</v>
      </c>
      <c r="R29" s="83"/>
      <c r="S29" s="83"/>
      <c r="T29" s="83">
        <v>3.45</v>
      </c>
    </row>
    <row r="30" spans="1:23">
      <c r="A30" s="9"/>
      <c r="B30" s="207">
        <v>23</v>
      </c>
      <c r="C30" s="212" t="s">
        <v>269</v>
      </c>
      <c r="D30" s="10"/>
      <c r="E30" s="81" t="s">
        <v>200</v>
      </c>
      <c r="F30" s="219"/>
      <c r="G30" s="83"/>
      <c r="H30" s="219">
        <v>5.9</v>
      </c>
      <c r="I30" s="83"/>
      <c r="J30" s="219"/>
      <c r="K30" s="219"/>
      <c r="L30" s="219"/>
      <c r="N30" s="83">
        <f t="shared" si="0"/>
        <v>5.9</v>
      </c>
      <c r="O30" s="83">
        <f>IF(D30="X",0,IF(E30="X",0,VLOOKUP(E30,'3'!$K$3:$L$16,2,FALSE)))</f>
        <v>12</v>
      </c>
      <c r="P30" s="83">
        <f t="shared" si="1"/>
        <v>70.800000000000011</v>
      </c>
      <c r="R30" s="83"/>
      <c r="S30" s="83"/>
      <c r="T30" s="83"/>
    </row>
    <row r="31" spans="1:23">
      <c r="A31" s="9"/>
      <c r="B31" s="207">
        <v>24</v>
      </c>
      <c r="C31" s="212" t="s">
        <v>312</v>
      </c>
      <c r="D31" s="10"/>
      <c r="E31" s="81" t="s">
        <v>194</v>
      </c>
      <c r="F31" s="219"/>
      <c r="G31" s="83"/>
      <c r="H31" s="219">
        <v>32.549999999999997</v>
      </c>
      <c r="I31" s="83"/>
      <c r="J31" s="219"/>
      <c r="K31" s="219"/>
      <c r="L31" s="219"/>
      <c r="N31" s="83">
        <f t="shared" si="0"/>
        <v>32.549999999999997</v>
      </c>
      <c r="O31" s="83">
        <f>IF(D31="X",0,IF(E31="X",0,VLOOKUP(E31,'3'!$K$3:$L$16,2,FALSE)))</f>
        <v>210</v>
      </c>
      <c r="P31" s="83">
        <f t="shared" si="1"/>
        <v>6835.4999999999991</v>
      </c>
      <c r="R31" s="83">
        <v>6.75</v>
      </c>
      <c r="S31" s="83"/>
      <c r="T31" s="83">
        <v>0.5</v>
      </c>
    </row>
    <row r="32" spans="1:23">
      <c r="A32" s="9"/>
      <c r="B32" s="207">
        <v>25</v>
      </c>
      <c r="C32" s="212" t="s">
        <v>269</v>
      </c>
      <c r="D32" s="10"/>
      <c r="E32" s="81" t="s">
        <v>200</v>
      </c>
      <c r="F32" s="219"/>
      <c r="G32" s="83"/>
      <c r="H32" s="219">
        <v>9.8000000000000007</v>
      </c>
      <c r="I32" s="83"/>
      <c r="J32" s="219"/>
      <c r="K32" s="219"/>
      <c r="L32" s="219"/>
      <c r="N32" s="83">
        <f t="shared" si="0"/>
        <v>9.8000000000000007</v>
      </c>
      <c r="O32" s="83">
        <f>IF(D32="X",0,IF(E32="X",0,VLOOKUP(E32,'3'!$K$3:$L$16,2,FALSE)))</f>
        <v>12</v>
      </c>
      <c r="P32" s="83">
        <f t="shared" si="1"/>
        <v>117.60000000000001</v>
      </c>
      <c r="R32" s="83">
        <v>2.25</v>
      </c>
      <c r="S32" s="83"/>
      <c r="T32" s="83">
        <v>0.5</v>
      </c>
    </row>
    <row r="33" spans="1:20">
      <c r="A33" s="9"/>
      <c r="B33" s="207">
        <v>26</v>
      </c>
      <c r="C33" s="212" t="s">
        <v>292</v>
      </c>
      <c r="D33" s="10"/>
      <c r="E33" s="81" t="s">
        <v>191</v>
      </c>
      <c r="F33" s="219"/>
      <c r="G33" s="83"/>
      <c r="H33" s="219">
        <v>11.7</v>
      </c>
      <c r="I33" s="83"/>
      <c r="J33" s="219"/>
      <c r="K33" s="219"/>
      <c r="L33" s="219"/>
      <c r="N33" s="83">
        <f t="shared" si="0"/>
        <v>11.7</v>
      </c>
      <c r="O33" s="83">
        <f>IF(D33="X",0,IF(E33="X",0,VLOOKUP(E33,'3'!$K$3:$L$16,2,FALSE)))</f>
        <v>210</v>
      </c>
      <c r="P33" s="83">
        <f t="shared" si="1"/>
        <v>2457</v>
      </c>
      <c r="R33" s="83">
        <v>2.25</v>
      </c>
      <c r="S33" s="83"/>
      <c r="T33" s="83">
        <v>0.5</v>
      </c>
    </row>
    <row r="34" spans="1:20">
      <c r="A34" s="9"/>
      <c r="B34" s="207">
        <v>27</v>
      </c>
      <c r="C34" s="212" t="s">
        <v>292</v>
      </c>
      <c r="D34" s="10"/>
      <c r="E34" s="81" t="s">
        <v>191</v>
      </c>
      <c r="F34" s="219"/>
      <c r="G34" s="83"/>
      <c r="H34" s="219">
        <v>9.1999999999999993</v>
      </c>
      <c r="I34" s="83"/>
      <c r="J34" s="219"/>
      <c r="K34" s="219"/>
      <c r="L34" s="219"/>
      <c r="N34" s="83">
        <f t="shared" si="0"/>
        <v>9.1999999999999993</v>
      </c>
      <c r="O34" s="83">
        <f>IF(D34="X",0,IF(E34="X",0,VLOOKUP(E34,'3'!$K$3:$L$16,2,FALSE)))</f>
        <v>210</v>
      </c>
      <c r="P34" s="83">
        <f t="shared" si="1"/>
        <v>1931.9999999999998</v>
      </c>
      <c r="R34" s="83">
        <v>4.5</v>
      </c>
      <c r="S34" s="83"/>
      <c r="T34" s="83">
        <v>0.5</v>
      </c>
    </row>
    <row r="35" spans="1:20">
      <c r="A35" s="9"/>
      <c r="B35" s="207"/>
      <c r="C35" s="212"/>
      <c r="D35" s="10"/>
      <c r="E35" s="81"/>
      <c r="F35" s="219"/>
      <c r="G35" s="83"/>
      <c r="H35" s="219"/>
      <c r="I35" s="83"/>
      <c r="J35" s="219"/>
      <c r="K35" s="219"/>
      <c r="L35" s="219"/>
      <c r="N35" s="83"/>
      <c r="O35" s="83"/>
      <c r="P35" s="83"/>
      <c r="R35" s="83"/>
      <c r="S35" s="83"/>
      <c r="T35" s="83"/>
    </row>
    <row r="36" spans="1:20">
      <c r="A36" s="9"/>
      <c r="B36" s="207"/>
      <c r="C36" s="232" t="s">
        <v>313</v>
      </c>
      <c r="D36" s="10"/>
      <c r="E36" s="81"/>
      <c r="F36" s="219"/>
      <c r="G36" s="83"/>
      <c r="H36" s="219"/>
      <c r="I36" s="83"/>
      <c r="J36" s="219"/>
      <c r="K36" s="219"/>
      <c r="L36" s="219"/>
      <c r="N36" s="83"/>
      <c r="O36" s="83"/>
      <c r="P36" s="83"/>
      <c r="R36" s="83"/>
      <c r="S36" s="83"/>
      <c r="T36" s="83"/>
    </row>
    <row r="37" spans="1:20">
      <c r="A37" s="9"/>
      <c r="B37" s="207">
        <v>1.01</v>
      </c>
      <c r="C37" s="212" t="s">
        <v>314</v>
      </c>
      <c r="D37" s="10"/>
      <c r="E37" s="81" t="s">
        <v>198</v>
      </c>
      <c r="F37" s="219"/>
      <c r="G37" s="83"/>
      <c r="H37" s="219">
        <v>76.2</v>
      </c>
      <c r="I37" s="83"/>
      <c r="J37" s="219"/>
      <c r="K37" s="219"/>
      <c r="L37" s="219"/>
      <c r="N37" s="83">
        <f t="shared" si="0"/>
        <v>76.2</v>
      </c>
      <c r="O37" s="83">
        <f>IF(D37="X",0,IF(E37="X",0,VLOOKUP(E37,'3'!$K$3:$L$16,2,FALSE)))</f>
        <v>210</v>
      </c>
      <c r="P37" s="83">
        <f t="shared" si="1"/>
        <v>16002</v>
      </c>
      <c r="R37" s="83">
        <v>17.100000000000001</v>
      </c>
      <c r="S37" s="83"/>
      <c r="T37" s="83"/>
    </row>
    <row r="38" spans="1:20">
      <c r="A38" s="9"/>
      <c r="B38" s="207">
        <v>101</v>
      </c>
      <c r="C38" s="212" t="s">
        <v>288</v>
      </c>
      <c r="D38" s="10"/>
      <c r="E38" s="81" t="s">
        <v>189</v>
      </c>
      <c r="F38" s="219"/>
      <c r="G38" s="83"/>
      <c r="H38" s="219">
        <v>49.2</v>
      </c>
      <c r="I38" s="83"/>
      <c r="J38" s="220"/>
      <c r="K38" s="219"/>
      <c r="L38" s="219"/>
      <c r="N38" s="83">
        <f t="shared" si="0"/>
        <v>49.2</v>
      </c>
      <c r="O38" s="83">
        <f>IF(D38="X",0,IF(E38="X",0,VLOOKUP(E38,'3'!$K$3:$L$16,2,FALSE)))</f>
        <v>210</v>
      </c>
      <c r="P38" s="83">
        <f t="shared" si="1"/>
        <v>10332</v>
      </c>
      <c r="R38" s="83">
        <v>11.2</v>
      </c>
      <c r="S38" s="83"/>
      <c r="T38" s="83">
        <v>17.899999999999999</v>
      </c>
    </row>
    <row r="39" spans="1:20">
      <c r="A39" s="9"/>
      <c r="B39" s="207" t="s">
        <v>315</v>
      </c>
      <c r="C39" s="212" t="s">
        <v>269</v>
      </c>
      <c r="D39" s="10"/>
      <c r="E39" s="81" t="s">
        <v>200</v>
      </c>
      <c r="F39" s="219"/>
      <c r="G39" s="83"/>
      <c r="H39" s="219">
        <v>4</v>
      </c>
      <c r="I39" s="83"/>
      <c r="J39" s="219"/>
      <c r="K39" s="219"/>
      <c r="L39" s="219"/>
      <c r="N39" s="83">
        <f t="shared" si="0"/>
        <v>4</v>
      </c>
      <c r="O39" s="83">
        <f>IF(D39="X",0,IF(E39="X",0,VLOOKUP(E39,'3'!$K$3:$L$16,2,FALSE)))</f>
        <v>12</v>
      </c>
      <c r="P39" s="83">
        <f t="shared" si="1"/>
        <v>48</v>
      </c>
      <c r="R39" s="83"/>
      <c r="S39" s="83"/>
      <c r="T39" s="83"/>
    </row>
    <row r="40" spans="1:20">
      <c r="A40" s="9"/>
      <c r="B40" s="207">
        <v>103</v>
      </c>
      <c r="C40" s="212" t="s">
        <v>266</v>
      </c>
      <c r="D40" s="10"/>
      <c r="E40" s="81" t="s">
        <v>189</v>
      </c>
      <c r="F40" s="219"/>
      <c r="G40" s="83"/>
      <c r="H40" s="219">
        <v>49.2</v>
      </c>
      <c r="I40" s="83"/>
      <c r="J40" s="219"/>
      <c r="K40" s="219"/>
      <c r="L40" s="219"/>
      <c r="N40" s="83">
        <f t="shared" si="0"/>
        <v>49.2</v>
      </c>
      <c r="O40" s="83">
        <f>IF(D40="X",0,IF(E40="X",0,VLOOKUP(E40,'3'!$K$3:$L$16,2,FALSE)))</f>
        <v>210</v>
      </c>
      <c r="P40" s="83">
        <f t="shared" si="1"/>
        <v>10332</v>
      </c>
      <c r="R40" s="83">
        <v>11.2</v>
      </c>
      <c r="S40" s="83"/>
      <c r="T40" s="83">
        <v>17.899999999999999</v>
      </c>
    </row>
    <row r="41" spans="1:20">
      <c r="A41" s="9"/>
      <c r="B41" s="210" t="s">
        <v>316</v>
      </c>
      <c r="C41" s="212" t="s">
        <v>269</v>
      </c>
      <c r="D41" s="10"/>
      <c r="E41" s="81" t="s">
        <v>200</v>
      </c>
      <c r="F41" s="214"/>
      <c r="G41" s="83"/>
      <c r="H41" s="214">
        <v>4</v>
      </c>
      <c r="I41" s="83"/>
      <c r="J41" s="215"/>
      <c r="K41" s="214"/>
      <c r="L41" s="214"/>
      <c r="N41" s="83">
        <f t="shared" si="0"/>
        <v>4</v>
      </c>
      <c r="O41" s="83">
        <f>IF(D41="X",0,IF(E41="X",0,VLOOKUP(E41,'3'!$K$3:$L$16,2,FALSE)))</f>
        <v>12</v>
      </c>
      <c r="P41" s="83">
        <f t="shared" si="1"/>
        <v>48</v>
      </c>
      <c r="R41" s="83"/>
      <c r="S41" s="83"/>
      <c r="T41" s="83"/>
    </row>
    <row r="42" spans="1:20">
      <c r="A42" s="9"/>
      <c r="B42" s="211">
        <v>104</v>
      </c>
      <c r="C42" s="209" t="s">
        <v>317</v>
      </c>
      <c r="D42" s="10"/>
      <c r="E42" s="81" t="s">
        <v>201</v>
      </c>
      <c r="F42" s="214"/>
      <c r="G42" s="83"/>
      <c r="H42" s="214"/>
      <c r="I42" s="83"/>
      <c r="J42" s="214"/>
      <c r="K42" s="214"/>
      <c r="L42" s="214">
        <v>5.9</v>
      </c>
      <c r="N42" s="83">
        <f t="shared" si="0"/>
        <v>5.9</v>
      </c>
      <c r="O42" s="83">
        <f>IF(D42="X",0,IF(E42="X",0,VLOOKUP(E42,'3'!$K$3:$L$16,2,FALSE)))</f>
        <v>210</v>
      </c>
      <c r="P42" s="83">
        <f t="shared" si="1"/>
        <v>1239</v>
      </c>
      <c r="R42" s="83"/>
      <c r="S42" s="83"/>
      <c r="T42" s="83">
        <v>0.3</v>
      </c>
    </row>
    <row r="43" spans="1:20">
      <c r="A43" s="9"/>
      <c r="B43" s="211">
        <v>105</v>
      </c>
      <c r="C43" s="118" t="s">
        <v>317</v>
      </c>
      <c r="D43" s="10"/>
      <c r="E43" s="81" t="s">
        <v>201</v>
      </c>
      <c r="F43" s="214"/>
      <c r="G43" s="83"/>
      <c r="H43" s="214"/>
      <c r="I43" s="83"/>
      <c r="J43" s="214"/>
      <c r="K43" s="214"/>
      <c r="L43" s="214">
        <v>5.9</v>
      </c>
      <c r="N43" s="83">
        <f t="shared" si="0"/>
        <v>5.9</v>
      </c>
      <c r="O43" s="83">
        <f>IF(D43="X",0,IF(E43="X",0,VLOOKUP(E43,'3'!$K$3:$L$16,2,FALSE)))</f>
        <v>210</v>
      </c>
      <c r="P43" s="83">
        <f t="shared" si="1"/>
        <v>1239</v>
      </c>
      <c r="R43" s="83"/>
      <c r="S43" s="83"/>
      <c r="T43" s="83">
        <v>0.3</v>
      </c>
    </row>
    <row r="44" spans="1:20">
      <c r="A44" s="9"/>
      <c r="B44" s="210">
        <v>106</v>
      </c>
      <c r="C44" s="212" t="s">
        <v>266</v>
      </c>
      <c r="D44" s="10"/>
      <c r="E44" s="81" t="s">
        <v>189</v>
      </c>
      <c r="F44" s="214"/>
      <c r="G44" s="83"/>
      <c r="H44" s="214">
        <v>49.2</v>
      </c>
      <c r="I44" s="83"/>
      <c r="J44" s="214"/>
      <c r="K44" s="214"/>
      <c r="L44" s="214"/>
      <c r="N44" s="83">
        <f t="shared" si="0"/>
        <v>49.2</v>
      </c>
      <c r="O44" s="83">
        <f>IF(D44="X",0,IF(E44="X",0,VLOOKUP(E44,'3'!$K$3:$L$16,2,FALSE)))</f>
        <v>210</v>
      </c>
      <c r="P44" s="83">
        <f t="shared" si="1"/>
        <v>10332</v>
      </c>
      <c r="R44" s="83">
        <v>11.2</v>
      </c>
      <c r="S44" s="83"/>
      <c r="T44" s="83">
        <v>17.899999999999999</v>
      </c>
    </row>
    <row r="45" spans="1:20">
      <c r="A45" s="9"/>
      <c r="B45" s="207" t="s">
        <v>318</v>
      </c>
      <c r="C45" s="209" t="s">
        <v>269</v>
      </c>
      <c r="D45" s="10"/>
      <c r="E45" s="81" t="s">
        <v>200</v>
      </c>
      <c r="F45" s="214"/>
      <c r="G45" s="83"/>
      <c r="H45" s="214">
        <v>4</v>
      </c>
      <c r="I45" s="83"/>
      <c r="J45" s="215"/>
      <c r="K45" s="214"/>
      <c r="L45" s="214"/>
      <c r="N45" s="83">
        <f t="shared" si="0"/>
        <v>4</v>
      </c>
      <c r="O45" s="83">
        <f>IF(D45="X",0,IF(E45="X",0,VLOOKUP(E45,'3'!$K$3:$L$16,2,FALSE)))</f>
        <v>12</v>
      </c>
      <c r="P45" s="83">
        <f t="shared" si="1"/>
        <v>48</v>
      </c>
      <c r="R45" s="83"/>
      <c r="S45" s="83"/>
      <c r="T45" s="83"/>
    </row>
    <row r="46" spans="1:20">
      <c r="A46" s="9"/>
      <c r="B46" s="207">
        <v>107</v>
      </c>
      <c r="C46" s="209" t="s">
        <v>299</v>
      </c>
      <c r="D46" s="10"/>
      <c r="E46" s="81" t="s">
        <v>203</v>
      </c>
      <c r="F46" s="214"/>
      <c r="G46" s="83"/>
      <c r="H46" s="214">
        <v>23.5</v>
      </c>
      <c r="I46" s="83"/>
      <c r="J46" s="214"/>
      <c r="K46" s="214"/>
      <c r="L46" s="214"/>
      <c r="N46" s="83">
        <f t="shared" si="0"/>
        <v>23.5</v>
      </c>
      <c r="O46" s="83">
        <f>IF(D46="X",0,IF(E46="X",0,VLOOKUP(E46,'3'!$K$3:$L$16,2,FALSE)))</f>
        <v>210</v>
      </c>
      <c r="P46" s="83">
        <f t="shared" si="1"/>
        <v>4935</v>
      </c>
      <c r="R46" s="83">
        <v>1.2</v>
      </c>
      <c r="S46" s="83"/>
      <c r="T46" s="83"/>
    </row>
    <row r="47" spans="1:20">
      <c r="A47" s="9"/>
      <c r="B47" s="207">
        <v>108</v>
      </c>
      <c r="C47" s="209" t="s">
        <v>319</v>
      </c>
      <c r="D47" s="10"/>
      <c r="E47" s="81" t="s">
        <v>198</v>
      </c>
      <c r="F47" s="214"/>
      <c r="G47" s="83"/>
      <c r="H47" s="214">
        <v>4</v>
      </c>
      <c r="I47" s="83"/>
      <c r="J47" s="215"/>
      <c r="K47" s="214"/>
      <c r="L47" s="214"/>
      <c r="N47" s="83">
        <f t="shared" si="0"/>
        <v>4</v>
      </c>
      <c r="O47" s="83">
        <f>IF(D47="X",0,IF(E47="X",0,VLOOKUP(E47,'3'!$K$3:$L$16,2,FALSE)))</f>
        <v>210</v>
      </c>
      <c r="P47" s="83">
        <f t="shared" si="1"/>
        <v>840</v>
      </c>
      <c r="R47" s="83"/>
      <c r="S47" s="83"/>
      <c r="T47" s="83"/>
    </row>
    <row r="48" spans="1:20">
      <c r="A48" s="9"/>
      <c r="B48" s="207">
        <v>109</v>
      </c>
      <c r="C48" s="209" t="s">
        <v>305</v>
      </c>
      <c r="D48" s="10"/>
      <c r="E48" s="81" t="s">
        <v>198</v>
      </c>
      <c r="F48" s="214"/>
      <c r="G48" s="83"/>
      <c r="H48" s="214">
        <v>7.1</v>
      </c>
      <c r="I48" s="83"/>
      <c r="J48" s="215"/>
      <c r="K48" s="214"/>
      <c r="L48" s="214"/>
      <c r="N48" s="83">
        <f t="shared" si="0"/>
        <v>7.1</v>
      </c>
      <c r="O48" s="83">
        <f>IF(D48="X",0,IF(E48="X",0,VLOOKUP(E48,'3'!$K$3:$L$16,2,FALSE)))</f>
        <v>210</v>
      </c>
      <c r="P48" s="83">
        <f t="shared" si="1"/>
        <v>1491</v>
      </c>
      <c r="R48" s="83"/>
      <c r="S48" s="83"/>
      <c r="T48" s="83">
        <v>6.75</v>
      </c>
    </row>
    <row r="49" spans="1:20">
      <c r="A49" s="9"/>
      <c r="B49" s="207">
        <v>110</v>
      </c>
      <c r="C49" s="209" t="s">
        <v>266</v>
      </c>
      <c r="D49" s="10"/>
      <c r="E49" s="81" t="s">
        <v>189</v>
      </c>
      <c r="F49" s="214"/>
      <c r="G49" s="83"/>
      <c r="H49" s="214">
        <v>49.2</v>
      </c>
      <c r="I49" s="83"/>
      <c r="J49" s="215"/>
      <c r="K49" s="214"/>
      <c r="L49" s="214"/>
      <c r="N49" s="83">
        <f t="shared" si="0"/>
        <v>49.2</v>
      </c>
      <c r="O49" s="83">
        <f>IF(D49="X",0,IF(E49="X",0,VLOOKUP(E49,'3'!$K$3:$L$16,2,FALSE)))</f>
        <v>210</v>
      </c>
      <c r="P49" s="83">
        <f t="shared" si="1"/>
        <v>10332</v>
      </c>
      <c r="R49" s="83">
        <v>13.2</v>
      </c>
      <c r="S49" s="83"/>
      <c r="T49" s="83">
        <v>17.899999999999999</v>
      </c>
    </row>
    <row r="50" spans="1:20">
      <c r="A50" s="9"/>
      <c r="B50" s="207" t="s">
        <v>320</v>
      </c>
      <c r="C50" s="209" t="s">
        <v>269</v>
      </c>
      <c r="D50" s="10"/>
      <c r="E50" s="81" t="s">
        <v>200</v>
      </c>
      <c r="F50" s="214"/>
      <c r="G50" s="83"/>
      <c r="H50" s="214">
        <v>4</v>
      </c>
      <c r="I50" s="83"/>
      <c r="J50" s="215"/>
      <c r="K50" s="214"/>
      <c r="L50" s="214"/>
      <c r="N50" s="83">
        <f t="shared" si="0"/>
        <v>4</v>
      </c>
      <c r="O50" s="83">
        <f>IF(D50="X",0,IF(E50="X",0,VLOOKUP(E50,'3'!$K$3:$L$16,2,FALSE)))</f>
        <v>12</v>
      </c>
      <c r="P50" s="83">
        <f t="shared" si="1"/>
        <v>48</v>
      </c>
      <c r="R50" s="83"/>
      <c r="S50" s="83"/>
      <c r="T50" s="83"/>
    </row>
    <row r="51" spans="1:20">
      <c r="A51" s="9"/>
      <c r="B51" s="207">
        <v>111</v>
      </c>
      <c r="C51" s="209" t="s">
        <v>317</v>
      </c>
      <c r="D51" s="10"/>
      <c r="E51" s="81" t="s">
        <v>201</v>
      </c>
      <c r="F51" s="214"/>
      <c r="G51" s="83"/>
      <c r="H51" s="214"/>
      <c r="I51" s="83"/>
      <c r="J51" s="215"/>
      <c r="K51" s="214"/>
      <c r="L51" s="214">
        <v>5.9</v>
      </c>
      <c r="N51" s="83">
        <f t="shared" si="0"/>
        <v>5.9</v>
      </c>
      <c r="O51" s="83">
        <f>IF(D51="X",0,IF(E51="X",0,VLOOKUP(E51,'3'!$K$3:$L$16,2,FALSE)))</f>
        <v>210</v>
      </c>
      <c r="P51" s="83">
        <f t="shared" si="1"/>
        <v>1239</v>
      </c>
      <c r="R51" s="83"/>
      <c r="S51" s="83"/>
      <c r="T51" s="83"/>
    </row>
    <row r="52" spans="1:20">
      <c r="A52" s="9"/>
      <c r="B52" s="211">
        <v>112</v>
      </c>
      <c r="C52" s="209" t="s">
        <v>269</v>
      </c>
      <c r="D52" s="10"/>
      <c r="E52" s="81" t="s">
        <v>200</v>
      </c>
      <c r="F52" s="214"/>
      <c r="G52" s="83"/>
      <c r="H52" s="214">
        <v>6.95</v>
      </c>
      <c r="I52" s="83"/>
      <c r="J52" s="215"/>
      <c r="K52" s="214"/>
      <c r="L52" s="214"/>
      <c r="N52" s="83">
        <f t="shared" si="0"/>
        <v>6.95</v>
      </c>
      <c r="O52" s="83">
        <f>IF(D52="X",0,IF(E52="X",0,VLOOKUP(E52,'3'!$K$3:$L$16,2,FALSE)))</f>
        <v>12</v>
      </c>
      <c r="P52" s="83">
        <f t="shared" si="1"/>
        <v>83.4</v>
      </c>
      <c r="R52" s="83"/>
      <c r="S52" s="83"/>
      <c r="T52" s="83"/>
    </row>
    <row r="53" spans="1:20">
      <c r="A53" s="9"/>
      <c r="B53" s="207">
        <v>113</v>
      </c>
      <c r="C53" s="209" t="s">
        <v>296</v>
      </c>
      <c r="D53" s="10"/>
      <c r="E53" s="81" t="s">
        <v>201</v>
      </c>
      <c r="F53" s="214"/>
      <c r="G53" s="83"/>
      <c r="H53" s="214"/>
      <c r="I53" s="83"/>
      <c r="J53" s="215"/>
      <c r="K53" s="214"/>
      <c r="L53" s="214">
        <v>1.9</v>
      </c>
      <c r="N53" s="83">
        <f t="shared" si="0"/>
        <v>1.9</v>
      </c>
      <c r="O53" s="83">
        <f>IF(D53="X",0,IF(E53="X",0,VLOOKUP(E53,'3'!$K$3:$L$16,2,FALSE)))</f>
        <v>210</v>
      </c>
      <c r="P53" s="83">
        <f t="shared" si="1"/>
        <v>399</v>
      </c>
      <c r="R53" s="83"/>
      <c r="S53" s="83"/>
      <c r="T53" s="83"/>
    </row>
    <row r="54" spans="1:20">
      <c r="A54" s="9"/>
      <c r="B54" s="207">
        <v>114</v>
      </c>
      <c r="C54" s="209" t="s">
        <v>266</v>
      </c>
      <c r="D54" s="10"/>
      <c r="E54" s="81" t="s">
        <v>189</v>
      </c>
      <c r="F54" s="214"/>
      <c r="G54" s="83"/>
      <c r="H54" s="214">
        <v>49.2</v>
      </c>
      <c r="I54" s="83"/>
      <c r="J54" s="215"/>
      <c r="K54" s="214"/>
      <c r="L54" s="214"/>
      <c r="N54" s="83">
        <f t="shared" si="0"/>
        <v>49.2</v>
      </c>
      <c r="O54" s="83">
        <f>IF(D54="X",0,IF(E54="X",0,VLOOKUP(E54,'3'!$K$3:$L$16,2,FALSE)))</f>
        <v>210</v>
      </c>
      <c r="P54" s="83">
        <f t="shared" si="1"/>
        <v>10332</v>
      </c>
      <c r="R54" s="83">
        <v>13.2</v>
      </c>
      <c r="S54" s="83"/>
      <c r="T54" s="83">
        <v>17.899999999999999</v>
      </c>
    </row>
    <row r="55" spans="1:20">
      <c r="A55" s="9"/>
      <c r="B55" s="207">
        <v>115</v>
      </c>
      <c r="C55" s="208" t="s">
        <v>299</v>
      </c>
      <c r="D55" s="10"/>
      <c r="E55" s="81" t="s">
        <v>203</v>
      </c>
      <c r="F55" s="219"/>
      <c r="G55" s="83"/>
      <c r="H55" s="219">
        <v>23.5</v>
      </c>
      <c r="I55" s="83"/>
      <c r="J55" s="220"/>
      <c r="K55" s="219"/>
      <c r="L55" s="219"/>
      <c r="N55" s="83">
        <f t="shared" si="0"/>
        <v>23.5</v>
      </c>
      <c r="O55" s="83">
        <f>IF(D55="X",0,IF(E55="X",0,VLOOKUP(E55,'3'!$K$3:$L$16,2,FALSE)))</f>
        <v>210</v>
      </c>
      <c r="P55" s="83">
        <f t="shared" si="1"/>
        <v>4935</v>
      </c>
      <c r="R55" s="83">
        <v>1.2</v>
      </c>
      <c r="S55" s="83"/>
      <c r="T55" s="83"/>
    </row>
    <row r="56" spans="1:20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20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20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20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20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20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20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20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20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52</v>
      </c>
      <c r="G495" s="68">
        <f t="shared" si="2"/>
        <v>0</v>
      </c>
      <c r="H495" s="68">
        <f t="shared" si="2"/>
        <v>946.85000000000048</v>
      </c>
      <c r="I495" s="68">
        <f t="shared" si="2"/>
        <v>0</v>
      </c>
      <c r="J495" s="68">
        <f t="shared" si="2"/>
        <v>3.2</v>
      </c>
      <c r="K495" s="68">
        <f>SUM(K4:K494)</f>
        <v>64</v>
      </c>
      <c r="L495" s="68">
        <f>SUM(L4:L494)</f>
        <v>47.499999999999993</v>
      </c>
      <c r="M495" s="68">
        <f t="shared" si="2"/>
        <v>0</v>
      </c>
      <c r="Q495" s="56" t="s">
        <v>278</v>
      </c>
      <c r="R495" s="68">
        <f t="shared" ref="R495:W495" si="3">SUM(R4:R494)</f>
        <v>546.75000000000034</v>
      </c>
      <c r="S495" s="68">
        <f t="shared" si="3"/>
        <v>0</v>
      </c>
      <c r="T495" s="68">
        <f>SUM(T4:T494)</f>
        <v>188.95000000000005</v>
      </c>
      <c r="U495" s="68">
        <f>SUM(U4:U494)</f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IF('3'!K3="", "Vrije categorie",'3'!K3)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416.19999999999993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416.19999999999993</v>
      </c>
      <c r="O499" s="58"/>
      <c r="P499" s="69" cm="1">
        <f t="array" ref="P499">SUMPRODUCT(--($E$4:$E$494=C499),--($D$4:$D$494=""),$P$4:$P$494)</f>
        <v>87402</v>
      </c>
    </row>
    <row r="500" spans="3:26">
      <c r="C500" s="58" t="str">
        <f>IF('3'!K4="", "Vrije categorie",'3'!K4)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20.9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20.9</v>
      </c>
      <c r="O500" s="58"/>
      <c r="P500" s="69" cm="1">
        <f t="array" ref="P500">SUMPRODUCT(--($E$4:$E$494=C500),--($D$4:$D$494=""),$P$4:$P$494)</f>
        <v>4389</v>
      </c>
    </row>
    <row r="501" spans="3:26">
      <c r="C501" s="58" t="str">
        <f>IF('3'!K5="", "Vrije categorie",'3'!K5)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32.549999999999997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32.549999999999997</v>
      </c>
      <c r="O501" s="58"/>
      <c r="P501" s="69" cm="1">
        <f t="array" ref="P501">SUMPRODUCT(--($E$4:$E$494=C501),--($D$4:$D$494=""),$P$4:$P$494)</f>
        <v>6835.4999999999991</v>
      </c>
    </row>
    <row r="502" spans="3:26">
      <c r="C502" s="58" t="str">
        <f>IF('3'!K6="", "Vrije categorie",'3'!K6)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33.1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33.1</v>
      </c>
      <c r="O502" s="58"/>
      <c r="P502" s="69" cm="1">
        <f t="array" ref="P502">SUMPRODUCT(--($E$4:$E$494=C502),--($D$4:$D$494=""),$P$4:$P$494)</f>
        <v>6951</v>
      </c>
    </row>
    <row r="503" spans="3:26">
      <c r="C503" s="58" t="str">
        <f>IF('3'!K7="", "Vrije categorie",'3'!K7)</f>
        <v>E</v>
      </c>
      <c r="F503" s="69" cm="1">
        <f t="array" ref="F503">SUMPRODUCT(--($E$4:$E$494=C503),--($D$4:$D$494=""),$F$4:$F$494)</f>
        <v>52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181.29999999999998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233.29999999999998</v>
      </c>
      <c r="O503" s="58"/>
      <c r="P503" s="69" cm="1">
        <f t="array" ref="P503">SUMPRODUCT(--($E$4:$E$494=C503),--($D$4:$D$494=""),$P$4:$P$494)</f>
        <v>48993</v>
      </c>
    </row>
    <row r="504" spans="3:26">
      <c r="C504" s="58" t="str">
        <f>IF('3'!K8="", "Vrije categorie",'3'!K8)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50.95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50.95</v>
      </c>
      <c r="O504" s="58"/>
      <c r="P504" s="69" cm="1">
        <f t="array" ref="P504">SUMPRODUCT(--($E$4:$E$494=C504),--($D$4:$D$494=""),$P$4:$P$494)</f>
        <v>611.4</v>
      </c>
    </row>
    <row r="505" spans="3:26">
      <c r="C505" s="58" t="str">
        <f>IF('3'!K9="", "Vrije categorie",'3'!K9)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33.349999999999994</v>
      </c>
      <c r="M505" s="69" cm="1">
        <f t="array" ref="M505">SUMPRODUCT(--($E$4:$E$494=C505),--($D$4:$D$494=""),$M$4:$M$494)</f>
        <v>0</v>
      </c>
      <c r="N505" s="69">
        <f t="shared" si="4"/>
        <v>33.349999999999994</v>
      </c>
      <c r="O505" s="58"/>
      <c r="P505" s="69" cm="1">
        <f t="array" ref="P505">SUMPRODUCT(--($E$4:$E$494=C505),--($D$4:$D$494=""),$P$4:$P$494)</f>
        <v>7003.5</v>
      </c>
    </row>
    <row r="506" spans="3:26">
      <c r="C506" s="58" t="str">
        <f>IF('3'!K10="", "Vrije categorie",'3'!K10)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97.25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64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161.25</v>
      </c>
      <c r="O506" s="58"/>
      <c r="P506" s="69" cm="1">
        <f t="array" ref="P506">SUMPRODUCT(--($E$4:$E$494=C506),--($D$4:$D$494=""),$P$4:$P$494)</f>
        <v>33862.5</v>
      </c>
    </row>
    <row r="507" spans="3:26">
      <c r="C507" s="58" t="str">
        <f>IF('3'!K11="", "Vrije categorie",'3'!K11)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IF('3'!K12="", "Vrije categorie",'3'!K12)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IF('3'!K13="", "Vrije categorie",'3'!K13)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IF('3'!K14="", "Vrije categorie",'3'!K14)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IF('3'!K15="", "Vrije categorie",'3'!K15)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52</v>
      </c>
      <c r="G513" s="70">
        <f t="shared" ref="G513:M513" si="5">SUM(G499:G511)</f>
        <v>0</v>
      </c>
      <c r="H513" s="70">
        <f t="shared" si="5"/>
        <v>832.25</v>
      </c>
      <c r="I513" s="70">
        <f t="shared" si="5"/>
        <v>0</v>
      </c>
      <c r="J513" s="70">
        <f t="shared" si="5"/>
        <v>0</v>
      </c>
      <c r="K513" s="70">
        <f t="shared" si="5"/>
        <v>64</v>
      </c>
      <c r="L513" s="70">
        <f t="shared" si="5"/>
        <v>33.349999999999994</v>
      </c>
      <c r="M513" s="70">
        <f t="shared" si="5"/>
        <v>0</v>
      </c>
      <c r="N513" s="70">
        <f t="shared" si="4"/>
        <v>981.6</v>
      </c>
      <c r="O513" s="70"/>
      <c r="P513" s="70">
        <f>SUM(P499:P512)</f>
        <v>196047.9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114.6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3.2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117.8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14.15</v>
      </c>
      <c r="M532" s="76" cm="1">
        <f t="array" ref="M532">SUMPRODUCT(--($E$4:$E$494=C532),--($D$4:$D$494="X"),$M$4:$M$494)</f>
        <v>0</v>
      </c>
      <c r="N532" s="76">
        <f>SUM(F532:M532)</f>
        <v>14.15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114.6</v>
      </c>
      <c r="I533" s="77">
        <f t="shared" si="8"/>
        <v>0</v>
      </c>
      <c r="J533" s="77">
        <f t="shared" si="8"/>
        <v>3.2</v>
      </c>
      <c r="K533" s="77">
        <f t="shared" si="8"/>
        <v>0</v>
      </c>
      <c r="L533" s="77">
        <f t="shared" si="8"/>
        <v>14.15</v>
      </c>
      <c r="M533" s="77">
        <f t="shared" si="8"/>
        <v>0</v>
      </c>
      <c r="N533" s="77">
        <f t="shared" si="8"/>
        <v>131.94999999999999</v>
      </c>
      <c r="X533"/>
      <c r="Y533"/>
      <c r="Z533"/>
    </row>
    <row r="534" spans="3:26" ht="15.75" thickTop="1"/>
  </sheetData>
  <sheetProtection algorithmName="SHA-512" hashValue="Tpv6g7MC/qpkT/oikAvFvFH+bFhH1zFmBHsZPpDU4rxXsVlVUOpT1oa4unkuVSaOQl5oZRTMOQN9niXTKifYLA==" saltValue="x/ap0d1RAXf9jF7Gnc0IW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'48'!H5</f>
        <v>48</v>
      </c>
      <c r="B1" s="401" t="s">
        <v>190</v>
      </c>
      <c r="C1" s="402"/>
      <c r="D1" s="403" t="str">
        <f>VLOOKUP(A1,Kwaliteitsinspecties!A5:J54,3)</f>
        <v>Complex 48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48 te Complex 48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IF(D4="X",0,IF(E4="X",0,VLOOKUP(E4,'48'!$K$3:$L$16,2,FALSE)))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IF(D5="X",0,IF(E5="X",0,VLOOKUP(E5,'48'!$K$3:$L$16,2,FALSE)))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IF(D6="X",0,IF(E6="X",0,VLOOKUP(E6,'48'!$K$3:$L$16,2,FALSE)))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IF(D7="X",0,IF(E7="X",0,VLOOKUP(E7,'48'!$K$3:$L$16,2,FALSE)))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IF(D8="X",0,IF(E8="X",0,VLOOKUP(E8,'48'!$K$3:$L$16,2,FALSE)))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IF(D9="X",0,IF(E9="X",0,VLOOKUP(E9,'48'!$K$3:$L$16,2,FALSE)))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IF(D10="X",0,IF(E10="X",0,VLOOKUP(E10,'48'!$K$3:$L$16,2,FALSE)))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IF(D11="X",0,IF(E11="X",0,VLOOKUP(E11,'48'!$K$3:$L$16,2,FALSE)))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IF(D12="X",0,IF(E12="X",0,VLOOKUP(E12,'48'!$K$3:$L$16,2,FALSE)))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IF(D13="X",0,IF(E13="X",0,VLOOKUP(E13,'48'!$K$3:$L$16,2,FALSE)))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IF(D14="X",0,IF(E14="X",0,VLOOKUP(E14,'48'!$K$3:$L$16,2,FALSE)))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IF(D15="X",0,IF(E15="X",0,VLOOKUP(E15,'48'!$K$3:$L$16,2,FALSE)))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IF(D16="X",0,IF(E16="X",0,VLOOKUP(E16,'48'!$K$3:$L$16,2,FALSE)))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IF(D17="X",0,IF(E17="X",0,VLOOKUP(E17,'48'!$K$3:$L$16,2,FALSE)))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IF(D18="X",0,IF(E18="X",0,VLOOKUP(E18,'48'!$K$3:$L$16,2,FALSE)))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IF(D19="X",0,IF(E19="X",0,VLOOKUP(E19,'48'!$K$3:$L$16,2,FALSE)))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IF(D20="X",0,IF(E20="X",0,VLOOKUP(E20,'48'!$K$3:$L$16,2,FALSE)))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IF(D21="X",0,IF(E21="X",0,VLOOKUP(E21,'48'!$K$3:$L$16,2,FALSE)))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IF(D22="X",0,IF(E22="X",0,VLOOKUP(E22,'48'!$K$3:$L$16,2,FALSE)))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IF(D23="X",0,IF(E23="X",0,VLOOKUP(E23,'48'!$K$3:$L$16,2,FALSE)))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IF(D24="X",0,IF(E24="X",0,VLOOKUP(E24,'48'!$K$3:$L$16,2,FALSE)))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IF(D25="X",0,IF(E25="X",0,VLOOKUP(E25,'48'!$K$3:$L$16,2,FALSE)))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IF(D26="X",0,IF(E26="X",0,VLOOKUP(E26,'48'!$K$3:$L$16,2,FALSE)))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IF(D27="X",0,IF(E27="X",0,VLOOKUP(E27,'48'!$K$3:$L$16,2,FALSE)))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IF(D28="X",0,IF(E28="X",0,VLOOKUP(E28,'48'!$K$3:$L$16,2,FALSE)))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IF(D29="X",0,IF(E29="X",0,VLOOKUP(E29,'48'!$K$3:$L$16,2,FALSE)))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IF(D30="X",0,IF(E30="X",0,VLOOKUP(E30,'48'!$K$3:$L$16,2,FALSE)))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IF(D31="X",0,IF(E31="X",0,VLOOKUP(E31,'48'!$K$3:$L$16,2,FALSE)))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IF(D32="X",0,IF(E32="X",0,VLOOKUP(E32,'48'!$K$3:$L$16,2,FALSE)))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IF(D33="X",0,IF(E33="X",0,VLOOKUP(E33,'48'!$K$3:$L$16,2,FALSE)))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IF(D34="X",0,IF(E34="X",0,VLOOKUP(E34,'48'!$K$3:$L$16,2,FALSE)))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IF(D35="X",0,IF(E35="X",0,VLOOKUP(E35,'48'!$K$3:$L$16,2,FALSE)))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IF(D36="X",0,IF(E36="X",0,VLOOKUP(E36,'48'!$K$3:$L$16,2,FALSE)))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IF(D37="X",0,IF(E37="X",0,VLOOKUP(E37,'48'!$K$3:$L$16,2,FALSE)))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IF(D38="X",0,IF(E38="X",0,VLOOKUP(E38,'48'!$K$3:$L$16,2,FALSE)))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IF(D39="X",0,IF(E39="X",0,VLOOKUP(E39,'48'!$K$3:$L$16,2,FALSE)))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IF(D40="X",0,IF(E40="X",0,VLOOKUP(E40,'48'!$K$3:$L$16,2,FALSE)))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IF(D41="X",0,IF(E41="X",0,VLOOKUP(E41,'48'!$K$3:$L$16,2,FALSE)))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IF(D42="X",0,IF(E42="X",0,VLOOKUP(E42,'48'!$K$3:$L$16,2,FALSE)))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IF(D43="X",0,IF(E43="X",0,VLOOKUP(E43,'48'!$K$3:$L$16,2,FALSE)))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IF(D44="X",0,IF(E44="X",0,VLOOKUP(E44,'48'!$K$3:$L$16,2,FALSE)))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IF(D45="X",0,IF(E45="X",0,VLOOKUP(E45,'48'!$K$3:$L$16,2,FALSE)))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IF(D46="X",0,IF(E46="X",0,VLOOKUP(E46,'48'!$K$3:$L$16,2,FALSE)))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IF(D47="X",0,IF(E47="X",0,VLOOKUP(E47,'48'!$K$3:$L$16,2,FALSE)))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IF(D48="X",0,IF(E48="X",0,VLOOKUP(E48,'48'!$K$3:$L$16,2,FALSE)))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IF(D49="X",0,IF(E49="X",0,VLOOKUP(E49,'48'!$K$3:$L$16,2,FALSE)))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IF(D50="X",0,IF(E50="X",0,VLOOKUP(E50,'48'!$K$3:$L$16,2,FALSE)))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IF(D51="X",0,IF(E51="X",0,VLOOKUP(E51,'48'!$K$3:$L$16,2,FALSE)))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IF(D52="X",0,IF(E52="X",0,VLOOKUP(E52,'48'!$K$3:$L$16,2,FALSE)))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IF(D53="X",0,IF(E53="X",0,VLOOKUP(E53,'48'!$K$3:$L$16,2,FALSE)))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IF(D54="X",0,IF(E54="X",0,VLOOKUP(E54,'48'!$K$3:$L$16,2,FALSE)))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IF(D55="X",0,IF(E55="X",0,VLOOKUP(E55,'48'!$K$3:$L$16,2,FALSE)))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IF(D56="X",0,IF(E56="X",0,VLOOKUP(E56,'48'!$K$3:$L$16,2,FALSE)))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IF(D57="X",0,IF(E57="X",0,VLOOKUP(E57,'48'!$K$3:$L$16,2,FALSE)))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IF(D58="X",0,IF(E58="X",0,VLOOKUP(E58,'48'!$K$3:$L$16,2,FALSE)))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IF(D59="X",0,IF(E59="X",0,VLOOKUP(E59,'48'!$K$3:$L$16,2,FALSE)))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IF(D60="X",0,IF(E60="X",0,VLOOKUP(E60,'48'!$K$3:$L$16,2,FALSE)))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IF(D61="X",0,IF(E61="X",0,VLOOKUP(E61,'48'!$K$3:$L$16,2,FALSE)))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IF(D62="X",0,IF(E62="X",0,VLOOKUP(E62,'48'!$K$3:$L$16,2,FALSE)))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IF(D63="X",0,IF(E63="X",0,VLOOKUP(E63,'48'!$K$3:$L$16,2,FALSE)))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IF(D64="X",0,IF(E64="X",0,VLOOKUP(E64,'48'!$K$3:$L$16,2,FALSE)))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IF(D65="X",0,IF(E65="X",0,VLOOKUP(E65,'48'!$K$3:$L$16,2,FALSE)))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IF(D66="X",0,IF(E66="X",0,VLOOKUP(E66,'48'!$K$3:$L$16,2,FALSE)))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IF(D67="X",0,IF(E67="X",0,VLOOKUP(E67,'48'!$K$3:$L$16,2,FALSE)))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IF(D68="X",0,IF(E68="X",0,VLOOKUP(E68,'48'!$K$3:$L$16,2,FALSE)))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IF(D69="X",0,IF(E69="X",0,VLOOKUP(E69,'48'!$K$3:$L$16,2,FALSE)))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IF(D70="X",0,IF(E70="X",0,VLOOKUP(E70,'48'!$K$3:$L$16,2,FALSE)))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IF(D71="X",0,IF(E71="X",0,VLOOKUP(E71,'48'!$K$3:$L$16,2,FALSE)))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IF(D72="X",0,IF(E72="X",0,VLOOKUP(E72,'48'!$K$3:$L$16,2,FALSE)))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IF(D73="X",0,IF(E73="X",0,VLOOKUP(E73,'48'!$K$3:$L$16,2,FALSE)))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IF(D74="X",0,IF(E74="X",0,VLOOKUP(E74,'48'!$K$3:$L$16,2,FALSE)))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IF(D75="X",0,IF(E75="X",0,VLOOKUP(E75,'48'!$K$3:$L$16,2,FALSE)))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IF(D76="X",0,IF(E76="X",0,VLOOKUP(E76,'48'!$K$3:$L$16,2,FALSE)))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IF(D77="X",0,IF(E77="X",0,VLOOKUP(E77,'48'!$K$3:$L$16,2,FALSE)))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IF(D78="X",0,IF(E78="X",0,VLOOKUP(E78,'48'!$K$3:$L$16,2,FALSE)))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IF(D79="X",0,IF(E79="X",0,VLOOKUP(E79,'48'!$K$3:$L$16,2,FALSE)))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IF(D80="X",0,IF(E80="X",0,VLOOKUP(E80,'48'!$K$3:$L$16,2,FALSE)))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IF(D81="X",0,IF(E81="X",0,VLOOKUP(E81,'48'!$K$3:$L$16,2,FALSE)))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IF(D82="X",0,IF(E82="X",0,VLOOKUP(E82,'48'!$K$3:$L$16,2,FALSE)))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IF(D83="X",0,IF(E83="X",0,VLOOKUP(E83,'48'!$K$3:$L$16,2,FALSE)))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IF(D84="X",0,IF(E84="X",0,VLOOKUP(E84,'48'!$K$3:$L$16,2,FALSE)))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IF(D85="X",0,IF(E85="X",0,VLOOKUP(E85,'48'!$K$3:$L$16,2,FALSE)))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IF(D86="X",0,IF(E86="X",0,VLOOKUP(E86,'48'!$K$3:$L$16,2,FALSE)))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IF(D87="X",0,IF(E87="X",0,VLOOKUP(E87,'48'!$K$3:$L$16,2,FALSE)))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IF(D88="X",0,IF(E88="X",0,VLOOKUP(E88,'48'!$K$3:$L$16,2,FALSE)))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IF(D89="X",0,IF(E89="X",0,VLOOKUP(E89,'48'!$K$3:$L$16,2,FALSE)))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IF(D90="X",0,IF(E90="X",0,VLOOKUP(E90,'48'!$K$3:$L$16,2,FALSE)))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IF(D91="X",0,IF(E91="X",0,VLOOKUP(E91,'48'!$K$3:$L$16,2,FALSE)))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IF(D92="X",0,IF(E92="X",0,VLOOKUP(E92,'48'!$K$3:$L$16,2,FALSE)))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IF(D93="X",0,IF(E93="X",0,VLOOKUP(E93,'48'!$K$3:$L$16,2,FALSE)))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IF(D94="X",0,IF(E94="X",0,VLOOKUP(E94,'48'!$K$3:$L$16,2,FALSE)))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IF(D95="X",0,IF(E95="X",0,VLOOKUP(E95,'48'!$K$3:$L$16,2,FALSE)))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IF(D96="X",0,IF(E96="X",0,VLOOKUP(E96,'48'!$K$3:$L$16,2,FALSE)))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IF(D97="X",0,IF(E97="X",0,VLOOKUP(E97,'48'!$K$3:$L$16,2,FALSE)))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IF(D98="X",0,IF(E98="X",0,VLOOKUP(E98,'48'!$K$3:$L$16,2,FALSE)))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IF(D99="X",0,IF(E99="X",0,VLOOKUP(E99,'48'!$K$3:$L$16,2,FALSE)))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IF(D100="X",0,IF(E100="X",0,VLOOKUP(E100,'48'!$K$3:$L$16,2,FALSE)))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IF(D101="X",0,IF(E101="X",0,VLOOKUP(E101,'48'!$K$3:$L$16,2,FALSE)))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IF(D102="X",0,IF(E102="X",0,VLOOKUP(E102,'48'!$K$3:$L$16,2,FALSE)))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IF(D103="X",0,IF(E103="X",0,VLOOKUP(E103,'48'!$K$3:$L$16,2,FALSE)))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IF(D104="X",0,IF(E104="X",0,VLOOKUP(E104,'48'!$K$3:$L$16,2,FALSE)))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IF(D105="X",0,IF(E105="X",0,VLOOKUP(E105,'48'!$K$3:$L$16,2,FALSE)))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IF(D106="X",0,IF(E106="X",0,VLOOKUP(E106,'48'!$K$3:$L$16,2,FALSE)))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IF(D107="X",0,IF(E107="X",0,VLOOKUP(E107,'48'!$K$3:$L$16,2,FALSE)))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IF(D108="X",0,IF(E108="X",0,VLOOKUP(E108,'48'!$K$3:$L$16,2,FALSE)))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IF(D109="X",0,IF(E109="X",0,VLOOKUP(E109,'48'!$K$3:$L$16,2,FALSE)))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IF(D110="X",0,IF(E110="X",0,VLOOKUP(E110,'48'!$K$3:$L$16,2,FALSE)))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IF(D111="X",0,IF(E111="X",0,VLOOKUP(E111,'48'!$K$3:$L$16,2,FALSE)))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IF(D112="X",0,IF(E112="X",0,VLOOKUP(E112,'48'!$K$3:$L$16,2,FALSE)))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IF(D113="X",0,IF(E113="X",0,VLOOKUP(E113,'48'!$K$3:$L$16,2,FALSE)))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IF(D114="X",0,IF(E114="X",0,VLOOKUP(E114,'48'!$K$3:$L$16,2,FALSE)))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IF(D115="X",0,IF(E115="X",0,VLOOKUP(E115,'48'!$K$3:$L$16,2,FALSE)))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IF(D116="X",0,IF(E116="X",0,VLOOKUP(E116,'48'!$K$3:$L$16,2,FALSE)))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IF(D117="X",0,IF(E117="X",0,VLOOKUP(E117,'48'!$K$3:$L$16,2,FALSE)))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IF(D118="X",0,IF(E118="X",0,VLOOKUP(E118,'48'!$K$3:$L$16,2,FALSE)))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IF(D119="X",0,IF(E119="X",0,VLOOKUP(E119,'48'!$K$3:$L$16,2,FALSE)))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IF(D120="X",0,IF(E120="X",0,VLOOKUP(E120,'48'!$K$3:$L$16,2,FALSE)))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IF(D121="X",0,IF(E121="X",0,VLOOKUP(E121,'48'!$K$3:$L$16,2,FALSE)))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IF(D122="X",0,IF(E122="X",0,VLOOKUP(E122,'48'!$K$3:$L$16,2,FALSE)))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IF(D123="X",0,IF(E123="X",0,VLOOKUP(E123,'48'!$K$3:$L$16,2,FALSE)))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IF(D124="X",0,IF(E124="X",0,VLOOKUP(E124,'48'!$K$3:$L$16,2,FALSE)))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IF(D125="X",0,IF(E125="X",0,VLOOKUP(E125,'48'!$K$3:$L$16,2,FALSE)))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IF(D126="X",0,IF(E126="X",0,VLOOKUP(E126,'48'!$K$3:$L$16,2,FALSE)))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IF(D127="X",0,IF(E127="X",0,VLOOKUP(E127,'48'!$K$3:$L$16,2,FALSE)))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IF(D128="X",0,IF(E128="X",0,VLOOKUP(E128,'48'!$K$3:$L$16,2,FALSE)))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IF(D129="X",0,IF(E129="X",0,VLOOKUP(E129,'48'!$K$3:$L$16,2,FALSE)))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IF(D130="X",0,IF(E130="X",0,VLOOKUP(E130,'48'!$K$3:$L$16,2,FALSE)))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IF(D131="X",0,IF(E131="X",0,VLOOKUP(E131,'48'!$K$3:$L$16,2,FALSE)))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IF(D132="X",0,IF(E132="X",0,VLOOKUP(E132,'48'!$K$3:$L$16,2,FALSE)))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IF(D133="X",0,IF(E133="X",0,VLOOKUP(E133,'48'!$K$3:$L$16,2,FALSE)))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IF(D134="X",0,IF(E134="X",0,VLOOKUP(E134,'48'!$K$3:$L$16,2,FALSE)))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IF(D135="X",0,IF(E135="X",0,VLOOKUP(E135,'48'!$K$3:$L$16,2,FALSE)))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IF(D136="X",0,IF(E136="X",0,VLOOKUP(E136,'48'!$K$3:$L$16,2,FALSE)))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IF(D137="X",0,IF(E137="X",0,VLOOKUP(E137,'48'!$K$3:$L$16,2,FALSE)))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IF(D138="X",0,IF(E138="X",0,VLOOKUP(E138,'48'!$K$3:$L$16,2,FALSE)))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IF(D139="X",0,IF(E139="X",0,VLOOKUP(E139,'48'!$K$3:$L$16,2,FALSE)))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IF(D140="X",0,IF(E140="X",0,VLOOKUP(E140,'48'!$K$3:$L$16,2,FALSE)))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IF(D141="X",0,IF(E141="X",0,VLOOKUP(E141,'48'!$K$3:$L$16,2,FALSE)))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IF(D142="X",0,IF(E142="X",0,VLOOKUP(E142,'48'!$K$3:$L$16,2,FALSE)))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IF(D143="X",0,IF(E143="X",0,VLOOKUP(E143,'48'!$K$3:$L$16,2,FALSE)))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IF(D144="X",0,IF(E144="X",0,VLOOKUP(E144,'48'!$K$3:$L$16,2,FALSE)))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IF(D145="X",0,IF(E145="X",0,VLOOKUP(E145,'48'!$K$3:$L$16,2,FALSE)))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IF(D146="X",0,IF(E146="X",0,VLOOKUP(E146,'48'!$K$3:$L$16,2,FALSE)))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IF(D147="X",0,IF(E147="X",0,VLOOKUP(E147,'48'!$K$3:$L$16,2,FALSE)))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IF(D148="X",0,IF(E148="X",0,VLOOKUP(E148,'48'!$K$3:$L$16,2,FALSE)))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IF(D149="X",0,IF(E149="X",0,VLOOKUP(E149,'48'!$K$3:$L$16,2,FALSE)))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IF(D150="X",0,IF(E150="X",0,VLOOKUP(E150,'48'!$K$3:$L$16,2,FALSE)))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IF(D151="X",0,IF(E151="X",0,VLOOKUP(E151,'48'!$K$3:$L$16,2,FALSE)))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IF(D152="X",0,IF(E152="X",0,VLOOKUP(E152,'48'!$K$3:$L$16,2,FALSE)))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IF(D153="X",0,IF(E153="X",0,VLOOKUP(E153,'48'!$K$3:$L$16,2,FALSE)))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IF(D154="X",0,IF(E154="X",0,VLOOKUP(E154,'48'!$K$3:$L$16,2,FALSE)))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IF(D155="X",0,IF(E155="X",0,VLOOKUP(E155,'48'!$K$3:$L$16,2,FALSE)))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IF(D156="X",0,IF(E156="X",0,VLOOKUP(E156,'48'!$K$3:$L$16,2,FALSE)))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IF(D157="X",0,IF(E157="X",0,VLOOKUP(E157,'48'!$K$3:$L$16,2,FALSE)))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IF(D158="X",0,IF(E158="X",0,VLOOKUP(E158,'48'!$K$3:$L$16,2,FALSE)))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IF(D159="X",0,IF(E159="X",0,VLOOKUP(E159,'48'!$K$3:$L$16,2,FALSE)))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IF(D160="X",0,IF(E160="X",0,VLOOKUP(E160,'48'!$K$3:$L$16,2,FALSE)))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IF(D161="X",0,IF(E161="X",0,VLOOKUP(E161,'48'!$K$3:$L$16,2,FALSE)))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IF(D162="X",0,IF(E162="X",0,VLOOKUP(E162,'48'!$K$3:$L$16,2,FALSE)))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IF(D163="X",0,IF(E163="X",0,VLOOKUP(E163,'48'!$K$3:$L$16,2,FALSE)))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IF(D164="X",0,IF(E164="X",0,VLOOKUP(E164,'48'!$K$3:$L$16,2,FALSE)))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IF(D165="X",0,IF(E165="X",0,VLOOKUP(E165,'48'!$K$3:$L$16,2,FALSE)))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IF(D166="X",0,IF(E166="X",0,VLOOKUP(E166,'48'!$K$3:$L$16,2,FALSE)))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IF(D167="X",0,IF(E167="X",0,VLOOKUP(E167,'48'!$K$3:$L$16,2,FALSE)))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IF(D168="X",0,IF(E168="X",0,VLOOKUP(E168,'48'!$K$3:$L$16,2,FALSE)))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IF(D169="X",0,IF(E169="X",0,VLOOKUP(E169,'48'!$K$3:$L$16,2,FALSE)))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IF(D170="X",0,IF(E170="X",0,VLOOKUP(E170,'48'!$K$3:$L$16,2,FALSE)))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IF(D171="X",0,IF(E171="X",0,VLOOKUP(E171,'48'!$K$3:$L$16,2,FALSE)))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IF(D172="X",0,IF(E172="X",0,VLOOKUP(E172,'48'!$K$3:$L$16,2,FALSE)))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IF(D173="X",0,IF(E173="X",0,VLOOKUP(E173,'48'!$K$3:$L$16,2,FALSE)))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IF(D174="X",0,IF(E174="X",0,VLOOKUP(E174,'48'!$K$3:$L$16,2,FALSE)))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IF(D175="X",0,IF(E175="X",0,VLOOKUP(E175,'48'!$K$3:$L$16,2,FALSE)))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IF(D176="X",0,IF(E176="X",0,VLOOKUP(E176,'48'!$K$3:$L$16,2,FALSE)))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IF(D177="X",0,IF(E177="X",0,VLOOKUP(E177,'48'!$K$3:$L$16,2,FALSE)))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IF(D178="X",0,IF(E178="X",0,VLOOKUP(E178,'48'!$K$3:$L$16,2,FALSE)))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IF(D179="X",0,IF(E179="X",0,VLOOKUP(E179,'48'!$K$3:$L$16,2,FALSE)))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IF(D180="X",0,IF(E180="X",0,VLOOKUP(E180,'48'!$K$3:$L$16,2,FALSE)))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IF(D181="X",0,IF(E181="X",0,VLOOKUP(E181,'48'!$K$3:$L$16,2,FALSE)))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IF(D182="X",0,IF(E182="X",0,VLOOKUP(E182,'48'!$K$3:$L$16,2,FALSE)))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IF(D183="X",0,IF(E183="X",0,VLOOKUP(E183,'48'!$K$3:$L$16,2,FALSE)))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IF(D184="X",0,IF(E184="X",0,VLOOKUP(E184,'48'!$K$3:$L$16,2,FALSE)))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IF(D185="X",0,IF(E185="X",0,VLOOKUP(E185,'48'!$K$3:$L$16,2,FALSE)))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IF(D186="X",0,IF(E186="X",0,VLOOKUP(E186,'48'!$K$3:$L$16,2,FALSE)))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IF(D187="X",0,IF(E187="X",0,VLOOKUP(E187,'48'!$K$3:$L$16,2,FALSE)))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IF(D188="X",0,IF(E188="X",0,VLOOKUP(E188,'48'!$K$3:$L$16,2,FALSE)))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IF(D189="X",0,IF(E189="X",0,VLOOKUP(E189,'48'!$K$3:$L$16,2,FALSE)))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IF(D190="X",0,IF(E190="X",0,VLOOKUP(E190,'48'!$K$3:$L$16,2,FALSE)))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IF(D191="X",0,IF(E191="X",0,VLOOKUP(E191,'48'!$K$3:$L$16,2,FALSE)))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IF(D192="X",0,IF(E192="X",0,VLOOKUP(E192,'48'!$K$3:$L$16,2,FALSE)))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IF(D193="X",0,IF(E193="X",0,VLOOKUP(E193,'48'!$K$3:$L$16,2,FALSE)))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IF(D194="X",0,IF(E194="X",0,VLOOKUP(E194,'48'!$K$3:$L$16,2,FALSE)))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IF(D195="X",0,IF(E195="X",0,VLOOKUP(E195,'48'!$K$3:$L$16,2,FALSE)))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IF(D196="X",0,IF(E196="X",0,VLOOKUP(E196,'48'!$K$3:$L$16,2,FALSE)))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IF(D197="X",0,IF(E197="X",0,VLOOKUP(E197,'48'!$K$3:$L$16,2,FALSE)))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IF(D198="X",0,IF(E198="X",0,VLOOKUP(E198,'48'!$K$3:$L$16,2,FALSE)))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IF(D199="X",0,IF(E199="X",0,VLOOKUP(E199,'48'!$K$3:$L$16,2,FALSE)))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IF(D200="X",0,IF(E200="X",0,VLOOKUP(E200,'48'!$K$3:$L$16,2,FALSE)))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IF(D201="X",0,IF(E201="X",0,VLOOKUP(E201,'48'!$K$3:$L$16,2,FALSE)))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IF(D202="X",0,IF(E202="X",0,VLOOKUP(E202,'48'!$K$3:$L$16,2,FALSE)))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IF(D203="X",0,IF(E203="X",0,VLOOKUP(E203,'48'!$K$3:$L$16,2,FALSE)))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IF(D204="X",0,IF(E204="X",0,VLOOKUP(E204,'48'!$K$3:$L$16,2,FALSE)))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IF(D205="X",0,IF(E205="X",0,VLOOKUP(E205,'48'!$K$3:$L$16,2,FALSE)))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IF(D206="X",0,IF(E206="X",0,VLOOKUP(E206,'48'!$K$3:$L$16,2,FALSE)))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IF(D207="X",0,IF(E207="X",0,VLOOKUP(E207,'48'!$K$3:$L$16,2,FALSE)))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IF(D208="X",0,IF(E208="X",0,VLOOKUP(E208,'48'!$K$3:$L$16,2,FALSE)))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IF(D209="X",0,IF(E209="X",0,VLOOKUP(E209,'48'!$K$3:$L$16,2,FALSE)))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IF(D210="X",0,IF(E210="X",0,VLOOKUP(E210,'48'!$K$3:$L$16,2,FALSE)))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IF(D211="X",0,IF(E211="X",0,VLOOKUP(E211,'48'!$K$3:$L$16,2,FALSE)))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IF(D212="X",0,IF(E212="X",0,VLOOKUP(E212,'48'!$K$3:$L$16,2,FALSE)))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IF(D213="X",0,IF(E213="X",0,VLOOKUP(E213,'48'!$K$3:$L$16,2,FALSE)))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IF(D214="X",0,IF(E214="X",0,VLOOKUP(E214,'48'!$K$3:$L$16,2,FALSE)))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IF(D215="X",0,IF(E215="X",0,VLOOKUP(E215,'48'!$K$3:$L$16,2,FALSE)))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IF(D216="X",0,IF(E216="X",0,VLOOKUP(E216,'48'!$K$3:$L$16,2,FALSE)))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IF(D217="X",0,IF(E217="X",0,VLOOKUP(E217,'48'!$K$3:$L$16,2,FALSE)))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IF(D218="X",0,IF(E218="X",0,VLOOKUP(E218,'48'!$K$3:$L$16,2,FALSE)))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IF(D219="X",0,IF(E219="X",0,VLOOKUP(E219,'48'!$K$3:$L$16,2,FALSE)))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IF(D220="X",0,IF(E220="X",0,VLOOKUP(E220,'48'!$K$3:$L$16,2,FALSE)))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IF(D221="X",0,IF(E221="X",0,VLOOKUP(E221,'48'!$K$3:$L$16,2,FALSE)))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IF(D222="X",0,IF(E222="X",0,VLOOKUP(E222,'48'!$K$3:$L$16,2,FALSE)))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IF(D223="X",0,IF(E223="X",0,VLOOKUP(E223,'48'!$K$3:$L$16,2,FALSE)))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IF(D224="X",0,IF(E224="X",0,VLOOKUP(E224,'48'!$K$3:$L$16,2,FALSE)))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IF(D225="X",0,IF(E225="X",0,VLOOKUP(E225,'48'!$K$3:$L$16,2,FALSE)))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IF(D226="X",0,IF(E226="X",0,VLOOKUP(E226,'48'!$K$3:$L$16,2,FALSE)))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IF(D227="X",0,IF(E227="X",0,VLOOKUP(E227,'48'!$K$3:$L$16,2,FALSE)))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IF(D228="X",0,IF(E228="X",0,VLOOKUP(E228,'48'!$K$3:$L$16,2,FALSE)))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IF(D229="X",0,IF(E229="X",0,VLOOKUP(E229,'48'!$K$3:$L$16,2,FALSE)))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IF(D230="X",0,IF(E230="X",0,VLOOKUP(E230,'48'!$K$3:$L$16,2,FALSE)))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IF(D231="X",0,IF(E231="X",0,VLOOKUP(E231,'48'!$K$3:$L$16,2,FALSE)))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IF(D232="X",0,IF(E232="X",0,VLOOKUP(E232,'48'!$K$3:$L$16,2,FALSE)))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IF(D233="X",0,IF(E233="X",0,VLOOKUP(E233,'48'!$K$3:$L$16,2,FALSE)))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IF(D234="X",0,IF(E234="X",0,VLOOKUP(E234,'48'!$K$3:$L$16,2,FALSE)))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IF(D235="X",0,IF(E235="X",0,VLOOKUP(E235,'48'!$K$3:$L$16,2,FALSE)))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IF(D236="X",0,IF(E236="X",0,VLOOKUP(E236,'48'!$K$3:$L$16,2,FALSE)))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IF(D237="X",0,IF(E237="X",0,VLOOKUP(E237,'48'!$K$3:$L$16,2,FALSE)))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IF(D238="X",0,IF(E238="X",0,VLOOKUP(E238,'48'!$K$3:$L$16,2,FALSE)))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IF(D239="X",0,IF(E239="X",0,VLOOKUP(E239,'48'!$K$3:$L$16,2,FALSE)))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IF(D240="X",0,IF(E240="X",0,VLOOKUP(E240,'48'!$K$3:$L$16,2,FALSE)))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IF(D241="X",0,IF(E241="X",0,VLOOKUP(E241,'48'!$K$3:$L$16,2,FALSE)))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IF(D242="X",0,IF(E242="X",0,VLOOKUP(E242,'48'!$K$3:$L$16,2,FALSE)))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IF(D243="X",0,IF(E243="X",0,VLOOKUP(E243,'48'!$K$3:$L$16,2,FALSE)))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IF(D244="X",0,IF(E244="X",0,VLOOKUP(E244,'48'!$K$3:$L$16,2,FALSE)))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IF(D245="X",0,IF(E245="X",0,VLOOKUP(E245,'48'!$K$3:$L$16,2,FALSE)))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IF(D246="X",0,IF(E246="X",0,VLOOKUP(E246,'48'!$K$3:$L$16,2,FALSE)))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IF(D247="X",0,IF(E247="X",0,VLOOKUP(E247,'48'!$K$3:$L$16,2,FALSE)))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IF(D248="X",0,IF(E248="X",0,VLOOKUP(E248,'48'!$K$3:$L$16,2,FALSE)))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IF(D249="X",0,IF(E249="X",0,VLOOKUP(E249,'48'!$K$3:$L$16,2,FALSE)))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IF(D250="X",0,IF(E250="X",0,VLOOKUP(E250,'48'!$K$3:$L$16,2,FALSE)))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IF(D251="X",0,IF(E251="X",0,VLOOKUP(E251,'48'!$K$3:$L$16,2,FALSE)))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IF(D252="X",0,IF(E252="X",0,VLOOKUP(E252,'48'!$K$3:$L$16,2,FALSE)))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IF(D253="X",0,IF(E253="X",0,VLOOKUP(E253,'48'!$K$3:$L$16,2,FALSE)))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IF(D254="X",0,IF(E254="X",0,VLOOKUP(E254,'48'!$K$3:$L$16,2,FALSE)))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IF(D255="X",0,IF(E255="X",0,VLOOKUP(E255,'48'!$K$3:$L$16,2,FALSE)))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IF(D256="X",0,IF(E256="X",0,VLOOKUP(E256,'48'!$K$3:$L$16,2,FALSE)))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IF(D257="X",0,IF(E257="X",0,VLOOKUP(E257,'48'!$K$3:$L$16,2,FALSE)))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IF(D258="X",0,IF(E258="X",0,VLOOKUP(E258,'48'!$K$3:$L$16,2,FALSE)))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IF(D259="X",0,IF(E259="X",0,VLOOKUP(E259,'48'!$K$3:$L$16,2,FALSE)))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IF(D260="X",0,IF(E260="X",0,VLOOKUP(E260,'48'!$K$3:$L$16,2,FALSE)))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IF(D261="X",0,IF(E261="X",0,VLOOKUP(E261,'48'!$K$3:$L$16,2,FALSE)))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IF(D262="X",0,IF(E262="X",0,VLOOKUP(E262,'48'!$K$3:$L$16,2,FALSE)))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IF(D263="X",0,IF(E263="X",0,VLOOKUP(E263,'48'!$K$3:$L$16,2,FALSE)))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IF(D264="X",0,IF(E264="X",0,VLOOKUP(E264,'48'!$K$3:$L$16,2,FALSE)))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IF(D265="X",0,IF(E265="X",0,VLOOKUP(E265,'48'!$K$3:$L$16,2,FALSE)))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IF(D266="X",0,IF(E266="X",0,VLOOKUP(E266,'48'!$K$3:$L$16,2,FALSE)))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IF(D267="X",0,IF(E267="X",0,VLOOKUP(E267,'48'!$K$3:$L$16,2,FALSE)))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IF(D268="X",0,IF(E268="X",0,VLOOKUP(E268,'48'!$K$3:$L$16,2,FALSE)))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IF(D269="X",0,IF(E269="X",0,VLOOKUP(E269,'48'!$K$3:$L$16,2,FALSE)))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IF(D270="X",0,IF(E270="X",0,VLOOKUP(E270,'48'!$K$3:$L$16,2,FALSE)))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IF(D271="X",0,IF(E271="X",0,VLOOKUP(E271,'48'!$K$3:$L$16,2,FALSE)))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IF(D272="X",0,IF(E272="X",0,VLOOKUP(E272,'48'!$K$3:$L$16,2,FALSE)))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IF(D273="X",0,IF(E273="X",0,VLOOKUP(E273,'48'!$K$3:$L$16,2,FALSE)))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IF(D274="X",0,IF(E274="X",0,VLOOKUP(E274,'48'!$K$3:$L$16,2,FALSE)))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IF(D275="X",0,IF(E275="X",0,VLOOKUP(E275,'48'!$K$3:$L$16,2,FALSE)))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IF(D276="X",0,IF(E276="X",0,VLOOKUP(E276,'48'!$K$3:$L$16,2,FALSE)))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IF(D277="X",0,IF(E277="X",0,VLOOKUP(E277,'48'!$K$3:$L$16,2,FALSE)))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IF(D278="X",0,IF(E278="X",0,VLOOKUP(E278,'48'!$K$3:$L$16,2,FALSE)))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IF(D279="X",0,IF(E279="X",0,VLOOKUP(E279,'48'!$K$3:$L$16,2,FALSE)))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IF(D280="X",0,IF(E280="X",0,VLOOKUP(E280,'48'!$K$3:$L$16,2,FALSE)))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IF(D281="X",0,IF(E281="X",0,VLOOKUP(E281,'48'!$K$3:$L$16,2,FALSE)))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IF(D282="X",0,IF(E282="X",0,VLOOKUP(E282,'48'!$K$3:$L$16,2,FALSE)))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IF(D283="X",0,IF(E283="X",0,VLOOKUP(E283,'48'!$K$3:$L$16,2,FALSE)))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IF(D284="X",0,IF(E284="X",0,VLOOKUP(E284,'48'!$K$3:$L$16,2,FALSE)))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IF(D285="X",0,IF(E285="X",0,VLOOKUP(E285,'48'!$K$3:$L$16,2,FALSE)))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IF(D286="X",0,IF(E286="X",0,VLOOKUP(E286,'48'!$K$3:$L$16,2,FALSE)))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IF(D287="X",0,IF(E287="X",0,VLOOKUP(E287,'48'!$K$3:$L$16,2,FALSE)))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IF(D288="X",0,IF(E288="X",0,VLOOKUP(E288,'48'!$K$3:$L$16,2,FALSE)))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IF(D289="X",0,IF(E289="X",0,VLOOKUP(E289,'48'!$K$3:$L$16,2,FALSE)))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IF(D290="X",0,IF(E290="X",0,VLOOKUP(E290,'48'!$K$3:$L$16,2,FALSE)))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IF(D291="X",0,IF(E291="X",0,VLOOKUP(E291,'48'!$K$3:$L$16,2,FALSE)))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IF(D292="X",0,IF(E292="X",0,VLOOKUP(E292,'48'!$K$3:$L$16,2,FALSE)))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IF(D293="X",0,IF(E293="X",0,VLOOKUP(E293,'48'!$K$3:$L$16,2,FALSE)))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IF(D294="X",0,IF(E294="X",0,VLOOKUP(E294,'48'!$K$3:$L$16,2,FALSE)))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IF(D295="X",0,IF(E295="X",0,VLOOKUP(E295,'48'!$K$3:$L$16,2,FALSE)))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IF(D296="X",0,IF(E296="X",0,VLOOKUP(E296,'48'!$K$3:$L$16,2,FALSE)))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IF(D297="X",0,IF(E297="X",0,VLOOKUP(E297,'48'!$K$3:$L$16,2,FALSE)))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IF(D298="X",0,IF(E298="X",0,VLOOKUP(E298,'48'!$K$3:$L$16,2,FALSE)))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IF(D299="X",0,IF(E299="X",0,VLOOKUP(E299,'48'!$K$3:$L$16,2,FALSE)))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IF(D300="X",0,IF(E300="X",0,VLOOKUP(E300,'48'!$K$3:$L$16,2,FALSE)))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IF(D301="X",0,IF(E301="X",0,VLOOKUP(E301,'48'!$K$3:$L$16,2,FALSE)))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IF(D302="X",0,IF(E302="X",0,VLOOKUP(E302,'48'!$K$3:$L$16,2,FALSE)))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IF(D303="X",0,IF(E303="X",0,VLOOKUP(E303,'48'!$K$3:$L$16,2,FALSE)))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IF(D304="X",0,IF(E304="X",0,VLOOKUP(E304,'48'!$K$3:$L$16,2,FALSE)))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IF(D305="X",0,IF(E305="X",0,VLOOKUP(E305,'48'!$K$3:$L$16,2,FALSE)))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IF(D306="X",0,IF(E306="X",0,VLOOKUP(E306,'48'!$K$3:$L$16,2,FALSE)))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IF(D307="X",0,IF(E307="X",0,VLOOKUP(E307,'48'!$K$3:$L$16,2,FALSE)))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IF(D308="X",0,IF(E308="X",0,VLOOKUP(E308,'48'!$K$3:$L$16,2,FALSE)))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IF(D309="X",0,IF(E309="X",0,VLOOKUP(E309,'48'!$K$3:$L$16,2,FALSE)))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IF(D310="X",0,IF(E310="X",0,VLOOKUP(E310,'48'!$K$3:$L$16,2,FALSE)))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IF(D311="X",0,IF(E311="X",0,VLOOKUP(E311,'48'!$K$3:$L$16,2,FALSE)))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IF(D312="X",0,IF(E312="X",0,VLOOKUP(E312,'48'!$K$3:$L$16,2,FALSE)))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IF(D313="X",0,IF(E313="X",0,VLOOKUP(E313,'48'!$K$3:$L$16,2,FALSE)))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IF(D314="X",0,IF(E314="X",0,VLOOKUP(E314,'48'!$K$3:$L$16,2,FALSE)))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IF(D315="X",0,IF(E315="X",0,VLOOKUP(E315,'48'!$K$3:$L$16,2,FALSE)))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IF(D316="X",0,IF(E316="X",0,VLOOKUP(E316,'48'!$K$3:$L$16,2,FALSE)))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IF(D317="X",0,IF(E317="X",0,VLOOKUP(E317,'48'!$K$3:$L$16,2,FALSE)))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IF(D318="X",0,IF(E318="X",0,VLOOKUP(E318,'48'!$K$3:$L$16,2,FALSE)))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IF(D319="X",0,IF(E319="X",0,VLOOKUP(E319,'48'!$K$3:$L$16,2,FALSE)))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IF(D320="X",0,IF(E320="X",0,VLOOKUP(E320,'48'!$K$3:$L$16,2,FALSE)))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IF(D321="X",0,IF(E321="X",0,VLOOKUP(E321,'48'!$K$3:$L$16,2,FALSE)))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IF(D322="X",0,IF(E322="X",0,VLOOKUP(E322,'48'!$K$3:$L$16,2,FALSE)))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IF(D323="X",0,IF(E323="X",0,VLOOKUP(E323,'48'!$K$3:$L$16,2,FALSE)))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IF(D324="X",0,IF(E324="X",0,VLOOKUP(E324,'48'!$K$3:$L$16,2,FALSE)))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IF(D325="X",0,IF(E325="X",0,VLOOKUP(E325,'48'!$K$3:$L$16,2,FALSE)))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IF(D326="X",0,IF(E326="X",0,VLOOKUP(E326,'48'!$K$3:$L$16,2,FALSE)))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IF(D327="X",0,IF(E327="X",0,VLOOKUP(E327,'48'!$K$3:$L$16,2,FALSE)))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IF(D328="X",0,IF(E328="X",0,VLOOKUP(E328,'48'!$K$3:$L$16,2,FALSE)))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IF(D329="X",0,IF(E329="X",0,VLOOKUP(E329,'48'!$K$3:$L$16,2,FALSE)))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IF(D330="X",0,IF(E330="X",0,VLOOKUP(E330,'48'!$K$3:$L$16,2,FALSE)))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IF(D331="X",0,IF(E331="X",0,VLOOKUP(E331,'48'!$K$3:$L$16,2,FALSE)))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IF(D332="X",0,IF(E332="X",0,VLOOKUP(E332,'48'!$K$3:$L$16,2,FALSE)))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IF(D333="X",0,IF(E333="X",0,VLOOKUP(E333,'48'!$K$3:$L$16,2,FALSE)))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IF(D334="X",0,IF(E334="X",0,VLOOKUP(E334,'48'!$K$3:$L$16,2,FALSE)))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IF(D335="X",0,IF(E335="X",0,VLOOKUP(E335,'48'!$K$3:$L$16,2,FALSE)))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IF(D336="X",0,IF(E336="X",0,VLOOKUP(E336,'48'!$K$3:$L$16,2,FALSE)))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IF(D337="X",0,IF(E337="X",0,VLOOKUP(E337,'48'!$K$3:$L$16,2,FALSE)))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IF(D338="X",0,IF(E338="X",0,VLOOKUP(E338,'48'!$K$3:$L$16,2,FALSE)))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IF(D339="X",0,IF(E339="X",0,VLOOKUP(E339,'48'!$K$3:$L$16,2,FALSE)))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IF(D340="X",0,IF(E340="X",0,VLOOKUP(E340,'48'!$K$3:$L$16,2,FALSE)))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IF(D341="X",0,IF(E341="X",0,VLOOKUP(E341,'48'!$K$3:$L$16,2,FALSE)))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IF(D342="X",0,IF(E342="X",0,VLOOKUP(E342,'48'!$K$3:$L$16,2,FALSE)))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IF(D343="X",0,IF(E343="X",0,VLOOKUP(E343,'48'!$K$3:$L$16,2,FALSE)))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IF(D344="X",0,IF(E344="X",0,VLOOKUP(E344,'48'!$K$3:$L$16,2,FALSE)))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IF(D345="X",0,IF(E345="X",0,VLOOKUP(E345,'48'!$K$3:$L$16,2,FALSE)))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IF(D346="X",0,IF(E346="X",0,VLOOKUP(E346,'48'!$K$3:$L$16,2,FALSE)))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IF(D347="X",0,IF(E347="X",0,VLOOKUP(E347,'48'!$K$3:$L$16,2,FALSE)))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IF(D348="X",0,IF(E348="X",0,VLOOKUP(E348,'48'!$K$3:$L$16,2,FALSE)))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IF(D349="X",0,IF(E349="X",0,VLOOKUP(E349,'48'!$K$3:$L$16,2,FALSE)))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IF(D350="X",0,IF(E350="X",0,VLOOKUP(E350,'48'!$K$3:$L$16,2,FALSE)))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IF(D351="X",0,IF(E351="X",0,VLOOKUP(E351,'48'!$K$3:$L$16,2,FALSE)))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IF(D352="X",0,IF(E352="X",0,VLOOKUP(E352,'48'!$K$3:$L$16,2,FALSE)))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IF(D353="X",0,IF(E353="X",0,VLOOKUP(E353,'48'!$K$3:$L$16,2,FALSE)))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IF(D354="X",0,IF(E354="X",0,VLOOKUP(E354,'48'!$K$3:$L$16,2,FALSE)))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IF(D355="X",0,IF(E355="X",0,VLOOKUP(E355,'48'!$K$3:$L$16,2,FALSE)))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IF(D356="X",0,IF(E356="X",0,VLOOKUP(E356,'48'!$K$3:$L$16,2,FALSE)))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IF(D357="X",0,IF(E357="X",0,VLOOKUP(E357,'48'!$K$3:$L$16,2,FALSE)))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IF(D358="X",0,IF(E358="X",0,VLOOKUP(E358,'48'!$K$3:$L$16,2,FALSE)))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IF(D359="X",0,IF(E359="X",0,VLOOKUP(E359,'48'!$K$3:$L$16,2,FALSE)))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IF(D360="X",0,IF(E360="X",0,VLOOKUP(E360,'48'!$K$3:$L$16,2,FALSE)))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IF(D361="X",0,IF(E361="X",0,VLOOKUP(E361,'48'!$K$3:$L$16,2,FALSE)))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IF(D362="X",0,IF(E362="X",0,VLOOKUP(E362,'48'!$K$3:$L$16,2,FALSE)))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IF(D363="X",0,IF(E363="X",0,VLOOKUP(E363,'48'!$K$3:$L$16,2,FALSE)))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IF(D364="X",0,IF(E364="X",0,VLOOKUP(E364,'48'!$K$3:$L$16,2,FALSE)))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IF(D365="X",0,IF(E365="X",0,VLOOKUP(E365,'48'!$K$3:$L$16,2,FALSE)))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IF(D366="X",0,IF(E366="X",0,VLOOKUP(E366,'48'!$K$3:$L$16,2,FALSE)))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IF(D367="X",0,IF(E367="X",0,VLOOKUP(E367,'48'!$K$3:$L$16,2,FALSE)))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IF(D368="X",0,IF(E368="X",0,VLOOKUP(E368,'48'!$K$3:$L$16,2,FALSE)))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IF(D369="X",0,IF(E369="X",0,VLOOKUP(E369,'48'!$K$3:$L$16,2,FALSE)))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IF(D370="X",0,IF(E370="X",0,VLOOKUP(E370,'48'!$K$3:$L$16,2,FALSE)))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IF(D371="X",0,IF(E371="X",0,VLOOKUP(E371,'48'!$K$3:$L$16,2,FALSE)))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IF(D372="X",0,IF(E372="X",0,VLOOKUP(E372,'48'!$K$3:$L$16,2,FALSE)))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IF(D373="X",0,IF(E373="X",0,VLOOKUP(E373,'48'!$K$3:$L$16,2,FALSE)))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IF(D374="X",0,IF(E374="X",0,VLOOKUP(E374,'48'!$K$3:$L$16,2,FALSE)))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IF(D375="X",0,IF(E375="X",0,VLOOKUP(E375,'48'!$K$3:$L$16,2,FALSE)))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IF(D376="X",0,IF(E376="X",0,VLOOKUP(E376,'48'!$K$3:$L$16,2,FALSE)))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IF(D377="X",0,IF(E377="X",0,VLOOKUP(E377,'48'!$K$3:$L$16,2,FALSE)))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IF(D378="X",0,IF(E378="X",0,VLOOKUP(E378,'48'!$K$3:$L$16,2,FALSE)))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IF(D379="X",0,IF(E379="X",0,VLOOKUP(E379,'48'!$K$3:$L$16,2,FALSE)))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IF(D380="X",0,IF(E380="X",0,VLOOKUP(E380,'48'!$K$3:$L$16,2,FALSE)))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IF(D381="X",0,IF(E381="X",0,VLOOKUP(E381,'48'!$K$3:$L$16,2,FALSE)))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IF(D382="X",0,IF(E382="X",0,VLOOKUP(E382,'48'!$K$3:$L$16,2,FALSE)))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IF(D383="X",0,IF(E383="X",0,VLOOKUP(E383,'48'!$K$3:$L$16,2,FALSE)))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IF(D384="X",0,IF(E384="X",0,VLOOKUP(E384,'48'!$K$3:$L$16,2,FALSE)))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IF(D385="X",0,IF(E385="X",0,VLOOKUP(E385,'48'!$K$3:$L$16,2,FALSE)))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IF(D386="X",0,IF(E386="X",0,VLOOKUP(E386,'48'!$K$3:$L$16,2,FALSE)))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IF(D387="X",0,IF(E387="X",0,VLOOKUP(E387,'48'!$K$3:$L$16,2,FALSE)))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IF(D388="X",0,IF(E388="X",0,VLOOKUP(E388,'48'!$K$3:$L$16,2,FALSE)))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IF(D389="X",0,IF(E389="X",0,VLOOKUP(E389,'48'!$K$3:$L$16,2,FALSE)))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IF(D390="X",0,IF(E390="X",0,VLOOKUP(E390,'48'!$K$3:$L$16,2,FALSE)))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IF(D391="X",0,IF(E391="X",0,VLOOKUP(E391,'48'!$K$3:$L$16,2,FALSE)))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IF(D392="X",0,IF(E392="X",0,VLOOKUP(E392,'48'!$K$3:$L$16,2,FALSE)))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IF(D393="X",0,IF(E393="X",0,VLOOKUP(E393,'48'!$K$3:$L$16,2,FALSE)))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IF(D394="X",0,IF(E394="X",0,VLOOKUP(E394,'48'!$K$3:$L$16,2,FALSE)))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IF(D395="X",0,IF(E395="X",0,VLOOKUP(E395,'48'!$K$3:$L$16,2,FALSE)))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IF(D396="X",0,IF(E396="X",0,VLOOKUP(E396,'48'!$K$3:$L$16,2,FALSE)))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IF(D397="X",0,IF(E397="X",0,VLOOKUP(E397,'48'!$K$3:$L$16,2,FALSE)))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IF(D398="X",0,IF(E398="X",0,VLOOKUP(E398,'48'!$K$3:$L$16,2,FALSE)))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IF(D399="X",0,IF(E399="X",0,VLOOKUP(E399,'48'!$K$3:$L$16,2,FALSE)))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IF(D400="X",0,IF(E400="X",0,VLOOKUP(E400,'48'!$K$3:$L$16,2,FALSE)))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IF(D401="X",0,IF(E401="X",0,VLOOKUP(E401,'48'!$K$3:$L$16,2,FALSE)))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IF(D402="X",0,IF(E402="X",0,VLOOKUP(E402,'48'!$K$3:$L$16,2,FALSE)))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IF(D403="X",0,IF(E403="X",0,VLOOKUP(E403,'48'!$K$3:$L$16,2,FALSE)))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IF(D404="X",0,IF(E404="X",0,VLOOKUP(E404,'48'!$K$3:$L$16,2,FALSE)))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IF(D405="X",0,IF(E405="X",0,VLOOKUP(E405,'48'!$K$3:$L$16,2,FALSE)))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IF(D406="X",0,IF(E406="X",0,VLOOKUP(E406,'48'!$K$3:$L$16,2,FALSE)))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IF(D407="X",0,IF(E407="X",0,VLOOKUP(E407,'48'!$K$3:$L$16,2,FALSE)))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IF(D408="X",0,IF(E408="X",0,VLOOKUP(E408,'48'!$K$3:$L$16,2,FALSE)))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IF(D409="X",0,IF(E409="X",0,VLOOKUP(E409,'48'!$K$3:$L$16,2,FALSE)))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IF(D410="X",0,IF(E410="X",0,VLOOKUP(E410,'48'!$K$3:$L$16,2,FALSE)))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IF(D411="X",0,IF(E411="X",0,VLOOKUP(E411,'48'!$K$3:$L$16,2,FALSE)))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IF(D412="X",0,IF(E412="X",0,VLOOKUP(E412,'48'!$K$3:$L$16,2,FALSE)))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IF(D413="X",0,IF(E413="X",0,VLOOKUP(E413,'48'!$K$3:$L$16,2,FALSE)))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IF(D414="X",0,IF(E414="X",0,VLOOKUP(E414,'48'!$K$3:$L$16,2,FALSE)))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IF(D415="X",0,IF(E415="X",0,VLOOKUP(E415,'48'!$K$3:$L$16,2,FALSE)))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IF(D416="X",0,IF(E416="X",0,VLOOKUP(E416,'48'!$K$3:$L$16,2,FALSE)))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IF(D417="X",0,IF(E417="X",0,VLOOKUP(E417,'48'!$K$3:$L$16,2,FALSE)))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IF(D418="X",0,IF(E418="X",0,VLOOKUP(E418,'48'!$K$3:$L$16,2,FALSE)))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IF(D419="X",0,IF(E419="X",0,VLOOKUP(E419,'48'!$K$3:$L$16,2,FALSE)))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IF(D420="X",0,IF(E420="X",0,VLOOKUP(E420,'48'!$K$3:$L$16,2,FALSE)))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IF(D421="X",0,IF(E421="X",0,VLOOKUP(E421,'48'!$K$3:$L$16,2,FALSE)))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IF(D422="X",0,IF(E422="X",0,VLOOKUP(E422,'48'!$K$3:$L$16,2,FALSE)))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IF(D423="X",0,IF(E423="X",0,VLOOKUP(E423,'48'!$K$3:$L$16,2,FALSE)))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IF(D424="X",0,IF(E424="X",0,VLOOKUP(E424,'48'!$K$3:$L$16,2,FALSE)))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IF(D425="X",0,IF(E425="X",0,VLOOKUP(E425,'48'!$K$3:$L$16,2,FALSE)))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IF(D426="X",0,IF(E426="X",0,VLOOKUP(E426,'48'!$K$3:$L$16,2,FALSE)))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IF(D427="X",0,IF(E427="X",0,VLOOKUP(E427,'48'!$K$3:$L$16,2,FALSE)))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IF(D428="X",0,IF(E428="X",0,VLOOKUP(E428,'48'!$K$3:$L$16,2,FALSE)))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IF(D429="X",0,IF(E429="X",0,VLOOKUP(E429,'48'!$K$3:$L$16,2,FALSE)))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IF(D430="X",0,IF(E430="X",0,VLOOKUP(E430,'48'!$K$3:$L$16,2,FALSE)))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IF(D431="X",0,IF(E431="X",0,VLOOKUP(E431,'48'!$K$3:$L$16,2,FALSE)))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IF(D432="X",0,IF(E432="X",0,VLOOKUP(E432,'48'!$K$3:$L$16,2,FALSE)))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IF(D433="X",0,IF(E433="X",0,VLOOKUP(E433,'48'!$K$3:$L$16,2,FALSE)))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IF(D434="X",0,IF(E434="X",0,VLOOKUP(E434,'48'!$K$3:$L$16,2,FALSE)))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IF(D435="X",0,IF(E435="X",0,VLOOKUP(E435,'48'!$K$3:$L$16,2,FALSE)))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IF(D436="X",0,IF(E436="X",0,VLOOKUP(E436,'48'!$K$3:$L$16,2,FALSE)))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IF(D437="X",0,IF(E437="X",0,VLOOKUP(E437,'48'!$K$3:$L$16,2,FALSE)))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IF(D438="X",0,IF(E438="X",0,VLOOKUP(E438,'48'!$K$3:$L$16,2,FALSE)))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IF(D439="X",0,IF(E439="X",0,VLOOKUP(E439,'48'!$K$3:$L$16,2,FALSE)))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IF(D440="X",0,IF(E440="X",0,VLOOKUP(E440,'48'!$K$3:$L$16,2,FALSE)))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IF(D441="X",0,IF(E441="X",0,VLOOKUP(E441,'48'!$K$3:$L$16,2,FALSE)))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IF(D442="X",0,IF(E442="X",0,VLOOKUP(E442,'48'!$K$3:$L$16,2,FALSE)))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IF(D443="X",0,IF(E443="X",0,VLOOKUP(E443,'48'!$K$3:$L$16,2,FALSE)))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IF(D444="X",0,IF(E444="X",0,VLOOKUP(E444,'48'!$K$3:$L$16,2,FALSE)))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IF(D445="X",0,IF(E445="X",0,VLOOKUP(E445,'48'!$K$3:$L$16,2,FALSE)))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IF(D446="X",0,IF(E446="X",0,VLOOKUP(E446,'48'!$K$3:$L$16,2,FALSE)))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IF(D447="X",0,IF(E447="X",0,VLOOKUP(E447,'48'!$K$3:$L$16,2,FALSE)))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IF(D448="X",0,IF(E448="X",0,VLOOKUP(E448,'48'!$K$3:$L$16,2,FALSE)))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IF(D449="X",0,IF(E449="X",0,VLOOKUP(E449,'48'!$K$3:$L$16,2,FALSE)))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IF(D450="X",0,IF(E450="X",0,VLOOKUP(E450,'48'!$K$3:$L$16,2,FALSE)))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IF(D451="X",0,IF(E451="X",0,VLOOKUP(E451,'48'!$K$3:$L$16,2,FALSE)))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IF(D452="X",0,IF(E452="X",0,VLOOKUP(E452,'48'!$K$3:$L$16,2,FALSE)))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IF(D453="X",0,IF(E453="X",0,VLOOKUP(E453,'48'!$K$3:$L$16,2,FALSE)))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IF(D454="X",0,IF(E454="X",0,VLOOKUP(E454,'48'!$K$3:$L$16,2,FALSE)))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IF(D455="X",0,IF(E455="X",0,VLOOKUP(E455,'48'!$K$3:$L$16,2,FALSE)))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IF(D456="X",0,IF(E456="X",0,VLOOKUP(E456,'48'!$K$3:$L$16,2,FALSE)))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IF(D457="X",0,IF(E457="X",0,VLOOKUP(E457,'48'!$K$3:$L$16,2,FALSE)))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IF(D458="X",0,IF(E458="X",0,VLOOKUP(E458,'48'!$K$3:$L$16,2,FALSE)))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IF(D459="X",0,IF(E459="X",0,VLOOKUP(E459,'48'!$K$3:$L$16,2,FALSE)))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IF(D460="X",0,IF(E460="X",0,VLOOKUP(E460,'48'!$K$3:$L$16,2,FALSE)))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IF(D461="X",0,IF(E461="X",0,VLOOKUP(E461,'48'!$K$3:$L$16,2,FALSE)))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IF(D462="X",0,IF(E462="X",0,VLOOKUP(E462,'48'!$K$3:$L$16,2,FALSE)))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IF(D463="X",0,IF(E463="X",0,VLOOKUP(E463,'48'!$K$3:$L$16,2,FALSE)))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IF(D464="X",0,IF(E464="X",0,VLOOKUP(E464,'48'!$K$3:$L$16,2,FALSE)))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IF(D465="X",0,IF(E465="X",0,VLOOKUP(E465,'48'!$K$3:$L$16,2,FALSE)))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IF(D466="X",0,IF(E466="X",0,VLOOKUP(E466,'48'!$K$3:$L$16,2,FALSE)))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IF(D467="X",0,IF(E467="X",0,VLOOKUP(E467,'48'!$K$3:$L$16,2,FALSE)))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IF(D468="X",0,IF(E468="X",0,VLOOKUP(E468,'48'!$K$3:$L$16,2,FALSE)))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IF(D469="X",0,IF(E469="X",0,VLOOKUP(E469,'48'!$K$3:$L$16,2,FALSE)))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IF(D470="X",0,IF(E470="X",0,VLOOKUP(E470,'48'!$K$3:$L$16,2,FALSE)))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IF(D471="X",0,IF(E471="X",0,VLOOKUP(E471,'48'!$K$3:$L$16,2,FALSE)))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IF(D472="X",0,IF(E472="X",0,VLOOKUP(E472,'48'!$K$3:$L$16,2,FALSE)))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IF(D473="X",0,IF(E473="X",0,VLOOKUP(E473,'48'!$K$3:$L$16,2,FALSE)))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IF(D474="X",0,IF(E474="X",0,VLOOKUP(E474,'48'!$K$3:$L$16,2,FALSE)))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IF(D475="X",0,IF(E475="X",0,VLOOKUP(E475,'48'!$K$3:$L$16,2,FALSE)))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IF(D476="X",0,IF(E476="X",0,VLOOKUP(E476,'48'!$K$3:$L$16,2,FALSE)))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IF(D477="X",0,IF(E477="X",0,VLOOKUP(E477,'48'!$K$3:$L$16,2,FALSE)))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IF(D478="X",0,IF(E478="X",0,VLOOKUP(E478,'48'!$K$3:$L$16,2,FALSE)))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IF(D479="X",0,IF(E479="X",0,VLOOKUP(E479,'48'!$K$3:$L$16,2,FALSE)))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IF(D480="X",0,IF(E480="X",0,VLOOKUP(E480,'48'!$K$3:$L$16,2,FALSE)))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IF(D481="X",0,IF(E481="X",0,VLOOKUP(E481,'48'!$K$3:$L$16,2,FALSE)))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IF(D482="X",0,IF(E482="X",0,VLOOKUP(E482,'48'!$K$3:$L$16,2,FALSE)))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IF(D483="X",0,IF(E483="X",0,VLOOKUP(E483,'48'!$K$3:$L$16,2,FALSE)))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IF(D484="X",0,IF(E484="X",0,VLOOKUP(E484,'48'!$K$3:$L$16,2,FALSE)))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IF(D485="X",0,IF(E485="X",0,VLOOKUP(E485,'48'!$K$3:$L$16,2,FALSE)))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IF(D486="X",0,IF(E486="X",0,VLOOKUP(E486,'48'!$K$3:$L$16,2,FALSE)))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IF(D487="X",0,IF(E487="X",0,VLOOKUP(E487,'48'!$K$3:$L$16,2,FALSE)))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IF(D488="X",0,IF(E488="X",0,VLOOKUP(E488,'48'!$K$3:$L$16,2,FALSE)))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IF(D489="X",0,IF(E489="X",0,VLOOKUP(E489,'48'!$K$3:$L$16,2,FALSE)))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IF(D490="X",0,IF(E490="X",0,VLOOKUP(E490,'48'!$K$3:$L$16,2,FALSE)))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IF(D491="X",0,IF(E491="X",0,VLOOKUP(E491,'48'!$K$3:$L$16,2,FALSE)))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IF(D492="X",0,IF(E492="X",0,VLOOKUP(E492,'48'!$K$3:$L$16,2,FALSE)))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IF(D493="X",0,IF(E493="X",0,VLOOKUP(E493,'48'!$K$3:$L$16,2,FALSE)))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IF(D494="X",0,IF(E494="X",0,VLOOKUP(E494,'48'!$K$3:$L$16,2,FALSE)))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IF('48'!K3="", "Vrije categorie",'48'!K3)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IF('48'!K4="", "Vrije categorie",'48'!K4)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IF('48'!K5="", "Vrije categorie",'48'!K5)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IF('48'!K6="", "Vrije categorie",'48'!K6)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IF('48'!K7="", "Vrije categorie",'48'!K7)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IF('48'!K8="", "Vrije categorie",'48'!K8)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IF('48'!K9="", "Vrije categorie",'48'!K9)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IF('48'!K10="", "Vrije categorie",'48'!K10)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IF('48'!K11="", "Vrije categorie",'48'!K11)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IF('48'!K12="", "Vrije categorie",'48'!K12)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IF('48'!K13="", "Vrije categorie",'48'!K13)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IF('48'!K14="", "Vrije categorie",'48'!K14)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IF('48'!K15="", "Vrije categorie",'48'!K15)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n/esY4rF70HPOZNWZkNTn4qvUd+BQVnnfoIRVLo8ZnERJo+BzLIYjcL8uVg4KoDcGdoe0lKzpR4HjdhEIuwOIw==" saltValue="wgpcO5ymKCx0o1JrPogpy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49,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'49a'!P499/M3</f>
        <v>#N/A</v>
      </c>
    </row>
    <row r="4" spans="1:14">
      <c r="A4" s="19" t="s">
        <v>190</v>
      </c>
      <c r="B4" s="384" t="str">
        <f>VLOOKUP(H5,Kwaliteitsinspecties!A5:E54,3)</f>
        <v>Complex 49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'49a'!P500/M4</f>
        <v>#N/A</v>
      </c>
    </row>
    <row r="5" spans="1:14">
      <c r="A5" s="20" t="s">
        <v>192</v>
      </c>
      <c r="B5" s="385" t="str">
        <f>VLOOKUP(H5,Kwaliteitsinspecties!A5:E54,4)</f>
        <v>Complex 49</v>
      </c>
      <c r="C5" s="385"/>
      <c r="D5" s="385"/>
      <c r="E5" s="385"/>
      <c r="F5" s="399" t="s">
        <v>193</v>
      </c>
      <c r="G5" s="399"/>
      <c r="H5" s="16">
        <f>Kwaliteitsinspecties!A53</f>
        <v>49</v>
      </c>
      <c r="K5" s="37" t="s">
        <v>194</v>
      </c>
      <c r="L5" s="49"/>
      <c r="M5" s="184"/>
      <c r="N5" s="88" t="e">
        <f>'49a'!P501/M5</f>
        <v>#N/A</v>
      </c>
    </row>
    <row r="6" spans="1:14">
      <c r="A6" s="21" t="s">
        <v>195</v>
      </c>
      <c r="B6" s="386" t="str">
        <f>VLOOKUP(H5,Kwaliteitsinspecties!A5:E54,5)</f>
        <v>Complex 49</v>
      </c>
      <c r="C6" s="386"/>
      <c r="D6" s="386"/>
      <c r="E6" s="386"/>
      <c r="F6" s="400" t="s">
        <v>196</v>
      </c>
      <c r="G6" s="400"/>
      <c r="H6" s="17" t="str">
        <f>CONCATENATE(H5,"a")</f>
        <v>49a</v>
      </c>
      <c r="K6" s="37" t="s">
        <v>197</v>
      </c>
      <c r="L6" s="49"/>
      <c r="M6" s="184"/>
      <c r="N6" s="88" t="e">
        <f>'49a'!P502/M6</f>
        <v>#N/A</v>
      </c>
    </row>
    <row r="7" spans="1:14">
      <c r="K7" s="37" t="s">
        <v>198</v>
      </c>
      <c r="L7" s="49"/>
      <c r="M7" s="184"/>
      <c r="N7" s="88" t="e">
        <f>'49a'!P503/M7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'49a'!P504/M8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'49a'!P505/M9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'49a'!P506/M10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'49a'!P507/M11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'49a'!P508/M12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'49a'!N512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'49a'!P509/M13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'49a'!P512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'49a'!G512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'49a'!F512-E27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'49a'!S495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'49a'!R495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'49a'!T495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'49a'!U495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'49a'!V495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'49a'!W495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'49a'!N505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y/Q8VpJ2ioSleC9VuzP9Whu6paheMdo2/yGGrpuMBsJbAYv/BcOAz/O8CY8elIchfpmX3Y5bhf0ht1euSAf8tg==" saltValue="Nyq/PM74PL4bV0zCrwCXS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'49'!H5</f>
        <v>49</v>
      </c>
      <c r="B1" s="401" t="s">
        <v>190</v>
      </c>
      <c r="C1" s="402"/>
      <c r="D1" s="403" t="str">
        <f>VLOOKUP(A1,Kwaliteitsinspecties!A5:J54,3)</f>
        <v>Complex 49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49 te Complex 49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IF(D4="X",0,IF(E4="X",0,VLOOKUP(E4,'49'!$K$3:$L$16,2,FALSE)))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IF(D5="X",0,IF(E5="X",0,VLOOKUP(E5,'49'!$K$3:$L$16,2,FALSE)))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IF(D6="X",0,IF(E6="X",0,VLOOKUP(E6,'49'!$K$3:$L$16,2,FALSE)))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IF(D7="X",0,IF(E7="X",0,VLOOKUP(E7,'49'!$K$3:$L$16,2,FALSE)))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IF(D8="X",0,IF(E8="X",0,VLOOKUP(E8,'49'!$K$3:$L$16,2,FALSE)))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IF(D9="X",0,IF(E9="X",0,VLOOKUP(E9,'49'!$K$3:$L$16,2,FALSE)))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IF(D10="X",0,IF(E10="X",0,VLOOKUP(E10,'49'!$K$3:$L$16,2,FALSE)))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IF(D11="X",0,IF(E11="X",0,VLOOKUP(E11,'49'!$K$3:$L$16,2,FALSE)))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IF(D12="X",0,IF(E12="X",0,VLOOKUP(E12,'49'!$K$3:$L$16,2,FALSE)))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IF(D13="X",0,IF(E13="X",0,VLOOKUP(E13,'49'!$K$3:$L$16,2,FALSE)))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IF(D14="X",0,IF(E14="X",0,VLOOKUP(E14,'49'!$K$3:$L$16,2,FALSE)))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IF(D15="X",0,IF(E15="X",0,VLOOKUP(E15,'49'!$K$3:$L$16,2,FALSE)))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IF(D16="X",0,IF(E16="X",0,VLOOKUP(E16,'49'!$K$3:$L$16,2,FALSE)))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IF(D17="X",0,IF(E17="X",0,VLOOKUP(E17,'49'!$K$3:$L$16,2,FALSE)))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IF(D18="X",0,IF(E18="X",0,VLOOKUP(E18,'49'!$K$3:$L$16,2,FALSE)))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IF(D19="X",0,IF(E19="X",0,VLOOKUP(E19,'49'!$K$3:$L$16,2,FALSE)))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IF(D20="X",0,IF(E20="X",0,VLOOKUP(E20,'49'!$K$3:$L$16,2,FALSE)))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IF(D21="X",0,IF(E21="X",0,VLOOKUP(E21,'49'!$K$3:$L$16,2,FALSE)))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IF(D22="X",0,IF(E22="X",0,VLOOKUP(E22,'49'!$K$3:$L$16,2,FALSE)))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IF(D23="X",0,IF(E23="X",0,VLOOKUP(E23,'49'!$K$3:$L$16,2,FALSE)))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IF(D24="X",0,IF(E24="X",0,VLOOKUP(E24,'49'!$K$3:$L$16,2,FALSE)))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IF(D25="X",0,IF(E25="X",0,VLOOKUP(E25,'49'!$K$3:$L$16,2,FALSE)))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IF(D26="X",0,IF(E26="X",0,VLOOKUP(E26,'49'!$K$3:$L$16,2,FALSE)))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IF(D27="X",0,IF(E27="X",0,VLOOKUP(E27,'49'!$K$3:$L$16,2,FALSE)))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IF(D28="X",0,IF(E28="X",0,VLOOKUP(E28,'49'!$K$3:$L$16,2,FALSE)))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IF(D29="X",0,IF(E29="X",0,VLOOKUP(E29,'49'!$K$3:$L$16,2,FALSE)))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IF(D30="X",0,IF(E30="X",0,VLOOKUP(E30,'49'!$K$3:$L$16,2,FALSE)))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IF(D31="X",0,IF(E31="X",0,VLOOKUP(E31,'49'!$K$3:$L$16,2,FALSE)))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IF(D32="X",0,IF(E32="X",0,VLOOKUP(E32,'49'!$K$3:$L$16,2,FALSE)))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IF(D33="X",0,IF(E33="X",0,VLOOKUP(E33,'49'!$K$3:$L$16,2,FALSE)))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IF(D34="X",0,IF(E34="X",0,VLOOKUP(E34,'49'!$K$3:$L$16,2,FALSE)))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IF(D35="X",0,IF(E35="X",0,VLOOKUP(E35,'49'!$K$3:$L$16,2,FALSE)))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IF(D36="X",0,IF(E36="X",0,VLOOKUP(E36,'49'!$K$3:$L$16,2,FALSE)))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IF(D37="X",0,IF(E37="X",0,VLOOKUP(E37,'49'!$K$3:$L$16,2,FALSE)))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IF(D38="X",0,IF(E38="X",0,VLOOKUP(E38,'49'!$K$3:$L$16,2,FALSE)))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IF(D39="X",0,IF(E39="X",0,VLOOKUP(E39,'49'!$K$3:$L$16,2,FALSE)))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IF(D40="X",0,IF(E40="X",0,VLOOKUP(E40,'49'!$K$3:$L$16,2,FALSE)))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IF(D41="X",0,IF(E41="X",0,VLOOKUP(E41,'49'!$K$3:$L$16,2,FALSE)))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IF(D42="X",0,IF(E42="X",0,VLOOKUP(E42,'49'!$K$3:$L$16,2,FALSE)))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IF(D43="X",0,IF(E43="X",0,VLOOKUP(E43,'49'!$K$3:$L$16,2,FALSE)))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IF(D44="X",0,IF(E44="X",0,VLOOKUP(E44,'49'!$K$3:$L$16,2,FALSE)))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IF(D45="X",0,IF(E45="X",0,VLOOKUP(E45,'49'!$K$3:$L$16,2,FALSE)))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IF(D46="X",0,IF(E46="X",0,VLOOKUP(E46,'49'!$K$3:$L$16,2,FALSE)))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IF(D47="X",0,IF(E47="X",0,VLOOKUP(E47,'49'!$K$3:$L$16,2,FALSE)))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IF(D48="X",0,IF(E48="X",0,VLOOKUP(E48,'49'!$K$3:$L$16,2,FALSE)))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IF(D49="X",0,IF(E49="X",0,VLOOKUP(E49,'49'!$K$3:$L$16,2,FALSE)))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IF(D50="X",0,IF(E50="X",0,VLOOKUP(E50,'49'!$K$3:$L$16,2,FALSE)))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IF(D51="X",0,IF(E51="X",0,VLOOKUP(E51,'49'!$K$3:$L$16,2,FALSE)))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IF(D52="X",0,IF(E52="X",0,VLOOKUP(E52,'49'!$K$3:$L$16,2,FALSE)))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IF(D53="X",0,IF(E53="X",0,VLOOKUP(E53,'49'!$K$3:$L$16,2,FALSE)))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IF(D54="X",0,IF(E54="X",0,VLOOKUP(E54,'49'!$K$3:$L$16,2,FALSE)))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IF(D55="X",0,IF(E55="X",0,VLOOKUP(E55,'49'!$K$3:$L$16,2,FALSE)))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IF(D56="X",0,IF(E56="X",0,VLOOKUP(E56,'49'!$K$3:$L$16,2,FALSE)))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IF(D57="X",0,IF(E57="X",0,VLOOKUP(E57,'49'!$K$3:$L$16,2,FALSE)))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IF(D58="X",0,IF(E58="X",0,VLOOKUP(E58,'49'!$K$3:$L$16,2,FALSE)))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IF(D59="X",0,IF(E59="X",0,VLOOKUP(E59,'49'!$K$3:$L$16,2,FALSE)))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IF(D60="X",0,IF(E60="X",0,VLOOKUP(E60,'49'!$K$3:$L$16,2,FALSE)))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IF(D61="X",0,IF(E61="X",0,VLOOKUP(E61,'49'!$K$3:$L$16,2,FALSE)))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IF(D62="X",0,IF(E62="X",0,VLOOKUP(E62,'49'!$K$3:$L$16,2,FALSE)))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IF(D63="X",0,IF(E63="X",0,VLOOKUP(E63,'49'!$K$3:$L$16,2,FALSE)))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IF(D64="X",0,IF(E64="X",0,VLOOKUP(E64,'49'!$K$3:$L$16,2,FALSE)))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IF(D65="X",0,IF(E65="X",0,VLOOKUP(E65,'49'!$K$3:$L$16,2,FALSE)))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IF(D66="X",0,IF(E66="X",0,VLOOKUP(E66,'49'!$K$3:$L$16,2,FALSE)))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IF(D67="X",0,IF(E67="X",0,VLOOKUP(E67,'49'!$K$3:$L$16,2,FALSE)))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IF(D68="X",0,IF(E68="X",0,VLOOKUP(E68,'49'!$K$3:$L$16,2,FALSE)))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IF(D69="X",0,IF(E69="X",0,VLOOKUP(E69,'49'!$K$3:$L$16,2,FALSE)))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IF(D70="X",0,IF(E70="X",0,VLOOKUP(E70,'49'!$K$3:$L$16,2,FALSE)))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IF(D71="X",0,IF(E71="X",0,VLOOKUP(E71,'49'!$K$3:$L$16,2,FALSE)))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IF(D72="X",0,IF(E72="X",0,VLOOKUP(E72,'49'!$K$3:$L$16,2,FALSE)))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IF(D73="X",0,IF(E73="X",0,VLOOKUP(E73,'49'!$K$3:$L$16,2,FALSE)))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IF(D74="X",0,IF(E74="X",0,VLOOKUP(E74,'49'!$K$3:$L$16,2,FALSE)))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IF(D75="X",0,IF(E75="X",0,VLOOKUP(E75,'49'!$K$3:$L$16,2,FALSE)))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IF(D76="X",0,IF(E76="X",0,VLOOKUP(E76,'49'!$K$3:$L$16,2,FALSE)))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IF(D77="X",0,IF(E77="X",0,VLOOKUP(E77,'49'!$K$3:$L$16,2,FALSE)))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IF(D78="X",0,IF(E78="X",0,VLOOKUP(E78,'49'!$K$3:$L$16,2,FALSE)))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IF(D79="X",0,IF(E79="X",0,VLOOKUP(E79,'49'!$K$3:$L$16,2,FALSE)))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IF(D80="X",0,IF(E80="X",0,VLOOKUP(E80,'49'!$K$3:$L$16,2,FALSE)))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IF(D81="X",0,IF(E81="X",0,VLOOKUP(E81,'49'!$K$3:$L$16,2,FALSE)))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IF(D82="X",0,IF(E82="X",0,VLOOKUP(E82,'49'!$K$3:$L$16,2,FALSE)))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IF(D83="X",0,IF(E83="X",0,VLOOKUP(E83,'49'!$K$3:$L$16,2,FALSE)))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IF(D84="X",0,IF(E84="X",0,VLOOKUP(E84,'49'!$K$3:$L$16,2,FALSE)))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IF(D85="X",0,IF(E85="X",0,VLOOKUP(E85,'49'!$K$3:$L$16,2,FALSE)))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IF(D86="X",0,IF(E86="X",0,VLOOKUP(E86,'49'!$K$3:$L$16,2,FALSE)))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IF(D87="X",0,IF(E87="X",0,VLOOKUP(E87,'49'!$K$3:$L$16,2,FALSE)))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IF(D88="X",0,IF(E88="X",0,VLOOKUP(E88,'49'!$K$3:$L$16,2,FALSE)))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IF(D89="X",0,IF(E89="X",0,VLOOKUP(E89,'49'!$K$3:$L$16,2,FALSE)))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IF(D90="X",0,IF(E90="X",0,VLOOKUP(E90,'49'!$K$3:$L$16,2,FALSE)))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IF(D91="X",0,IF(E91="X",0,VLOOKUP(E91,'49'!$K$3:$L$16,2,FALSE)))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IF(D92="X",0,IF(E92="X",0,VLOOKUP(E92,'49'!$K$3:$L$16,2,FALSE)))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IF(D93="X",0,IF(E93="X",0,VLOOKUP(E93,'49'!$K$3:$L$16,2,FALSE)))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IF(D94="X",0,IF(E94="X",0,VLOOKUP(E94,'49'!$K$3:$L$16,2,FALSE)))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IF(D95="X",0,IF(E95="X",0,VLOOKUP(E95,'49'!$K$3:$L$16,2,FALSE)))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IF(D96="X",0,IF(E96="X",0,VLOOKUP(E96,'49'!$K$3:$L$16,2,FALSE)))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IF(D97="X",0,IF(E97="X",0,VLOOKUP(E97,'49'!$K$3:$L$16,2,FALSE)))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IF(D98="X",0,IF(E98="X",0,VLOOKUP(E98,'49'!$K$3:$L$16,2,FALSE)))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IF(D99="X",0,IF(E99="X",0,VLOOKUP(E99,'49'!$K$3:$L$16,2,FALSE)))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IF(D100="X",0,IF(E100="X",0,VLOOKUP(E100,'49'!$K$3:$L$16,2,FALSE)))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IF(D101="X",0,IF(E101="X",0,VLOOKUP(E101,'49'!$K$3:$L$16,2,FALSE)))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IF(D102="X",0,IF(E102="X",0,VLOOKUP(E102,'49'!$K$3:$L$16,2,FALSE)))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IF(D103="X",0,IF(E103="X",0,VLOOKUP(E103,'49'!$K$3:$L$16,2,FALSE)))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IF(D104="X",0,IF(E104="X",0,VLOOKUP(E104,'49'!$K$3:$L$16,2,FALSE)))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IF(D105="X",0,IF(E105="X",0,VLOOKUP(E105,'49'!$K$3:$L$16,2,FALSE)))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IF(D106="X",0,IF(E106="X",0,VLOOKUP(E106,'49'!$K$3:$L$16,2,FALSE)))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IF(D107="X",0,IF(E107="X",0,VLOOKUP(E107,'49'!$K$3:$L$16,2,FALSE)))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IF(D108="X",0,IF(E108="X",0,VLOOKUP(E108,'49'!$K$3:$L$16,2,FALSE)))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IF(D109="X",0,IF(E109="X",0,VLOOKUP(E109,'49'!$K$3:$L$16,2,FALSE)))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IF(D110="X",0,IF(E110="X",0,VLOOKUP(E110,'49'!$K$3:$L$16,2,FALSE)))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IF(D111="X",0,IF(E111="X",0,VLOOKUP(E111,'49'!$K$3:$L$16,2,FALSE)))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IF(D112="X",0,IF(E112="X",0,VLOOKUP(E112,'49'!$K$3:$L$16,2,FALSE)))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IF(D113="X",0,IF(E113="X",0,VLOOKUP(E113,'49'!$K$3:$L$16,2,FALSE)))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IF(D114="X",0,IF(E114="X",0,VLOOKUP(E114,'49'!$K$3:$L$16,2,FALSE)))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IF(D115="X",0,IF(E115="X",0,VLOOKUP(E115,'49'!$K$3:$L$16,2,FALSE)))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IF(D116="X",0,IF(E116="X",0,VLOOKUP(E116,'49'!$K$3:$L$16,2,FALSE)))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IF(D117="X",0,IF(E117="X",0,VLOOKUP(E117,'49'!$K$3:$L$16,2,FALSE)))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IF(D118="X",0,IF(E118="X",0,VLOOKUP(E118,'49'!$K$3:$L$16,2,FALSE)))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IF(D119="X",0,IF(E119="X",0,VLOOKUP(E119,'49'!$K$3:$L$16,2,FALSE)))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IF(D120="X",0,IF(E120="X",0,VLOOKUP(E120,'49'!$K$3:$L$16,2,FALSE)))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IF(D121="X",0,IF(E121="X",0,VLOOKUP(E121,'49'!$K$3:$L$16,2,FALSE)))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IF(D122="X",0,IF(E122="X",0,VLOOKUP(E122,'49'!$K$3:$L$16,2,FALSE)))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IF(D123="X",0,IF(E123="X",0,VLOOKUP(E123,'49'!$K$3:$L$16,2,FALSE)))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IF(D124="X",0,IF(E124="X",0,VLOOKUP(E124,'49'!$K$3:$L$16,2,FALSE)))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IF(D125="X",0,IF(E125="X",0,VLOOKUP(E125,'49'!$K$3:$L$16,2,FALSE)))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IF(D126="X",0,IF(E126="X",0,VLOOKUP(E126,'49'!$K$3:$L$16,2,FALSE)))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IF(D127="X",0,IF(E127="X",0,VLOOKUP(E127,'49'!$K$3:$L$16,2,FALSE)))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IF(D128="X",0,IF(E128="X",0,VLOOKUP(E128,'49'!$K$3:$L$16,2,FALSE)))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IF(D129="X",0,IF(E129="X",0,VLOOKUP(E129,'49'!$K$3:$L$16,2,FALSE)))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IF(D130="X",0,IF(E130="X",0,VLOOKUP(E130,'49'!$K$3:$L$16,2,FALSE)))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IF(D131="X",0,IF(E131="X",0,VLOOKUP(E131,'49'!$K$3:$L$16,2,FALSE)))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IF(D132="X",0,IF(E132="X",0,VLOOKUP(E132,'49'!$K$3:$L$16,2,FALSE)))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IF(D133="X",0,IF(E133="X",0,VLOOKUP(E133,'49'!$K$3:$L$16,2,FALSE)))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IF(D134="X",0,IF(E134="X",0,VLOOKUP(E134,'49'!$K$3:$L$16,2,FALSE)))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IF(D135="X",0,IF(E135="X",0,VLOOKUP(E135,'49'!$K$3:$L$16,2,FALSE)))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IF(D136="X",0,IF(E136="X",0,VLOOKUP(E136,'49'!$K$3:$L$16,2,FALSE)))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IF(D137="X",0,IF(E137="X",0,VLOOKUP(E137,'49'!$K$3:$L$16,2,FALSE)))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IF(D138="X",0,IF(E138="X",0,VLOOKUP(E138,'49'!$K$3:$L$16,2,FALSE)))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IF(D139="X",0,IF(E139="X",0,VLOOKUP(E139,'49'!$K$3:$L$16,2,FALSE)))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IF(D140="X",0,IF(E140="X",0,VLOOKUP(E140,'49'!$K$3:$L$16,2,FALSE)))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IF(D141="X",0,IF(E141="X",0,VLOOKUP(E141,'49'!$K$3:$L$16,2,FALSE)))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IF(D142="X",0,IF(E142="X",0,VLOOKUP(E142,'49'!$K$3:$L$16,2,FALSE)))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IF(D143="X",0,IF(E143="X",0,VLOOKUP(E143,'49'!$K$3:$L$16,2,FALSE)))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IF(D144="X",0,IF(E144="X",0,VLOOKUP(E144,'49'!$K$3:$L$16,2,FALSE)))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IF(D145="X",0,IF(E145="X",0,VLOOKUP(E145,'49'!$K$3:$L$16,2,FALSE)))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IF(D146="X",0,IF(E146="X",0,VLOOKUP(E146,'49'!$K$3:$L$16,2,FALSE)))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IF(D147="X",0,IF(E147="X",0,VLOOKUP(E147,'49'!$K$3:$L$16,2,FALSE)))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IF(D148="X",0,IF(E148="X",0,VLOOKUP(E148,'49'!$K$3:$L$16,2,FALSE)))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IF(D149="X",0,IF(E149="X",0,VLOOKUP(E149,'49'!$K$3:$L$16,2,FALSE)))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IF(D150="X",0,IF(E150="X",0,VLOOKUP(E150,'49'!$K$3:$L$16,2,FALSE)))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IF(D151="X",0,IF(E151="X",0,VLOOKUP(E151,'49'!$K$3:$L$16,2,FALSE)))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IF(D152="X",0,IF(E152="X",0,VLOOKUP(E152,'49'!$K$3:$L$16,2,FALSE)))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IF(D153="X",0,IF(E153="X",0,VLOOKUP(E153,'49'!$K$3:$L$16,2,FALSE)))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IF(D154="X",0,IF(E154="X",0,VLOOKUP(E154,'49'!$K$3:$L$16,2,FALSE)))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IF(D155="X",0,IF(E155="X",0,VLOOKUP(E155,'49'!$K$3:$L$16,2,FALSE)))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IF(D156="X",0,IF(E156="X",0,VLOOKUP(E156,'49'!$K$3:$L$16,2,FALSE)))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IF(D157="X",0,IF(E157="X",0,VLOOKUP(E157,'49'!$K$3:$L$16,2,FALSE)))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IF(D158="X",0,IF(E158="X",0,VLOOKUP(E158,'49'!$K$3:$L$16,2,FALSE)))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IF(D159="X",0,IF(E159="X",0,VLOOKUP(E159,'49'!$K$3:$L$16,2,FALSE)))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IF(D160="X",0,IF(E160="X",0,VLOOKUP(E160,'49'!$K$3:$L$16,2,FALSE)))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IF(D161="X",0,IF(E161="X",0,VLOOKUP(E161,'49'!$K$3:$L$16,2,FALSE)))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IF(D162="X",0,IF(E162="X",0,VLOOKUP(E162,'49'!$K$3:$L$16,2,FALSE)))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IF(D163="X",0,IF(E163="X",0,VLOOKUP(E163,'49'!$K$3:$L$16,2,FALSE)))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IF(D164="X",0,IF(E164="X",0,VLOOKUP(E164,'49'!$K$3:$L$16,2,FALSE)))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IF(D165="X",0,IF(E165="X",0,VLOOKUP(E165,'49'!$K$3:$L$16,2,FALSE)))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IF(D166="X",0,IF(E166="X",0,VLOOKUP(E166,'49'!$K$3:$L$16,2,FALSE)))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IF(D167="X",0,IF(E167="X",0,VLOOKUP(E167,'49'!$K$3:$L$16,2,FALSE)))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IF(D168="X",0,IF(E168="X",0,VLOOKUP(E168,'49'!$K$3:$L$16,2,FALSE)))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IF(D169="X",0,IF(E169="X",0,VLOOKUP(E169,'49'!$K$3:$L$16,2,FALSE)))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IF(D170="X",0,IF(E170="X",0,VLOOKUP(E170,'49'!$K$3:$L$16,2,FALSE)))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IF(D171="X",0,IF(E171="X",0,VLOOKUP(E171,'49'!$K$3:$L$16,2,FALSE)))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IF(D172="X",0,IF(E172="X",0,VLOOKUP(E172,'49'!$K$3:$L$16,2,FALSE)))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IF(D173="X",0,IF(E173="X",0,VLOOKUP(E173,'49'!$K$3:$L$16,2,FALSE)))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IF(D174="X",0,IF(E174="X",0,VLOOKUP(E174,'49'!$K$3:$L$16,2,FALSE)))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IF(D175="X",0,IF(E175="X",0,VLOOKUP(E175,'49'!$K$3:$L$16,2,FALSE)))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IF(D176="X",0,IF(E176="X",0,VLOOKUP(E176,'49'!$K$3:$L$16,2,FALSE)))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IF(D177="X",0,IF(E177="X",0,VLOOKUP(E177,'49'!$K$3:$L$16,2,FALSE)))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IF(D178="X",0,IF(E178="X",0,VLOOKUP(E178,'49'!$K$3:$L$16,2,FALSE)))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IF(D179="X",0,IF(E179="X",0,VLOOKUP(E179,'49'!$K$3:$L$16,2,FALSE)))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IF(D180="X",0,IF(E180="X",0,VLOOKUP(E180,'49'!$K$3:$L$16,2,FALSE)))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IF(D181="X",0,IF(E181="X",0,VLOOKUP(E181,'49'!$K$3:$L$16,2,FALSE)))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IF(D182="X",0,IF(E182="X",0,VLOOKUP(E182,'49'!$K$3:$L$16,2,FALSE)))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IF(D183="X",0,IF(E183="X",0,VLOOKUP(E183,'49'!$K$3:$L$16,2,FALSE)))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IF(D184="X",0,IF(E184="X",0,VLOOKUP(E184,'49'!$K$3:$L$16,2,FALSE)))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IF(D185="X",0,IF(E185="X",0,VLOOKUP(E185,'49'!$K$3:$L$16,2,FALSE)))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IF(D186="X",0,IF(E186="X",0,VLOOKUP(E186,'49'!$K$3:$L$16,2,FALSE)))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IF(D187="X",0,IF(E187="X",0,VLOOKUP(E187,'49'!$K$3:$L$16,2,FALSE)))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IF(D188="X",0,IF(E188="X",0,VLOOKUP(E188,'49'!$K$3:$L$16,2,FALSE)))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IF(D189="X",0,IF(E189="X",0,VLOOKUP(E189,'49'!$K$3:$L$16,2,FALSE)))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IF(D190="X",0,IF(E190="X",0,VLOOKUP(E190,'49'!$K$3:$L$16,2,FALSE)))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IF(D191="X",0,IF(E191="X",0,VLOOKUP(E191,'49'!$K$3:$L$16,2,FALSE)))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IF(D192="X",0,IF(E192="X",0,VLOOKUP(E192,'49'!$K$3:$L$16,2,FALSE)))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IF(D193="X",0,IF(E193="X",0,VLOOKUP(E193,'49'!$K$3:$L$16,2,FALSE)))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IF(D194="X",0,IF(E194="X",0,VLOOKUP(E194,'49'!$K$3:$L$16,2,FALSE)))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IF(D195="X",0,IF(E195="X",0,VLOOKUP(E195,'49'!$K$3:$L$16,2,FALSE)))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IF(D196="X",0,IF(E196="X",0,VLOOKUP(E196,'49'!$K$3:$L$16,2,FALSE)))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IF(D197="X",0,IF(E197="X",0,VLOOKUP(E197,'49'!$K$3:$L$16,2,FALSE)))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IF(D198="X",0,IF(E198="X",0,VLOOKUP(E198,'49'!$K$3:$L$16,2,FALSE)))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IF(D199="X",0,IF(E199="X",0,VLOOKUP(E199,'49'!$K$3:$L$16,2,FALSE)))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IF(D200="X",0,IF(E200="X",0,VLOOKUP(E200,'49'!$K$3:$L$16,2,FALSE)))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IF(D201="X",0,IF(E201="X",0,VLOOKUP(E201,'49'!$K$3:$L$16,2,FALSE)))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IF(D202="X",0,IF(E202="X",0,VLOOKUP(E202,'49'!$K$3:$L$16,2,FALSE)))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IF(D203="X",0,IF(E203="X",0,VLOOKUP(E203,'49'!$K$3:$L$16,2,FALSE)))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IF(D204="X",0,IF(E204="X",0,VLOOKUP(E204,'49'!$K$3:$L$16,2,FALSE)))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IF(D205="X",0,IF(E205="X",0,VLOOKUP(E205,'49'!$K$3:$L$16,2,FALSE)))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IF(D206="X",0,IF(E206="X",0,VLOOKUP(E206,'49'!$K$3:$L$16,2,FALSE)))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IF(D207="X",0,IF(E207="X",0,VLOOKUP(E207,'49'!$K$3:$L$16,2,FALSE)))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IF(D208="X",0,IF(E208="X",0,VLOOKUP(E208,'49'!$K$3:$L$16,2,FALSE)))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IF(D209="X",0,IF(E209="X",0,VLOOKUP(E209,'49'!$K$3:$L$16,2,FALSE)))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IF(D210="X",0,IF(E210="X",0,VLOOKUP(E210,'49'!$K$3:$L$16,2,FALSE)))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IF(D211="X",0,IF(E211="X",0,VLOOKUP(E211,'49'!$K$3:$L$16,2,FALSE)))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IF(D212="X",0,IF(E212="X",0,VLOOKUP(E212,'49'!$K$3:$L$16,2,FALSE)))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IF(D213="X",0,IF(E213="X",0,VLOOKUP(E213,'49'!$K$3:$L$16,2,FALSE)))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IF(D214="X",0,IF(E214="X",0,VLOOKUP(E214,'49'!$K$3:$L$16,2,FALSE)))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IF(D215="X",0,IF(E215="X",0,VLOOKUP(E215,'49'!$K$3:$L$16,2,FALSE)))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IF(D216="X",0,IF(E216="X",0,VLOOKUP(E216,'49'!$K$3:$L$16,2,FALSE)))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IF(D217="X",0,IF(E217="X",0,VLOOKUP(E217,'49'!$K$3:$L$16,2,FALSE)))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IF(D218="X",0,IF(E218="X",0,VLOOKUP(E218,'49'!$K$3:$L$16,2,FALSE)))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IF(D219="X",0,IF(E219="X",0,VLOOKUP(E219,'49'!$K$3:$L$16,2,FALSE)))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IF(D220="X",0,IF(E220="X",0,VLOOKUP(E220,'49'!$K$3:$L$16,2,FALSE)))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IF(D221="X",0,IF(E221="X",0,VLOOKUP(E221,'49'!$K$3:$L$16,2,FALSE)))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IF(D222="X",0,IF(E222="X",0,VLOOKUP(E222,'49'!$K$3:$L$16,2,FALSE)))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IF(D223="X",0,IF(E223="X",0,VLOOKUP(E223,'49'!$K$3:$L$16,2,FALSE)))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IF(D224="X",0,IF(E224="X",0,VLOOKUP(E224,'49'!$K$3:$L$16,2,FALSE)))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IF(D225="X",0,IF(E225="X",0,VLOOKUP(E225,'49'!$K$3:$L$16,2,FALSE)))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IF(D226="X",0,IF(E226="X",0,VLOOKUP(E226,'49'!$K$3:$L$16,2,FALSE)))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IF(D227="X",0,IF(E227="X",0,VLOOKUP(E227,'49'!$K$3:$L$16,2,FALSE)))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IF(D228="X",0,IF(E228="X",0,VLOOKUP(E228,'49'!$K$3:$L$16,2,FALSE)))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IF(D229="X",0,IF(E229="X",0,VLOOKUP(E229,'49'!$K$3:$L$16,2,FALSE)))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IF(D230="X",0,IF(E230="X",0,VLOOKUP(E230,'49'!$K$3:$L$16,2,FALSE)))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IF(D231="X",0,IF(E231="X",0,VLOOKUP(E231,'49'!$K$3:$L$16,2,FALSE)))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IF(D232="X",0,IF(E232="X",0,VLOOKUP(E232,'49'!$K$3:$L$16,2,FALSE)))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IF(D233="X",0,IF(E233="X",0,VLOOKUP(E233,'49'!$K$3:$L$16,2,FALSE)))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IF(D234="X",0,IF(E234="X",0,VLOOKUP(E234,'49'!$K$3:$L$16,2,FALSE)))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IF(D235="X",0,IF(E235="X",0,VLOOKUP(E235,'49'!$K$3:$L$16,2,FALSE)))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IF(D236="X",0,IF(E236="X",0,VLOOKUP(E236,'49'!$K$3:$L$16,2,FALSE)))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IF(D237="X",0,IF(E237="X",0,VLOOKUP(E237,'49'!$K$3:$L$16,2,FALSE)))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IF(D238="X",0,IF(E238="X",0,VLOOKUP(E238,'49'!$K$3:$L$16,2,FALSE)))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IF(D239="X",0,IF(E239="X",0,VLOOKUP(E239,'49'!$K$3:$L$16,2,FALSE)))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IF(D240="X",0,IF(E240="X",0,VLOOKUP(E240,'49'!$K$3:$L$16,2,FALSE)))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IF(D241="X",0,IF(E241="X",0,VLOOKUP(E241,'49'!$K$3:$L$16,2,FALSE)))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IF(D242="X",0,IF(E242="X",0,VLOOKUP(E242,'49'!$K$3:$L$16,2,FALSE)))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IF(D243="X",0,IF(E243="X",0,VLOOKUP(E243,'49'!$K$3:$L$16,2,FALSE)))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IF(D244="X",0,IF(E244="X",0,VLOOKUP(E244,'49'!$K$3:$L$16,2,FALSE)))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IF(D245="X",0,IF(E245="X",0,VLOOKUP(E245,'49'!$K$3:$L$16,2,FALSE)))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IF(D246="X",0,IF(E246="X",0,VLOOKUP(E246,'49'!$K$3:$L$16,2,FALSE)))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IF(D247="X",0,IF(E247="X",0,VLOOKUP(E247,'49'!$K$3:$L$16,2,FALSE)))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IF(D248="X",0,IF(E248="X",0,VLOOKUP(E248,'49'!$K$3:$L$16,2,FALSE)))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IF(D249="X",0,IF(E249="X",0,VLOOKUP(E249,'49'!$K$3:$L$16,2,FALSE)))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IF(D250="X",0,IF(E250="X",0,VLOOKUP(E250,'49'!$K$3:$L$16,2,FALSE)))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IF(D251="X",0,IF(E251="X",0,VLOOKUP(E251,'49'!$K$3:$L$16,2,FALSE)))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IF(D252="X",0,IF(E252="X",0,VLOOKUP(E252,'49'!$K$3:$L$16,2,FALSE)))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IF(D253="X",0,IF(E253="X",0,VLOOKUP(E253,'49'!$K$3:$L$16,2,FALSE)))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IF(D254="X",0,IF(E254="X",0,VLOOKUP(E254,'49'!$K$3:$L$16,2,FALSE)))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IF(D255="X",0,IF(E255="X",0,VLOOKUP(E255,'49'!$K$3:$L$16,2,FALSE)))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IF(D256="X",0,IF(E256="X",0,VLOOKUP(E256,'49'!$K$3:$L$16,2,FALSE)))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IF(D257="X",0,IF(E257="X",0,VLOOKUP(E257,'49'!$K$3:$L$16,2,FALSE)))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IF(D258="X",0,IF(E258="X",0,VLOOKUP(E258,'49'!$K$3:$L$16,2,FALSE)))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IF(D259="X",0,IF(E259="X",0,VLOOKUP(E259,'49'!$K$3:$L$16,2,FALSE)))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IF(D260="X",0,IF(E260="X",0,VLOOKUP(E260,'49'!$K$3:$L$16,2,FALSE)))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IF(D261="X",0,IF(E261="X",0,VLOOKUP(E261,'49'!$K$3:$L$16,2,FALSE)))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IF(D262="X",0,IF(E262="X",0,VLOOKUP(E262,'49'!$K$3:$L$16,2,FALSE)))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IF(D263="X",0,IF(E263="X",0,VLOOKUP(E263,'49'!$K$3:$L$16,2,FALSE)))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IF(D264="X",0,IF(E264="X",0,VLOOKUP(E264,'49'!$K$3:$L$16,2,FALSE)))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IF(D265="X",0,IF(E265="X",0,VLOOKUP(E265,'49'!$K$3:$L$16,2,FALSE)))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IF(D266="X",0,IF(E266="X",0,VLOOKUP(E266,'49'!$K$3:$L$16,2,FALSE)))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IF(D267="X",0,IF(E267="X",0,VLOOKUP(E267,'49'!$K$3:$L$16,2,FALSE)))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IF(D268="X",0,IF(E268="X",0,VLOOKUP(E268,'49'!$K$3:$L$16,2,FALSE)))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IF(D269="X",0,IF(E269="X",0,VLOOKUP(E269,'49'!$K$3:$L$16,2,FALSE)))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IF(D270="X",0,IF(E270="X",0,VLOOKUP(E270,'49'!$K$3:$L$16,2,FALSE)))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IF(D271="X",0,IF(E271="X",0,VLOOKUP(E271,'49'!$K$3:$L$16,2,FALSE)))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IF(D272="X",0,IF(E272="X",0,VLOOKUP(E272,'49'!$K$3:$L$16,2,FALSE)))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IF(D273="X",0,IF(E273="X",0,VLOOKUP(E273,'49'!$K$3:$L$16,2,FALSE)))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IF(D274="X",0,IF(E274="X",0,VLOOKUP(E274,'49'!$K$3:$L$16,2,FALSE)))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IF(D275="X",0,IF(E275="X",0,VLOOKUP(E275,'49'!$K$3:$L$16,2,FALSE)))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IF(D276="X",0,IF(E276="X",0,VLOOKUP(E276,'49'!$K$3:$L$16,2,FALSE)))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IF(D277="X",0,IF(E277="X",0,VLOOKUP(E277,'49'!$K$3:$L$16,2,FALSE)))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IF(D278="X",0,IF(E278="X",0,VLOOKUP(E278,'49'!$K$3:$L$16,2,FALSE)))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IF(D279="X",0,IF(E279="X",0,VLOOKUP(E279,'49'!$K$3:$L$16,2,FALSE)))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IF(D280="X",0,IF(E280="X",0,VLOOKUP(E280,'49'!$K$3:$L$16,2,FALSE)))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IF(D281="X",0,IF(E281="X",0,VLOOKUP(E281,'49'!$K$3:$L$16,2,FALSE)))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IF(D282="X",0,IF(E282="X",0,VLOOKUP(E282,'49'!$K$3:$L$16,2,FALSE)))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IF(D283="X",0,IF(E283="X",0,VLOOKUP(E283,'49'!$K$3:$L$16,2,FALSE)))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IF(D284="X",0,IF(E284="X",0,VLOOKUP(E284,'49'!$K$3:$L$16,2,FALSE)))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IF(D285="X",0,IF(E285="X",0,VLOOKUP(E285,'49'!$K$3:$L$16,2,FALSE)))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IF(D286="X",0,IF(E286="X",0,VLOOKUP(E286,'49'!$K$3:$L$16,2,FALSE)))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IF(D287="X",0,IF(E287="X",0,VLOOKUP(E287,'49'!$K$3:$L$16,2,FALSE)))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IF(D288="X",0,IF(E288="X",0,VLOOKUP(E288,'49'!$K$3:$L$16,2,FALSE)))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IF(D289="X",0,IF(E289="X",0,VLOOKUP(E289,'49'!$K$3:$L$16,2,FALSE)))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IF(D290="X",0,IF(E290="X",0,VLOOKUP(E290,'49'!$K$3:$L$16,2,FALSE)))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IF(D291="X",0,IF(E291="X",0,VLOOKUP(E291,'49'!$K$3:$L$16,2,FALSE)))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IF(D292="X",0,IF(E292="X",0,VLOOKUP(E292,'49'!$K$3:$L$16,2,FALSE)))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IF(D293="X",0,IF(E293="X",0,VLOOKUP(E293,'49'!$K$3:$L$16,2,FALSE)))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IF(D294="X",0,IF(E294="X",0,VLOOKUP(E294,'49'!$K$3:$L$16,2,FALSE)))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IF(D295="X",0,IF(E295="X",0,VLOOKUP(E295,'49'!$K$3:$L$16,2,FALSE)))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IF(D296="X",0,IF(E296="X",0,VLOOKUP(E296,'49'!$K$3:$L$16,2,FALSE)))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IF(D297="X",0,IF(E297="X",0,VLOOKUP(E297,'49'!$K$3:$L$16,2,FALSE)))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IF(D298="X",0,IF(E298="X",0,VLOOKUP(E298,'49'!$K$3:$L$16,2,FALSE)))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IF(D299="X",0,IF(E299="X",0,VLOOKUP(E299,'49'!$K$3:$L$16,2,FALSE)))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IF(D300="X",0,IF(E300="X",0,VLOOKUP(E300,'49'!$K$3:$L$16,2,FALSE)))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IF(D301="X",0,IF(E301="X",0,VLOOKUP(E301,'49'!$K$3:$L$16,2,FALSE)))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IF(D302="X",0,IF(E302="X",0,VLOOKUP(E302,'49'!$K$3:$L$16,2,FALSE)))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IF(D303="X",0,IF(E303="X",0,VLOOKUP(E303,'49'!$K$3:$L$16,2,FALSE)))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IF(D304="X",0,IF(E304="X",0,VLOOKUP(E304,'49'!$K$3:$L$16,2,FALSE)))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IF(D305="X",0,IF(E305="X",0,VLOOKUP(E305,'49'!$K$3:$L$16,2,FALSE)))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IF(D306="X",0,IF(E306="X",0,VLOOKUP(E306,'49'!$K$3:$L$16,2,FALSE)))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IF(D307="X",0,IF(E307="X",0,VLOOKUP(E307,'49'!$K$3:$L$16,2,FALSE)))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IF(D308="X",0,IF(E308="X",0,VLOOKUP(E308,'49'!$K$3:$L$16,2,FALSE)))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IF(D309="X",0,IF(E309="X",0,VLOOKUP(E309,'49'!$K$3:$L$16,2,FALSE)))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IF(D310="X",0,IF(E310="X",0,VLOOKUP(E310,'49'!$K$3:$L$16,2,FALSE)))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IF(D311="X",0,IF(E311="X",0,VLOOKUP(E311,'49'!$K$3:$L$16,2,FALSE)))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IF(D312="X",0,IF(E312="X",0,VLOOKUP(E312,'49'!$K$3:$L$16,2,FALSE)))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IF(D313="X",0,IF(E313="X",0,VLOOKUP(E313,'49'!$K$3:$L$16,2,FALSE)))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IF(D314="X",0,IF(E314="X",0,VLOOKUP(E314,'49'!$K$3:$L$16,2,FALSE)))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IF(D315="X",0,IF(E315="X",0,VLOOKUP(E315,'49'!$K$3:$L$16,2,FALSE)))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IF(D316="X",0,IF(E316="X",0,VLOOKUP(E316,'49'!$K$3:$L$16,2,FALSE)))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IF(D317="X",0,IF(E317="X",0,VLOOKUP(E317,'49'!$K$3:$L$16,2,FALSE)))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IF(D318="X",0,IF(E318="X",0,VLOOKUP(E318,'49'!$K$3:$L$16,2,FALSE)))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IF(D319="X",0,IF(E319="X",0,VLOOKUP(E319,'49'!$K$3:$L$16,2,FALSE)))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IF(D320="X",0,IF(E320="X",0,VLOOKUP(E320,'49'!$K$3:$L$16,2,FALSE)))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IF(D321="X",0,IF(E321="X",0,VLOOKUP(E321,'49'!$K$3:$L$16,2,FALSE)))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IF(D322="X",0,IF(E322="X",0,VLOOKUP(E322,'49'!$K$3:$L$16,2,FALSE)))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IF(D323="X",0,IF(E323="X",0,VLOOKUP(E323,'49'!$K$3:$L$16,2,FALSE)))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IF(D324="X",0,IF(E324="X",0,VLOOKUP(E324,'49'!$K$3:$L$16,2,FALSE)))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IF(D325="X",0,IF(E325="X",0,VLOOKUP(E325,'49'!$K$3:$L$16,2,FALSE)))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IF(D326="X",0,IF(E326="X",0,VLOOKUP(E326,'49'!$K$3:$L$16,2,FALSE)))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IF(D327="X",0,IF(E327="X",0,VLOOKUP(E327,'49'!$K$3:$L$16,2,FALSE)))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IF(D328="X",0,IF(E328="X",0,VLOOKUP(E328,'49'!$K$3:$L$16,2,FALSE)))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IF(D329="X",0,IF(E329="X",0,VLOOKUP(E329,'49'!$K$3:$L$16,2,FALSE)))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IF(D330="X",0,IF(E330="X",0,VLOOKUP(E330,'49'!$K$3:$L$16,2,FALSE)))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IF(D331="X",0,IF(E331="X",0,VLOOKUP(E331,'49'!$K$3:$L$16,2,FALSE)))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IF(D332="X",0,IF(E332="X",0,VLOOKUP(E332,'49'!$K$3:$L$16,2,FALSE)))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IF(D333="X",0,IF(E333="X",0,VLOOKUP(E333,'49'!$K$3:$L$16,2,FALSE)))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IF(D334="X",0,IF(E334="X",0,VLOOKUP(E334,'49'!$K$3:$L$16,2,FALSE)))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IF(D335="X",0,IF(E335="X",0,VLOOKUP(E335,'49'!$K$3:$L$16,2,FALSE)))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IF(D336="X",0,IF(E336="X",0,VLOOKUP(E336,'49'!$K$3:$L$16,2,FALSE)))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IF(D337="X",0,IF(E337="X",0,VLOOKUP(E337,'49'!$K$3:$L$16,2,FALSE)))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IF(D338="X",0,IF(E338="X",0,VLOOKUP(E338,'49'!$K$3:$L$16,2,FALSE)))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IF(D339="X",0,IF(E339="X",0,VLOOKUP(E339,'49'!$K$3:$L$16,2,FALSE)))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IF(D340="X",0,IF(E340="X",0,VLOOKUP(E340,'49'!$K$3:$L$16,2,FALSE)))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IF(D341="X",0,IF(E341="X",0,VLOOKUP(E341,'49'!$K$3:$L$16,2,FALSE)))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IF(D342="X",0,IF(E342="X",0,VLOOKUP(E342,'49'!$K$3:$L$16,2,FALSE)))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IF(D343="X",0,IF(E343="X",0,VLOOKUP(E343,'49'!$K$3:$L$16,2,FALSE)))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IF(D344="X",0,IF(E344="X",0,VLOOKUP(E344,'49'!$K$3:$L$16,2,FALSE)))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IF(D345="X",0,IF(E345="X",0,VLOOKUP(E345,'49'!$K$3:$L$16,2,FALSE)))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IF(D346="X",0,IF(E346="X",0,VLOOKUP(E346,'49'!$K$3:$L$16,2,FALSE)))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IF(D347="X",0,IF(E347="X",0,VLOOKUP(E347,'49'!$K$3:$L$16,2,FALSE)))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IF(D348="X",0,IF(E348="X",0,VLOOKUP(E348,'49'!$K$3:$L$16,2,FALSE)))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IF(D349="X",0,IF(E349="X",0,VLOOKUP(E349,'49'!$K$3:$L$16,2,FALSE)))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IF(D350="X",0,IF(E350="X",0,VLOOKUP(E350,'49'!$K$3:$L$16,2,FALSE)))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IF(D351="X",0,IF(E351="X",0,VLOOKUP(E351,'49'!$K$3:$L$16,2,FALSE)))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IF(D352="X",0,IF(E352="X",0,VLOOKUP(E352,'49'!$K$3:$L$16,2,FALSE)))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IF(D353="X",0,IF(E353="X",0,VLOOKUP(E353,'49'!$K$3:$L$16,2,FALSE)))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IF(D354="X",0,IF(E354="X",0,VLOOKUP(E354,'49'!$K$3:$L$16,2,FALSE)))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IF(D355="X",0,IF(E355="X",0,VLOOKUP(E355,'49'!$K$3:$L$16,2,FALSE)))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IF(D356="X",0,IF(E356="X",0,VLOOKUP(E356,'49'!$K$3:$L$16,2,FALSE)))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IF(D357="X",0,IF(E357="X",0,VLOOKUP(E357,'49'!$K$3:$L$16,2,FALSE)))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IF(D358="X",0,IF(E358="X",0,VLOOKUP(E358,'49'!$K$3:$L$16,2,FALSE)))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IF(D359="X",0,IF(E359="X",0,VLOOKUP(E359,'49'!$K$3:$L$16,2,FALSE)))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IF(D360="X",0,IF(E360="X",0,VLOOKUP(E360,'49'!$K$3:$L$16,2,FALSE)))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IF(D361="X",0,IF(E361="X",0,VLOOKUP(E361,'49'!$K$3:$L$16,2,FALSE)))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IF(D362="X",0,IF(E362="X",0,VLOOKUP(E362,'49'!$K$3:$L$16,2,FALSE)))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IF(D363="X",0,IF(E363="X",0,VLOOKUP(E363,'49'!$K$3:$L$16,2,FALSE)))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IF(D364="X",0,IF(E364="X",0,VLOOKUP(E364,'49'!$K$3:$L$16,2,FALSE)))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IF(D365="X",0,IF(E365="X",0,VLOOKUP(E365,'49'!$K$3:$L$16,2,FALSE)))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IF(D366="X",0,IF(E366="X",0,VLOOKUP(E366,'49'!$K$3:$L$16,2,FALSE)))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IF(D367="X",0,IF(E367="X",0,VLOOKUP(E367,'49'!$K$3:$L$16,2,FALSE)))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IF(D368="X",0,IF(E368="X",0,VLOOKUP(E368,'49'!$K$3:$L$16,2,FALSE)))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IF(D369="X",0,IF(E369="X",0,VLOOKUP(E369,'49'!$K$3:$L$16,2,FALSE)))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IF(D370="X",0,IF(E370="X",0,VLOOKUP(E370,'49'!$K$3:$L$16,2,FALSE)))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IF(D371="X",0,IF(E371="X",0,VLOOKUP(E371,'49'!$K$3:$L$16,2,FALSE)))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IF(D372="X",0,IF(E372="X",0,VLOOKUP(E372,'49'!$K$3:$L$16,2,FALSE)))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IF(D373="X",0,IF(E373="X",0,VLOOKUP(E373,'49'!$K$3:$L$16,2,FALSE)))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IF(D374="X",0,IF(E374="X",0,VLOOKUP(E374,'49'!$K$3:$L$16,2,FALSE)))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IF(D375="X",0,IF(E375="X",0,VLOOKUP(E375,'49'!$K$3:$L$16,2,FALSE)))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IF(D376="X",0,IF(E376="X",0,VLOOKUP(E376,'49'!$K$3:$L$16,2,FALSE)))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IF(D377="X",0,IF(E377="X",0,VLOOKUP(E377,'49'!$K$3:$L$16,2,FALSE)))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IF(D378="X",0,IF(E378="X",0,VLOOKUP(E378,'49'!$K$3:$L$16,2,FALSE)))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IF(D379="X",0,IF(E379="X",0,VLOOKUP(E379,'49'!$K$3:$L$16,2,FALSE)))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IF(D380="X",0,IF(E380="X",0,VLOOKUP(E380,'49'!$K$3:$L$16,2,FALSE)))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IF(D381="X",0,IF(E381="X",0,VLOOKUP(E381,'49'!$K$3:$L$16,2,FALSE)))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IF(D382="X",0,IF(E382="X",0,VLOOKUP(E382,'49'!$K$3:$L$16,2,FALSE)))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IF(D383="X",0,IF(E383="X",0,VLOOKUP(E383,'49'!$K$3:$L$16,2,FALSE)))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IF(D384="X",0,IF(E384="X",0,VLOOKUP(E384,'49'!$K$3:$L$16,2,FALSE)))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IF(D385="X",0,IF(E385="X",0,VLOOKUP(E385,'49'!$K$3:$L$16,2,FALSE)))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IF(D386="X",0,IF(E386="X",0,VLOOKUP(E386,'49'!$K$3:$L$16,2,FALSE)))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IF(D387="X",0,IF(E387="X",0,VLOOKUP(E387,'49'!$K$3:$L$16,2,FALSE)))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IF(D388="X",0,IF(E388="X",0,VLOOKUP(E388,'49'!$K$3:$L$16,2,FALSE)))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IF(D389="X",0,IF(E389="X",0,VLOOKUP(E389,'49'!$K$3:$L$16,2,FALSE)))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IF(D390="X",0,IF(E390="X",0,VLOOKUP(E390,'49'!$K$3:$L$16,2,FALSE)))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IF(D391="X",0,IF(E391="X",0,VLOOKUP(E391,'49'!$K$3:$L$16,2,FALSE)))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IF(D392="X",0,IF(E392="X",0,VLOOKUP(E392,'49'!$K$3:$L$16,2,FALSE)))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IF(D393="X",0,IF(E393="X",0,VLOOKUP(E393,'49'!$K$3:$L$16,2,FALSE)))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IF(D394="X",0,IF(E394="X",0,VLOOKUP(E394,'49'!$K$3:$L$16,2,FALSE)))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IF(D395="X",0,IF(E395="X",0,VLOOKUP(E395,'49'!$K$3:$L$16,2,FALSE)))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IF(D396="X",0,IF(E396="X",0,VLOOKUP(E396,'49'!$K$3:$L$16,2,FALSE)))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IF(D397="X",0,IF(E397="X",0,VLOOKUP(E397,'49'!$K$3:$L$16,2,FALSE)))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IF(D398="X",0,IF(E398="X",0,VLOOKUP(E398,'49'!$K$3:$L$16,2,FALSE)))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IF(D399="X",0,IF(E399="X",0,VLOOKUP(E399,'49'!$K$3:$L$16,2,FALSE)))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IF(D400="X",0,IF(E400="X",0,VLOOKUP(E400,'49'!$K$3:$L$16,2,FALSE)))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IF(D401="X",0,IF(E401="X",0,VLOOKUP(E401,'49'!$K$3:$L$16,2,FALSE)))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IF(D402="X",0,IF(E402="X",0,VLOOKUP(E402,'49'!$K$3:$L$16,2,FALSE)))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IF(D403="X",0,IF(E403="X",0,VLOOKUP(E403,'49'!$K$3:$L$16,2,FALSE)))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IF(D404="X",0,IF(E404="X",0,VLOOKUP(E404,'49'!$K$3:$L$16,2,FALSE)))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IF(D405="X",0,IF(E405="X",0,VLOOKUP(E405,'49'!$K$3:$L$16,2,FALSE)))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IF(D406="X",0,IF(E406="X",0,VLOOKUP(E406,'49'!$K$3:$L$16,2,FALSE)))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IF(D407="X",0,IF(E407="X",0,VLOOKUP(E407,'49'!$K$3:$L$16,2,FALSE)))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IF(D408="X",0,IF(E408="X",0,VLOOKUP(E408,'49'!$K$3:$L$16,2,FALSE)))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IF(D409="X",0,IF(E409="X",0,VLOOKUP(E409,'49'!$K$3:$L$16,2,FALSE)))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IF(D410="X",0,IF(E410="X",0,VLOOKUP(E410,'49'!$K$3:$L$16,2,FALSE)))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IF(D411="X",0,IF(E411="X",0,VLOOKUP(E411,'49'!$K$3:$L$16,2,FALSE)))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IF(D412="X",0,IF(E412="X",0,VLOOKUP(E412,'49'!$K$3:$L$16,2,FALSE)))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IF(D413="X",0,IF(E413="X",0,VLOOKUP(E413,'49'!$K$3:$L$16,2,FALSE)))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IF(D414="X",0,IF(E414="X",0,VLOOKUP(E414,'49'!$K$3:$L$16,2,FALSE)))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IF(D415="X",0,IF(E415="X",0,VLOOKUP(E415,'49'!$K$3:$L$16,2,FALSE)))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IF(D416="X",0,IF(E416="X",0,VLOOKUP(E416,'49'!$K$3:$L$16,2,FALSE)))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IF(D417="X",0,IF(E417="X",0,VLOOKUP(E417,'49'!$K$3:$L$16,2,FALSE)))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IF(D418="X",0,IF(E418="X",0,VLOOKUP(E418,'49'!$K$3:$L$16,2,FALSE)))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IF(D419="X",0,IF(E419="X",0,VLOOKUP(E419,'49'!$K$3:$L$16,2,FALSE)))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IF(D420="X",0,IF(E420="X",0,VLOOKUP(E420,'49'!$K$3:$L$16,2,FALSE)))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IF(D421="X",0,IF(E421="X",0,VLOOKUP(E421,'49'!$K$3:$L$16,2,FALSE)))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IF(D422="X",0,IF(E422="X",0,VLOOKUP(E422,'49'!$K$3:$L$16,2,FALSE)))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IF(D423="X",0,IF(E423="X",0,VLOOKUP(E423,'49'!$K$3:$L$16,2,FALSE)))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IF(D424="X",0,IF(E424="X",0,VLOOKUP(E424,'49'!$K$3:$L$16,2,FALSE)))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IF(D425="X",0,IF(E425="X",0,VLOOKUP(E425,'49'!$K$3:$L$16,2,FALSE)))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IF(D426="X",0,IF(E426="X",0,VLOOKUP(E426,'49'!$K$3:$L$16,2,FALSE)))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IF(D427="X",0,IF(E427="X",0,VLOOKUP(E427,'49'!$K$3:$L$16,2,FALSE)))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IF(D428="X",0,IF(E428="X",0,VLOOKUP(E428,'49'!$K$3:$L$16,2,FALSE)))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IF(D429="X",0,IF(E429="X",0,VLOOKUP(E429,'49'!$K$3:$L$16,2,FALSE)))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IF(D430="X",0,IF(E430="X",0,VLOOKUP(E430,'49'!$K$3:$L$16,2,FALSE)))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IF(D431="X",0,IF(E431="X",0,VLOOKUP(E431,'49'!$K$3:$L$16,2,FALSE)))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IF(D432="X",0,IF(E432="X",0,VLOOKUP(E432,'49'!$K$3:$L$16,2,FALSE)))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IF(D433="X",0,IF(E433="X",0,VLOOKUP(E433,'49'!$K$3:$L$16,2,FALSE)))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IF(D434="X",0,IF(E434="X",0,VLOOKUP(E434,'49'!$K$3:$L$16,2,FALSE)))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IF(D435="X",0,IF(E435="X",0,VLOOKUP(E435,'49'!$K$3:$L$16,2,FALSE)))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IF(D436="X",0,IF(E436="X",0,VLOOKUP(E436,'49'!$K$3:$L$16,2,FALSE)))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IF(D437="X",0,IF(E437="X",0,VLOOKUP(E437,'49'!$K$3:$L$16,2,FALSE)))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IF(D438="X",0,IF(E438="X",0,VLOOKUP(E438,'49'!$K$3:$L$16,2,FALSE)))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IF(D439="X",0,IF(E439="X",0,VLOOKUP(E439,'49'!$K$3:$L$16,2,FALSE)))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IF(D440="X",0,IF(E440="X",0,VLOOKUP(E440,'49'!$K$3:$L$16,2,FALSE)))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IF(D441="X",0,IF(E441="X",0,VLOOKUP(E441,'49'!$K$3:$L$16,2,FALSE)))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IF(D442="X",0,IF(E442="X",0,VLOOKUP(E442,'49'!$K$3:$L$16,2,FALSE)))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IF(D443="X",0,IF(E443="X",0,VLOOKUP(E443,'49'!$K$3:$L$16,2,FALSE)))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IF(D444="X",0,IF(E444="X",0,VLOOKUP(E444,'49'!$K$3:$L$16,2,FALSE)))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IF(D445="X",0,IF(E445="X",0,VLOOKUP(E445,'49'!$K$3:$L$16,2,FALSE)))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IF(D446="X",0,IF(E446="X",0,VLOOKUP(E446,'49'!$K$3:$L$16,2,FALSE)))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IF(D447="X",0,IF(E447="X",0,VLOOKUP(E447,'49'!$K$3:$L$16,2,FALSE)))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IF(D448="X",0,IF(E448="X",0,VLOOKUP(E448,'49'!$K$3:$L$16,2,FALSE)))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IF(D449="X",0,IF(E449="X",0,VLOOKUP(E449,'49'!$K$3:$L$16,2,FALSE)))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IF(D450="X",0,IF(E450="X",0,VLOOKUP(E450,'49'!$K$3:$L$16,2,FALSE)))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IF(D451="X",0,IF(E451="X",0,VLOOKUP(E451,'49'!$K$3:$L$16,2,FALSE)))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IF(D452="X",0,IF(E452="X",0,VLOOKUP(E452,'49'!$K$3:$L$16,2,FALSE)))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IF(D453="X",0,IF(E453="X",0,VLOOKUP(E453,'49'!$K$3:$L$16,2,FALSE)))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IF(D454="X",0,IF(E454="X",0,VLOOKUP(E454,'49'!$K$3:$L$16,2,FALSE)))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IF(D455="X",0,IF(E455="X",0,VLOOKUP(E455,'49'!$K$3:$L$16,2,FALSE)))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IF(D456="X",0,IF(E456="X",0,VLOOKUP(E456,'49'!$K$3:$L$16,2,FALSE)))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IF(D457="X",0,IF(E457="X",0,VLOOKUP(E457,'49'!$K$3:$L$16,2,FALSE)))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IF(D458="X",0,IF(E458="X",0,VLOOKUP(E458,'49'!$K$3:$L$16,2,FALSE)))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IF(D459="X",0,IF(E459="X",0,VLOOKUP(E459,'49'!$K$3:$L$16,2,FALSE)))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IF(D460="X",0,IF(E460="X",0,VLOOKUP(E460,'49'!$K$3:$L$16,2,FALSE)))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IF(D461="X",0,IF(E461="X",0,VLOOKUP(E461,'49'!$K$3:$L$16,2,FALSE)))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IF(D462="X",0,IF(E462="X",0,VLOOKUP(E462,'49'!$K$3:$L$16,2,FALSE)))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IF(D463="X",0,IF(E463="X",0,VLOOKUP(E463,'49'!$K$3:$L$16,2,FALSE)))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IF(D464="X",0,IF(E464="X",0,VLOOKUP(E464,'49'!$K$3:$L$16,2,FALSE)))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IF(D465="X",0,IF(E465="X",0,VLOOKUP(E465,'49'!$K$3:$L$16,2,FALSE)))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IF(D466="X",0,IF(E466="X",0,VLOOKUP(E466,'49'!$K$3:$L$16,2,FALSE)))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IF(D467="X",0,IF(E467="X",0,VLOOKUP(E467,'49'!$K$3:$L$16,2,FALSE)))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IF(D468="X",0,IF(E468="X",0,VLOOKUP(E468,'49'!$K$3:$L$16,2,FALSE)))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IF(D469="X",0,IF(E469="X",0,VLOOKUP(E469,'49'!$K$3:$L$16,2,FALSE)))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IF(D470="X",0,IF(E470="X",0,VLOOKUP(E470,'49'!$K$3:$L$16,2,FALSE)))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IF(D471="X",0,IF(E471="X",0,VLOOKUP(E471,'49'!$K$3:$L$16,2,FALSE)))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IF(D472="X",0,IF(E472="X",0,VLOOKUP(E472,'49'!$K$3:$L$16,2,FALSE)))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IF(D473="X",0,IF(E473="X",0,VLOOKUP(E473,'49'!$K$3:$L$16,2,FALSE)))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IF(D474="X",0,IF(E474="X",0,VLOOKUP(E474,'49'!$K$3:$L$16,2,FALSE)))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IF(D475="X",0,IF(E475="X",0,VLOOKUP(E475,'49'!$K$3:$L$16,2,FALSE)))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IF(D476="X",0,IF(E476="X",0,VLOOKUP(E476,'49'!$K$3:$L$16,2,FALSE)))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IF(D477="X",0,IF(E477="X",0,VLOOKUP(E477,'49'!$K$3:$L$16,2,FALSE)))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IF(D478="X",0,IF(E478="X",0,VLOOKUP(E478,'49'!$K$3:$L$16,2,FALSE)))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IF(D479="X",0,IF(E479="X",0,VLOOKUP(E479,'49'!$K$3:$L$16,2,FALSE)))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IF(D480="X",0,IF(E480="X",0,VLOOKUP(E480,'49'!$K$3:$L$16,2,FALSE)))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IF(D481="X",0,IF(E481="X",0,VLOOKUP(E481,'49'!$K$3:$L$16,2,FALSE)))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IF(D482="X",0,IF(E482="X",0,VLOOKUP(E482,'49'!$K$3:$L$16,2,FALSE)))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IF(D483="X",0,IF(E483="X",0,VLOOKUP(E483,'49'!$K$3:$L$16,2,FALSE)))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IF(D484="X",0,IF(E484="X",0,VLOOKUP(E484,'49'!$K$3:$L$16,2,FALSE)))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IF(D485="X",0,IF(E485="X",0,VLOOKUP(E485,'49'!$K$3:$L$16,2,FALSE)))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IF(D486="X",0,IF(E486="X",0,VLOOKUP(E486,'49'!$K$3:$L$16,2,FALSE)))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IF(D487="X",0,IF(E487="X",0,VLOOKUP(E487,'49'!$K$3:$L$16,2,FALSE)))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IF(D488="X",0,IF(E488="X",0,VLOOKUP(E488,'49'!$K$3:$L$16,2,FALSE)))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IF(D489="X",0,IF(E489="X",0,VLOOKUP(E489,'49'!$K$3:$L$16,2,FALSE)))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IF(D490="X",0,IF(E490="X",0,VLOOKUP(E490,'49'!$K$3:$L$16,2,FALSE)))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IF(D491="X",0,IF(E491="X",0,VLOOKUP(E491,'49'!$K$3:$L$16,2,FALSE)))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IF(D492="X",0,IF(E492="X",0,VLOOKUP(E492,'49'!$K$3:$L$16,2,FALSE)))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IF(D493="X",0,IF(E493="X",0,VLOOKUP(E493,'49'!$K$3:$L$16,2,FALSE)))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IF(D494="X",0,IF(E494="X",0,VLOOKUP(E494,'49'!$K$3:$L$16,2,FALSE)))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IF('49'!K3="", "Vrije categorie",'49'!K3)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IF('49'!K4="", "Vrije categorie",'49'!K4)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IF('49'!K5="", "Vrije categorie",'49'!K5)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IF('49'!K6="", "Vrije categorie",'49'!K6)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IF('49'!K7="", "Vrije categorie",'49'!K7)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IF('49'!K8="", "Vrije categorie",'49'!K8)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IF('49'!K9="", "Vrije categorie",'49'!K9)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IF('49'!K10="", "Vrije categorie",'49'!K10)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IF('49'!K11="", "Vrije categorie",'49'!K11)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IF('49'!K12="", "Vrije categorie",'49'!K12)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IF('49'!K13="", "Vrije categorie",'49'!K13)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IF('49'!K14="", "Vrije categorie",'49'!K14)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IF('49'!K15="", "Vrije categorie",'49'!K15)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84/2xJGFS7rSydyxJdQIJR0xDp5bvA6rVA03xdm7vIC68Zgo8gMneVxNAMNKm5VBqG6aLtZxBpIM6LmqIKxF/g==" saltValue="K9pImWdxOXkdKhvhd/vaR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topLeftCell="A12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50,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'50a'!P499/M3</f>
        <v>#N/A</v>
      </c>
    </row>
    <row r="4" spans="1:14">
      <c r="A4" s="19" t="s">
        <v>190</v>
      </c>
      <c r="B4" s="384" t="str">
        <f>VLOOKUP(H5,Kwaliteitsinspecties!A5:E54,3)</f>
        <v>Complex 50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'50a'!P500/M4</f>
        <v>#N/A</v>
      </c>
    </row>
    <row r="5" spans="1:14">
      <c r="A5" s="20" t="s">
        <v>192</v>
      </c>
      <c r="B5" s="385" t="str">
        <f>VLOOKUP(H5,Kwaliteitsinspecties!A5:E54,4)</f>
        <v>Complex 50</v>
      </c>
      <c r="C5" s="385"/>
      <c r="D5" s="385"/>
      <c r="E5" s="385"/>
      <c r="F5" s="399" t="s">
        <v>193</v>
      </c>
      <c r="G5" s="399"/>
      <c r="H5" s="16">
        <f>Kwaliteitsinspecties!A54</f>
        <v>50</v>
      </c>
      <c r="K5" s="37" t="s">
        <v>194</v>
      </c>
      <c r="L5" s="49"/>
      <c r="M5" s="184"/>
      <c r="N5" s="88" t="e">
        <f>'50a'!P501/M5</f>
        <v>#N/A</v>
      </c>
    </row>
    <row r="6" spans="1:14">
      <c r="A6" s="21" t="s">
        <v>195</v>
      </c>
      <c r="B6" s="386" t="str">
        <f>VLOOKUP(H5,Kwaliteitsinspecties!A5:E54,5)</f>
        <v>Complex 50</v>
      </c>
      <c r="C6" s="386"/>
      <c r="D6" s="386"/>
      <c r="E6" s="386"/>
      <c r="F6" s="400" t="s">
        <v>196</v>
      </c>
      <c r="G6" s="400"/>
      <c r="H6" s="17" t="str">
        <f>CONCATENATE(H5,"a")</f>
        <v>50a</v>
      </c>
      <c r="K6" s="37" t="s">
        <v>197</v>
      </c>
      <c r="L6" s="49"/>
      <c r="M6" s="184"/>
      <c r="N6" s="88" t="e">
        <f>'50a'!P502/M6</f>
        <v>#N/A</v>
      </c>
    </row>
    <row r="7" spans="1:14">
      <c r="K7" s="37" t="s">
        <v>198</v>
      </c>
      <c r="L7" s="49"/>
      <c r="M7" s="184"/>
      <c r="N7" s="88" t="e">
        <f>'50a'!P503/M7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'50a'!P504/M8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'50a'!P505/M9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'50a'!P506/M10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'50a'!P507/M11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'50a'!P508/M12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'50a'!N512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'50a'!P509/M13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'50a'!P512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'50a'!G512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'50a'!F512-E27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'50a'!S495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'50a'!R495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'50a'!T495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'50a'!U495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'50a'!V495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'50a'!W495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'50a'!N505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dONmcniLrcdU1ZECPbNHy+nmBfKLTAtTLvMtpvwDOdvkxO/l7UP8mZCQ+vL2ZwbaZ2aiMie4abQ4cKslq2zMsQ==" saltValue="vOaHWMlrzbkYqy1W0i6XH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'50'!H5</f>
        <v>50</v>
      </c>
      <c r="B1" s="401" t="s">
        <v>190</v>
      </c>
      <c r="C1" s="402"/>
      <c r="D1" s="403" t="str">
        <f>VLOOKUP(A1,Kwaliteitsinspecties!A5:J54,3)</f>
        <v>Complex 50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50 te Complex 50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IF(D4="X",0,IF(E4="X",0,VLOOKUP(E4,'50'!$K$3:$L$16,2,FALSE)))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IF(D5="X",0,IF(E5="X",0,VLOOKUP(E5,'50'!$K$3:$L$16,2,FALSE)))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IF(D6="X",0,IF(E6="X",0,VLOOKUP(E6,'50'!$K$3:$L$16,2,FALSE)))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IF(D7="X",0,IF(E7="X",0,VLOOKUP(E7,'50'!$K$3:$L$16,2,FALSE)))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IF(D8="X",0,IF(E8="X",0,VLOOKUP(E8,'50'!$K$3:$L$16,2,FALSE)))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IF(D9="X",0,IF(E9="X",0,VLOOKUP(E9,'50'!$K$3:$L$16,2,FALSE)))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IF(D10="X",0,IF(E10="X",0,VLOOKUP(E10,'50'!$K$3:$L$16,2,FALSE)))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IF(D11="X",0,IF(E11="X",0,VLOOKUP(E11,'50'!$K$3:$L$16,2,FALSE)))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IF(D12="X",0,IF(E12="X",0,VLOOKUP(E12,'50'!$K$3:$L$16,2,FALSE)))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IF(D13="X",0,IF(E13="X",0,VLOOKUP(E13,'50'!$K$3:$L$16,2,FALSE)))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IF(D14="X",0,IF(E14="X",0,VLOOKUP(E14,'50'!$K$3:$L$16,2,FALSE)))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IF(D15="X",0,IF(E15="X",0,VLOOKUP(E15,'50'!$K$3:$L$16,2,FALSE)))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IF(D16="X",0,IF(E16="X",0,VLOOKUP(E16,'50'!$K$3:$L$16,2,FALSE)))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IF(D17="X",0,IF(E17="X",0,VLOOKUP(E17,'50'!$K$3:$L$16,2,FALSE)))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IF(D18="X",0,IF(E18="X",0,VLOOKUP(E18,'50'!$K$3:$L$16,2,FALSE)))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IF(D19="X",0,IF(E19="X",0,VLOOKUP(E19,'50'!$K$3:$L$16,2,FALSE)))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IF(D20="X",0,IF(E20="X",0,VLOOKUP(E20,'50'!$K$3:$L$16,2,FALSE)))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IF(D21="X",0,IF(E21="X",0,VLOOKUP(E21,'50'!$K$3:$L$16,2,FALSE)))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IF(D22="X",0,IF(E22="X",0,VLOOKUP(E22,'50'!$K$3:$L$16,2,FALSE)))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IF(D23="X",0,IF(E23="X",0,VLOOKUP(E23,'50'!$K$3:$L$16,2,FALSE)))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IF(D24="X",0,IF(E24="X",0,VLOOKUP(E24,'50'!$K$3:$L$16,2,FALSE)))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IF(D25="X",0,IF(E25="X",0,VLOOKUP(E25,'50'!$K$3:$L$16,2,FALSE)))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IF(D26="X",0,IF(E26="X",0,VLOOKUP(E26,'50'!$K$3:$L$16,2,FALSE)))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IF(D27="X",0,IF(E27="X",0,VLOOKUP(E27,'50'!$K$3:$L$16,2,FALSE)))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IF(D28="X",0,IF(E28="X",0,VLOOKUP(E28,'50'!$K$3:$L$16,2,FALSE)))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IF(D29="X",0,IF(E29="X",0,VLOOKUP(E29,'50'!$K$3:$L$16,2,FALSE)))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IF(D30="X",0,IF(E30="X",0,VLOOKUP(E30,'50'!$K$3:$L$16,2,FALSE)))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IF(D31="X",0,IF(E31="X",0,VLOOKUP(E31,'50'!$K$3:$L$16,2,FALSE)))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IF(D32="X",0,IF(E32="X",0,VLOOKUP(E32,'50'!$K$3:$L$16,2,FALSE)))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IF(D33="X",0,IF(E33="X",0,VLOOKUP(E33,'50'!$K$3:$L$16,2,FALSE)))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IF(D34="X",0,IF(E34="X",0,VLOOKUP(E34,'50'!$K$3:$L$16,2,FALSE)))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IF(D35="X",0,IF(E35="X",0,VLOOKUP(E35,'50'!$K$3:$L$16,2,FALSE)))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IF(D36="X",0,IF(E36="X",0,VLOOKUP(E36,'50'!$K$3:$L$16,2,FALSE)))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IF(D37="X",0,IF(E37="X",0,VLOOKUP(E37,'50'!$K$3:$L$16,2,FALSE)))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IF(D38="X",0,IF(E38="X",0,VLOOKUP(E38,'50'!$K$3:$L$16,2,FALSE)))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IF(D39="X",0,IF(E39="X",0,VLOOKUP(E39,'50'!$K$3:$L$16,2,FALSE)))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IF(D40="X",0,IF(E40="X",0,VLOOKUP(E40,'50'!$K$3:$L$16,2,FALSE)))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IF(D41="X",0,IF(E41="X",0,VLOOKUP(E41,'50'!$K$3:$L$16,2,FALSE)))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IF(D42="X",0,IF(E42="X",0,VLOOKUP(E42,'50'!$K$3:$L$16,2,FALSE)))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IF(D43="X",0,IF(E43="X",0,VLOOKUP(E43,'50'!$K$3:$L$16,2,FALSE)))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IF(D44="X",0,IF(E44="X",0,VLOOKUP(E44,'50'!$K$3:$L$16,2,FALSE)))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IF(D45="X",0,IF(E45="X",0,VLOOKUP(E45,'50'!$K$3:$L$16,2,FALSE)))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IF(D46="X",0,IF(E46="X",0,VLOOKUP(E46,'50'!$K$3:$L$16,2,FALSE)))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IF(D47="X",0,IF(E47="X",0,VLOOKUP(E47,'50'!$K$3:$L$16,2,FALSE)))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IF(D48="X",0,IF(E48="X",0,VLOOKUP(E48,'50'!$K$3:$L$16,2,FALSE)))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IF(D49="X",0,IF(E49="X",0,VLOOKUP(E49,'50'!$K$3:$L$16,2,FALSE)))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IF(D50="X",0,IF(E50="X",0,VLOOKUP(E50,'50'!$K$3:$L$16,2,FALSE)))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IF(D51="X",0,IF(E51="X",0,VLOOKUP(E51,'50'!$K$3:$L$16,2,FALSE)))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IF(D52="X",0,IF(E52="X",0,VLOOKUP(E52,'50'!$K$3:$L$16,2,FALSE)))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IF(D53="X",0,IF(E53="X",0,VLOOKUP(E53,'50'!$K$3:$L$16,2,FALSE)))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IF(D54="X",0,IF(E54="X",0,VLOOKUP(E54,'50'!$K$3:$L$16,2,FALSE)))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IF(D55="X",0,IF(E55="X",0,VLOOKUP(E55,'50'!$K$3:$L$16,2,FALSE)))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IF(D56="X",0,IF(E56="X",0,VLOOKUP(E56,'50'!$K$3:$L$16,2,FALSE)))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IF(D57="X",0,IF(E57="X",0,VLOOKUP(E57,'50'!$K$3:$L$16,2,FALSE)))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IF(D58="X",0,IF(E58="X",0,VLOOKUP(E58,'50'!$K$3:$L$16,2,FALSE)))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IF(D59="X",0,IF(E59="X",0,VLOOKUP(E59,'50'!$K$3:$L$16,2,FALSE)))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IF(D60="X",0,IF(E60="X",0,VLOOKUP(E60,'50'!$K$3:$L$16,2,FALSE)))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IF(D61="X",0,IF(E61="X",0,VLOOKUP(E61,'50'!$K$3:$L$16,2,FALSE)))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IF(D62="X",0,IF(E62="X",0,VLOOKUP(E62,'50'!$K$3:$L$16,2,FALSE)))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IF(D63="X",0,IF(E63="X",0,VLOOKUP(E63,'50'!$K$3:$L$16,2,FALSE)))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IF(D64="X",0,IF(E64="X",0,VLOOKUP(E64,'50'!$K$3:$L$16,2,FALSE)))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IF(D65="X",0,IF(E65="X",0,VLOOKUP(E65,'50'!$K$3:$L$16,2,FALSE)))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IF(D66="X",0,IF(E66="X",0,VLOOKUP(E66,'50'!$K$3:$L$16,2,FALSE)))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IF(D67="X",0,IF(E67="X",0,VLOOKUP(E67,'50'!$K$3:$L$16,2,FALSE)))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IF(D68="X",0,IF(E68="X",0,VLOOKUP(E68,'50'!$K$3:$L$16,2,FALSE)))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IF(D69="X",0,IF(E69="X",0,VLOOKUP(E69,'50'!$K$3:$L$16,2,FALSE)))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IF(D70="X",0,IF(E70="X",0,VLOOKUP(E70,'50'!$K$3:$L$16,2,FALSE)))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IF(D71="X",0,IF(E71="X",0,VLOOKUP(E71,'50'!$K$3:$L$16,2,FALSE)))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IF(D72="X",0,IF(E72="X",0,VLOOKUP(E72,'50'!$K$3:$L$16,2,FALSE)))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IF(D73="X",0,IF(E73="X",0,VLOOKUP(E73,'50'!$K$3:$L$16,2,FALSE)))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IF(D74="X",0,IF(E74="X",0,VLOOKUP(E74,'50'!$K$3:$L$16,2,FALSE)))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IF(D75="X",0,IF(E75="X",0,VLOOKUP(E75,'50'!$K$3:$L$16,2,FALSE)))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IF(D76="X",0,IF(E76="X",0,VLOOKUP(E76,'50'!$K$3:$L$16,2,FALSE)))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IF(D77="X",0,IF(E77="X",0,VLOOKUP(E77,'50'!$K$3:$L$16,2,FALSE)))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IF(D78="X",0,IF(E78="X",0,VLOOKUP(E78,'50'!$K$3:$L$16,2,FALSE)))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IF(D79="X",0,IF(E79="X",0,VLOOKUP(E79,'50'!$K$3:$L$16,2,FALSE)))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IF(D80="X",0,IF(E80="X",0,VLOOKUP(E80,'50'!$K$3:$L$16,2,FALSE)))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IF(D81="X",0,IF(E81="X",0,VLOOKUP(E81,'50'!$K$3:$L$16,2,FALSE)))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IF(D82="X",0,IF(E82="X",0,VLOOKUP(E82,'50'!$K$3:$L$16,2,FALSE)))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IF(D83="X",0,IF(E83="X",0,VLOOKUP(E83,'50'!$K$3:$L$16,2,FALSE)))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IF(D84="X",0,IF(E84="X",0,VLOOKUP(E84,'50'!$K$3:$L$16,2,FALSE)))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IF(D85="X",0,IF(E85="X",0,VLOOKUP(E85,'50'!$K$3:$L$16,2,FALSE)))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IF(D86="X",0,IF(E86="X",0,VLOOKUP(E86,'50'!$K$3:$L$16,2,FALSE)))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IF(D87="X",0,IF(E87="X",0,VLOOKUP(E87,'50'!$K$3:$L$16,2,FALSE)))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IF(D88="X",0,IF(E88="X",0,VLOOKUP(E88,'50'!$K$3:$L$16,2,FALSE)))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IF(D89="X",0,IF(E89="X",0,VLOOKUP(E89,'50'!$K$3:$L$16,2,FALSE)))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IF(D90="X",0,IF(E90="X",0,VLOOKUP(E90,'50'!$K$3:$L$16,2,FALSE)))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IF(D91="X",0,IF(E91="X",0,VLOOKUP(E91,'50'!$K$3:$L$16,2,FALSE)))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IF(D92="X",0,IF(E92="X",0,VLOOKUP(E92,'50'!$K$3:$L$16,2,FALSE)))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IF(D93="X",0,IF(E93="X",0,VLOOKUP(E93,'50'!$K$3:$L$16,2,FALSE)))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IF(D94="X",0,IF(E94="X",0,VLOOKUP(E94,'50'!$K$3:$L$16,2,FALSE)))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IF(D95="X",0,IF(E95="X",0,VLOOKUP(E95,'50'!$K$3:$L$16,2,FALSE)))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IF(D96="X",0,IF(E96="X",0,VLOOKUP(E96,'50'!$K$3:$L$16,2,FALSE)))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IF(D97="X",0,IF(E97="X",0,VLOOKUP(E97,'50'!$K$3:$L$16,2,FALSE)))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IF(D98="X",0,IF(E98="X",0,VLOOKUP(E98,'50'!$K$3:$L$16,2,FALSE)))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IF(D99="X",0,IF(E99="X",0,VLOOKUP(E99,'50'!$K$3:$L$16,2,FALSE)))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IF(D100="X",0,IF(E100="X",0,VLOOKUP(E100,'50'!$K$3:$L$16,2,FALSE)))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IF(D101="X",0,IF(E101="X",0,VLOOKUP(E101,'50'!$K$3:$L$16,2,FALSE)))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IF(D102="X",0,IF(E102="X",0,VLOOKUP(E102,'50'!$K$3:$L$16,2,FALSE)))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IF(D103="X",0,IF(E103="X",0,VLOOKUP(E103,'50'!$K$3:$L$16,2,FALSE)))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IF(D104="X",0,IF(E104="X",0,VLOOKUP(E104,'50'!$K$3:$L$16,2,FALSE)))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IF(D105="X",0,IF(E105="X",0,VLOOKUP(E105,'50'!$K$3:$L$16,2,FALSE)))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IF(D106="X",0,IF(E106="X",0,VLOOKUP(E106,'50'!$K$3:$L$16,2,FALSE)))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IF(D107="X",0,IF(E107="X",0,VLOOKUP(E107,'50'!$K$3:$L$16,2,FALSE)))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IF(D108="X",0,IF(E108="X",0,VLOOKUP(E108,'50'!$K$3:$L$16,2,FALSE)))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IF(D109="X",0,IF(E109="X",0,VLOOKUP(E109,'50'!$K$3:$L$16,2,FALSE)))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IF(D110="X",0,IF(E110="X",0,VLOOKUP(E110,'50'!$K$3:$L$16,2,FALSE)))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IF(D111="X",0,IF(E111="X",0,VLOOKUP(E111,'50'!$K$3:$L$16,2,FALSE)))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IF(D112="X",0,IF(E112="X",0,VLOOKUP(E112,'50'!$K$3:$L$16,2,FALSE)))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IF(D113="X",0,IF(E113="X",0,VLOOKUP(E113,'50'!$K$3:$L$16,2,FALSE)))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IF(D114="X",0,IF(E114="X",0,VLOOKUP(E114,'50'!$K$3:$L$16,2,FALSE)))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IF(D115="X",0,IF(E115="X",0,VLOOKUP(E115,'50'!$K$3:$L$16,2,FALSE)))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IF(D116="X",0,IF(E116="X",0,VLOOKUP(E116,'50'!$K$3:$L$16,2,FALSE)))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IF(D117="X",0,IF(E117="X",0,VLOOKUP(E117,'50'!$K$3:$L$16,2,FALSE)))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IF(D118="X",0,IF(E118="X",0,VLOOKUP(E118,'50'!$K$3:$L$16,2,FALSE)))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IF(D119="X",0,IF(E119="X",0,VLOOKUP(E119,'50'!$K$3:$L$16,2,FALSE)))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IF(D120="X",0,IF(E120="X",0,VLOOKUP(E120,'50'!$K$3:$L$16,2,FALSE)))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IF(D121="X",0,IF(E121="X",0,VLOOKUP(E121,'50'!$K$3:$L$16,2,FALSE)))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IF(D122="X",0,IF(E122="X",0,VLOOKUP(E122,'50'!$K$3:$L$16,2,FALSE)))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IF(D123="X",0,IF(E123="X",0,VLOOKUP(E123,'50'!$K$3:$L$16,2,FALSE)))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IF(D124="X",0,IF(E124="X",0,VLOOKUP(E124,'50'!$K$3:$L$16,2,FALSE)))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IF(D125="X",0,IF(E125="X",0,VLOOKUP(E125,'50'!$K$3:$L$16,2,FALSE)))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IF(D126="X",0,IF(E126="X",0,VLOOKUP(E126,'50'!$K$3:$L$16,2,FALSE)))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IF(D127="X",0,IF(E127="X",0,VLOOKUP(E127,'50'!$K$3:$L$16,2,FALSE)))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IF(D128="X",0,IF(E128="X",0,VLOOKUP(E128,'50'!$K$3:$L$16,2,FALSE)))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IF(D129="X",0,IF(E129="X",0,VLOOKUP(E129,'50'!$K$3:$L$16,2,FALSE)))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IF(D130="X",0,IF(E130="X",0,VLOOKUP(E130,'50'!$K$3:$L$16,2,FALSE)))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IF(D131="X",0,IF(E131="X",0,VLOOKUP(E131,'50'!$K$3:$L$16,2,FALSE)))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IF(D132="X",0,IF(E132="X",0,VLOOKUP(E132,'50'!$K$3:$L$16,2,FALSE)))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IF(D133="X",0,IF(E133="X",0,VLOOKUP(E133,'50'!$K$3:$L$16,2,FALSE)))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IF(D134="X",0,IF(E134="X",0,VLOOKUP(E134,'50'!$K$3:$L$16,2,FALSE)))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IF(D135="X",0,IF(E135="X",0,VLOOKUP(E135,'50'!$K$3:$L$16,2,FALSE)))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IF(D136="X",0,IF(E136="X",0,VLOOKUP(E136,'50'!$K$3:$L$16,2,FALSE)))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IF(D137="X",0,IF(E137="X",0,VLOOKUP(E137,'50'!$K$3:$L$16,2,FALSE)))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IF(D138="X",0,IF(E138="X",0,VLOOKUP(E138,'50'!$K$3:$L$16,2,FALSE)))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IF(D139="X",0,IF(E139="X",0,VLOOKUP(E139,'50'!$K$3:$L$16,2,FALSE)))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IF(D140="X",0,IF(E140="X",0,VLOOKUP(E140,'50'!$K$3:$L$16,2,FALSE)))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IF(D141="X",0,IF(E141="X",0,VLOOKUP(E141,'50'!$K$3:$L$16,2,FALSE)))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IF(D142="X",0,IF(E142="X",0,VLOOKUP(E142,'50'!$K$3:$L$16,2,FALSE)))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IF(D143="X",0,IF(E143="X",0,VLOOKUP(E143,'50'!$K$3:$L$16,2,FALSE)))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IF(D144="X",0,IF(E144="X",0,VLOOKUP(E144,'50'!$K$3:$L$16,2,FALSE)))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IF(D145="X",0,IF(E145="X",0,VLOOKUP(E145,'50'!$K$3:$L$16,2,FALSE)))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IF(D146="X",0,IF(E146="X",0,VLOOKUP(E146,'50'!$K$3:$L$16,2,FALSE)))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IF(D147="X",0,IF(E147="X",0,VLOOKUP(E147,'50'!$K$3:$L$16,2,FALSE)))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IF(D148="X",0,IF(E148="X",0,VLOOKUP(E148,'50'!$K$3:$L$16,2,FALSE)))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IF(D149="X",0,IF(E149="X",0,VLOOKUP(E149,'50'!$K$3:$L$16,2,FALSE)))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IF(D150="X",0,IF(E150="X",0,VLOOKUP(E150,'50'!$K$3:$L$16,2,FALSE)))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IF(D151="X",0,IF(E151="X",0,VLOOKUP(E151,'50'!$K$3:$L$16,2,FALSE)))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IF(D152="X",0,IF(E152="X",0,VLOOKUP(E152,'50'!$K$3:$L$16,2,FALSE)))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IF(D153="X",0,IF(E153="X",0,VLOOKUP(E153,'50'!$K$3:$L$16,2,FALSE)))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IF(D154="X",0,IF(E154="X",0,VLOOKUP(E154,'50'!$K$3:$L$16,2,FALSE)))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IF(D155="X",0,IF(E155="X",0,VLOOKUP(E155,'50'!$K$3:$L$16,2,FALSE)))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IF(D156="X",0,IF(E156="X",0,VLOOKUP(E156,'50'!$K$3:$L$16,2,FALSE)))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IF(D157="X",0,IF(E157="X",0,VLOOKUP(E157,'50'!$K$3:$L$16,2,FALSE)))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IF(D158="X",0,IF(E158="X",0,VLOOKUP(E158,'50'!$K$3:$L$16,2,FALSE)))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IF(D159="X",0,IF(E159="X",0,VLOOKUP(E159,'50'!$K$3:$L$16,2,FALSE)))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IF(D160="X",0,IF(E160="X",0,VLOOKUP(E160,'50'!$K$3:$L$16,2,FALSE)))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IF(D161="X",0,IF(E161="X",0,VLOOKUP(E161,'50'!$K$3:$L$16,2,FALSE)))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IF(D162="X",0,IF(E162="X",0,VLOOKUP(E162,'50'!$K$3:$L$16,2,FALSE)))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IF(D163="X",0,IF(E163="X",0,VLOOKUP(E163,'50'!$K$3:$L$16,2,FALSE)))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IF(D164="X",0,IF(E164="X",0,VLOOKUP(E164,'50'!$K$3:$L$16,2,FALSE)))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IF(D165="X",0,IF(E165="X",0,VLOOKUP(E165,'50'!$K$3:$L$16,2,FALSE)))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IF(D166="X",0,IF(E166="X",0,VLOOKUP(E166,'50'!$K$3:$L$16,2,FALSE)))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IF(D167="X",0,IF(E167="X",0,VLOOKUP(E167,'50'!$K$3:$L$16,2,FALSE)))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IF(D168="X",0,IF(E168="X",0,VLOOKUP(E168,'50'!$K$3:$L$16,2,FALSE)))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IF(D169="X",0,IF(E169="X",0,VLOOKUP(E169,'50'!$K$3:$L$16,2,FALSE)))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IF(D170="X",0,IF(E170="X",0,VLOOKUP(E170,'50'!$K$3:$L$16,2,FALSE)))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IF(D171="X",0,IF(E171="X",0,VLOOKUP(E171,'50'!$K$3:$L$16,2,FALSE)))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IF(D172="X",0,IF(E172="X",0,VLOOKUP(E172,'50'!$K$3:$L$16,2,FALSE)))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IF(D173="X",0,IF(E173="X",0,VLOOKUP(E173,'50'!$K$3:$L$16,2,FALSE)))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IF(D174="X",0,IF(E174="X",0,VLOOKUP(E174,'50'!$K$3:$L$16,2,FALSE)))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IF(D175="X",0,IF(E175="X",0,VLOOKUP(E175,'50'!$K$3:$L$16,2,FALSE)))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IF(D176="X",0,IF(E176="X",0,VLOOKUP(E176,'50'!$K$3:$L$16,2,FALSE)))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IF(D177="X",0,IF(E177="X",0,VLOOKUP(E177,'50'!$K$3:$L$16,2,FALSE)))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IF(D178="X",0,IF(E178="X",0,VLOOKUP(E178,'50'!$K$3:$L$16,2,FALSE)))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IF(D179="X",0,IF(E179="X",0,VLOOKUP(E179,'50'!$K$3:$L$16,2,FALSE)))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IF(D180="X",0,IF(E180="X",0,VLOOKUP(E180,'50'!$K$3:$L$16,2,FALSE)))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IF(D181="X",0,IF(E181="X",0,VLOOKUP(E181,'50'!$K$3:$L$16,2,FALSE)))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IF(D182="X",0,IF(E182="X",0,VLOOKUP(E182,'50'!$K$3:$L$16,2,FALSE)))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IF(D183="X",0,IF(E183="X",0,VLOOKUP(E183,'50'!$K$3:$L$16,2,FALSE)))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IF(D184="X",0,IF(E184="X",0,VLOOKUP(E184,'50'!$K$3:$L$16,2,FALSE)))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IF(D185="X",0,IF(E185="X",0,VLOOKUP(E185,'50'!$K$3:$L$16,2,FALSE)))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IF(D186="X",0,IF(E186="X",0,VLOOKUP(E186,'50'!$K$3:$L$16,2,FALSE)))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IF(D187="X",0,IF(E187="X",0,VLOOKUP(E187,'50'!$K$3:$L$16,2,FALSE)))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IF(D188="X",0,IF(E188="X",0,VLOOKUP(E188,'50'!$K$3:$L$16,2,FALSE)))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IF(D189="X",0,IF(E189="X",0,VLOOKUP(E189,'50'!$K$3:$L$16,2,FALSE)))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IF(D190="X",0,IF(E190="X",0,VLOOKUP(E190,'50'!$K$3:$L$16,2,FALSE)))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IF(D191="X",0,IF(E191="X",0,VLOOKUP(E191,'50'!$K$3:$L$16,2,FALSE)))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IF(D192="X",0,IF(E192="X",0,VLOOKUP(E192,'50'!$K$3:$L$16,2,FALSE)))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IF(D193="X",0,IF(E193="X",0,VLOOKUP(E193,'50'!$K$3:$L$16,2,FALSE)))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IF(D194="X",0,IF(E194="X",0,VLOOKUP(E194,'50'!$K$3:$L$16,2,FALSE)))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IF(D195="X",0,IF(E195="X",0,VLOOKUP(E195,'50'!$K$3:$L$16,2,FALSE)))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IF(D196="X",0,IF(E196="X",0,VLOOKUP(E196,'50'!$K$3:$L$16,2,FALSE)))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IF(D197="X",0,IF(E197="X",0,VLOOKUP(E197,'50'!$K$3:$L$16,2,FALSE)))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IF(D198="X",0,IF(E198="X",0,VLOOKUP(E198,'50'!$K$3:$L$16,2,FALSE)))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IF(D199="X",0,IF(E199="X",0,VLOOKUP(E199,'50'!$K$3:$L$16,2,FALSE)))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IF(D200="X",0,IF(E200="X",0,VLOOKUP(E200,'50'!$K$3:$L$16,2,FALSE)))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IF(D201="X",0,IF(E201="X",0,VLOOKUP(E201,'50'!$K$3:$L$16,2,FALSE)))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IF(D202="X",0,IF(E202="X",0,VLOOKUP(E202,'50'!$K$3:$L$16,2,FALSE)))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IF(D203="X",0,IF(E203="X",0,VLOOKUP(E203,'50'!$K$3:$L$16,2,FALSE)))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IF(D204="X",0,IF(E204="X",0,VLOOKUP(E204,'50'!$K$3:$L$16,2,FALSE)))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IF(D205="X",0,IF(E205="X",0,VLOOKUP(E205,'50'!$K$3:$L$16,2,FALSE)))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IF(D206="X",0,IF(E206="X",0,VLOOKUP(E206,'50'!$K$3:$L$16,2,FALSE)))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IF(D207="X",0,IF(E207="X",0,VLOOKUP(E207,'50'!$K$3:$L$16,2,FALSE)))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IF(D208="X",0,IF(E208="X",0,VLOOKUP(E208,'50'!$K$3:$L$16,2,FALSE)))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IF(D209="X",0,IF(E209="X",0,VLOOKUP(E209,'50'!$K$3:$L$16,2,FALSE)))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IF(D210="X",0,IF(E210="X",0,VLOOKUP(E210,'50'!$K$3:$L$16,2,FALSE)))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IF(D211="X",0,IF(E211="X",0,VLOOKUP(E211,'50'!$K$3:$L$16,2,FALSE)))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IF(D212="X",0,IF(E212="X",0,VLOOKUP(E212,'50'!$K$3:$L$16,2,FALSE)))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IF(D213="X",0,IF(E213="X",0,VLOOKUP(E213,'50'!$K$3:$L$16,2,FALSE)))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IF(D214="X",0,IF(E214="X",0,VLOOKUP(E214,'50'!$K$3:$L$16,2,FALSE)))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IF(D215="X",0,IF(E215="X",0,VLOOKUP(E215,'50'!$K$3:$L$16,2,FALSE)))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IF(D216="X",0,IF(E216="X",0,VLOOKUP(E216,'50'!$K$3:$L$16,2,FALSE)))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IF(D217="X",0,IF(E217="X",0,VLOOKUP(E217,'50'!$K$3:$L$16,2,FALSE)))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IF(D218="X",0,IF(E218="X",0,VLOOKUP(E218,'50'!$K$3:$L$16,2,FALSE)))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IF(D219="X",0,IF(E219="X",0,VLOOKUP(E219,'50'!$K$3:$L$16,2,FALSE)))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IF(D220="X",0,IF(E220="X",0,VLOOKUP(E220,'50'!$K$3:$L$16,2,FALSE)))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IF(D221="X",0,IF(E221="X",0,VLOOKUP(E221,'50'!$K$3:$L$16,2,FALSE)))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IF(D222="X",0,IF(E222="X",0,VLOOKUP(E222,'50'!$K$3:$L$16,2,FALSE)))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IF(D223="X",0,IF(E223="X",0,VLOOKUP(E223,'50'!$K$3:$L$16,2,FALSE)))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IF(D224="X",0,IF(E224="X",0,VLOOKUP(E224,'50'!$K$3:$L$16,2,FALSE)))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IF(D225="X",0,IF(E225="X",0,VLOOKUP(E225,'50'!$K$3:$L$16,2,FALSE)))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IF(D226="X",0,IF(E226="X",0,VLOOKUP(E226,'50'!$K$3:$L$16,2,FALSE)))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IF(D227="X",0,IF(E227="X",0,VLOOKUP(E227,'50'!$K$3:$L$16,2,FALSE)))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IF(D228="X",0,IF(E228="X",0,VLOOKUP(E228,'50'!$K$3:$L$16,2,FALSE)))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IF(D229="X",0,IF(E229="X",0,VLOOKUP(E229,'50'!$K$3:$L$16,2,FALSE)))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IF(D230="X",0,IF(E230="X",0,VLOOKUP(E230,'50'!$K$3:$L$16,2,FALSE)))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IF(D231="X",0,IF(E231="X",0,VLOOKUP(E231,'50'!$K$3:$L$16,2,FALSE)))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IF(D232="X",0,IF(E232="X",0,VLOOKUP(E232,'50'!$K$3:$L$16,2,FALSE)))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IF(D233="X",0,IF(E233="X",0,VLOOKUP(E233,'50'!$K$3:$L$16,2,FALSE)))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IF(D234="X",0,IF(E234="X",0,VLOOKUP(E234,'50'!$K$3:$L$16,2,FALSE)))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IF(D235="X",0,IF(E235="X",0,VLOOKUP(E235,'50'!$K$3:$L$16,2,FALSE)))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IF(D236="X",0,IF(E236="X",0,VLOOKUP(E236,'50'!$K$3:$L$16,2,FALSE)))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IF(D237="X",0,IF(E237="X",0,VLOOKUP(E237,'50'!$K$3:$L$16,2,FALSE)))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IF(D238="X",0,IF(E238="X",0,VLOOKUP(E238,'50'!$K$3:$L$16,2,FALSE)))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IF(D239="X",0,IF(E239="X",0,VLOOKUP(E239,'50'!$K$3:$L$16,2,FALSE)))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IF(D240="X",0,IF(E240="X",0,VLOOKUP(E240,'50'!$K$3:$L$16,2,FALSE)))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IF(D241="X",0,IF(E241="X",0,VLOOKUP(E241,'50'!$K$3:$L$16,2,FALSE)))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IF(D242="X",0,IF(E242="X",0,VLOOKUP(E242,'50'!$K$3:$L$16,2,FALSE)))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IF(D243="X",0,IF(E243="X",0,VLOOKUP(E243,'50'!$K$3:$L$16,2,FALSE)))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IF(D244="X",0,IF(E244="X",0,VLOOKUP(E244,'50'!$K$3:$L$16,2,FALSE)))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IF(D245="X",0,IF(E245="X",0,VLOOKUP(E245,'50'!$K$3:$L$16,2,FALSE)))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IF(D246="X",0,IF(E246="X",0,VLOOKUP(E246,'50'!$K$3:$L$16,2,FALSE)))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IF(D247="X",0,IF(E247="X",0,VLOOKUP(E247,'50'!$K$3:$L$16,2,FALSE)))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IF(D248="X",0,IF(E248="X",0,VLOOKUP(E248,'50'!$K$3:$L$16,2,FALSE)))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IF(D249="X",0,IF(E249="X",0,VLOOKUP(E249,'50'!$K$3:$L$16,2,FALSE)))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IF(D250="X",0,IF(E250="X",0,VLOOKUP(E250,'50'!$K$3:$L$16,2,FALSE)))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IF(D251="X",0,IF(E251="X",0,VLOOKUP(E251,'50'!$K$3:$L$16,2,FALSE)))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IF(D252="X",0,IF(E252="X",0,VLOOKUP(E252,'50'!$K$3:$L$16,2,FALSE)))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IF(D253="X",0,IF(E253="X",0,VLOOKUP(E253,'50'!$K$3:$L$16,2,FALSE)))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IF(D254="X",0,IF(E254="X",0,VLOOKUP(E254,'50'!$K$3:$L$16,2,FALSE)))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IF(D255="X",0,IF(E255="X",0,VLOOKUP(E255,'50'!$K$3:$L$16,2,FALSE)))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IF(D256="X",0,IF(E256="X",0,VLOOKUP(E256,'50'!$K$3:$L$16,2,FALSE)))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IF(D257="X",0,IF(E257="X",0,VLOOKUP(E257,'50'!$K$3:$L$16,2,FALSE)))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IF(D258="X",0,IF(E258="X",0,VLOOKUP(E258,'50'!$K$3:$L$16,2,FALSE)))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IF(D259="X",0,IF(E259="X",0,VLOOKUP(E259,'50'!$K$3:$L$16,2,FALSE)))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IF(D260="X",0,IF(E260="X",0,VLOOKUP(E260,'50'!$K$3:$L$16,2,FALSE)))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IF(D261="X",0,IF(E261="X",0,VLOOKUP(E261,'50'!$K$3:$L$16,2,FALSE)))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IF(D262="X",0,IF(E262="X",0,VLOOKUP(E262,'50'!$K$3:$L$16,2,FALSE)))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IF(D263="X",0,IF(E263="X",0,VLOOKUP(E263,'50'!$K$3:$L$16,2,FALSE)))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IF(D264="X",0,IF(E264="X",0,VLOOKUP(E264,'50'!$K$3:$L$16,2,FALSE)))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IF(D265="X",0,IF(E265="X",0,VLOOKUP(E265,'50'!$K$3:$L$16,2,FALSE)))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IF(D266="X",0,IF(E266="X",0,VLOOKUP(E266,'50'!$K$3:$L$16,2,FALSE)))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IF(D267="X",0,IF(E267="X",0,VLOOKUP(E267,'50'!$K$3:$L$16,2,FALSE)))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IF(D268="X",0,IF(E268="X",0,VLOOKUP(E268,'50'!$K$3:$L$16,2,FALSE)))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IF(D269="X",0,IF(E269="X",0,VLOOKUP(E269,'50'!$K$3:$L$16,2,FALSE)))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IF(D270="X",0,IF(E270="X",0,VLOOKUP(E270,'50'!$K$3:$L$16,2,FALSE)))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IF(D271="X",0,IF(E271="X",0,VLOOKUP(E271,'50'!$K$3:$L$16,2,FALSE)))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IF(D272="X",0,IF(E272="X",0,VLOOKUP(E272,'50'!$K$3:$L$16,2,FALSE)))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IF(D273="X",0,IF(E273="X",0,VLOOKUP(E273,'50'!$K$3:$L$16,2,FALSE)))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IF(D274="X",0,IF(E274="X",0,VLOOKUP(E274,'50'!$K$3:$L$16,2,FALSE)))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IF(D275="X",0,IF(E275="X",0,VLOOKUP(E275,'50'!$K$3:$L$16,2,FALSE)))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IF(D276="X",0,IF(E276="X",0,VLOOKUP(E276,'50'!$K$3:$L$16,2,FALSE)))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IF(D277="X",0,IF(E277="X",0,VLOOKUP(E277,'50'!$K$3:$L$16,2,FALSE)))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IF(D278="X",0,IF(E278="X",0,VLOOKUP(E278,'50'!$K$3:$L$16,2,FALSE)))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IF(D279="X",0,IF(E279="X",0,VLOOKUP(E279,'50'!$K$3:$L$16,2,FALSE)))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IF(D280="X",0,IF(E280="X",0,VLOOKUP(E280,'50'!$K$3:$L$16,2,FALSE)))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IF(D281="X",0,IF(E281="X",0,VLOOKUP(E281,'50'!$K$3:$L$16,2,FALSE)))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IF(D282="X",0,IF(E282="X",0,VLOOKUP(E282,'50'!$K$3:$L$16,2,FALSE)))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IF(D283="X",0,IF(E283="X",0,VLOOKUP(E283,'50'!$K$3:$L$16,2,FALSE)))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IF(D284="X",0,IF(E284="X",0,VLOOKUP(E284,'50'!$K$3:$L$16,2,FALSE)))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IF(D285="X",0,IF(E285="X",0,VLOOKUP(E285,'50'!$K$3:$L$16,2,FALSE)))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IF(D286="X",0,IF(E286="X",0,VLOOKUP(E286,'50'!$K$3:$L$16,2,FALSE)))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IF(D287="X",0,IF(E287="X",0,VLOOKUP(E287,'50'!$K$3:$L$16,2,FALSE)))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IF(D288="X",0,IF(E288="X",0,VLOOKUP(E288,'50'!$K$3:$L$16,2,FALSE)))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IF(D289="X",0,IF(E289="X",0,VLOOKUP(E289,'50'!$K$3:$L$16,2,FALSE)))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IF(D290="X",0,IF(E290="X",0,VLOOKUP(E290,'50'!$K$3:$L$16,2,FALSE)))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IF(D291="X",0,IF(E291="X",0,VLOOKUP(E291,'50'!$K$3:$L$16,2,FALSE)))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IF(D292="X",0,IF(E292="X",0,VLOOKUP(E292,'50'!$K$3:$L$16,2,FALSE)))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IF(D293="X",0,IF(E293="X",0,VLOOKUP(E293,'50'!$K$3:$L$16,2,FALSE)))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IF(D294="X",0,IF(E294="X",0,VLOOKUP(E294,'50'!$K$3:$L$16,2,FALSE)))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IF(D295="X",0,IF(E295="X",0,VLOOKUP(E295,'50'!$K$3:$L$16,2,FALSE)))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IF(D296="X",0,IF(E296="X",0,VLOOKUP(E296,'50'!$K$3:$L$16,2,FALSE)))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IF(D297="X",0,IF(E297="X",0,VLOOKUP(E297,'50'!$K$3:$L$16,2,FALSE)))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IF(D298="X",0,IF(E298="X",0,VLOOKUP(E298,'50'!$K$3:$L$16,2,FALSE)))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IF(D299="X",0,IF(E299="X",0,VLOOKUP(E299,'50'!$K$3:$L$16,2,FALSE)))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IF(D300="X",0,IF(E300="X",0,VLOOKUP(E300,'50'!$K$3:$L$16,2,FALSE)))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IF(D301="X",0,IF(E301="X",0,VLOOKUP(E301,'50'!$K$3:$L$16,2,FALSE)))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IF(D302="X",0,IF(E302="X",0,VLOOKUP(E302,'50'!$K$3:$L$16,2,FALSE)))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IF(D303="X",0,IF(E303="X",0,VLOOKUP(E303,'50'!$K$3:$L$16,2,FALSE)))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IF(D304="X",0,IF(E304="X",0,VLOOKUP(E304,'50'!$K$3:$L$16,2,FALSE)))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IF(D305="X",0,IF(E305="X",0,VLOOKUP(E305,'50'!$K$3:$L$16,2,FALSE)))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IF(D306="X",0,IF(E306="X",0,VLOOKUP(E306,'50'!$K$3:$L$16,2,FALSE)))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IF(D307="X",0,IF(E307="X",0,VLOOKUP(E307,'50'!$K$3:$L$16,2,FALSE)))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IF(D308="X",0,IF(E308="X",0,VLOOKUP(E308,'50'!$K$3:$L$16,2,FALSE)))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IF(D309="X",0,IF(E309="X",0,VLOOKUP(E309,'50'!$K$3:$L$16,2,FALSE)))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IF(D310="X",0,IF(E310="X",0,VLOOKUP(E310,'50'!$K$3:$L$16,2,FALSE)))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IF(D311="X",0,IF(E311="X",0,VLOOKUP(E311,'50'!$K$3:$L$16,2,FALSE)))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IF(D312="X",0,IF(E312="X",0,VLOOKUP(E312,'50'!$K$3:$L$16,2,FALSE)))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IF(D313="X",0,IF(E313="X",0,VLOOKUP(E313,'50'!$K$3:$L$16,2,FALSE)))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IF(D314="X",0,IF(E314="X",0,VLOOKUP(E314,'50'!$K$3:$L$16,2,FALSE)))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IF(D315="X",0,IF(E315="X",0,VLOOKUP(E315,'50'!$K$3:$L$16,2,FALSE)))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IF(D316="X",0,IF(E316="X",0,VLOOKUP(E316,'50'!$K$3:$L$16,2,FALSE)))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IF(D317="X",0,IF(E317="X",0,VLOOKUP(E317,'50'!$K$3:$L$16,2,FALSE)))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IF(D318="X",0,IF(E318="X",0,VLOOKUP(E318,'50'!$K$3:$L$16,2,FALSE)))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IF(D319="X",0,IF(E319="X",0,VLOOKUP(E319,'50'!$K$3:$L$16,2,FALSE)))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IF(D320="X",0,IF(E320="X",0,VLOOKUP(E320,'50'!$K$3:$L$16,2,FALSE)))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IF(D321="X",0,IF(E321="X",0,VLOOKUP(E321,'50'!$K$3:$L$16,2,FALSE)))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IF(D322="X",0,IF(E322="X",0,VLOOKUP(E322,'50'!$K$3:$L$16,2,FALSE)))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IF(D323="X",0,IF(E323="X",0,VLOOKUP(E323,'50'!$K$3:$L$16,2,FALSE)))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IF(D324="X",0,IF(E324="X",0,VLOOKUP(E324,'50'!$K$3:$L$16,2,FALSE)))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IF(D325="X",0,IF(E325="X",0,VLOOKUP(E325,'50'!$K$3:$L$16,2,FALSE)))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IF(D326="X",0,IF(E326="X",0,VLOOKUP(E326,'50'!$K$3:$L$16,2,FALSE)))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IF(D327="X",0,IF(E327="X",0,VLOOKUP(E327,'50'!$K$3:$L$16,2,FALSE)))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IF(D328="X",0,IF(E328="X",0,VLOOKUP(E328,'50'!$K$3:$L$16,2,FALSE)))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IF(D329="X",0,IF(E329="X",0,VLOOKUP(E329,'50'!$K$3:$L$16,2,FALSE)))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IF(D330="X",0,IF(E330="X",0,VLOOKUP(E330,'50'!$K$3:$L$16,2,FALSE)))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IF(D331="X",0,IF(E331="X",0,VLOOKUP(E331,'50'!$K$3:$L$16,2,FALSE)))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IF(D332="X",0,IF(E332="X",0,VLOOKUP(E332,'50'!$K$3:$L$16,2,FALSE)))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IF(D333="X",0,IF(E333="X",0,VLOOKUP(E333,'50'!$K$3:$L$16,2,FALSE)))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IF(D334="X",0,IF(E334="X",0,VLOOKUP(E334,'50'!$K$3:$L$16,2,FALSE)))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IF(D335="X",0,IF(E335="X",0,VLOOKUP(E335,'50'!$K$3:$L$16,2,FALSE)))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IF(D336="X",0,IF(E336="X",0,VLOOKUP(E336,'50'!$K$3:$L$16,2,FALSE)))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IF(D337="X",0,IF(E337="X",0,VLOOKUP(E337,'50'!$K$3:$L$16,2,FALSE)))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IF(D338="X",0,IF(E338="X",0,VLOOKUP(E338,'50'!$K$3:$L$16,2,FALSE)))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IF(D339="X",0,IF(E339="X",0,VLOOKUP(E339,'50'!$K$3:$L$16,2,FALSE)))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IF(D340="X",0,IF(E340="X",0,VLOOKUP(E340,'50'!$K$3:$L$16,2,FALSE)))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IF(D341="X",0,IF(E341="X",0,VLOOKUP(E341,'50'!$K$3:$L$16,2,FALSE)))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IF(D342="X",0,IF(E342="X",0,VLOOKUP(E342,'50'!$K$3:$L$16,2,FALSE)))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IF(D343="X",0,IF(E343="X",0,VLOOKUP(E343,'50'!$K$3:$L$16,2,FALSE)))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IF(D344="X",0,IF(E344="X",0,VLOOKUP(E344,'50'!$K$3:$L$16,2,FALSE)))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IF(D345="X",0,IF(E345="X",0,VLOOKUP(E345,'50'!$K$3:$L$16,2,FALSE)))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IF(D346="X",0,IF(E346="X",0,VLOOKUP(E346,'50'!$K$3:$L$16,2,FALSE)))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IF(D347="X",0,IF(E347="X",0,VLOOKUP(E347,'50'!$K$3:$L$16,2,FALSE)))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IF(D348="X",0,IF(E348="X",0,VLOOKUP(E348,'50'!$K$3:$L$16,2,FALSE)))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IF(D349="X",0,IF(E349="X",0,VLOOKUP(E349,'50'!$K$3:$L$16,2,FALSE)))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IF(D350="X",0,IF(E350="X",0,VLOOKUP(E350,'50'!$K$3:$L$16,2,FALSE)))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IF(D351="X",0,IF(E351="X",0,VLOOKUP(E351,'50'!$K$3:$L$16,2,FALSE)))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IF(D352="X",0,IF(E352="X",0,VLOOKUP(E352,'50'!$K$3:$L$16,2,FALSE)))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IF(D353="X",0,IF(E353="X",0,VLOOKUP(E353,'50'!$K$3:$L$16,2,FALSE)))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IF(D354="X",0,IF(E354="X",0,VLOOKUP(E354,'50'!$K$3:$L$16,2,FALSE)))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IF(D355="X",0,IF(E355="X",0,VLOOKUP(E355,'50'!$K$3:$L$16,2,FALSE)))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IF(D356="X",0,IF(E356="X",0,VLOOKUP(E356,'50'!$K$3:$L$16,2,FALSE)))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IF(D357="X",0,IF(E357="X",0,VLOOKUP(E357,'50'!$K$3:$L$16,2,FALSE)))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IF(D358="X",0,IF(E358="X",0,VLOOKUP(E358,'50'!$K$3:$L$16,2,FALSE)))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IF(D359="X",0,IF(E359="X",0,VLOOKUP(E359,'50'!$K$3:$L$16,2,FALSE)))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IF(D360="X",0,IF(E360="X",0,VLOOKUP(E360,'50'!$K$3:$L$16,2,FALSE)))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IF(D361="X",0,IF(E361="X",0,VLOOKUP(E361,'50'!$K$3:$L$16,2,FALSE)))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IF(D362="X",0,IF(E362="X",0,VLOOKUP(E362,'50'!$K$3:$L$16,2,FALSE)))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IF(D363="X",0,IF(E363="X",0,VLOOKUP(E363,'50'!$K$3:$L$16,2,FALSE)))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IF(D364="X",0,IF(E364="X",0,VLOOKUP(E364,'50'!$K$3:$L$16,2,FALSE)))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IF(D365="X",0,IF(E365="X",0,VLOOKUP(E365,'50'!$K$3:$L$16,2,FALSE)))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IF(D366="X",0,IF(E366="X",0,VLOOKUP(E366,'50'!$K$3:$L$16,2,FALSE)))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IF(D367="X",0,IF(E367="X",0,VLOOKUP(E367,'50'!$K$3:$L$16,2,FALSE)))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IF(D368="X",0,IF(E368="X",0,VLOOKUP(E368,'50'!$K$3:$L$16,2,FALSE)))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IF(D369="X",0,IF(E369="X",0,VLOOKUP(E369,'50'!$K$3:$L$16,2,FALSE)))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IF(D370="X",0,IF(E370="X",0,VLOOKUP(E370,'50'!$K$3:$L$16,2,FALSE)))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IF(D371="X",0,IF(E371="X",0,VLOOKUP(E371,'50'!$K$3:$L$16,2,FALSE)))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IF(D372="X",0,IF(E372="X",0,VLOOKUP(E372,'50'!$K$3:$L$16,2,FALSE)))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IF(D373="X",0,IF(E373="X",0,VLOOKUP(E373,'50'!$K$3:$L$16,2,FALSE)))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IF(D374="X",0,IF(E374="X",0,VLOOKUP(E374,'50'!$K$3:$L$16,2,FALSE)))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IF(D375="X",0,IF(E375="X",0,VLOOKUP(E375,'50'!$K$3:$L$16,2,FALSE)))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IF(D376="X",0,IF(E376="X",0,VLOOKUP(E376,'50'!$K$3:$L$16,2,FALSE)))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IF(D377="X",0,IF(E377="X",0,VLOOKUP(E377,'50'!$K$3:$L$16,2,FALSE)))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IF(D378="X",0,IF(E378="X",0,VLOOKUP(E378,'50'!$K$3:$L$16,2,FALSE)))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IF(D379="X",0,IF(E379="X",0,VLOOKUP(E379,'50'!$K$3:$L$16,2,FALSE)))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IF(D380="X",0,IF(E380="X",0,VLOOKUP(E380,'50'!$K$3:$L$16,2,FALSE)))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IF(D381="X",0,IF(E381="X",0,VLOOKUP(E381,'50'!$K$3:$L$16,2,FALSE)))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IF(D382="X",0,IF(E382="X",0,VLOOKUP(E382,'50'!$K$3:$L$16,2,FALSE)))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IF(D383="X",0,IF(E383="X",0,VLOOKUP(E383,'50'!$K$3:$L$16,2,FALSE)))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IF(D384="X",0,IF(E384="X",0,VLOOKUP(E384,'50'!$K$3:$L$16,2,FALSE)))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IF(D385="X",0,IF(E385="X",0,VLOOKUP(E385,'50'!$K$3:$L$16,2,FALSE)))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IF(D386="X",0,IF(E386="X",0,VLOOKUP(E386,'50'!$K$3:$L$16,2,FALSE)))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IF(D387="X",0,IF(E387="X",0,VLOOKUP(E387,'50'!$K$3:$L$16,2,FALSE)))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IF(D388="X",0,IF(E388="X",0,VLOOKUP(E388,'50'!$K$3:$L$16,2,FALSE)))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IF(D389="X",0,IF(E389="X",0,VLOOKUP(E389,'50'!$K$3:$L$16,2,FALSE)))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IF(D390="X",0,IF(E390="X",0,VLOOKUP(E390,'50'!$K$3:$L$16,2,FALSE)))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IF(D391="X",0,IF(E391="X",0,VLOOKUP(E391,'50'!$K$3:$L$16,2,FALSE)))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IF(D392="X",0,IF(E392="X",0,VLOOKUP(E392,'50'!$K$3:$L$16,2,FALSE)))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IF(D393="X",0,IF(E393="X",0,VLOOKUP(E393,'50'!$K$3:$L$16,2,FALSE)))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IF(D394="X",0,IF(E394="X",0,VLOOKUP(E394,'50'!$K$3:$L$16,2,FALSE)))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IF(D395="X",0,IF(E395="X",0,VLOOKUP(E395,'50'!$K$3:$L$16,2,FALSE)))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IF(D396="X",0,IF(E396="X",0,VLOOKUP(E396,'50'!$K$3:$L$16,2,FALSE)))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IF(D397="X",0,IF(E397="X",0,VLOOKUP(E397,'50'!$K$3:$L$16,2,FALSE)))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IF(D398="X",0,IF(E398="X",0,VLOOKUP(E398,'50'!$K$3:$L$16,2,FALSE)))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IF(D399="X",0,IF(E399="X",0,VLOOKUP(E399,'50'!$K$3:$L$16,2,FALSE)))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IF(D400="X",0,IF(E400="X",0,VLOOKUP(E400,'50'!$K$3:$L$16,2,FALSE)))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IF(D401="X",0,IF(E401="X",0,VLOOKUP(E401,'50'!$K$3:$L$16,2,FALSE)))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IF(D402="X",0,IF(E402="X",0,VLOOKUP(E402,'50'!$K$3:$L$16,2,FALSE)))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IF(D403="X",0,IF(E403="X",0,VLOOKUP(E403,'50'!$K$3:$L$16,2,FALSE)))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IF(D404="X",0,IF(E404="X",0,VLOOKUP(E404,'50'!$K$3:$L$16,2,FALSE)))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IF(D405="X",0,IF(E405="X",0,VLOOKUP(E405,'50'!$K$3:$L$16,2,FALSE)))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IF(D406="X",0,IF(E406="X",0,VLOOKUP(E406,'50'!$K$3:$L$16,2,FALSE)))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IF(D407="X",0,IF(E407="X",0,VLOOKUP(E407,'50'!$K$3:$L$16,2,FALSE)))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IF(D408="X",0,IF(E408="X",0,VLOOKUP(E408,'50'!$K$3:$L$16,2,FALSE)))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IF(D409="X",0,IF(E409="X",0,VLOOKUP(E409,'50'!$K$3:$L$16,2,FALSE)))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IF(D410="X",0,IF(E410="X",0,VLOOKUP(E410,'50'!$K$3:$L$16,2,FALSE)))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IF(D411="X",0,IF(E411="X",0,VLOOKUP(E411,'50'!$K$3:$L$16,2,FALSE)))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IF(D412="X",0,IF(E412="X",0,VLOOKUP(E412,'50'!$K$3:$L$16,2,FALSE)))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IF(D413="X",0,IF(E413="X",0,VLOOKUP(E413,'50'!$K$3:$L$16,2,FALSE)))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IF(D414="X",0,IF(E414="X",0,VLOOKUP(E414,'50'!$K$3:$L$16,2,FALSE)))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IF(D415="X",0,IF(E415="X",0,VLOOKUP(E415,'50'!$K$3:$L$16,2,FALSE)))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IF(D416="X",0,IF(E416="X",0,VLOOKUP(E416,'50'!$K$3:$L$16,2,FALSE)))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IF(D417="X",0,IF(E417="X",0,VLOOKUP(E417,'50'!$K$3:$L$16,2,FALSE)))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IF(D418="X",0,IF(E418="X",0,VLOOKUP(E418,'50'!$K$3:$L$16,2,FALSE)))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IF(D419="X",0,IF(E419="X",0,VLOOKUP(E419,'50'!$K$3:$L$16,2,FALSE)))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IF(D420="X",0,IF(E420="X",0,VLOOKUP(E420,'50'!$K$3:$L$16,2,FALSE)))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IF(D421="X",0,IF(E421="X",0,VLOOKUP(E421,'50'!$K$3:$L$16,2,FALSE)))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IF(D422="X",0,IF(E422="X",0,VLOOKUP(E422,'50'!$K$3:$L$16,2,FALSE)))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IF(D423="X",0,IF(E423="X",0,VLOOKUP(E423,'50'!$K$3:$L$16,2,FALSE)))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IF(D424="X",0,IF(E424="X",0,VLOOKUP(E424,'50'!$K$3:$L$16,2,FALSE)))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IF(D425="X",0,IF(E425="X",0,VLOOKUP(E425,'50'!$K$3:$L$16,2,FALSE)))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IF(D426="X",0,IF(E426="X",0,VLOOKUP(E426,'50'!$K$3:$L$16,2,FALSE)))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IF(D427="X",0,IF(E427="X",0,VLOOKUP(E427,'50'!$K$3:$L$16,2,FALSE)))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IF(D428="X",0,IF(E428="X",0,VLOOKUP(E428,'50'!$K$3:$L$16,2,FALSE)))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IF(D429="X",0,IF(E429="X",0,VLOOKUP(E429,'50'!$K$3:$L$16,2,FALSE)))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IF(D430="X",0,IF(E430="X",0,VLOOKUP(E430,'50'!$K$3:$L$16,2,FALSE)))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IF(D431="X",0,IF(E431="X",0,VLOOKUP(E431,'50'!$K$3:$L$16,2,FALSE)))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IF(D432="X",0,IF(E432="X",0,VLOOKUP(E432,'50'!$K$3:$L$16,2,FALSE)))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IF(D433="X",0,IF(E433="X",0,VLOOKUP(E433,'50'!$K$3:$L$16,2,FALSE)))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IF(D434="X",0,IF(E434="X",0,VLOOKUP(E434,'50'!$K$3:$L$16,2,FALSE)))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IF(D435="X",0,IF(E435="X",0,VLOOKUP(E435,'50'!$K$3:$L$16,2,FALSE)))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IF(D436="X",0,IF(E436="X",0,VLOOKUP(E436,'50'!$K$3:$L$16,2,FALSE)))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IF(D437="X",0,IF(E437="X",0,VLOOKUP(E437,'50'!$K$3:$L$16,2,FALSE)))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IF(D438="X",0,IF(E438="X",0,VLOOKUP(E438,'50'!$K$3:$L$16,2,FALSE)))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IF(D439="X",0,IF(E439="X",0,VLOOKUP(E439,'50'!$K$3:$L$16,2,FALSE)))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IF(D440="X",0,IF(E440="X",0,VLOOKUP(E440,'50'!$K$3:$L$16,2,FALSE)))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IF(D441="X",0,IF(E441="X",0,VLOOKUP(E441,'50'!$K$3:$L$16,2,FALSE)))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IF(D442="X",0,IF(E442="X",0,VLOOKUP(E442,'50'!$K$3:$L$16,2,FALSE)))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IF(D443="X",0,IF(E443="X",0,VLOOKUP(E443,'50'!$K$3:$L$16,2,FALSE)))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IF(D444="X",0,IF(E444="X",0,VLOOKUP(E444,'50'!$K$3:$L$16,2,FALSE)))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IF(D445="X",0,IF(E445="X",0,VLOOKUP(E445,'50'!$K$3:$L$16,2,FALSE)))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IF(D446="X",0,IF(E446="X",0,VLOOKUP(E446,'50'!$K$3:$L$16,2,FALSE)))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IF(D447="X",0,IF(E447="X",0,VLOOKUP(E447,'50'!$K$3:$L$16,2,FALSE)))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IF(D448="X",0,IF(E448="X",0,VLOOKUP(E448,'50'!$K$3:$L$16,2,FALSE)))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IF(D449="X",0,IF(E449="X",0,VLOOKUP(E449,'50'!$K$3:$L$16,2,FALSE)))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IF(D450="X",0,IF(E450="X",0,VLOOKUP(E450,'50'!$K$3:$L$16,2,FALSE)))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IF(D451="X",0,IF(E451="X",0,VLOOKUP(E451,'50'!$K$3:$L$16,2,FALSE)))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IF(D452="X",0,IF(E452="X",0,VLOOKUP(E452,'50'!$K$3:$L$16,2,FALSE)))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IF(D453="X",0,IF(E453="X",0,VLOOKUP(E453,'50'!$K$3:$L$16,2,FALSE)))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IF(D454="X",0,IF(E454="X",0,VLOOKUP(E454,'50'!$K$3:$L$16,2,FALSE)))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IF(D455="X",0,IF(E455="X",0,VLOOKUP(E455,'50'!$K$3:$L$16,2,FALSE)))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IF(D456="X",0,IF(E456="X",0,VLOOKUP(E456,'50'!$K$3:$L$16,2,FALSE)))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IF(D457="X",0,IF(E457="X",0,VLOOKUP(E457,'50'!$K$3:$L$16,2,FALSE)))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IF(D458="X",0,IF(E458="X",0,VLOOKUP(E458,'50'!$K$3:$L$16,2,FALSE)))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IF(D459="X",0,IF(E459="X",0,VLOOKUP(E459,'50'!$K$3:$L$16,2,FALSE)))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IF(D460="X",0,IF(E460="X",0,VLOOKUP(E460,'50'!$K$3:$L$16,2,FALSE)))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IF(D461="X",0,IF(E461="X",0,VLOOKUP(E461,'50'!$K$3:$L$16,2,FALSE)))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IF(D462="X",0,IF(E462="X",0,VLOOKUP(E462,'50'!$K$3:$L$16,2,FALSE)))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IF(D463="X",0,IF(E463="X",0,VLOOKUP(E463,'50'!$K$3:$L$16,2,FALSE)))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IF(D464="X",0,IF(E464="X",0,VLOOKUP(E464,'50'!$K$3:$L$16,2,FALSE)))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IF(D465="X",0,IF(E465="X",0,VLOOKUP(E465,'50'!$K$3:$L$16,2,FALSE)))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IF(D466="X",0,IF(E466="X",0,VLOOKUP(E466,'50'!$K$3:$L$16,2,FALSE)))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IF(D467="X",0,IF(E467="X",0,VLOOKUP(E467,'50'!$K$3:$L$16,2,FALSE)))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IF(D468="X",0,IF(E468="X",0,VLOOKUP(E468,'50'!$K$3:$L$16,2,FALSE)))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IF(D469="X",0,IF(E469="X",0,VLOOKUP(E469,'50'!$K$3:$L$16,2,FALSE)))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IF(D470="X",0,IF(E470="X",0,VLOOKUP(E470,'50'!$K$3:$L$16,2,FALSE)))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IF(D471="X",0,IF(E471="X",0,VLOOKUP(E471,'50'!$K$3:$L$16,2,FALSE)))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IF(D472="X",0,IF(E472="X",0,VLOOKUP(E472,'50'!$K$3:$L$16,2,FALSE)))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IF(D473="X",0,IF(E473="X",0,VLOOKUP(E473,'50'!$K$3:$L$16,2,FALSE)))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IF(D474="X",0,IF(E474="X",0,VLOOKUP(E474,'50'!$K$3:$L$16,2,FALSE)))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IF(D475="X",0,IF(E475="X",0,VLOOKUP(E475,'50'!$K$3:$L$16,2,FALSE)))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IF(D476="X",0,IF(E476="X",0,VLOOKUP(E476,'50'!$K$3:$L$16,2,FALSE)))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IF(D477="X",0,IF(E477="X",0,VLOOKUP(E477,'50'!$K$3:$L$16,2,FALSE)))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IF(D478="X",0,IF(E478="X",0,VLOOKUP(E478,'50'!$K$3:$L$16,2,FALSE)))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IF(D479="X",0,IF(E479="X",0,VLOOKUP(E479,'50'!$K$3:$L$16,2,FALSE)))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IF(D480="X",0,IF(E480="X",0,VLOOKUP(E480,'50'!$K$3:$L$16,2,FALSE)))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IF(D481="X",0,IF(E481="X",0,VLOOKUP(E481,'50'!$K$3:$L$16,2,FALSE)))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IF(D482="X",0,IF(E482="X",0,VLOOKUP(E482,'50'!$K$3:$L$16,2,FALSE)))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IF(D483="X",0,IF(E483="X",0,VLOOKUP(E483,'50'!$K$3:$L$16,2,FALSE)))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IF(D484="X",0,IF(E484="X",0,VLOOKUP(E484,'50'!$K$3:$L$16,2,FALSE)))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IF(D485="X",0,IF(E485="X",0,VLOOKUP(E485,'50'!$K$3:$L$16,2,FALSE)))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IF(D486="X",0,IF(E486="X",0,VLOOKUP(E486,'50'!$K$3:$L$16,2,FALSE)))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IF(D487="X",0,IF(E487="X",0,VLOOKUP(E487,'50'!$K$3:$L$16,2,FALSE)))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IF(D488="X",0,IF(E488="X",0,VLOOKUP(E488,'50'!$K$3:$L$16,2,FALSE)))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IF(D489="X",0,IF(E489="X",0,VLOOKUP(E489,'50'!$K$3:$L$16,2,FALSE)))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IF(D490="X",0,IF(E490="X",0,VLOOKUP(E490,'50'!$K$3:$L$16,2,FALSE)))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IF(D491="X",0,IF(E491="X",0,VLOOKUP(E491,'50'!$K$3:$L$16,2,FALSE)))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IF(D492="X",0,IF(E492="X",0,VLOOKUP(E492,'50'!$K$3:$L$16,2,FALSE)))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IF(D493="X",0,IF(E493="X",0,VLOOKUP(E493,'50'!$K$3:$L$16,2,FALSE)))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IF(D494="X",0,IF(E494="X",0,VLOOKUP(E494,'50'!$K$3:$L$16,2,FALSE)))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IF('50'!K3="", "Vrije categorie",'50'!K3)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IF('50'!K4="", "Vrije categorie",'50'!K4)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IF('50'!K5="", "Vrije categorie",'50'!K5)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IF('50'!K6="", "Vrije categorie",'50'!K6)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IF('50'!K7="", "Vrije categorie",'50'!K7)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IF('50'!K8="", "Vrije categorie",'50'!K8)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IF('50'!K9="", "Vrije categorie",'50'!K9)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IF('50'!K10="", "Vrije categorie",'50'!K10)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IF('50'!K11="", "Vrije categorie",'50'!K11)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IF('50'!K12="", "Vrije categorie",'50'!K12)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IF('50'!K13="", "Vrije categorie",'50'!K13)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IF('50'!K14="", "Vrije categorie",'50'!K14)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IF('50'!K15="", "Vrije categorie",'50'!K15)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SEDcq5UsZOOftn+LjOmMsiq6ZELo9he+jtsnDCMHycXLyljrk/DBHkO8oAnPNFsHG3PO+J2iU+mbyBz1qIjLQQ==" saltValue="JkJJHfvjTlzcrvh9hvxTF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topLeftCell="A14" workbookViewId="0">
      <selection activeCell="H31" sqref="H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51,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'51a'!P536/M3</f>
        <v>#N/A</v>
      </c>
    </row>
    <row r="4" spans="1:14">
      <c r="A4" s="19" t="s">
        <v>190</v>
      </c>
      <c r="B4" s="384" t="str">
        <f>VLOOKUP(H5,Kwaliteitsinspecties!A5:E55,3)</f>
        <v>Complex 51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'51a'!P537/M4</f>
        <v>#N/A</v>
      </c>
    </row>
    <row r="5" spans="1:14">
      <c r="A5" s="20" t="s">
        <v>192</v>
      </c>
      <c r="B5" s="385" t="str">
        <f>VLOOKUP(H5,Kwaliteitsinspecties!A5:E55,4)</f>
        <v>Complex 51</v>
      </c>
      <c r="C5" s="385"/>
      <c r="D5" s="385"/>
      <c r="E5" s="385"/>
      <c r="F5" s="399" t="s">
        <v>193</v>
      </c>
      <c r="G5" s="399"/>
      <c r="H5" s="16">
        <f>Kwaliteitsinspecties!A55</f>
        <v>51</v>
      </c>
      <c r="K5" s="37" t="s">
        <v>194</v>
      </c>
      <c r="L5" s="49"/>
      <c r="M5" s="184"/>
      <c r="N5" s="88" t="e">
        <f>'51a'!P538/M5</f>
        <v>#N/A</v>
      </c>
    </row>
    <row r="6" spans="1:14">
      <c r="A6" s="21" t="s">
        <v>195</v>
      </c>
      <c r="B6" s="386" t="str">
        <f>VLOOKUP(H5,Kwaliteitsinspecties!A5:E55,5)</f>
        <v>Complex 51</v>
      </c>
      <c r="C6" s="386"/>
      <c r="D6" s="386"/>
      <c r="E6" s="386"/>
      <c r="F6" s="400" t="s">
        <v>196</v>
      </c>
      <c r="G6" s="400"/>
      <c r="H6" s="17" t="str">
        <f>CONCATENATE(H5,"a")</f>
        <v>51a</v>
      </c>
      <c r="K6" s="37" t="s">
        <v>197</v>
      </c>
      <c r="L6" s="49"/>
      <c r="M6" s="184"/>
      <c r="N6" s="88" t="e">
        <f>'51a'!P539/M6</f>
        <v>#N/A</v>
      </c>
    </row>
    <row r="7" spans="1:14">
      <c r="K7" s="37" t="s">
        <v>198</v>
      </c>
      <c r="L7" s="49"/>
      <c r="M7" s="184"/>
      <c r="N7" s="88" t="e">
        <f>'51a'!P540/M7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'51a'!P541/M8</f>
        <v>#N/A</v>
      </c>
    </row>
    <row r="9" spans="1:14">
      <c r="A9" s="6" t="s">
        <v>39</v>
      </c>
      <c r="B9" s="7"/>
      <c r="C9" s="7"/>
      <c r="D9" s="7"/>
      <c r="E9" s="125">
        <v>0.08</v>
      </c>
      <c r="K9" s="37" t="s">
        <v>201</v>
      </c>
      <c r="L9" s="49"/>
      <c r="M9" s="184"/>
      <c r="N9" s="88" t="e">
        <f>'51a'!P542/M9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'51a'!P543/M10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205</v>
      </c>
      <c r="L11" s="49"/>
      <c r="M11" s="184"/>
      <c r="N11" s="88" t="e">
        <f>'51a'!P544/M11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'51a'!P545/M12</f>
        <v>#N/A</v>
      </c>
    </row>
    <row r="13" spans="1:14">
      <c r="A13" s="7" t="s">
        <v>208</v>
      </c>
      <c r="B13" s="7"/>
      <c r="C13" s="7"/>
      <c r="D13" s="7"/>
      <c r="E13" s="8"/>
      <c r="F13" s="46">
        <f>'51a'!N512</f>
        <v>0</v>
      </c>
      <c r="G13" s="185"/>
      <c r="H13" s="26">
        <f>(F13*G13)*4</f>
        <v>0</v>
      </c>
      <c r="K13" s="37" t="s">
        <v>209</v>
      </c>
      <c r="L13" s="49"/>
      <c r="M13" s="184"/>
      <c r="N13" s="88" t="e">
        <f>'51a'!P546/M13</f>
        <v>#N/A</v>
      </c>
    </row>
    <row r="14" spans="1:14" ht="15.75">
      <c r="F14" s="24" t="s">
        <v>210</v>
      </c>
      <c r="G14" s="79"/>
      <c r="H14" s="26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'51a'!P512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'51a'!G512</f>
        <v>0</v>
      </c>
      <c r="F22" s="188"/>
      <c r="G22" s="98">
        <f t="shared" ref="G22:G34" si="0">E22*F22</f>
        <v>0</v>
      </c>
      <c r="H22" s="99">
        <v>0.16</v>
      </c>
      <c r="I22" s="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60">
        <f t="shared" si="0"/>
        <v>0</v>
      </c>
      <c r="H23" s="38">
        <v>0.32</v>
      </c>
      <c r="I23" s="60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60">
        <f t="shared" si="0"/>
        <v>0</v>
      </c>
      <c r="H24" s="38">
        <v>0.32</v>
      </c>
      <c r="I24" s="60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60">
        <f t="shared" si="0"/>
        <v>0</v>
      </c>
      <c r="H25" s="38">
        <v>0.2</v>
      </c>
      <c r="I25" s="60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'51a'!F512-E27</f>
        <v>0</v>
      </c>
      <c r="F26" s="189"/>
      <c r="G26" s="60">
        <f t="shared" si="0"/>
        <v>0</v>
      </c>
      <c r="H26" s="38">
        <v>1</v>
      </c>
      <c r="I26" s="60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103">
        <f t="shared" si="0"/>
        <v>0</v>
      </c>
      <c r="H27" s="104"/>
      <c r="I27" s="103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'51a'!S495</f>
        <v>0</v>
      </c>
      <c r="F29" s="188"/>
      <c r="G29" s="98">
        <f t="shared" si="0"/>
        <v>0</v>
      </c>
      <c r="H29" s="99"/>
      <c r="I29" s="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'51a'!R495</f>
        <v>0</v>
      </c>
      <c r="F30" s="189"/>
      <c r="G30" s="60">
        <f t="shared" si="0"/>
        <v>0</v>
      </c>
      <c r="H30" s="38"/>
      <c r="I30" s="60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'51a'!T495</f>
        <v>0</v>
      </c>
      <c r="F31" s="189"/>
      <c r="G31" s="60">
        <f t="shared" si="0"/>
        <v>0</v>
      </c>
      <c r="H31" s="38"/>
      <c r="I31" s="60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'51a'!U495</f>
        <v>0</v>
      </c>
      <c r="F32" s="189"/>
      <c r="G32" s="60">
        <f t="shared" si="0"/>
        <v>0</v>
      </c>
      <c r="H32" s="38"/>
      <c r="I32" s="60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'51a'!V495</f>
        <v>0</v>
      </c>
      <c r="F33" s="189"/>
      <c r="G33" s="60">
        <f t="shared" si="0"/>
        <v>0</v>
      </c>
      <c r="H33" s="38"/>
      <c r="I33" s="60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'51a'!W495</f>
        <v>0</v>
      </c>
      <c r="F34" s="189"/>
      <c r="G34" s="60">
        <f t="shared" si="0"/>
        <v>0</v>
      </c>
      <c r="H34" s="38"/>
      <c r="I34" s="60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60"/>
      <c r="H35" s="38"/>
      <c r="I35" s="60"/>
    </row>
    <row r="36" spans="1:9">
      <c r="A36" s="370"/>
      <c r="B36" s="371"/>
      <c r="C36" s="371"/>
      <c r="D36" s="372"/>
      <c r="E36" s="28"/>
      <c r="F36" s="189"/>
      <c r="G36" s="60"/>
      <c r="H36" s="38"/>
      <c r="I36" s="60"/>
    </row>
    <row r="37" spans="1:9">
      <c r="A37" s="393"/>
      <c r="B37" s="394"/>
      <c r="C37" s="394"/>
      <c r="D37" s="395"/>
      <c r="E37" s="29"/>
      <c r="F37" s="191"/>
      <c r="G37" s="61"/>
      <c r="H37" s="40"/>
      <c r="I37" s="61"/>
    </row>
    <row r="38" spans="1:9" ht="15.75">
      <c r="H38" s="30" t="s">
        <v>210</v>
      </c>
      <c r="I38" s="31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455</v>
      </c>
      <c r="B41" s="392"/>
      <c r="C41" s="392"/>
      <c r="D41" s="11" t="s">
        <v>65</v>
      </c>
      <c r="E41" s="86">
        <f>'51a'!N505</f>
        <v>0</v>
      </c>
      <c r="F41" s="192"/>
      <c r="G41" s="59">
        <f>E41*F41</f>
        <v>0</v>
      </c>
      <c r="H41" s="36">
        <v>1</v>
      </c>
      <c r="I41" s="59"/>
    </row>
    <row r="42" spans="1:9">
      <c r="A42" s="389"/>
      <c r="B42" s="390"/>
      <c r="C42" s="390"/>
      <c r="D42" s="12"/>
      <c r="E42" s="12"/>
      <c r="F42" s="193"/>
      <c r="G42" s="60"/>
      <c r="H42" s="38"/>
      <c r="I42" s="60"/>
    </row>
    <row r="43" spans="1:9">
      <c r="A43" s="389"/>
      <c r="B43" s="390"/>
      <c r="C43" s="390"/>
      <c r="D43" s="12"/>
      <c r="E43" s="12"/>
      <c r="F43" s="193"/>
      <c r="G43" s="60"/>
      <c r="H43" s="38"/>
      <c r="I43" s="60"/>
    </row>
    <row r="44" spans="1:9">
      <c r="A44" s="389"/>
      <c r="B44" s="390"/>
      <c r="C44" s="390"/>
      <c r="D44" s="12"/>
      <c r="E44" s="12"/>
      <c r="F44" s="193"/>
      <c r="G44" s="60"/>
      <c r="H44" s="38"/>
      <c r="I44" s="60"/>
    </row>
    <row r="45" spans="1:9">
      <c r="A45" s="389"/>
      <c r="B45" s="390"/>
      <c r="C45" s="390"/>
      <c r="D45" s="12"/>
      <c r="E45" s="12"/>
      <c r="F45" s="193"/>
      <c r="G45" s="60"/>
      <c r="H45" s="38"/>
      <c r="I45" s="60"/>
    </row>
    <row r="46" spans="1:9">
      <c r="A46" s="389"/>
      <c r="B46" s="390"/>
      <c r="C46" s="390"/>
      <c r="D46" s="12"/>
      <c r="E46" s="12"/>
      <c r="F46" s="193"/>
      <c r="G46" s="60"/>
      <c r="H46" s="38"/>
      <c r="I46" s="60"/>
    </row>
    <row r="47" spans="1:9">
      <c r="A47" s="389"/>
      <c r="B47" s="390"/>
      <c r="C47" s="390"/>
      <c r="D47" s="12"/>
      <c r="E47" s="12"/>
      <c r="F47" s="193"/>
      <c r="G47" s="60"/>
      <c r="H47" s="38"/>
      <c r="I47" s="60"/>
    </row>
    <row r="48" spans="1:9">
      <c r="A48" s="389"/>
      <c r="B48" s="390"/>
      <c r="C48" s="390"/>
      <c r="D48" s="12"/>
      <c r="E48" s="12"/>
      <c r="F48" s="193"/>
      <c r="G48" s="60"/>
      <c r="H48" s="38"/>
      <c r="I48" s="60"/>
    </row>
    <row r="49" spans="1:9">
      <c r="A49" s="389"/>
      <c r="B49" s="390"/>
      <c r="C49" s="390"/>
      <c r="D49" s="12"/>
      <c r="E49" s="12"/>
      <c r="F49" s="193"/>
      <c r="G49" s="60"/>
      <c r="H49" s="38"/>
      <c r="I49" s="60"/>
    </row>
    <row r="50" spans="1:9">
      <c r="A50" s="389"/>
      <c r="B50" s="390"/>
      <c r="C50" s="390"/>
      <c r="D50" s="12"/>
      <c r="E50" s="12"/>
      <c r="F50" s="193"/>
      <c r="G50" s="60"/>
      <c r="H50" s="38"/>
      <c r="I50" s="60"/>
    </row>
    <row r="51" spans="1:9">
      <c r="A51" s="387"/>
      <c r="B51" s="388"/>
      <c r="C51" s="388"/>
      <c r="D51" s="13"/>
      <c r="E51" s="13"/>
      <c r="F51" s="194"/>
      <c r="G51" s="61"/>
      <c r="H51" s="40"/>
      <c r="I51" s="61"/>
    </row>
    <row r="52" spans="1:9" ht="15.75">
      <c r="H52" s="30" t="s">
        <v>210</v>
      </c>
      <c r="I52" s="31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33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33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hErLmiScMvL7N4ww2AvK3MoVpa9msX/d0PuSwQvjja9Kk5XF35ZYGN4wj8xgchRDw3X6tLiWPcbeExpAm8bi4w==" saltValue="jitB4YeIxeIvPoh6PIYLE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H31" sqref="H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51,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'51a'!P552/M3</f>
        <v>#N/A</v>
      </c>
    </row>
    <row r="4" spans="1:14">
      <c r="A4" s="19" t="s">
        <v>190</v>
      </c>
      <c r="B4" s="384" t="str">
        <f>VLOOKUP(H5,Kwaliteitsinspecties!A5:E55,3)</f>
        <v>Complex 51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'51a'!P553/M4</f>
        <v>#N/A</v>
      </c>
    </row>
    <row r="5" spans="1:14">
      <c r="A5" s="20" t="s">
        <v>192</v>
      </c>
      <c r="B5" s="385" t="str">
        <f>VLOOKUP(H5,Kwaliteitsinspecties!A5:E55,4)</f>
        <v>Complex 51</v>
      </c>
      <c r="C5" s="385"/>
      <c r="D5" s="385"/>
      <c r="E5" s="385"/>
      <c r="F5" s="399" t="s">
        <v>193</v>
      </c>
      <c r="G5" s="399"/>
      <c r="H5" s="16">
        <f>Kwaliteitsinspecties!A55</f>
        <v>51</v>
      </c>
      <c r="K5" s="37" t="s">
        <v>194</v>
      </c>
      <c r="L5" s="49"/>
      <c r="M5" s="184"/>
      <c r="N5" s="88" t="e">
        <f>'51a'!P554/M5</f>
        <v>#N/A</v>
      </c>
    </row>
    <row r="6" spans="1:14">
      <c r="A6" s="21" t="s">
        <v>195</v>
      </c>
      <c r="B6" s="386" t="str">
        <f>VLOOKUP(H5,Kwaliteitsinspecties!A5:E55,5)</f>
        <v>Complex 51</v>
      </c>
      <c r="C6" s="386"/>
      <c r="D6" s="386"/>
      <c r="E6" s="386"/>
      <c r="F6" s="400" t="s">
        <v>196</v>
      </c>
      <c r="G6" s="400"/>
      <c r="H6" s="17" t="str">
        <f>CONCATENATE(H5,"a")</f>
        <v>51a</v>
      </c>
      <c r="K6" s="37" t="s">
        <v>197</v>
      </c>
      <c r="L6" s="49"/>
      <c r="M6" s="184"/>
      <c r="N6" s="88" t="e">
        <f>'51a'!P555/M6</f>
        <v>#N/A</v>
      </c>
    </row>
    <row r="7" spans="1:14">
      <c r="K7" s="37" t="s">
        <v>198</v>
      </c>
      <c r="L7" s="49"/>
      <c r="M7" s="184"/>
      <c r="N7" s="88" t="e">
        <f>'51a'!P556/M7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'51a'!P557/M8</f>
        <v>#N/A</v>
      </c>
    </row>
    <row r="9" spans="1:14">
      <c r="A9" s="6" t="s">
        <v>39</v>
      </c>
      <c r="B9" s="7"/>
      <c r="C9" s="7"/>
      <c r="D9" s="7"/>
      <c r="E9" s="125">
        <v>0.08</v>
      </c>
      <c r="K9" s="37" t="s">
        <v>201</v>
      </c>
      <c r="L9" s="49"/>
      <c r="M9" s="184"/>
      <c r="N9" s="88" t="e">
        <f>'51a'!P558/M9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'51a'!P559/M10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205</v>
      </c>
      <c r="L11" s="49"/>
      <c r="M11" s="184"/>
      <c r="N11" s="88" t="e">
        <f>'51a'!P560/M11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'51a'!P561/M12</f>
        <v>#N/A</v>
      </c>
    </row>
    <row r="13" spans="1:14">
      <c r="A13" s="7" t="s">
        <v>208</v>
      </c>
      <c r="B13" s="7"/>
      <c r="C13" s="7"/>
      <c r="D13" s="7"/>
      <c r="E13" s="8"/>
      <c r="F13" s="46">
        <f>'51a'!N549</f>
        <v>0</v>
      </c>
      <c r="G13" s="185"/>
      <c r="H13" s="26">
        <f>(F13*G13)*4</f>
        <v>0</v>
      </c>
      <c r="K13" s="37" t="s">
        <v>209</v>
      </c>
      <c r="L13" s="49"/>
      <c r="M13" s="184"/>
      <c r="N13" s="88" t="e">
        <f>'51a'!P562/M13</f>
        <v>#N/A</v>
      </c>
    </row>
    <row r="14" spans="1:14" ht="15.75">
      <c r="F14" s="24" t="s">
        <v>210</v>
      </c>
      <c r="G14" s="79"/>
      <c r="H14" s="26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'51a'!P549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'51a'!G549</f>
        <v>0</v>
      </c>
      <c r="F22" s="188"/>
      <c r="G22" s="98">
        <f t="shared" ref="G22:G34" si="0">E22*F22</f>
        <v>0</v>
      </c>
      <c r="H22" s="99">
        <v>0.16</v>
      </c>
      <c r="I22" s="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60">
        <f t="shared" si="0"/>
        <v>0</v>
      </c>
      <c r="H23" s="38">
        <v>0.32</v>
      </c>
      <c r="I23" s="60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60">
        <f t="shared" si="0"/>
        <v>0</v>
      </c>
      <c r="H24" s="38">
        <v>0.32</v>
      </c>
      <c r="I24" s="60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60">
        <f t="shared" si="0"/>
        <v>0</v>
      </c>
      <c r="H25" s="38">
        <v>0.2</v>
      </c>
      <c r="I25" s="60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'51a'!F549-E27</f>
        <v>0</v>
      </c>
      <c r="F26" s="189"/>
      <c r="G26" s="60">
        <f t="shared" si="0"/>
        <v>0</v>
      </c>
      <c r="H26" s="38">
        <v>1</v>
      </c>
      <c r="I26" s="60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103">
        <f t="shared" si="0"/>
        <v>0</v>
      </c>
      <c r="H27" s="104"/>
      <c r="I27" s="103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120"/>
      <c r="F29" s="188"/>
      <c r="G29" s="98">
        <f t="shared" si="0"/>
        <v>0</v>
      </c>
      <c r="H29" s="99"/>
      <c r="I29" s="98">
        <f t="shared" si="1"/>
        <v>0</v>
      </c>
    </row>
    <row r="30" spans="1:9">
      <c r="A30" s="370" t="s">
        <v>229</v>
      </c>
      <c r="B30" s="371"/>
      <c r="C30" s="371"/>
      <c r="D30" s="372"/>
      <c r="E30" s="121"/>
      <c r="F30" s="189"/>
      <c r="G30" s="60">
        <f t="shared" si="0"/>
        <v>0</v>
      </c>
      <c r="H30" s="38"/>
      <c r="I30" s="60">
        <f t="shared" si="1"/>
        <v>0</v>
      </c>
    </row>
    <row r="31" spans="1:9">
      <c r="A31" s="370" t="s">
        <v>230</v>
      </c>
      <c r="B31" s="371"/>
      <c r="C31" s="371"/>
      <c r="D31" s="372"/>
      <c r="E31" s="121"/>
      <c r="F31" s="189"/>
      <c r="G31" s="60">
        <f t="shared" si="0"/>
        <v>0</v>
      </c>
      <c r="H31" s="38"/>
      <c r="I31" s="60">
        <f t="shared" si="1"/>
        <v>0</v>
      </c>
    </row>
    <row r="32" spans="1:9">
      <c r="A32" s="370" t="s">
        <v>231</v>
      </c>
      <c r="B32" s="371"/>
      <c r="C32" s="371"/>
      <c r="D32" s="372"/>
      <c r="E32" s="121"/>
      <c r="F32" s="189"/>
      <c r="G32" s="60">
        <f t="shared" si="0"/>
        <v>0</v>
      </c>
      <c r="H32" s="38"/>
      <c r="I32" s="60">
        <f t="shared" si="1"/>
        <v>0</v>
      </c>
    </row>
    <row r="33" spans="1:9">
      <c r="A33" s="370" t="s">
        <v>232</v>
      </c>
      <c r="B33" s="371"/>
      <c r="C33" s="371"/>
      <c r="D33" s="372"/>
      <c r="E33" s="121"/>
      <c r="F33" s="189"/>
      <c r="G33" s="60">
        <f t="shared" si="0"/>
        <v>0</v>
      </c>
      <c r="H33" s="38"/>
      <c r="I33" s="60">
        <f t="shared" si="1"/>
        <v>0</v>
      </c>
    </row>
    <row r="34" spans="1:9">
      <c r="A34" s="370" t="s">
        <v>233</v>
      </c>
      <c r="B34" s="371"/>
      <c r="C34" s="371"/>
      <c r="D34" s="372"/>
      <c r="E34" s="121"/>
      <c r="F34" s="189"/>
      <c r="G34" s="60">
        <f t="shared" si="0"/>
        <v>0</v>
      </c>
      <c r="H34" s="38"/>
      <c r="I34" s="60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60"/>
      <c r="H35" s="38"/>
      <c r="I35" s="60"/>
    </row>
    <row r="36" spans="1:9">
      <c r="A36" s="370"/>
      <c r="B36" s="371"/>
      <c r="C36" s="371"/>
      <c r="D36" s="372"/>
      <c r="E36" s="28"/>
      <c r="F36" s="189"/>
      <c r="G36" s="60"/>
      <c r="H36" s="38"/>
      <c r="I36" s="60"/>
    </row>
    <row r="37" spans="1:9">
      <c r="A37" s="393"/>
      <c r="B37" s="394"/>
      <c r="C37" s="394"/>
      <c r="D37" s="395"/>
      <c r="E37" s="29"/>
      <c r="F37" s="191"/>
      <c r="G37" s="61"/>
      <c r="H37" s="40"/>
      <c r="I37" s="61"/>
    </row>
    <row r="38" spans="1:9" ht="15.75">
      <c r="H38" s="30" t="s">
        <v>210</v>
      </c>
      <c r="I38" s="31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455</v>
      </c>
      <c r="B41" s="392"/>
      <c r="C41" s="392"/>
      <c r="D41" s="11" t="s">
        <v>65</v>
      </c>
      <c r="E41" s="86">
        <f>'51a'!N524</f>
        <v>0</v>
      </c>
      <c r="F41" s="192"/>
      <c r="G41" s="59">
        <f>E41*F41</f>
        <v>0</v>
      </c>
      <c r="H41" s="36">
        <v>1</v>
      </c>
      <c r="I41" s="59"/>
    </row>
    <row r="42" spans="1:9">
      <c r="A42" s="389"/>
      <c r="B42" s="390"/>
      <c r="C42" s="390"/>
      <c r="D42" s="12"/>
      <c r="E42" s="12"/>
      <c r="F42" s="193"/>
      <c r="G42" s="60"/>
      <c r="H42" s="38"/>
      <c r="I42" s="60"/>
    </row>
    <row r="43" spans="1:9">
      <c r="A43" s="389"/>
      <c r="B43" s="390"/>
      <c r="C43" s="390"/>
      <c r="D43" s="12"/>
      <c r="E43" s="12"/>
      <c r="F43" s="193"/>
      <c r="G43" s="60"/>
      <c r="H43" s="38"/>
      <c r="I43" s="60"/>
    </row>
    <row r="44" spans="1:9">
      <c r="A44" s="389"/>
      <c r="B44" s="390"/>
      <c r="C44" s="390"/>
      <c r="D44" s="12"/>
      <c r="E44" s="12"/>
      <c r="F44" s="193"/>
      <c r="G44" s="60"/>
      <c r="H44" s="38"/>
      <c r="I44" s="60"/>
    </row>
    <row r="45" spans="1:9">
      <c r="A45" s="389"/>
      <c r="B45" s="390"/>
      <c r="C45" s="390"/>
      <c r="D45" s="12"/>
      <c r="E45" s="12"/>
      <c r="F45" s="193"/>
      <c r="G45" s="60"/>
      <c r="H45" s="38"/>
      <c r="I45" s="60"/>
    </row>
    <row r="46" spans="1:9">
      <c r="A46" s="389"/>
      <c r="B46" s="390"/>
      <c r="C46" s="390"/>
      <c r="D46" s="12"/>
      <c r="E46" s="12"/>
      <c r="F46" s="193"/>
      <c r="G46" s="60"/>
      <c r="H46" s="38"/>
      <c r="I46" s="60"/>
    </row>
    <row r="47" spans="1:9">
      <c r="A47" s="389"/>
      <c r="B47" s="390"/>
      <c r="C47" s="390"/>
      <c r="D47" s="12"/>
      <c r="E47" s="12"/>
      <c r="F47" s="193"/>
      <c r="G47" s="60"/>
      <c r="H47" s="38"/>
      <c r="I47" s="60"/>
    </row>
    <row r="48" spans="1:9">
      <c r="A48" s="389"/>
      <c r="B48" s="390"/>
      <c r="C48" s="390"/>
      <c r="D48" s="12"/>
      <c r="E48" s="12"/>
      <c r="F48" s="193"/>
      <c r="G48" s="60"/>
      <c r="H48" s="38"/>
      <c r="I48" s="60"/>
    </row>
    <row r="49" spans="1:9">
      <c r="A49" s="389"/>
      <c r="B49" s="390"/>
      <c r="C49" s="390"/>
      <c r="D49" s="12"/>
      <c r="E49" s="12"/>
      <c r="F49" s="193"/>
      <c r="G49" s="60"/>
      <c r="H49" s="38"/>
      <c r="I49" s="60"/>
    </row>
    <row r="50" spans="1:9">
      <c r="A50" s="389"/>
      <c r="B50" s="390"/>
      <c r="C50" s="390"/>
      <c r="D50" s="12"/>
      <c r="E50" s="12"/>
      <c r="F50" s="193"/>
      <c r="G50" s="60"/>
      <c r="H50" s="38"/>
      <c r="I50" s="60"/>
    </row>
    <row r="51" spans="1:9">
      <c r="A51" s="387"/>
      <c r="B51" s="388"/>
      <c r="C51" s="388"/>
      <c r="D51" s="13"/>
      <c r="E51" s="13"/>
      <c r="F51" s="194"/>
      <c r="G51" s="61"/>
      <c r="H51" s="40"/>
      <c r="I51" s="61"/>
    </row>
    <row r="52" spans="1:9" ht="15.75">
      <c r="H52" s="30" t="s">
        <v>210</v>
      </c>
      <c r="I52" s="31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33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33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W6Pqp7lqyuaf0GjTf+NQZvQQoOU1sapRnsi6yPIoRCcP3vV2D8zmKuZXEq2NImeTLtOyz8nTGDsiMSbVJAFYUw==" saltValue="Ft/uX5zXhU8Ki8BbGOmf8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H31" sqref="H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51,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'51a'!P568/M3</f>
        <v>#N/A</v>
      </c>
    </row>
    <row r="4" spans="1:14">
      <c r="A4" s="19" t="s">
        <v>190</v>
      </c>
      <c r="B4" s="384" t="str">
        <f>VLOOKUP(H5,Kwaliteitsinspecties!A5:E55,3)</f>
        <v>Complex 51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'51a'!P569/M4</f>
        <v>#N/A</v>
      </c>
    </row>
    <row r="5" spans="1:14">
      <c r="A5" s="20" t="s">
        <v>192</v>
      </c>
      <c r="B5" s="385" t="str">
        <f>VLOOKUP(H5,Kwaliteitsinspecties!A5:E55,4)</f>
        <v>Complex 51</v>
      </c>
      <c r="C5" s="385"/>
      <c r="D5" s="385"/>
      <c r="E5" s="385"/>
      <c r="F5" s="399" t="s">
        <v>193</v>
      </c>
      <c r="G5" s="399"/>
      <c r="H5" s="16">
        <f>Kwaliteitsinspecties!A55</f>
        <v>51</v>
      </c>
      <c r="K5" s="37" t="s">
        <v>194</v>
      </c>
      <c r="L5" s="49"/>
      <c r="M5" s="184"/>
      <c r="N5" s="88" t="e">
        <f>'51a'!P570/M5</f>
        <v>#N/A</v>
      </c>
    </row>
    <row r="6" spans="1:14">
      <c r="A6" s="21" t="s">
        <v>195</v>
      </c>
      <c r="B6" s="386" t="str">
        <f>VLOOKUP(H5,Kwaliteitsinspecties!A5:E55,5)</f>
        <v>Complex 51</v>
      </c>
      <c r="C6" s="386"/>
      <c r="D6" s="386"/>
      <c r="E6" s="386"/>
      <c r="F6" s="400" t="s">
        <v>196</v>
      </c>
      <c r="G6" s="400"/>
      <c r="H6" s="17" t="str">
        <f>CONCATENATE(H5,"a")</f>
        <v>51a</v>
      </c>
      <c r="K6" s="37" t="s">
        <v>197</v>
      </c>
      <c r="L6" s="49"/>
      <c r="M6" s="184"/>
      <c r="N6" s="88" t="e">
        <f>'51a'!P571/M6</f>
        <v>#N/A</v>
      </c>
    </row>
    <row r="7" spans="1:14">
      <c r="K7" s="37" t="s">
        <v>198</v>
      </c>
      <c r="L7" s="49"/>
      <c r="M7" s="184"/>
      <c r="N7" s="88" t="e">
        <f>'51a'!P572/M7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'51a'!P573/M8</f>
        <v>#N/A</v>
      </c>
    </row>
    <row r="9" spans="1:14">
      <c r="A9" s="6" t="s">
        <v>39</v>
      </c>
      <c r="B9" s="7"/>
      <c r="C9" s="7"/>
      <c r="D9" s="7"/>
      <c r="E9" s="125">
        <v>0.08</v>
      </c>
      <c r="K9" s="37" t="s">
        <v>201</v>
      </c>
      <c r="L9" s="49"/>
      <c r="M9" s="184"/>
      <c r="N9" s="88" t="e">
        <f>'51a'!P574/M9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'51a'!P575/M10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205</v>
      </c>
      <c r="L11" s="49"/>
      <c r="M11" s="184"/>
      <c r="N11" s="88" t="e">
        <f>'51a'!P576/M11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'51a'!P577/M12</f>
        <v>#N/A</v>
      </c>
    </row>
    <row r="13" spans="1:14">
      <c r="A13" s="7" t="s">
        <v>208</v>
      </c>
      <c r="B13" s="7"/>
      <c r="C13" s="7"/>
      <c r="D13" s="7"/>
      <c r="E13" s="8"/>
      <c r="F13" s="46">
        <f>'51a'!N565</f>
        <v>0</v>
      </c>
      <c r="G13" s="185"/>
      <c r="H13" s="26">
        <f>(F13*G13)*4</f>
        <v>0</v>
      </c>
      <c r="K13" s="37" t="s">
        <v>209</v>
      </c>
      <c r="L13" s="49"/>
      <c r="M13" s="184"/>
      <c r="N13" s="88" t="e">
        <f>'51a'!P578/M13</f>
        <v>#N/A</v>
      </c>
    </row>
    <row r="14" spans="1:14" ht="15.75">
      <c r="F14" s="24" t="s">
        <v>210</v>
      </c>
      <c r="G14" s="79"/>
      <c r="H14" s="26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'51a'!P565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'51a'!G565</f>
        <v>0</v>
      </c>
      <c r="F22" s="188"/>
      <c r="G22" s="98">
        <f t="shared" ref="G22:G34" si="0">E22*F22</f>
        <v>0</v>
      </c>
      <c r="H22" s="99">
        <v>0.16</v>
      </c>
      <c r="I22" s="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60">
        <f t="shared" si="0"/>
        <v>0</v>
      </c>
      <c r="H23" s="38">
        <v>0.32</v>
      </c>
      <c r="I23" s="60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60">
        <f t="shared" si="0"/>
        <v>0</v>
      </c>
      <c r="H24" s="38">
        <v>0.32</v>
      </c>
      <c r="I24" s="60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60">
        <f t="shared" si="0"/>
        <v>0</v>
      </c>
      <c r="H25" s="38">
        <v>0.2</v>
      </c>
      <c r="I25" s="60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'51a'!F565-E27</f>
        <v>0</v>
      </c>
      <c r="F26" s="189"/>
      <c r="G26" s="60">
        <f t="shared" si="0"/>
        <v>0</v>
      </c>
      <c r="H26" s="38">
        <v>1</v>
      </c>
      <c r="I26" s="60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103">
        <f t="shared" si="0"/>
        <v>0</v>
      </c>
      <c r="H27" s="104"/>
      <c r="I27" s="103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120"/>
      <c r="F29" s="188"/>
      <c r="G29" s="98">
        <f t="shared" si="0"/>
        <v>0</v>
      </c>
      <c r="H29" s="99"/>
      <c r="I29" s="98">
        <f t="shared" si="1"/>
        <v>0</v>
      </c>
    </row>
    <row r="30" spans="1:9">
      <c r="A30" s="370" t="s">
        <v>229</v>
      </c>
      <c r="B30" s="371"/>
      <c r="C30" s="371"/>
      <c r="D30" s="372"/>
      <c r="E30" s="121"/>
      <c r="F30" s="189"/>
      <c r="G30" s="60">
        <f t="shared" si="0"/>
        <v>0</v>
      </c>
      <c r="H30" s="38"/>
      <c r="I30" s="60">
        <f t="shared" si="1"/>
        <v>0</v>
      </c>
    </row>
    <row r="31" spans="1:9">
      <c r="A31" s="370" t="s">
        <v>230</v>
      </c>
      <c r="B31" s="371"/>
      <c r="C31" s="371"/>
      <c r="D31" s="372"/>
      <c r="E31" s="121"/>
      <c r="F31" s="189"/>
      <c r="G31" s="60">
        <f t="shared" si="0"/>
        <v>0</v>
      </c>
      <c r="H31" s="38"/>
      <c r="I31" s="60">
        <f t="shared" si="1"/>
        <v>0</v>
      </c>
    </row>
    <row r="32" spans="1:9">
      <c r="A32" s="370" t="s">
        <v>231</v>
      </c>
      <c r="B32" s="371"/>
      <c r="C32" s="371"/>
      <c r="D32" s="372"/>
      <c r="E32" s="121"/>
      <c r="F32" s="189"/>
      <c r="G32" s="60">
        <f t="shared" si="0"/>
        <v>0</v>
      </c>
      <c r="H32" s="38"/>
      <c r="I32" s="60">
        <f t="shared" si="1"/>
        <v>0</v>
      </c>
    </row>
    <row r="33" spans="1:9">
      <c r="A33" s="370" t="s">
        <v>232</v>
      </c>
      <c r="B33" s="371"/>
      <c r="C33" s="371"/>
      <c r="D33" s="372"/>
      <c r="E33" s="121"/>
      <c r="F33" s="189"/>
      <c r="G33" s="60">
        <f t="shared" si="0"/>
        <v>0</v>
      </c>
      <c r="H33" s="38"/>
      <c r="I33" s="60">
        <f t="shared" si="1"/>
        <v>0</v>
      </c>
    </row>
    <row r="34" spans="1:9">
      <c r="A34" s="370" t="s">
        <v>233</v>
      </c>
      <c r="B34" s="371"/>
      <c r="C34" s="371"/>
      <c r="D34" s="372"/>
      <c r="E34" s="121"/>
      <c r="F34" s="189"/>
      <c r="G34" s="60">
        <f t="shared" si="0"/>
        <v>0</v>
      </c>
      <c r="H34" s="38"/>
      <c r="I34" s="60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60"/>
      <c r="H35" s="38"/>
      <c r="I35" s="60"/>
    </row>
    <row r="36" spans="1:9">
      <c r="A36" s="370"/>
      <c r="B36" s="371"/>
      <c r="C36" s="371"/>
      <c r="D36" s="372"/>
      <c r="E36" s="28"/>
      <c r="F36" s="189"/>
      <c r="G36" s="60"/>
      <c r="H36" s="38"/>
      <c r="I36" s="60"/>
    </row>
    <row r="37" spans="1:9">
      <c r="A37" s="393"/>
      <c r="B37" s="394"/>
      <c r="C37" s="394"/>
      <c r="D37" s="395"/>
      <c r="E37" s="29"/>
      <c r="F37" s="191"/>
      <c r="G37" s="61"/>
      <c r="H37" s="40"/>
      <c r="I37" s="61"/>
    </row>
    <row r="38" spans="1:9" ht="15.75">
      <c r="H38" s="30" t="s">
        <v>210</v>
      </c>
      <c r="I38" s="31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455</v>
      </c>
      <c r="B41" s="392"/>
      <c r="C41" s="392"/>
      <c r="D41" s="11" t="s">
        <v>65</v>
      </c>
      <c r="E41" s="86">
        <f>'51a'!N558</f>
        <v>0</v>
      </c>
      <c r="F41" s="192"/>
      <c r="G41" s="59">
        <f>E41*F41</f>
        <v>0</v>
      </c>
      <c r="H41" s="36">
        <v>1</v>
      </c>
      <c r="I41" s="59"/>
    </row>
    <row r="42" spans="1:9">
      <c r="A42" s="389"/>
      <c r="B42" s="390"/>
      <c r="C42" s="390"/>
      <c r="D42" s="12"/>
      <c r="E42" s="12"/>
      <c r="F42" s="193"/>
      <c r="G42" s="60"/>
      <c r="H42" s="38"/>
      <c r="I42" s="60"/>
    </row>
    <row r="43" spans="1:9">
      <c r="A43" s="389"/>
      <c r="B43" s="390"/>
      <c r="C43" s="390"/>
      <c r="D43" s="12"/>
      <c r="E43" s="12"/>
      <c r="F43" s="193"/>
      <c r="G43" s="60"/>
      <c r="H43" s="38"/>
      <c r="I43" s="60"/>
    </row>
    <row r="44" spans="1:9">
      <c r="A44" s="389"/>
      <c r="B44" s="390"/>
      <c r="C44" s="390"/>
      <c r="D44" s="12"/>
      <c r="E44" s="12"/>
      <c r="F44" s="193"/>
      <c r="G44" s="60"/>
      <c r="H44" s="38"/>
      <c r="I44" s="60"/>
    </row>
    <row r="45" spans="1:9">
      <c r="A45" s="389"/>
      <c r="B45" s="390"/>
      <c r="C45" s="390"/>
      <c r="D45" s="12"/>
      <c r="E45" s="12"/>
      <c r="F45" s="193"/>
      <c r="G45" s="60"/>
      <c r="H45" s="38"/>
      <c r="I45" s="60"/>
    </row>
    <row r="46" spans="1:9">
      <c r="A46" s="389"/>
      <c r="B46" s="390"/>
      <c r="C46" s="390"/>
      <c r="D46" s="12"/>
      <c r="E46" s="12"/>
      <c r="F46" s="193"/>
      <c r="G46" s="60"/>
      <c r="H46" s="38"/>
      <c r="I46" s="60"/>
    </row>
    <row r="47" spans="1:9">
      <c r="A47" s="389"/>
      <c r="B47" s="390"/>
      <c r="C47" s="390"/>
      <c r="D47" s="12"/>
      <c r="E47" s="12"/>
      <c r="F47" s="193"/>
      <c r="G47" s="60"/>
      <c r="H47" s="38"/>
      <c r="I47" s="60"/>
    </row>
    <row r="48" spans="1:9">
      <c r="A48" s="389"/>
      <c r="B48" s="390"/>
      <c r="C48" s="390"/>
      <c r="D48" s="12"/>
      <c r="E48" s="12"/>
      <c r="F48" s="193"/>
      <c r="G48" s="60"/>
      <c r="H48" s="38"/>
      <c r="I48" s="60"/>
    </row>
    <row r="49" spans="1:9">
      <c r="A49" s="389"/>
      <c r="B49" s="390"/>
      <c r="C49" s="390"/>
      <c r="D49" s="12"/>
      <c r="E49" s="12"/>
      <c r="F49" s="193"/>
      <c r="G49" s="60"/>
      <c r="H49" s="38"/>
      <c r="I49" s="60"/>
    </row>
    <row r="50" spans="1:9">
      <c r="A50" s="389"/>
      <c r="B50" s="390"/>
      <c r="C50" s="390"/>
      <c r="D50" s="12"/>
      <c r="E50" s="12"/>
      <c r="F50" s="193"/>
      <c r="G50" s="60"/>
      <c r="H50" s="38"/>
      <c r="I50" s="60"/>
    </row>
    <row r="51" spans="1:9">
      <c r="A51" s="387"/>
      <c r="B51" s="388"/>
      <c r="C51" s="388"/>
      <c r="D51" s="13"/>
      <c r="E51" s="13"/>
      <c r="F51" s="194"/>
      <c r="G51" s="61"/>
      <c r="H51" s="40"/>
      <c r="I51" s="61"/>
    </row>
    <row r="52" spans="1:9" ht="15.75">
      <c r="H52" s="30" t="s">
        <v>210</v>
      </c>
      <c r="I52" s="31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33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33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LPNRKckOM3ikW6Ic64nXafTb+2+ORnt5bIohfGPPV+h88tS/zb8HuiTxHa5c512Tfjn8WIs/kop4OrvwLzbKXw==" saltValue="oCgVz76Z04Ow6Ab2WIPi1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2" workbookViewId="0">
      <selection activeCell="H31" sqref="H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51,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'51a'!P584/M3</f>
        <v>#N/A</v>
      </c>
    </row>
    <row r="4" spans="1:14">
      <c r="A4" s="19" t="s">
        <v>190</v>
      </c>
      <c r="B4" s="384" t="str">
        <f>VLOOKUP(H5,Kwaliteitsinspecties!A5:E55,3)</f>
        <v>Complex 51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'51a'!P585/M4</f>
        <v>#N/A</v>
      </c>
    </row>
    <row r="5" spans="1:14">
      <c r="A5" s="20" t="s">
        <v>192</v>
      </c>
      <c r="B5" s="385" t="str">
        <f>VLOOKUP(H5,Kwaliteitsinspecties!A5:E55,4)</f>
        <v>Complex 51</v>
      </c>
      <c r="C5" s="385"/>
      <c r="D5" s="385"/>
      <c r="E5" s="385"/>
      <c r="F5" s="399" t="s">
        <v>193</v>
      </c>
      <c r="G5" s="399"/>
      <c r="H5" s="16">
        <f>Kwaliteitsinspecties!A55</f>
        <v>51</v>
      </c>
      <c r="K5" s="37" t="s">
        <v>194</v>
      </c>
      <c r="L5" s="49"/>
      <c r="M5" s="184"/>
      <c r="N5" s="88" t="e">
        <f>'51a'!P586/M5</f>
        <v>#N/A</v>
      </c>
    </row>
    <row r="6" spans="1:14">
      <c r="A6" s="21" t="s">
        <v>195</v>
      </c>
      <c r="B6" s="386" t="str">
        <f>VLOOKUP(H5,Kwaliteitsinspecties!A5:E55,5)</f>
        <v>Complex 51</v>
      </c>
      <c r="C6" s="386"/>
      <c r="D6" s="386"/>
      <c r="E6" s="386"/>
      <c r="F6" s="400" t="s">
        <v>196</v>
      </c>
      <c r="G6" s="400"/>
      <c r="H6" s="17" t="str">
        <f>CONCATENATE(H5,"a")</f>
        <v>51a</v>
      </c>
      <c r="K6" s="37" t="s">
        <v>197</v>
      </c>
      <c r="L6" s="49"/>
      <c r="M6" s="184"/>
      <c r="N6" s="88" t="e">
        <f>'51a'!P587/M6</f>
        <v>#N/A</v>
      </c>
    </row>
    <row r="7" spans="1:14">
      <c r="K7" s="37" t="s">
        <v>198</v>
      </c>
      <c r="L7" s="49"/>
      <c r="M7" s="184"/>
      <c r="N7" s="88" t="e">
        <f>'51a'!P588/M7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'51a'!P589/M8</f>
        <v>#N/A</v>
      </c>
    </row>
    <row r="9" spans="1:14">
      <c r="A9" s="6" t="s">
        <v>39</v>
      </c>
      <c r="B9" s="7"/>
      <c r="C9" s="7"/>
      <c r="D9" s="7"/>
      <c r="E9" s="125">
        <v>0.08</v>
      </c>
      <c r="K9" s="37" t="s">
        <v>201</v>
      </c>
      <c r="L9" s="49"/>
      <c r="M9" s="184"/>
      <c r="N9" s="88" t="e">
        <f>'51a'!P590/M9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'51a'!P591/M10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205</v>
      </c>
      <c r="L11" s="49"/>
      <c r="M11" s="184"/>
      <c r="N11" s="88" t="e">
        <f>'51a'!P592/M11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'51a'!P593/M12</f>
        <v>#N/A</v>
      </c>
    </row>
    <row r="13" spans="1:14">
      <c r="A13" s="7" t="s">
        <v>208</v>
      </c>
      <c r="B13" s="7"/>
      <c r="C13" s="7"/>
      <c r="D13" s="7"/>
      <c r="E13" s="8"/>
      <c r="F13" s="46">
        <f>'51a'!N581</f>
        <v>0</v>
      </c>
      <c r="G13" s="185"/>
      <c r="H13" s="26">
        <f>(F13*G13)*4</f>
        <v>0</v>
      </c>
      <c r="K13" s="37" t="s">
        <v>209</v>
      </c>
      <c r="L13" s="49"/>
      <c r="M13" s="184"/>
      <c r="N13" s="88" t="e">
        <f>'51a'!P594/M13</f>
        <v>#N/A</v>
      </c>
    </row>
    <row r="14" spans="1:14" ht="15.75">
      <c r="F14" s="24" t="s">
        <v>210</v>
      </c>
      <c r="G14" s="79"/>
      <c r="H14" s="26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'51a'!P581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'51a'!G581</f>
        <v>0</v>
      </c>
      <c r="F22" s="188"/>
      <c r="G22" s="98">
        <f t="shared" ref="G22:G34" si="0">E22*F22</f>
        <v>0</v>
      </c>
      <c r="H22" s="99">
        <v>0.16</v>
      </c>
      <c r="I22" s="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60">
        <f t="shared" si="0"/>
        <v>0</v>
      </c>
      <c r="H23" s="38">
        <v>0.32</v>
      </c>
      <c r="I23" s="60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60">
        <f t="shared" si="0"/>
        <v>0</v>
      </c>
      <c r="H24" s="38">
        <v>0.32</v>
      </c>
      <c r="I24" s="60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60">
        <f t="shared" si="0"/>
        <v>0</v>
      </c>
      <c r="H25" s="38">
        <v>0.2</v>
      </c>
      <c r="I25" s="60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'51a'!F581-E27</f>
        <v>0</v>
      </c>
      <c r="F26" s="189"/>
      <c r="G26" s="60">
        <f t="shared" si="0"/>
        <v>0</v>
      </c>
      <c r="H26" s="38">
        <v>1</v>
      </c>
      <c r="I26" s="60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103">
        <f t="shared" si="0"/>
        <v>0</v>
      </c>
      <c r="H27" s="104"/>
      <c r="I27" s="103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120"/>
      <c r="F29" s="188"/>
      <c r="G29" s="98">
        <f t="shared" si="0"/>
        <v>0</v>
      </c>
      <c r="H29" s="99"/>
      <c r="I29" s="98">
        <f t="shared" si="1"/>
        <v>0</v>
      </c>
    </row>
    <row r="30" spans="1:9">
      <c r="A30" s="370" t="s">
        <v>229</v>
      </c>
      <c r="B30" s="371"/>
      <c r="C30" s="371"/>
      <c r="D30" s="372"/>
      <c r="E30" s="121"/>
      <c r="F30" s="189"/>
      <c r="G30" s="60">
        <f t="shared" si="0"/>
        <v>0</v>
      </c>
      <c r="H30" s="38"/>
      <c r="I30" s="60">
        <f t="shared" si="1"/>
        <v>0</v>
      </c>
    </row>
    <row r="31" spans="1:9">
      <c r="A31" s="370" t="s">
        <v>230</v>
      </c>
      <c r="B31" s="371"/>
      <c r="C31" s="371"/>
      <c r="D31" s="372"/>
      <c r="E31" s="121"/>
      <c r="F31" s="189"/>
      <c r="G31" s="60">
        <f t="shared" si="0"/>
        <v>0</v>
      </c>
      <c r="H31" s="38"/>
      <c r="I31" s="60">
        <f t="shared" si="1"/>
        <v>0</v>
      </c>
    </row>
    <row r="32" spans="1:9">
      <c r="A32" s="370" t="s">
        <v>231</v>
      </c>
      <c r="B32" s="371"/>
      <c r="C32" s="371"/>
      <c r="D32" s="372"/>
      <c r="E32" s="121"/>
      <c r="F32" s="189"/>
      <c r="G32" s="60">
        <f t="shared" si="0"/>
        <v>0</v>
      </c>
      <c r="H32" s="38"/>
      <c r="I32" s="60">
        <f t="shared" si="1"/>
        <v>0</v>
      </c>
    </row>
    <row r="33" spans="1:9">
      <c r="A33" s="370" t="s">
        <v>232</v>
      </c>
      <c r="B33" s="371"/>
      <c r="C33" s="371"/>
      <c r="D33" s="372"/>
      <c r="E33" s="121"/>
      <c r="F33" s="189"/>
      <c r="G33" s="60">
        <f t="shared" si="0"/>
        <v>0</v>
      </c>
      <c r="H33" s="38"/>
      <c r="I33" s="60">
        <f t="shared" si="1"/>
        <v>0</v>
      </c>
    </row>
    <row r="34" spans="1:9">
      <c r="A34" s="370" t="s">
        <v>233</v>
      </c>
      <c r="B34" s="371"/>
      <c r="C34" s="371"/>
      <c r="D34" s="372"/>
      <c r="E34" s="121"/>
      <c r="F34" s="189"/>
      <c r="G34" s="60">
        <f t="shared" si="0"/>
        <v>0</v>
      </c>
      <c r="H34" s="38"/>
      <c r="I34" s="60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60"/>
      <c r="H35" s="38"/>
      <c r="I35" s="60"/>
    </row>
    <row r="36" spans="1:9">
      <c r="A36" s="370"/>
      <c r="B36" s="371"/>
      <c r="C36" s="371"/>
      <c r="D36" s="372"/>
      <c r="E36" s="28"/>
      <c r="F36" s="189"/>
      <c r="G36" s="60"/>
      <c r="H36" s="38"/>
      <c r="I36" s="60"/>
    </row>
    <row r="37" spans="1:9">
      <c r="A37" s="393"/>
      <c r="B37" s="394"/>
      <c r="C37" s="394"/>
      <c r="D37" s="395"/>
      <c r="E37" s="29"/>
      <c r="F37" s="191"/>
      <c r="G37" s="61"/>
      <c r="H37" s="40"/>
      <c r="I37" s="61"/>
    </row>
    <row r="38" spans="1:9" ht="15.75">
      <c r="H38" s="30" t="s">
        <v>210</v>
      </c>
      <c r="I38" s="31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455</v>
      </c>
      <c r="B41" s="392"/>
      <c r="C41" s="392"/>
      <c r="D41" s="11" t="s">
        <v>65</v>
      </c>
      <c r="E41" s="86">
        <f>'51a'!N574</f>
        <v>0</v>
      </c>
      <c r="F41" s="192"/>
      <c r="G41" s="59">
        <f>E41*F41</f>
        <v>0</v>
      </c>
      <c r="H41" s="36">
        <v>1</v>
      </c>
      <c r="I41" s="59"/>
    </row>
    <row r="42" spans="1:9">
      <c r="A42" s="389"/>
      <c r="B42" s="390"/>
      <c r="C42" s="390"/>
      <c r="D42" s="12"/>
      <c r="E42" s="12"/>
      <c r="F42" s="193"/>
      <c r="G42" s="60"/>
      <c r="H42" s="38"/>
      <c r="I42" s="60"/>
    </row>
    <row r="43" spans="1:9">
      <c r="A43" s="389"/>
      <c r="B43" s="390"/>
      <c r="C43" s="390"/>
      <c r="D43" s="12"/>
      <c r="E43" s="12"/>
      <c r="F43" s="193"/>
      <c r="G43" s="60"/>
      <c r="H43" s="38"/>
      <c r="I43" s="60"/>
    </row>
    <row r="44" spans="1:9">
      <c r="A44" s="389"/>
      <c r="B44" s="390"/>
      <c r="C44" s="390"/>
      <c r="D44" s="12"/>
      <c r="E44" s="12"/>
      <c r="F44" s="193"/>
      <c r="G44" s="60"/>
      <c r="H44" s="38"/>
      <c r="I44" s="60"/>
    </row>
    <row r="45" spans="1:9">
      <c r="A45" s="389"/>
      <c r="B45" s="390"/>
      <c r="C45" s="390"/>
      <c r="D45" s="12"/>
      <c r="E45" s="12"/>
      <c r="F45" s="193"/>
      <c r="G45" s="60"/>
      <c r="H45" s="38"/>
      <c r="I45" s="60"/>
    </row>
    <row r="46" spans="1:9">
      <c r="A46" s="389"/>
      <c r="B46" s="390"/>
      <c r="C46" s="390"/>
      <c r="D46" s="12"/>
      <c r="E46" s="12"/>
      <c r="F46" s="193"/>
      <c r="G46" s="60"/>
      <c r="H46" s="38"/>
      <c r="I46" s="60"/>
    </row>
    <row r="47" spans="1:9">
      <c r="A47" s="389"/>
      <c r="B47" s="390"/>
      <c r="C47" s="390"/>
      <c r="D47" s="12"/>
      <c r="E47" s="12"/>
      <c r="F47" s="193"/>
      <c r="G47" s="60"/>
      <c r="H47" s="38"/>
      <c r="I47" s="60"/>
    </row>
    <row r="48" spans="1:9">
      <c r="A48" s="389"/>
      <c r="B48" s="390"/>
      <c r="C48" s="390"/>
      <c r="D48" s="12"/>
      <c r="E48" s="12"/>
      <c r="F48" s="193"/>
      <c r="G48" s="60"/>
      <c r="H48" s="38"/>
      <c r="I48" s="60"/>
    </row>
    <row r="49" spans="1:9">
      <c r="A49" s="389"/>
      <c r="B49" s="390"/>
      <c r="C49" s="390"/>
      <c r="D49" s="12"/>
      <c r="E49" s="12"/>
      <c r="F49" s="193"/>
      <c r="G49" s="60"/>
      <c r="H49" s="38"/>
      <c r="I49" s="60"/>
    </row>
    <row r="50" spans="1:9">
      <c r="A50" s="389"/>
      <c r="B50" s="390"/>
      <c r="C50" s="390"/>
      <c r="D50" s="12"/>
      <c r="E50" s="12"/>
      <c r="F50" s="193"/>
      <c r="G50" s="60"/>
      <c r="H50" s="38"/>
      <c r="I50" s="60"/>
    </row>
    <row r="51" spans="1:9">
      <c r="A51" s="387"/>
      <c r="B51" s="388"/>
      <c r="C51" s="388"/>
      <c r="D51" s="13"/>
      <c r="E51" s="13"/>
      <c r="F51" s="194"/>
      <c r="G51" s="61"/>
      <c r="H51" s="40"/>
      <c r="I51" s="61"/>
    </row>
    <row r="52" spans="1:9" ht="15.75">
      <c r="H52" s="30" t="s">
        <v>210</v>
      </c>
      <c r="I52" s="31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33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33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u+OiQR2umHJ+CfFa6W4xGMFydGDQYdVVBHukJBHay9/YXo8NoaPDK0wRYrllQCNHfScZ7kit9/p7pY3nzAKNCQ==" saltValue="IlpDRfUviNcmt31N1/Bnn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H31" sqref="H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51,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'51a'!P600/M3</f>
        <v>#N/A</v>
      </c>
    </row>
    <row r="4" spans="1:14">
      <c r="A4" s="19" t="s">
        <v>190</v>
      </c>
      <c r="B4" s="384" t="str">
        <f>VLOOKUP(H5,Kwaliteitsinspecties!A5:E55,3)</f>
        <v>Complex 51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'51a'!P601/M4</f>
        <v>#N/A</v>
      </c>
    </row>
    <row r="5" spans="1:14">
      <c r="A5" s="20" t="s">
        <v>192</v>
      </c>
      <c r="B5" s="385" t="str">
        <f>VLOOKUP(H5,Kwaliteitsinspecties!A5:E55,4)</f>
        <v>Complex 51</v>
      </c>
      <c r="C5" s="385"/>
      <c r="D5" s="385"/>
      <c r="E5" s="385"/>
      <c r="F5" s="399" t="s">
        <v>193</v>
      </c>
      <c r="G5" s="399"/>
      <c r="H5" s="16">
        <f>Kwaliteitsinspecties!A55</f>
        <v>51</v>
      </c>
      <c r="K5" s="37" t="s">
        <v>194</v>
      </c>
      <c r="L5" s="49"/>
      <c r="M5" s="184"/>
      <c r="N5" s="88" t="e">
        <f>'51a'!P602/M5</f>
        <v>#N/A</v>
      </c>
    </row>
    <row r="6" spans="1:14">
      <c r="A6" s="21" t="s">
        <v>195</v>
      </c>
      <c r="B6" s="386" t="str">
        <f>VLOOKUP(H5,Kwaliteitsinspecties!A5:E55,5)</f>
        <v>Complex 51</v>
      </c>
      <c r="C6" s="386"/>
      <c r="D6" s="386"/>
      <c r="E6" s="386"/>
      <c r="F6" s="400" t="s">
        <v>196</v>
      </c>
      <c r="G6" s="400"/>
      <c r="H6" s="17" t="str">
        <f>CONCATENATE(H5,"a")</f>
        <v>51a</v>
      </c>
      <c r="K6" s="37" t="s">
        <v>197</v>
      </c>
      <c r="L6" s="49"/>
      <c r="M6" s="184"/>
      <c r="N6" s="88" t="e">
        <f>'51a'!P603/M6</f>
        <v>#N/A</v>
      </c>
    </row>
    <row r="7" spans="1:14">
      <c r="K7" s="37" t="s">
        <v>198</v>
      </c>
      <c r="L7" s="49"/>
      <c r="M7" s="184"/>
      <c r="N7" s="88" t="e">
        <f>'51a'!P604/M7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'51a'!P605/M8</f>
        <v>#N/A</v>
      </c>
    </row>
    <row r="9" spans="1:14">
      <c r="A9" s="6" t="s">
        <v>39</v>
      </c>
      <c r="B9" s="7"/>
      <c r="C9" s="7"/>
      <c r="D9" s="7"/>
      <c r="E9" s="125">
        <v>0.08</v>
      </c>
      <c r="K9" s="37" t="s">
        <v>201</v>
      </c>
      <c r="L9" s="49"/>
      <c r="M9" s="184"/>
      <c r="N9" s="88" t="e">
        <f>'51a'!P606/M9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'51a'!P607/M10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205</v>
      </c>
      <c r="L11" s="49"/>
      <c r="M11" s="184"/>
      <c r="N11" s="88" t="e">
        <f>'51a'!P608/M11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'51a'!P609/M12</f>
        <v>#N/A</v>
      </c>
    </row>
    <row r="13" spans="1:14">
      <c r="A13" s="7" t="s">
        <v>208</v>
      </c>
      <c r="B13" s="7"/>
      <c r="C13" s="7"/>
      <c r="D13" s="7"/>
      <c r="E13" s="8"/>
      <c r="F13" s="46">
        <f>'51a'!N597</f>
        <v>0</v>
      </c>
      <c r="G13" s="185"/>
      <c r="H13" s="26">
        <f>(F13*G13)*4</f>
        <v>0</v>
      </c>
      <c r="K13" s="37" t="s">
        <v>209</v>
      </c>
      <c r="L13" s="49"/>
      <c r="M13" s="184"/>
      <c r="N13" s="88" t="e">
        <f>'51a'!P610/M13</f>
        <v>#N/A</v>
      </c>
    </row>
    <row r="14" spans="1:14" ht="15.75">
      <c r="F14" s="24" t="s">
        <v>210</v>
      </c>
      <c r="G14" s="79"/>
      <c r="H14" s="26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'51a'!P597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'51a'!G597</f>
        <v>0</v>
      </c>
      <c r="F22" s="188"/>
      <c r="G22" s="98">
        <f t="shared" ref="G22:G34" si="0">E22*F22</f>
        <v>0</v>
      </c>
      <c r="H22" s="99">
        <v>0.16</v>
      </c>
      <c r="I22" s="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60">
        <f t="shared" si="0"/>
        <v>0</v>
      </c>
      <c r="H23" s="38">
        <v>0.32</v>
      </c>
      <c r="I23" s="60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60">
        <f t="shared" si="0"/>
        <v>0</v>
      </c>
      <c r="H24" s="38">
        <v>0.32</v>
      </c>
      <c r="I24" s="60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60">
        <f t="shared" si="0"/>
        <v>0</v>
      </c>
      <c r="H25" s="38">
        <v>0.2</v>
      </c>
      <c r="I25" s="60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'51a'!F597-E27</f>
        <v>0</v>
      </c>
      <c r="F26" s="189"/>
      <c r="G26" s="60">
        <f t="shared" si="0"/>
        <v>0</v>
      </c>
      <c r="H26" s="38">
        <v>1</v>
      </c>
      <c r="I26" s="60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103">
        <f t="shared" si="0"/>
        <v>0</v>
      </c>
      <c r="H27" s="104"/>
      <c r="I27" s="103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120"/>
      <c r="F29" s="188"/>
      <c r="G29" s="98">
        <f t="shared" si="0"/>
        <v>0</v>
      </c>
      <c r="H29" s="99"/>
      <c r="I29" s="98">
        <f t="shared" si="1"/>
        <v>0</v>
      </c>
    </row>
    <row r="30" spans="1:9">
      <c r="A30" s="370" t="s">
        <v>229</v>
      </c>
      <c r="B30" s="371"/>
      <c r="C30" s="371"/>
      <c r="D30" s="372"/>
      <c r="E30" s="121"/>
      <c r="F30" s="189"/>
      <c r="G30" s="60">
        <f t="shared" si="0"/>
        <v>0</v>
      </c>
      <c r="H30" s="38"/>
      <c r="I30" s="60">
        <f t="shared" si="1"/>
        <v>0</v>
      </c>
    </row>
    <row r="31" spans="1:9">
      <c r="A31" s="370" t="s">
        <v>230</v>
      </c>
      <c r="B31" s="371"/>
      <c r="C31" s="371"/>
      <c r="D31" s="372"/>
      <c r="E31" s="121"/>
      <c r="F31" s="189"/>
      <c r="G31" s="60">
        <f t="shared" si="0"/>
        <v>0</v>
      </c>
      <c r="H31" s="38"/>
      <c r="I31" s="60">
        <f t="shared" si="1"/>
        <v>0</v>
      </c>
    </row>
    <row r="32" spans="1:9">
      <c r="A32" s="370" t="s">
        <v>231</v>
      </c>
      <c r="B32" s="371"/>
      <c r="C32" s="371"/>
      <c r="D32" s="372"/>
      <c r="E32" s="121"/>
      <c r="F32" s="189"/>
      <c r="G32" s="60">
        <f t="shared" si="0"/>
        <v>0</v>
      </c>
      <c r="H32" s="38"/>
      <c r="I32" s="60">
        <f t="shared" si="1"/>
        <v>0</v>
      </c>
    </row>
    <row r="33" spans="1:9">
      <c r="A33" s="370" t="s">
        <v>232</v>
      </c>
      <c r="B33" s="371"/>
      <c r="C33" s="371"/>
      <c r="D33" s="372"/>
      <c r="E33" s="121"/>
      <c r="F33" s="189"/>
      <c r="G33" s="60">
        <f t="shared" si="0"/>
        <v>0</v>
      </c>
      <c r="H33" s="38"/>
      <c r="I33" s="60">
        <f t="shared" si="1"/>
        <v>0</v>
      </c>
    </row>
    <row r="34" spans="1:9">
      <c r="A34" s="370" t="s">
        <v>233</v>
      </c>
      <c r="B34" s="371"/>
      <c r="C34" s="371"/>
      <c r="D34" s="372"/>
      <c r="E34" s="121"/>
      <c r="F34" s="189"/>
      <c r="G34" s="60">
        <f t="shared" si="0"/>
        <v>0</v>
      </c>
      <c r="H34" s="38"/>
      <c r="I34" s="60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60"/>
      <c r="H35" s="38"/>
      <c r="I35" s="60"/>
    </row>
    <row r="36" spans="1:9">
      <c r="A36" s="370"/>
      <c r="B36" s="371"/>
      <c r="C36" s="371"/>
      <c r="D36" s="372"/>
      <c r="E36" s="28"/>
      <c r="F36" s="189"/>
      <c r="G36" s="60"/>
      <c r="H36" s="38"/>
      <c r="I36" s="60"/>
    </row>
    <row r="37" spans="1:9">
      <c r="A37" s="393"/>
      <c r="B37" s="394"/>
      <c r="C37" s="394"/>
      <c r="D37" s="395"/>
      <c r="E37" s="29"/>
      <c r="F37" s="191"/>
      <c r="G37" s="61"/>
      <c r="H37" s="40"/>
      <c r="I37" s="61"/>
    </row>
    <row r="38" spans="1:9" ht="15.75">
      <c r="H38" s="30" t="s">
        <v>210</v>
      </c>
      <c r="I38" s="31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455</v>
      </c>
      <c r="B41" s="392"/>
      <c r="C41" s="392"/>
      <c r="D41" s="11" t="s">
        <v>65</v>
      </c>
      <c r="E41" s="86">
        <f>'51a'!N590</f>
        <v>0</v>
      </c>
      <c r="F41" s="192"/>
      <c r="G41" s="59">
        <f>E41*F41</f>
        <v>0</v>
      </c>
      <c r="H41" s="36">
        <v>1</v>
      </c>
      <c r="I41" s="59"/>
    </row>
    <row r="42" spans="1:9">
      <c r="A42" s="389"/>
      <c r="B42" s="390"/>
      <c r="C42" s="390"/>
      <c r="D42" s="12"/>
      <c r="E42" s="12"/>
      <c r="F42" s="193"/>
      <c r="G42" s="60"/>
      <c r="H42" s="38"/>
      <c r="I42" s="60"/>
    </row>
    <row r="43" spans="1:9">
      <c r="A43" s="389"/>
      <c r="B43" s="390"/>
      <c r="C43" s="390"/>
      <c r="D43" s="12"/>
      <c r="E43" s="12"/>
      <c r="F43" s="193"/>
      <c r="G43" s="60"/>
      <c r="H43" s="38"/>
      <c r="I43" s="60"/>
    </row>
    <row r="44" spans="1:9">
      <c r="A44" s="389"/>
      <c r="B44" s="390"/>
      <c r="C44" s="390"/>
      <c r="D44" s="12"/>
      <c r="E44" s="12"/>
      <c r="F44" s="193"/>
      <c r="G44" s="60"/>
      <c r="H44" s="38"/>
      <c r="I44" s="60"/>
    </row>
    <row r="45" spans="1:9">
      <c r="A45" s="389"/>
      <c r="B45" s="390"/>
      <c r="C45" s="390"/>
      <c r="D45" s="12"/>
      <c r="E45" s="12"/>
      <c r="F45" s="193"/>
      <c r="G45" s="60"/>
      <c r="H45" s="38"/>
      <c r="I45" s="60"/>
    </row>
    <row r="46" spans="1:9">
      <c r="A46" s="389"/>
      <c r="B46" s="390"/>
      <c r="C46" s="390"/>
      <c r="D46" s="12"/>
      <c r="E46" s="12"/>
      <c r="F46" s="193"/>
      <c r="G46" s="60"/>
      <c r="H46" s="38"/>
      <c r="I46" s="60"/>
    </row>
    <row r="47" spans="1:9">
      <c r="A47" s="389"/>
      <c r="B47" s="390"/>
      <c r="C47" s="390"/>
      <c r="D47" s="12"/>
      <c r="E47" s="12"/>
      <c r="F47" s="193"/>
      <c r="G47" s="60"/>
      <c r="H47" s="38"/>
      <c r="I47" s="60"/>
    </row>
    <row r="48" spans="1:9">
      <c r="A48" s="389"/>
      <c r="B48" s="390"/>
      <c r="C48" s="390"/>
      <c r="D48" s="12"/>
      <c r="E48" s="12"/>
      <c r="F48" s="193"/>
      <c r="G48" s="60"/>
      <c r="H48" s="38"/>
      <c r="I48" s="60"/>
    </row>
    <row r="49" spans="1:9">
      <c r="A49" s="389"/>
      <c r="B49" s="390"/>
      <c r="C49" s="390"/>
      <c r="D49" s="12"/>
      <c r="E49" s="12"/>
      <c r="F49" s="193"/>
      <c r="G49" s="60"/>
      <c r="H49" s="38"/>
      <c r="I49" s="60"/>
    </row>
    <row r="50" spans="1:9">
      <c r="A50" s="389"/>
      <c r="B50" s="390"/>
      <c r="C50" s="390"/>
      <c r="D50" s="12"/>
      <c r="E50" s="12"/>
      <c r="F50" s="193"/>
      <c r="G50" s="60"/>
      <c r="H50" s="38"/>
      <c r="I50" s="60"/>
    </row>
    <row r="51" spans="1:9">
      <c r="A51" s="387"/>
      <c r="B51" s="388"/>
      <c r="C51" s="388"/>
      <c r="D51" s="13"/>
      <c r="E51" s="13"/>
      <c r="F51" s="194"/>
      <c r="G51" s="61"/>
      <c r="H51" s="40"/>
      <c r="I51" s="61"/>
    </row>
    <row r="52" spans="1:9" ht="15.75">
      <c r="H52" s="30" t="s">
        <v>210</v>
      </c>
      <c r="I52" s="31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33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33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sEdR0hfI9YnGOHEAR9JCJKVxdiWwYIYl5KctA+D4ZufIT/yx/+XbMRSVXDZTiqTOxV8rcuPJoc8OOiomFiukIA==" saltValue="HA7V2lP7oenL28ABeAmMu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topLeftCell="A11" workbookViewId="0">
      <selection activeCell="H43" sqref="H43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'4a'!P499/M3</f>
        <v>#DIV/0!</v>
      </c>
    </row>
    <row r="4" spans="1:14">
      <c r="A4" s="19" t="s">
        <v>190</v>
      </c>
      <c r="B4" s="384" t="str">
        <f>VLOOKUP(H5,Kwaliteitsinspecties!A5:E54,3)</f>
        <v>BS Mandegoud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'4a'!P500/M4</f>
        <v>#DIV/0!</v>
      </c>
    </row>
    <row r="5" spans="1:14">
      <c r="A5" s="20" t="s">
        <v>192</v>
      </c>
      <c r="B5" s="385" t="str">
        <f>VLOOKUP(H5,Kwaliteitsinspecties!A5:E54,4)</f>
        <v xml:space="preserve"> Halsemastraat 6B</v>
      </c>
      <c r="C5" s="385"/>
      <c r="D5" s="385"/>
      <c r="E5" s="385"/>
      <c r="F5" s="399" t="s">
        <v>193</v>
      </c>
      <c r="G5" s="399"/>
      <c r="H5" s="16">
        <f>Kwaliteitsinspecties!A8</f>
        <v>4</v>
      </c>
      <c r="K5" s="37" t="s">
        <v>194</v>
      </c>
      <c r="L5" s="49">
        <v>210</v>
      </c>
      <c r="M5" s="184"/>
      <c r="N5" s="87" t="e">
        <f>'4a'!P501/M5</f>
        <v>#DIV/0!</v>
      </c>
    </row>
    <row r="6" spans="1:14">
      <c r="A6" s="21" t="s">
        <v>195</v>
      </c>
      <c r="B6" s="386" t="str">
        <f>VLOOKUP(H5,Kwaliteitsinspecties!A5:E54,5)</f>
        <v>Kloosterburen</v>
      </c>
      <c r="C6" s="386"/>
      <c r="D6" s="386"/>
      <c r="E6" s="386"/>
      <c r="F6" s="400" t="s">
        <v>196</v>
      </c>
      <c r="G6" s="400"/>
      <c r="H6" s="17" t="str">
        <f>CONCATENATE(H5,"a")</f>
        <v>4a</v>
      </c>
      <c r="K6" s="37" t="s">
        <v>197</v>
      </c>
      <c r="L6" s="49">
        <v>210</v>
      </c>
      <c r="M6" s="184"/>
      <c r="N6" s="87" t="e">
        <f>'4a'!P502/M6</f>
        <v>#DIV/0!</v>
      </c>
    </row>
    <row r="7" spans="1:14">
      <c r="K7" s="37" t="s">
        <v>198</v>
      </c>
      <c r="L7" s="49">
        <v>210</v>
      </c>
      <c r="M7" s="184"/>
      <c r="N7" s="87" t="e">
        <f>'4a'!P503/M7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'4a'!P504/M8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'4a'!P505/M9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'4a'!P506/M10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'4a'!P507/M11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'4a'!P508/M12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'4a'!N513</f>
        <v>798.25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'4a'!P509/M13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'4a'!P510/M14</f>
        <v>#DIV/0!</v>
      </c>
    </row>
    <row r="15" spans="1:14">
      <c r="K15" s="37" t="s">
        <v>212</v>
      </c>
      <c r="L15" s="49">
        <v>260</v>
      </c>
      <c r="M15" s="186"/>
      <c r="N15" s="87" t="e">
        <f>'4a'!P511/M15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'4a'!P512/M16</f>
        <v>#DIV/0!</v>
      </c>
    </row>
    <row r="17" spans="1:9">
      <c r="A17" s="396" t="s">
        <v>215</v>
      </c>
      <c r="B17" s="396"/>
      <c r="C17" s="396"/>
      <c r="D17" s="47">
        <f>'4a'!P513</f>
        <v>160791.6</v>
      </c>
      <c r="E17" s="396" t="s">
        <v>216</v>
      </c>
      <c r="F17" s="396"/>
      <c r="G17" s="47">
        <f>D17/E8</f>
        <v>618.4292307692308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'4a'!G513</f>
        <v>735.3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735.3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735.3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735.3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'4a'!F513-E27</f>
        <v>29.1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'4a'!S495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'4a'!R495</f>
        <v>152.65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'4a'!T495</f>
        <v>41.15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'4a'!U495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'4a'!V495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'4a'!W495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'4a'!N505</f>
        <v>33.85</v>
      </c>
      <c r="F41" s="192"/>
      <c r="G41" s="203">
        <f>E41*F41</f>
        <v>0</v>
      </c>
      <c r="H41" s="36">
        <v>1</v>
      </c>
      <c r="I41" s="203"/>
    </row>
    <row r="42" spans="1:9">
      <c r="A42" s="389" t="s">
        <v>293</v>
      </c>
      <c r="B42" s="390"/>
      <c r="C42" s="390"/>
      <c r="D42" s="12" t="s">
        <v>294</v>
      </c>
      <c r="E42" s="12">
        <v>1</v>
      </c>
      <c r="F42" s="193"/>
      <c r="G42" s="199"/>
      <c r="H42" s="38">
        <v>12</v>
      </c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CPllzaFPSyKYy5mMh2FXOrMiVdL0v07VuLPlCLy5cpnQ0RZq0XQ76FnaZQ5nqlvd0FGPXTH/opIwGFLnHC7F6w==" saltValue="Od80vqauEvKCD7lfUfImf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N3" sqref="N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51,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05"/>
      <c r="N3" s="87" t="e">
        <f>'51a'!P600/M3</f>
        <v>#N/A</v>
      </c>
    </row>
    <row r="4" spans="1:14">
      <c r="A4" s="19" t="s">
        <v>190</v>
      </c>
      <c r="B4" s="384" t="str">
        <f>VLOOKUP(H5,Kwaliteitsinspecties!A5:E55,3)</f>
        <v>Complex 51</v>
      </c>
      <c r="C4" s="384"/>
      <c r="D4" s="384"/>
      <c r="E4" s="384"/>
      <c r="F4" s="22"/>
      <c r="G4" s="22"/>
      <c r="H4" s="15"/>
      <c r="K4" s="37" t="s">
        <v>191</v>
      </c>
      <c r="L4" s="49"/>
      <c r="M4" s="106"/>
      <c r="N4" s="88" t="e">
        <f>'51a'!P601/M4</f>
        <v>#N/A</v>
      </c>
    </row>
    <row r="5" spans="1:14">
      <c r="A5" s="20" t="s">
        <v>192</v>
      </c>
      <c r="B5" s="385" t="str">
        <f>VLOOKUP(H5,Kwaliteitsinspecties!A5:E55,4)</f>
        <v>Complex 51</v>
      </c>
      <c r="C5" s="385"/>
      <c r="D5" s="385"/>
      <c r="E5" s="385"/>
      <c r="F5" s="399" t="s">
        <v>193</v>
      </c>
      <c r="G5" s="399"/>
      <c r="H5" s="16">
        <f>Kwaliteitsinspecties!A55</f>
        <v>51</v>
      </c>
      <c r="K5" s="37" t="s">
        <v>194</v>
      </c>
      <c r="L5" s="49"/>
      <c r="M5" s="106"/>
      <c r="N5" s="88" t="e">
        <f>'51a'!P602/M5</f>
        <v>#N/A</v>
      </c>
    </row>
    <row r="6" spans="1:14">
      <c r="A6" s="21" t="s">
        <v>195</v>
      </c>
      <c r="B6" s="386" t="str">
        <f>VLOOKUP(H5,Kwaliteitsinspecties!A5:E55,5)</f>
        <v>Complex 51</v>
      </c>
      <c r="C6" s="386"/>
      <c r="D6" s="386"/>
      <c r="E6" s="386"/>
      <c r="F6" s="400" t="s">
        <v>196</v>
      </c>
      <c r="G6" s="400"/>
      <c r="H6" s="17" t="str">
        <f>CONCATENATE(H5,"a")</f>
        <v>51a</v>
      </c>
      <c r="K6" s="37" t="s">
        <v>197</v>
      </c>
      <c r="L6" s="49"/>
      <c r="M6" s="106"/>
      <c r="N6" s="88" t="e">
        <f>'51a'!P603/M6</f>
        <v>#N/A</v>
      </c>
    </row>
    <row r="7" spans="1:14">
      <c r="K7" s="37" t="s">
        <v>198</v>
      </c>
      <c r="L7" s="49"/>
      <c r="M7" s="106"/>
      <c r="N7" s="88" t="e">
        <f>'51a'!P604/M7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06"/>
      <c r="N8" s="88" t="e">
        <f>'51a'!P605/M8</f>
        <v>#N/A</v>
      </c>
    </row>
    <row r="9" spans="1:14">
      <c r="A9" s="6" t="s">
        <v>39</v>
      </c>
      <c r="B9" s="7"/>
      <c r="C9" s="7"/>
      <c r="D9" s="7"/>
      <c r="E9" s="125">
        <v>0.08</v>
      </c>
      <c r="K9" s="37" t="s">
        <v>201</v>
      </c>
      <c r="L9" s="49"/>
      <c r="M9" s="106"/>
      <c r="N9" s="88" t="e">
        <f>'51a'!P606/M9</f>
        <v>#N/A</v>
      </c>
    </row>
    <row r="10" spans="1:14">
      <c r="H10" s="10" t="s">
        <v>202</v>
      </c>
      <c r="K10" s="37" t="s">
        <v>203</v>
      </c>
      <c r="L10" s="49"/>
      <c r="M10" s="106"/>
      <c r="N10" s="88" t="e">
        <f>'51a'!P607/M10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25" t="e">
        <f>SUM(N3:N16)*Offertetarief</f>
        <v>#N/A</v>
      </c>
      <c r="K11" s="37" t="s">
        <v>205</v>
      </c>
      <c r="L11" s="49"/>
      <c r="M11" s="106"/>
      <c r="N11" s="88" t="e">
        <f>'51a'!P608/M11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06"/>
      <c r="N12" s="88" t="e">
        <f>'51a'!P609/M12</f>
        <v>#N/A</v>
      </c>
    </row>
    <row r="13" spans="1:14">
      <c r="A13" s="7" t="s">
        <v>208</v>
      </c>
      <c r="B13" s="7"/>
      <c r="C13" s="7"/>
      <c r="D13" s="7"/>
      <c r="E13" s="8"/>
      <c r="F13" s="46">
        <f>'51a'!N5613</f>
        <v>0</v>
      </c>
      <c r="G13" s="90"/>
      <c r="H13" s="26">
        <f>(F13*G13)*4</f>
        <v>0</v>
      </c>
      <c r="K13" s="37" t="s">
        <v>209</v>
      </c>
      <c r="L13" s="49"/>
      <c r="M13" s="106"/>
      <c r="N13" s="88" t="e">
        <f>'51a'!P610/M13</f>
        <v>#N/A</v>
      </c>
    </row>
    <row r="14" spans="1:14" ht="15.75">
      <c r="F14" s="24" t="s">
        <v>210</v>
      </c>
      <c r="G14" s="79"/>
      <c r="H14" s="26" t="e">
        <f>SUM(H11:H13)</f>
        <v>#N/A</v>
      </c>
      <c r="K14" s="37"/>
      <c r="L14" s="49"/>
      <c r="M14" s="106"/>
      <c r="N14" s="88"/>
    </row>
    <row r="15" spans="1:14">
      <c r="K15" s="37"/>
      <c r="L15" s="49"/>
      <c r="M15" s="106"/>
      <c r="N15" s="88"/>
    </row>
    <row r="16" spans="1:14">
      <c r="A16" t="s">
        <v>213</v>
      </c>
      <c r="K16" s="39"/>
      <c r="L16" s="50"/>
      <c r="M16" s="107"/>
      <c r="N16" s="89"/>
    </row>
    <row r="17" spans="1:9">
      <c r="A17" s="396" t="s">
        <v>215</v>
      </c>
      <c r="B17" s="396"/>
      <c r="C17" s="396"/>
      <c r="D17" s="47" t="e">
        <f>'51a'!P613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 t="s">
        <v>456</v>
      </c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/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'51a'!G613</f>
        <v>0</v>
      </c>
      <c r="F22" s="97"/>
      <c r="G22" s="98">
        <f t="shared" ref="G22:G34" si="0">E22*F22</f>
        <v>0</v>
      </c>
      <c r="H22" s="99"/>
      <c r="I22" s="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65"/>
      <c r="G23" s="60">
        <f t="shared" si="0"/>
        <v>0</v>
      </c>
      <c r="H23" s="38"/>
      <c r="I23" s="60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65"/>
      <c r="G24" s="60">
        <f t="shared" si="0"/>
        <v>0</v>
      </c>
      <c r="H24" s="38"/>
      <c r="I24" s="60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65"/>
      <c r="G25" s="60">
        <f t="shared" si="0"/>
        <v>0</v>
      </c>
      <c r="H25" s="38"/>
      <c r="I25" s="60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'51a'!F613-E27</f>
        <v>0</v>
      </c>
      <c r="F26" s="65"/>
      <c r="G26" s="60">
        <f t="shared" si="0"/>
        <v>0</v>
      </c>
      <c r="H26" s="38"/>
      <c r="I26" s="60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02"/>
      <c r="G27" s="103">
        <f t="shared" si="0"/>
        <v>0</v>
      </c>
      <c r="H27" s="104"/>
      <c r="I27" s="103">
        <f t="shared" si="1"/>
        <v>0</v>
      </c>
    </row>
    <row r="28" spans="1:9">
      <c r="A28" s="100"/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120"/>
      <c r="F29" s="97"/>
      <c r="G29" s="98">
        <f t="shared" si="0"/>
        <v>0</v>
      </c>
      <c r="H29" s="99"/>
      <c r="I29" s="98">
        <f t="shared" si="1"/>
        <v>0</v>
      </c>
    </row>
    <row r="30" spans="1:9">
      <c r="A30" s="370" t="s">
        <v>229</v>
      </c>
      <c r="B30" s="371"/>
      <c r="C30" s="371"/>
      <c r="D30" s="372"/>
      <c r="E30" s="121"/>
      <c r="F30" s="65"/>
      <c r="G30" s="60">
        <f t="shared" si="0"/>
        <v>0</v>
      </c>
      <c r="H30" s="38"/>
      <c r="I30" s="60">
        <f t="shared" si="1"/>
        <v>0</v>
      </c>
    </row>
    <row r="31" spans="1:9">
      <c r="A31" s="370" t="s">
        <v>230</v>
      </c>
      <c r="B31" s="371"/>
      <c r="C31" s="371"/>
      <c r="D31" s="372"/>
      <c r="E31" s="121"/>
      <c r="F31" s="65"/>
      <c r="G31" s="60">
        <f t="shared" si="0"/>
        <v>0</v>
      </c>
      <c r="H31" s="38"/>
      <c r="I31" s="60">
        <f t="shared" si="1"/>
        <v>0</v>
      </c>
    </row>
    <row r="32" spans="1:9">
      <c r="A32" s="370" t="s">
        <v>231</v>
      </c>
      <c r="B32" s="371"/>
      <c r="C32" s="371"/>
      <c r="D32" s="372"/>
      <c r="E32" s="121"/>
      <c r="F32" s="65"/>
      <c r="G32" s="60">
        <f t="shared" si="0"/>
        <v>0</v>
      </c>
      <c r="H32" s="38"/>
      <c r="I32" s="60">
        <f t="shared" si="1"/>
        <v>0</v>
      </c>
    </row>
    <row r="33" spans="1:9">
      <c r="A33" s="370" t="s">
        <v>232</v>
      </c>
      <c r="B33" s="371"/>
      <c r="C33" s="371"/>
      <c r="D33" s="372"/>
      <c r="E33" s="121"/>
      <c r="F33" s="65"/>
      <c r="G33" s="60">
        <f t="shared" si="0"/>
        <v>0</v>
      </c>
      <c r="H33" s="38"/>
      <c r="I33" s="60">
        <f t="shared" si="1"/>
        <v>0</v>
      </c>
    </row>
    <row r="34" spans="1:9">
      <c r="A34" s="370" t="s">
        <v>233</v>
      </c>
      <c r="B34" s="371"/>
      <c r="C34" s="371"/>
      <c r="D34" s="372"/>
      <c r="E34" s="121"/>
      <c r="F34" s="65"/>
      <c r="G34" s="60">
        <f t="shared" si="0"/>
        <v>0</v>
      </c>
      <c r="H34" s="38"/>
      <c r="I34" s="60">
        <f t="shared" si="1"/>
        <v>0</v>
      </c>
    </row>
    <row r="35" spans="1:9">
      <c r="A35" s="370"/>
      <c r="B35" s="371"/>
      <c r="C35" s="371"/>
      <c r="D35" s="372"/>
      <c r="E35" s="28"/>
      <c r="F35" s="65"/>
      <c r="G35" s="60"/>
      <c r="H35" s="38"/>
      <c r="I35" s="60"/>
    </row>
    <row r="36" spans="1:9">
      <c r="A36" s="370"/>
      <c r="B36" s="371"/>
      <c r="C36" s="371"/>
      <c r="D36" s="372"/>
      <c r="E36" s="28"/>
      <c r="F36" s="65"/>
      <c r="G36" s="60"/>
      <c r="H36" s="38"/>
      <c r="I36" s="60"/>
    </row>
    <row r="37" spans="1:9">
      <c r="A37" s="393"/>
      <c r="B37" s="394"/>
      <c r="C37" s="394"/>
      <c r="D37" s="395"/>
      <c r="E37" s="29"/>
      <c r="F37" s="66"/>
      <c r="G37" s="61"/>
      <c r="H37" s="40"/>
      <c r="I37" s="61"/>
    </row>
    <row r="38" spans="1:9" ht="15.75">
      <c r="H38" s="30" t="s">
        <v>210</v>
      </c>
      <c r="I38" s="31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457</v>
      </c>
      <c r="B41" s="392"/>
      <c r="C41" s="392"/>
      <c r="D41" s="11" t="s">
        <v>65</v>
      </c>
      <c r="E41" s="86">
        <f>'51a'!N606</f>
        <v>0</v>
      </c>
      <c r="F41" s="62"/>
      <c r="G41" s="59">
        <f>E41*F41</f>
        <v>0</v>
      </c>
      <c r="H41" s="36" t="s">
        <v>458</v>
      </c>
      <c r="I41" s="59"/>
    </row>
    <row r="42" spans="1:9">
      <c r="A42" s="389"/>
      <c r="B42" s="390"/>
      <c r="C42" s="390"/>
      <c r="D42" s="12"/>
      <c r="E42" s="12"/>
      <c r="F42" s="63"/>
      <c r="G42" s="60"/>
      <c r="H42" s="38"/>
      <c r="I42" s="60"/>
    </row>
    <row r="43" spans="1:9">
      <c r="A43" s="389"/>
      <c r="B43" s="390"/>
      <c r="C43" s="390"/>
      <c r="D43" s="12"/>
      <c r="E43" s="12"/>
      <c r="F43" s="63"/>
      <c r="G43" s="60"/>
      <c r="H43" s="38"/>
      <c r="I43" s="60"/>
    </row>
    <row r="44" spans="1:9">
      <c r="A44" s="389"/>
      <c r="B44" s="390"/>
      <c r="C44" s="390"/>
      <c r="D44" s="12"/>
      <c r="E44" s="12"/>
      <c r="F44" s="63"/>
      <c r="G44" s="60"/>
      <c r="H44" s="38"/>
      <c r="I44" s="60"/>
    </row>
    <row r="45" spans="1:9">
      <c r="A45" s="389"/>
      <c r="B45" s="390"/>
      <c r="C45" s="390"/>
      <c r="D45" s="12"/>
      <c r="E45" s="12"/>
      <c r="F45" s="63"/>
      <c r="G45" s="60"/>
      <c r="H45" s="38"/>
      <c r="I45" s="60"/>
    </row>
    <row r="46" spans="1:9">
      <c r="A46" s="389"/>
      <c r="B46" s="390"/>
      <c r="C46" s="390"/>
      <c r="D46" s="12"/>
      <c r="E46" s="12"/>
      <c r="F46" s="63"/>
      <c r="G46" s="60"/>
      <c r="H46" s="38"/>
      <c r="I46" s="60"/>
    </row>
    <row r="47" spans="1:9">
      <c r="A47" s="389"/>
      <c r="B47" s="390"/>
      <c r="C47" s="390"/>
      <c r="D47" s="12"/>
      <c r="E47" s="12"/>
      <c r="F47" s="63"/>
      <c r="G47" s="60"/>
      <c r="H47" s="38"/>
      <c r="I47" s="60"/>
    </row>
    <row r="48" spans="1:9">
      <c r="A48" s="389"/>
      <c r="B48" s="390"/>
      <c r="C48" s="390"/>
      <c r="D48" s="12"/>
      <c r="E48" s="12"/>
      <c r="F48" s="63"/>
      <c r="G48" s="60"/>
      <c r="H48" s="38"/>
      <c r="I48" s="60"/>
    </row>
    <row r="49" spans="1:9">
      <c r="A49" s="389"/>
      <c r="B49" s="390"/>
      <c r="C49" s="390"/>
      <c r="D49" s="12"/>
      <c r="E49" s="12"/>
      <c r="F49" s="63"/>
      <c r="G49" s="60"/>
      <c r="H49" s="38"/>
      <c r="I49" s="60"/>
    </row>
    <row r="50" spans="1:9">
      <c r="A50" s="389"/>
      <c r="B50" s="390"/>
      <c r="C50" s="390"/>
      <c r="D50" s="12"/>
      <c r="E50" s="12"/>
      <c r="F50" s="63"/>
      <c r="G50" s="60"/>
      <c r="H50" s="38"/>
      <c r="I50" s="60"/>
    </row>
    <row r="51" spans="1:9">
      <c r="A51" s="387"/>
      <c r="B51" s="388"/>
      <c r="C51" s="388"/>
      <c r="D51" s="13"/>
      <c r="E51" s="13"/>
      <c r="F51" s="64"/>
      <c r="G51" s="61"/>
      <c r="H51" s="40"/>
      <c r="I51" s="61"/>
    </row>
    <row r="52" spans="1:9" ht="15.75">
      <c r="H52" s="30" t="s">
        <v>210</v>
      </c>
      <c r="I52" s="31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33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33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ZW05jQ+Ua1ve76+b2hqxwJSZL3Zbp5nHZnEO6ln7rCHGcJ9DqWsX0RYfrCNjdb8/Cu7fhstyuHF/m086mqBUpg==" saltValue="gnnZR8OrdhFyUV27RH4yi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9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'51'!H5</f>
        <v>51</v>
      </c>
      <c r="B1" s="401" t="s">
        <v>190</v>
      </c>
      <c r="C1" s="402"/>
      <c r="D1" s="403" t="str">
        <f>VLOOKUP(A1,Kwaliteitsinspecties!A5:J55,3)</f>
        <v>Complex 51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CONCATENATE(VLOOKUP(A1,Kwaliteitsinspecties!A5:K55,4)," te ",VLOOKUP(A1,Kwaliteitsinspecties!A5:K55,5))</f>
        <v>Complex 51 te Complex 51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243</v>
      </c>
      <c r="B3" s="10" t="s">
        <v>459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118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IF(D4="X",0,IF(E4="X",0,VLOOKUP(E4,'51'!$K$3:$L$16,2,FALSE)))</f>
        <v>#N/A</v>
      </c>
      <c r="P4" s="83" t="e">
        <f t="shared" ref="P4:P67" si="1">N4*O4</f>
        <v>#N/A</v>
      </c>
      <c r="Q4" s="119" t="s">
        <v>460</v>
      </c>
    </row>
    <row r="5" spans="1:24">
      <c r="A5" s="9"/>
      <c r="B5" s="118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IF(D5="X",0,IF(E5="X",0,VLOOKUP(E5,'51'!$K$3:$L$16,2,FALSE)))</f>
        <v>#N/A</v>
      </c>
      <c r="P5" s="83" t="e">
        <f t="shared" si="1"/>
        <v>#N/A</v>
      </c>
      <c r="Q5" s="119" t="s">
        <v>461</v>
      </c>
    </row>
    <row r="6" spans="1:24">
      <c r="A6" s="9"/>
      <c r="B6" s="118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IF(D6="X",0,IF(E6="X",0,VLOOKUP(E6,'51'!$K$3:$L$16,2,FALSE)))</f>
        <v>#N/A</v>
      </c>
      <c r="P6" s="83" t="e">
        <f t="shared" si="1"/>
        <v>#N/A</v>
      </c>
      <c r="Q6" s="119" t="s">
        <v>462</v>
      </c>
    </row>
    <row r="7" spans="1:24">
      <c r="A7" s="9"/>
      <c r="B7" s="118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IF(D7="X",0,IF(E7="X",0,VLOOKUP(E7,'51'!$K$3:$L$16,2,FALSE)))</f>
        <v>#N/A</v>
      </c>
      <c r="P7" s="83" t="e">
        <f t="shared" si="1"/>
        <v>#N/A</v>
      </c>
      <c r="Q7" s="119" t="s">
        <v>463</v>
      </c>
    </row>
    <row r="8" spans="1:24">
      <c r="A8" s="9"/>
      <c r="B8" s="118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IF(D8="X",0,IF(E8="X",0,VLOOKUP(E8,'51'!$K$3:$L$16,2,FALSE)))</f>
        <v>#N/A</v>
      </c>
      <c r="P8" s="83" t="e">
        <f t="shared" si="1"/>
        <v>#N/A</v>
      </c>
      <c r="Q8" s="119" t="s">
        <v>464</v>
      </c>
    </row>
    <row r="9" spans="1:24">
      <c r="A9" s="9"/>
      <c r="B9" s="118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IF(D9="X",0,IF(E9="X",0,VLOOKUP(E9,'51'!$K$3:$L$16,2,FALSE)))</f>
        <v>#N/A</v>
      </c>
      <c r="P9" s="83" t="e">
        <f t="shared" si="1"/>
        <v>#N/A</v>
      </c>
    </row>
    <row r="10" spans="1:24">
      <c r="A10" s="9"/>
      <c r="B10" s="118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IF(D10="X",0,IF(E10="X",0,VLOOKUP(E10,'51'!$K$3:$L$16,2,FALSE)))</f>
        <v>#N/A</v>
      </c>
      <c r="P10" s="83" t="e">
        <f t="shared" si="1"/>
        <v>#N/A</v>
      </c>
    </row>
    <row r="11" spans="1:24">
      <c r="A11" s="9"/>
      <c r="B11" s="118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IF(D11="X",0,IF(E11="X",0,VLOOKUP(E11,'51'!$K$3:$L$16,2,FALSE)))</f>
        <v>#N/A</v>
      </c>
      <c r="P11" s="83" t="e">
        <f t="shared" si="1"/>
        <v>#N/A</v>
      </c>
    </row>
    <row r="12" spans="1:24">
      <c r="A12" s="9"/>
      <c r="B12" s="118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IF(D12="X",0,IF(E12="X",0,VLOOKUP(E12,'51'!$K$3:$L$16,2,FALSE)))</f>
        <v>#N/A</v>
      </c>
      <c r="P12" s="83" t="e">
        <f t="shared" si="1"/>
        <v>#N/A</v>
      </c>
    </row>
    <row r="13" spans="1:24">
      <c r="A13" s="9"/>
      <c r="B13" s="118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IF(D13="X",0,IF(E13="X",0,VLOOKUP(E13,'51'!$K$3:$L$16,2,FALSE)))</f>
        <v>#N/A</v>
      </c>
      <c r="P13" s="83" t="e">
        <f t="shared" si="1"/>
        <v>#N/A</v>
      </c>
    </row>
    <row r="14" spans="1:24">
      <c r="A14" s="9"/>
      <c r="B14" s="118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IF(D14="X",0,IF(E14="X",0,VLOOKUP(E14,'51'!$K$3:$L$16,2,FALSE)))</f>
        <v>#N/A</v>
      </c>
      <c r="P14" s="83" t="e">
        <f t="shared" si="1"/>
        <v>#N/A</v>
      </c>
    </row>
    <row r="15" spans="1:24">
      <c r="A15" s="9"/>
      <c r="B15" s="118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IF(D15="X",0,IF(E15="X",0,VLOOKUP(E15,'51'!$K$3:$L$16,2,FALSE)))</f>
        <v>#N/A</v>
      </c>
      <c r="P15" s="83" t="e">
        <f t="shared" si="1"/>
        <v>#N/A</v>
      </c>
    </row>
    <row r="16" spans="1:24">
      <c r="A16" s="9"/>
      <c r="B16" s="118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IF(D16="X",0,IF(E16="X",0,VLOOKUP(E16,'51'!$K$3:$L$16,2,FALSE)))</f>
        <v>#N/A</v>
      </c>
      <c r="P16" s="83" t="e">
        <f t="shared" si="1"/>
        <v>#N/A</v>
      </c>
    </row>
    <row r="17" spans="1:16">
      <c r="A17" s="9"/>
      <c r="B17" s="118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IF(D17="X",0,IF(E17="X",0,VLOOKUP(E17,'51'!$K$3:$L$16,2,FALSE)))</f>
        <v>#N/A</v>
      </c>
      <c r="P17" s="83" t="e">
        <f t="shared" si="1"/>
        <v>#N/A</v>
      </c>
    </row>
    <row r="18" spans="1:16">
      <c r="A18" s="9"/>
      <c r="B18" s="118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IF(D18="X",0,IF(E18="X",0,VLOOKUP(E18,'51'!$K$3:$L$16,2,FALSE)))</f>
        <v>#N/A</v>
      </c>
      <c r="P18" s="83" t="e">
        <f t="shared" si="1"/>
        <v>#N/A</v>
      </c>
    </row>
    <row r="19" spans="1:16">
      <c r="A19" s="9"/>
      <c r="B19" s="118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IF(D19="X",0,IF(E19="X",0,VLOOKUP(E19,'51'!$K$3:$L$16,2,FALSE)))</f>
        <v>#N/A</v>
      </c>
      <c r="P19" s="83" t="e">
        <f t="shared" si="1"/>
        <v>#N/A</v>
      </c>
    </row>
    <row r="20" spans="1:16">
      <c r="A20" s="9"/>
      <c r="B20" s="118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IF(D20="X",0,IF(E20="X",0,VLOOKUP(E20,'51'!$K$3:$L$16,2,FALSE)))</f>
        <v>#N/A</v>
      </c>
      <c r="P20" s="83" t="e">
        <f t="shared" si="1"/>
        <v>#N/A</v>
      </c>
    </row>
    <row r="21" spans="1:16">
      <c r="A21" s="9"/>
      <c r="B21" s="118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IF(D21="X",0,IF(E21="X",0,VLOOKUP(E21,'51'!$K$3:$L$16,2,FALSE)))</f>
        <v>#N/A</v>
      </c>
      <c r="P21" s="83" t="e">
        <f t="shared" si="1"/>
        <v>#N/A</v>
      </c>
    </row>
    <row r="22" spans="1:16">
      <c r="A22" s="9"/>
      <c r="B22" s="118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IF(D22="X",0,IF(E22="X",0,VLOOKUP(E22,'51'!$K$3:$L$16,2,FALSE)))</f>
        <v>#N/A</v>
      </c>
      <c r="P22" s="83" t="e">
        <f t="shared" si="1"/>
        <v>#N/A</v>
      </c>
    </row>
    <row r="23" spans="1:16">
      <c r="A23" s="9"/>
      <c r="B23" s="118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IF(D23="X",0,IF(E23="X",0,VLOOKUP(E23,'51'!$K$3:$L$16,2,FALSE)))</f>
        <v>#N/A</v>
      </c>
      <c r="P23" s="83" t="e">
        <f t="shared" si="1"/>
        <v>#N/A</v>
      </c>
    </row>
    <row r="24" spans="1:16">
      <c r="A24" s="9"/>
      <c r="B24" s="118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IF(D24="X",0,IF(E24="X",0,VLOOKUP(E24,'51'!$K$3:$L$16,2,FALSE)))</f>
        <v>#N/A</v>
      </c>
      <c r="P24" s="83" t="e">
        <f t="shared" si="1"/>
        <v>#N/A</v>
      </c>
    </row>
    <row r="25" spans="1:16">
      <c r="A25" s="9"/>
      <c r="B25" s="118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IF(D25="X",0,IF(E25="X",0,VLOOKUP(E25,'51'!$K$3:$L$16,2,FALSE)))</f>
        <v>#N/A</v>
      </c>
      <c r="P25" s="83" t="e">
        <f t="shared" si="1"/>
        <v>#N/A</v>
      </c>
    </row>
    <row r="26" spans="1:16">
      <c r="A26" s="9"/>
      <c r="B26" s="118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IF(D26="X",0,IF(E26="X",0,VLOOKUP(E26,'51'!$K$3:$L$16,2,FALSE)))</f>
        <v>#N/A</v>
      </c>
      <c r="P26" s="83" t="e">
        <f t="shared" si="1"/>
        <v>#N/A</v>
      </c>
    </row>
    <row r="27" spans="1:16">
      <c r="A27" s="9"/>
      <c r="B27" s="118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IF(D27="X",0,IF(E27="X",0,VLOOKUP(E27,'51'!$K$3:$L$16,2,FALSE)))</f>
        <v>#N/A</v>
      </c>
      <c r="P27" s="83" t="e">
        <f t="shared" si="1"/>
        <v>#N/A</v>
      </c>
    </row>
    <row r="28" spans="1:16">
      <c r="A28" s="9"/>
      <c r="B28" s="118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IF(D28="X",0,IF(E28="X",0,VLOOKUP(E28,'51'!$K$3:$L$16,2,FALSE)))</f>
        <v>#N/A</v>
      </c>
      <c r="P28" s="83" t="e">
        <f t="shared" si="1"/>
        <v>#N/A</v>
      </c>
    </row>
    <row r="29" spans="1:16">
      <c r="A29" s="9"/>
      <c r="B29" s="118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IF(D29="X",0,IF(E29="X",0,VLOOKUP(E29,'51'!$K$3:$L$16,2,FALSE)))</f>
        <v>#N/A</v>
      </c>
      <c r="P29" s="83" t="e">
        <f t="shared" si="1"/>
        <v>#N/A</v>
      </c>
    </row>
    <row r="30" spans="1:16">
      <c r="A30" s="9"/>
      <c r="B30" s="118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IF(D30="X",0,IF(E30="X",0,VLOOKUP(E30,'51'!$K$3:$L$16,2,FALSE)))</f>
        <v>#N/A</v>
      </c>
      <c r="P30" s="83" t="e">
        <f t="shared" si="1"/>
        <v>#N/A</v>
      </c>
    </row>
    <row r="31" spans="1:16">
      <c r="A31" s="9"/>
      <c r="B31" s="118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IF(D31="X",0,IF(E31="X",0,VLOOKUP(E31,'51'!$K$3:$L$16,2,FALSE)))</f>
        <v>#N/A</v>
      </c>
      <c r="P31" s="83" t="e">
        <f t="shared" si="1"/>
        <v>#N/A</v>
      </c>
    </row>
    <row r="32" spans="1:16">
      <c r="A32" s="9"/>
      <c r="B32" s="118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IF(D32="X",0,IF(E32="X",0,VLOOKUP(E32,'51'!$K$3:$L$16,2,FALSE)))</f>
        <v>#N/A</v>
      </c>
      <c r="P32" s="83" t="e">
        <f t="shared" si="1"/>
        <v>#N/A</v>
      </c>
    </row>
    <row r="33" spans="1:16">
      <c r="A33" s="9"/>
      <c r="B33" s="118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IF(D33="X",0,IF(E33="X",0,VLOOKUP(E33,'51'!$K$3:$L$16,2,FALSE)))</f>
        <v>#N/A</v>
      </c>
      <c r="P33" s="83" t="e">
        <f t="shared" si="1"/>
        <v>#N/A</v>
      </c>
    </row>
    <row r="34" spans="1:16">
      <c r="A34" s="9"/>
      <c r="B34" s="118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IF(D34="X",0,IF(E34="X",0,VLOOKUP(E34,'51'!$K$3:$L$16,2,FALSE)))</f>
        <v>#N/A</v>
      </c>
      <c r="P34" s="83" t="e">
        <f t="shared" si="1"/>
        <v>#N/A</v>
      </c>
    </row>
    <row r="35" spans="1:16">
      <c r="A35" s="9"/>
      <c r="B35" s="118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IF(D35="X",0,IF(E35="X",0,VLOOKUP(E35,'51'!$K$3:$L$16,2,FALSE)))</f>
        <v>#N/A</v>
      </c>
      <c r="P35" s="83" t="e">
        <f t="shared" si="1"/>
        <v>#N/A</v>
      </c>
    </row>
    <row r="36" spans="1:16">
      <c r="A36" s="9"/>
      <c r="B36" s="118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IF(D36="X",0,IF(E36="X",0,VLOOKUP(E36,'51'!$K$3:$L$16,2,FALSE)))</f>
        <v>#N/A</v>
      </c>
      <c r="P36" s="83" t="e">
        <f t="shared" si="1"/>
        <v>#N/A</v>
      </c>
    </row>
    <row r="37" spans="1:16">
      <c r="A37" s="9"/>
      <c r="B37" s="118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IF(D37="X",0,IF(E37="X",0,VLOOKUP(E37,'51'!$K$3:$L$16,2,FALSE)))</f>
        <v>#N/A</v>
      </c>
      <c r="P37" s="83" t="e">
        <f t="shared" si="1"/>
        <v>#N/A</v>
      </c>
    </row>
    <row r="38" spans="1:16">
      <c r="A38" s="9"/>
      <c r="B38" s="118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IF(D38="X",0,IF(E38="X",0,VLOOKUP(E38,'51'!$K$3:$L$16,2,FALSE)))</f>
        <v>#N/A</v>
      </c>
      <c r="P38" s="83" t="e">
        <f t="shared" si="1"/>
        <v>#N/A</v>
      </c>
    </row>
    <row r="39" spans="1:16">
      <c r="A39" s="9"/>
      <c r="B39" s="118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IF(D39="X",0,IF(E39="X",0,VLOOKUP(E39,'51'!$K$3:$L$16,2,FALSE)))</f>
        <v>#N/A</v>
      </c>
      <c r="P39" s="83" t="e">
        <f t="shared" si="1"/>
        <v>#N/A</v>
      </c>
    </row>
    <row r="40" spans="1:16">
      <c r="A40" s="9"/>
      <c r="B40" s="118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IF(D40="X",0,IF(E40="X",0,VLOOKUP(E40,'51'!$K$3:$L$16,2,FALSE)))</f>
        <v>#N/A</v>
      </c>
      <c r="P40" s="83" t="e">
        <f t="shared" si="1"/>
        <v>#N/A</v>
      </c>
    </row>
    <row r="41" spans="1:16">
      <c r="A41" s="9"/>
      <c r="B41" s="118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IF(D41="X",0,IF(E41="X",0,VLOOKUP(E41,'51'!$K$3:$L$16,2,FALSE)))</f>
        <v>#N/A</v>
      </c>
      <c r="P41" s="83" t="e">
        <f t="shared" si="1"/>
        <v>#N/A</v>
      </c>
    </row>
    <row r="42" spans="1:16">
      <c r="A42" s="9"/>
      <c r="B42" s="118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IF(D42="X",0,IF(E42="X",0,VLOOKUP(E42,'51'!$K$3:$L$16,2,FALSE)))</f>
        <v>#N/A</v>
      </c>
      <c r="P42" s="83" t="e">
        <f t="shared" si="1"/>
        <v>#N/A</v>
      </c>
    </row>
    <row r="43" spans="1:16">
      <c r="A43" s="9"/>
      <c r="B43" s="118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IF(D43="X",0,IF(E43="X",0,VLOOKUP(E43,'51'!$K$3:$L$16,2,FALSE)))</f>
        <v>#N/A</v>
      </c>
      <c r="P43" s="83" t="e">
        <f t="shared" si="1"/>
        <v>#N/A</v>
      </c>
    </row>
    <row r="44" spans="1:16">
      <c r="A44" s="9"/>
      <c r="B44" s="118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IF(D44="X",0,IF(E44="X",0,VLOOKUP(E44,'51'!$K$3:$L$16,2,FALSE)))</f>
        <v>#N/A</v>
      </c>
      <c r="P44" s="83" t="e">
        <f t="shared" si="1"/>
        <v>#N/A</v>
      </c>
    </row>
    <row r="45" spans="1:16">
      <c r="A45" s="9"/>
      <c r="B45" s="118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IF(D45="X",0,IF(E45="X",0,VLOOKUP(E45,'51'!$K$3:$L$16,2,FALSE)))</f>
        <v>#N/A</v>
      </c>
      <c r="P45" s="83" t="e">
        <f t="shared" si="1"/>
        <v>#N/A</v>
      </c>
    </row>
    <row r="46" spans="1:16">
      <c r="A46" s="9"/>
      <c r="B46" s="118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IF(D46="X",0,IF(E46="X",0,VLOOKUP(E46,'51'!$K$3:$L$16,2,FALSE)))</f>
        <v>#N/A</v>
      </c>
      <c r="P46" s="83" t="e">
        <f t="shared" si="1"/>
        <v>#N/A</v>
      </c>
    </row>
    <row r="47" spans="1:16">
      <c r="A47" s="9"/>
      <c r="B47" s="118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IF(D47="X",0,IF(E47="X",0,VLOOKUP(E47,'51'!$K$3:$L$16,2,FALSE)))</f>
        <v>#N/A</v>
      </c>
      <c r="P47" s="83" t="e">
        <f t="shared" si="1"/>
        <v>#N/A</v>
      </c>
    </row>
    <row r="48" spans="1:16">
      <c r="A48" s="9"/>
      <c r="B48" s="118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IF(D48="X",0,IF(E48="X",0,VLOOKUP(E48,'51'!$K$3:$L$16,2,FALSE)))</f>
        <v>#N/A</v>
      </c>
      <c r="P48" s="83" t="e">
        <f t="shared" si="1"/>
        <v>#N/A</v>
      </c>
    </row>
    <row r="49" spans="1:16">
      <c r="A49" s="9"/>
      <c r="B49" s="118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IF(D49="X",0,IF(E49="X",0,VLOOKUP(E49,'51'!$K$3:$L$16,2,FALSE)))</f>
        <v>#N/A</v>
      </c>
      <c r="P49" s="83" t="e">
        <f t="shared" si="1"/>
        <v>#N/A</v>
      </c>
    </row>
    <row r="50" spans="1:16">
      <c r="A50" s="9"/>
      <c r="B50" s="118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IF(D50="X",0,IF(E50="X",0,VLOOKUP(E50,'51'!$K$3:$L$16,2,FALSE)))</f>
        <v>#N/A</v>
      </c>
      <c r="P50" s="83" t="e">
        <f t="shared" si="1"/>
        <v>#N/A</v>
      </c>
    </row>
    <row r="51" spans="1:16">
      <c r="A51" s="9"/>
      <c r="B51" s="118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IF(D51="X",0,IF(E51="X",0,VLOOKUP(E51,'51'!$K$3:$L$16,2,FALSE)))</f>
        <v>#N/A</v>
      </c>
      <c r="P51" s="83" t="e">
        <f t="shared" si="1"/>
        <v>#N/A</v>
      </c>
    </row>
    <row r="52" spans="1:16">
      <c r="A52" s="9"/>
      <c r="B52" s="118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IF(D52="X",0,IF(E52="X",0,VLOOKUP(E52,'51'!$K$3:$L$16,2,FALSE)))</f>
        <v>#N/A</v>
      </c>
      <c r="P52" s="83" t="e">
        <f t="shared" si="1"/>
        <v>#N/A</v>
      </c>
    </row>
    <row r="53" spans="1:16">
      <c r="A53" s="9"/>
      <c r="B53" s="118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IF(D53="X",0,IF(E53="X",0,VLOOKUP(E53,'51'!$K$3:$L$16,2,FALSE)))</f>
        <v>#N/A</v>
      </c>
      <c r="P53" s="83" t="e">
        <f t="shared" si="1"/>
        <v>#N/A</v>
      </c>
    </row>
    <row r="54" spans="1:16">
      <c r="A54" s="9"/>
      <c r="B54" s="118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IF(D54="X",0,IF(E54="X",0,VLOOKUP(E54,'51'!$K$3:$L$16,2,FALSE)))</f>
        <v>#N/A</v>
      </c>
      <c r="P54" s="83" t="e">
        <f t="shared" si="1"/>
        <v>#N/A</v>
      </c>
    </row>
    <row r="55" spans="1:16">
      <c r="A55" s="9"/>
      <c r="B55" s="118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IF(D55="X",0,IF(E55="X",0,VLOOKUP(E55,'51'!$K$3:$L$16,2,FALSE)))</f>
        <v>#N/A</v>
      </c>
      <c r="P55" s="83" t="e">
        <f t="shared" si="1"/>
        <v>#N/A</v>
      </c>
    </row>
    <row r="56" spans="1:16">
      <c r="A56" s="9"/>
      <c r="B56" s="118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IF(D56="X",0,IF(E56="X",0,VLOOKUP(E56,'51'!$K$3:$L$16,2,FALSE)))</f>
        <v>#N/A</v>
      </c>
      <c r="P56" s="83" t="e">
        <f t="shared" si="1"/>
        <v>#N/A</v>
      </c>
    </row>
    <row r="57" spans="1:16">
      <c r="A57" s="9"/>
      <c r="B57" s="118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IF(D57="X",0,IF(E57="X",0,VLOOKUP(E57,'51'!$K$3:$L$16,2,FALSE)))</f>
        <v>#N/A</v>
      </c>
      <c r="P57" s="83" t="e">
        <f t="shared" si="1"/>
        <v>#N/A</v>
      </c>
    </row>
    <row r="58" spans="1:16">
      <c r="A58" s="9"/>
      <c r="B58" s="118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IF(D58="X",0,IF(E58="X",0,VLOOKUP(E58,'51'!$K$3:$L$16,2,FALSE)))</f>
        <v>#N/A</v>
      </c>
      <c r="P58" s="83" t="e">
        <f t="shared" si="1"/>
        <v>#N/A</v>
      </c>
    </row>
    <row r="59" spans="1:16">
      <c r="A59" s="9"/>
      <c r="B59" s="118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IF(D59="X",0,IF(E59="X",0,VLOOKUP(E59,'51'!$K$3:$L$16,2,FALSE)))</f>
        <v>#N/A</v>
      </c>
      <c r="P59" s="83" t="e">
        <f t="shared" si="1"/>
        <v>#N/A</v>
      </c>
    </row>
    <row r="60" spans="1:16">
      <c r="A60" s="9"/>
      <c r="B60" s="118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IF(D60="X",0,IF(E60="X",0,VLOOKUP(E60,'51'!$K$3:$L$16,2,FALSE)))</f>
        <v>#N/A</v>
      </c>
      <c r="P60" s="83" t="e">
        <f t="shared" si="1"/>
        <v>#N/A</v>
      </c>
    </row>
    <row r="61" spans="1:16">
      <c r="A61" s="9"/>
      <c r="B61" s="118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IF(D61="X",0,IF(E61="X",0,VLOOKUP(E61,'51'!$K$3:$L$16,2,FALSE)))</f>
        <v>#N/A</v>
      </c>
      <c r="P61" s="83" t="e">
        <f t="shared" si="1"/>
        <v>#N/A</v>
      </c>
    </row>
    <row r="62" spans="1:16">
      <c r="A62" s="9"/>
      <c r="B62" s="118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IF(D62="X",0,IF(E62="X",0,VLOOKUP(E62,'51'!$K$3:$L$16,2,FALSE)))</f>
        <v>#N/A</v>
      </c>
      <c r="P62" s="83" t="e">
        <f t="shared" si="1"/>
        <v>#N/A</v>
      </c>
    </row>
    <row r="63" spans="1:16">
      <c r="A63" s="9"/>
      <c r="B63" s="118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IF(D63="X",0,IF(E63="X",0,VLOOKUP(E63,'51'!$K$3:$L$16,2,FALSE)))</f>
        <v>#N/A</v>
      </c>
      <c r="P63" s="83" t="e">
        <f t="shared" si="1"/>
        <v>#N/A</v>
      </c>
    </row>
    <row r="64" spans="1:16">
      <c r="A64" s="9"/>
      <c r="B64" s="118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IF(D64="X",0,IF(E64="X",0,VLOOKUP(E64,'51'!$K$3:$L$16,2,FALSE)))</f>
        <v>#N/A</v>
      </c>
      <c r="P64" s="83" t="e">
        <f t="shared" si="1"/>
        <v>#N/A</v>
      </c>
    </row>
    <row r="65" spans="1:16">
      <c r="A65" s="9"/>
      <c r="B65" s="118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IF(D65="X",0,IF(E65="X",0,VLOOKUP(E65,'51'!$K$3:$L$16,2,FALSE)))</f>
        <v>#N/A</v>
      </c>
      <c r="P65" s="83" t="e">
        <f t="shared" si="1"/>
        <v>#N/A</v>
      </c>
    </row>
    <row r="66" spans="1:16">
      <c r="A66" s="9"/>
      <c r="B66" s="118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IF(D66="X",0,IF(E66="X",0,VLOOKUP(E66,'51'!$K$3:$L$16,2,FALSE)))</f>
        <v>#N/A</v>
      </c>
      <c r="P66" s="83" t="e">
        <f t="shared" si="1"/>
        <v>#N/A</v>
      </c>
    </row>
    <row r="67" spans="1:16">
      <c r="A67" s="9"/>
      <c r="B67" s="118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IF(D67="X",0,IF(E67="X",0,VLOOKUP(E67,'51'!$K$3:$L$16,2,FALSE)))</f>
        <v>#N/A</v>
      </c>
      <c r="P67" s="83" t="e">
        <f t="shared" si="1"/>
        <v>#N/A</v>
      </c>
    </row>
    <row r="68" spans="1:16">
      <c r="A68" s="9"/>
      <c r="B68" s="118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IF(D68="X",0,IF(E68="X",0,VLOOKUP(E68,'51'!$K$3:$L$16,2,FALSE)))</f>
        <v>#N/A</v>
      </c>
      <c r="P68" s="83" t="e">
        <f t="shared" ref="P68:P131" si="3">N68*O68</f>
        <v>#N/A</v>
      </c>
    </row>
    <row r="69" spans="1:16">
      <c r="A69" s="9"/>
      <c r="B69" s="118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IF(D69="X",0,IF(E69="X",0,VLOOKUP(E69,'51'!$K$3:$L$16,2,FALSE)))</f>
        <v>#N/A</v>
      </c>
      <c r="P69" s="83" t="e">
        <f t="shared" si="3"/>
        <v>#N/A</v>
      </c>
    </row>
    <row r="70" spans="1:16">
      <c r="A70" s="9"/>
      <c r="B70" s="118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IF(D70="X",0,IF(E70="X",0,VLOOKUP(E70,'51'!$K$3:$L$16,2,FALSE)))</f>
        <v>#N/A</v>
      </c>
      <c r="P70" s="83" t="e">
        <f t="shared" si="3"/>
        <v>#N/A</v>
      </c>
    </row>
    <row r="71" spans="1:16">
      <c r="A71" s="9"/>
      <c r="B71" s="118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IF(D71="X",0,IF(E71="X",0,VLOOKUP(E71,'51'!$K$3:$L$16,2,FALSE)))</f>
        <v>#N/A</v>
      </c>
      <c r="P71" s="83" t="e">
        <f t="shared" si="3"/>
        <v>#N/A</v>
      </c>
    </row>
    <row r="72" spans="1:16">
      <c r="A72" s="9"/>
      <c r="B72" s="118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IF(D72="X",0,IF(E72="X",0,VLOOKUP(E72,'51'!$K$3:$L$16,2,FALSE)))</f>
        <v>#N/A</v>
      </c>
      <c r="P72" s="83" t="e">
        <f t="shared" si="3"/>
        <v>#N/A</v>
      </c>
    </row>
    <row r="73" spans="1:16">
      <c r="A73" s="9"/>
      <c r="B73" s="118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IF(D73="X",0,IF(E73="X",0,VLOOKUP(E73,'51'!$K$3:$L$16,2,FALSE)))</f>
        <v>#N/A</v>
      </c>
      <c r="P73" s="83" t="e">
        <f t="shared" si="3"/>
        <v>#N/A</v>
      </c>
    </row>
    <row r="74" spans="1:16">
      <c r="A74" s="9"/>
      <c r="B74" s="118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IF(D74="X",0,IF(E74="X",0,VLOOKUP(E74,'51'!$K$3:$L$16,2,FALSE)))</f>
        <v>#N/A</v>
      </c>
      <c r="P74" s="83" t="e">
        <f t="shared" si="3"/>
        <v>#N/A</v>
      </c>
    </row>
    <row r="75" spans="1:16">
      <c r="A75" s="9"/>
      <c r="B75" s="118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IF(D75="X",0,IF(E75="X",0,VLOOKUP(E75,'51'!$K$3:$L$16,2,FALSE)))</f>
        <v>#N/A</v>
      </c>
      <c r="P75" s="83" t="e">
        <f t="shared" si="3"/>
        <v>#N/A</v>
      </c>
    </row>
    <row r="76" spans="1:16">
      <c r="A76" s="9"/>
      <c r="B76" s="118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IF(D76="X",0,IF(E76="X",0,VLOOKUP(E76,'51'!$K$3:$L$16,2,FALSE)))</f>
        <v>#N/A</v>
      </c>
      <c r="P76" s="83" t="e">
        <f t="shared" si="3"/>
        <v>#N/A</v>
      </c>
    </row>
    <row r="77" spans="1:16">
      <c r="A77" s="9"/>
      <c r="B77" s="118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IF(D77="X",0,IF(E77="X",0,VLOOKUP(E77,'51'!$K$3:$L$16,2,FALSE)))</f>
        <v>#N/A</v>
      </c>
      <c r="P77" s="83" t="e">
        <f t="shared" si="3"/>
        <v>#N/A</v>
      </c>
    </row>
    <row r="78" spans="1:16">
      <c r="A78" s="9"/>
      <c r="B78" s="118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IF(D78="X",0,IF(E78="X",0,VLOOKUP(E78,'51'!$K$3:$L$16,2,FALSE)))</f>
        <v>#N/A</v>
      </c>
      <c r="P78" s="83" t="e">
        <f t="shared" si="3"/>
        <v>#N/A</v>
      </c>
    </row>
    <row r="79" spans="1:16">
      <c r="A79" s="9"/>
      <c r="B79" s="118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IF(D79="X",0,IF(E79="X",0,VLOOKUP(E79,'51'!$K$3:$L$16,2,FALSE)))</f>
        <v>#N/A</v>
      </c>
      <c r="P79" s="83" t="e">
        <f t="shared" si="3"/>
        <v>#N/A</v>
      </c>
    </row>
    <row r="80" spans="1:16">
      <c r="A80" s="9"/>
      <c r="B80" s="118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IF(D80="X",0,IF(E80="X",0,VLOOKUP(E80,'51'!$K$3:$L$16,2,FALSE)))</f>
        <v>#N/A</v>
      </c>
      <c r="P80" s="83" t="e">
        <f t="shared" si="3"/>
        <v>#N/A</v>
      </c>
    </row>
    <row r="81" spans="1:16">
      <c r="A81" s="9"/>
      <c r="B81" s="118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IF(D81="X",0,IF(E81="X",0,VLOOKUP(E81,'51'!$K$3:$L$16,2,FALSE)))</f>
        <v>#N/A</v>
      </c>
      <c r="P81" s="83" t="e">
        <f t="shared" si="3"/>
        <v>#N/A</v>
      </c>
    </row>
    <row r="82" spans="1:16">
      <c r="A82" s="9"/>
      <c r="B82" s="118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IF(D82="X",0,IF(E82="X",0,VLOOKUP(E82,'51'!$K$3:$L$16,2,FALSE)))</f>
        <v>#N/A</v>
      </c>
      <c r="P82" s="83" t="e">
        <f t="shared" si="3"/>
        <v>#N/A</v>
      </c>
    </row>
    <row r="83" spans="1:16">
      <c r="A83" s="9"/>
      <c r="B83" s="118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IF(D83="X",0,IF(E83="X",0,VLOOKUP(E83,'51'!$K$3:$L$16,2,FALSE)))</f>
        <v>#N/A</v>
      </c>
      <c r="P83" s="83" t="e">
        <f t="shared" si="3"/>
        <v>#N/A</v>
      </c>
    </row>
    <row r="84" spans="1:16">
      <c r="A84" s="9"/>
      <c r="B84" s="118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IF(D84="X",0,IF(E84="X",0,VLOOKUP(E84,'51'!$K$3:$L$16,2,FALSE)))</f>
        <v>#N/A</v>
      </c>
      <c r="P84" s="83" t="e">
        <f t="shared" si="3"/>
        <v>#N/A</v>
      </c>
    </row>
    <row r="85" spans="1:16">
      <c r="A85" s="9"/>
      <c r="B85" s="118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IF(D85="X",0,IF(E85="X",0,VLOOKUP(E85,'51'!$K$3:$L$16,2,FALSE)))</f>
        <v>#N/A</v>
      </c>
      <c r="P85" s="83" t="e">
        <f t="shared" si="3"/>
        <v>#N/A</v>
      </c>
    </row>
    <row r="86" spans="1:16">
      <c r="A86" s="9"/>
      <c r="B86" s="118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IF(D86="X",0,IF(E86="X",0,VLOOKUP(E86,'51'!$K$3:$L$16,2,FALSE)))</f>
        <v>#N/A</v>
      </c>
      <c r="P86" s="83" t="e">
        <f t="shared" si="3"/>
        <v>#N/A</v>
      </c>
    </row>
    <row r="87" spans="1:16">
      <c r="A87" s="9"/>
      <c r="B87" s="118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IF(D87="X",0,IF(E87="X",0,VLOOKUP(E87,'51'!$K$3:$L$16,2,FALSE)))</f>
        <v>#N/A</v>
      </c>
      <c r="P87" s="83" t="e">
        <f t="shared" si="3"/>
        <v>#N/A</v>
      </c>
    </row>
    <row r="88" spans="1:16">
      <c r="A88" s="9"/>
      <c r="B88" s="118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IF(D88="X",0,IF(E88="X",0,VLOOKUP(E88,'51'!$K$3:$L$16,2,FALSE)))</f>
        <v>#N/A</v>
      </c>
      <c r="P88" s="83" t="e">
        <f t="shared" si="3"/>
        <v>#N/A</v>
      </c>
    </row>
    <row r="89" spans="1:16">
      <c r="A89" s="9"/>
      <c r="B89" s="118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IF(D89="X",0,IF(E89="X",0,VLOOKUP(E89,'51'!$K$3:$L$16,2,FALSE)))</f>
        <v>#N/A</v>
      </c>
      <c r="P89" s="83" t="e">
        <f t="shared" si="3"/>
        <v>#N/A</v>
      </c>
    </row>
    <row r="90" spans="1:16">
      <c r="A90" s="9"/>
      <c r="B90" s="118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IF(D90="X",0,IF(E90="X",0,VLOOKUP(E90,'51'!$K$3:$L$16,2,FALSE)))</f>
        <v>#N/A</v>
      </c>
      <c r="P90" s="83" t="e">
        <f t="shared" si="3"/>
        <v>#N/A</v>
      </c>
    </row>
    <row r="91" spans="1:16">
      <c r="A91" s="9"/>
      <c r="B91" s="118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IF(D91="X",0,IF(E91="X",0,VLOOKUP(E91,'51'!$K$3:$L$16,2,FALSE)))</f>
        <v>#N/A</v>
      </c>
      <c r="P91" s="83" t="e">
        <f t="shared" si="3"/>
        <v>#N/A</v>
      </c>
    </row>
    <row r="92" spans="1:16">
      <c r="A92" s="9"/>
      <c r="B92" s="118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IF(D92="X",0,IF(E92="X",0,VLOOKUP(E92,'51'!$K$3:$L$16,2,FALSE)))</f>
        <v>#N/A</v>
      </c>
      <c r="P92" s="83" t="e">
        <f t="shared" si="3"/>
        <v>#N/A</v>
      </c>
    </row>
    <row r="93" spans="1:16">
      <c r="A93" s="9"/>
      <c r="B93" s="118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IF(D93="X",0,IF(E93="X",0,VLOOKUP(E93,'51'!$K$3:$L$16,2,FALSE)))</f>
        <v>#N/A</v>
      </c>
      <c r="P93" s="83" t="e">
        <f t="shared" si="3"/>
        <v>#N/A</v>
      </c>
    </row>
    <row r="94" spans="1:16">
      <c r="A94" s="9"/>
      <c r="B94" s="118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IF(D94="X",0,IF(E94="X",0,VLOOKUP(E94,'51'!$K$3:$L$16,2,FALSE)))</f>
        <v>#N/A</v>
      </c>
      <c r="P94" s="83" t="e">
        <f t="shared" si="3"/>
        <v>#N/A</v>
      </c>
    </row>
    <row r="95" spans="1:16">
      <c r="A95" s="9"/>
      <c r="B95" s="118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IF(D95="X",0,IF(E95="X",0,VLOOKUP(E95,'51'!$K$3:$L$16,2,FALSE)))</f>
        <v>#N/A</v>
      </c>
      <c r="P95" s="83" t="e">
        <f t="shared" si="3"/>
        <v>#N/A</v>
      </c>
    </row>
    <row r="96" spans="1:16">
      <c r="A96" s="9"/>
      <c r="B96" s="118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IF(D96="X",0,IF(E96="X",0,VLOOKUP(E96,'51'!$K$3:$L$16,2,FALSE)))</f>
        <v>#N/A</v>
      </c>
      <c r="P96" s="83" t="e">
        <f t="shared" si="3"/>
        <v>#N/A</v>
      </c>
    </row>
    <row r="97" spans="1:16">
      <c r="A97" s="9"/>
      <c r="B97" s="118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IF(D97="X",0,IF(E97="X",0,VLOOKUP(E97,'51'!$K$3:$L$16,2,FALSE)))</f>
        <v>#N/A</v>
      </c>
      <c r="P97" s="83" t="e">
        <f t="shared" si="3"/>
        <v>#N/A</v>
      </c>
    </row>
    <row r="98" spans="1:16">
      <c r="A98" s="9"/>
      <c r="B98" s="118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IF(D98="X",0,IF(E98="X",0,VLOOKUP(E98,'51'!$K$3:$L$16,2,FALSE)))</f>
        <v>#N/A</v>
      </c>
      <c r="P98" s="83" t="e">
        <f t="shared" si="3"/>
        <v>#N/A</v>
      </c>
    </row>
    <row r="99" spans="1:16">
      <c r="A99" s="9"/>
      <c r="B99" s="118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IF(D99="X",0,IF(E99="X",0,VLOOKUP(E99,'51'!$K$3:$L$16,2,FALSE)))</f>
        <v>#N/A</v>
      </c>
      <c r="P99" s="83" t="e">
        <f t="shared" si="3"/>
        <v>#N/A</v>
      </c>
    </row>
    <row r="100" spans="1:16">
      <c r="A100" s="9"/>
      <c r="B100" s="118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IF(D100="X",0,IF(E100="X",0,VLOOKUP(E100,'51'!$K$3:$L$16,2,FALSE)))</f>
        <v>#N/A</v>
      </c>
      <c r="P100" s="83" t="e">
        <f t="shared" si="3"/>
        <v>#N/A</v>
      </c>
    </row>
    <row r="101" spans="1:16">
      <c r="A101" s="9"/>
      <c r="B101" s="118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IF(D101="X",0,IF(E101="X",0,VLOOKUP(E101,'51'!$K$3:$L$16,2,FALSE)))</f>
        <v>#N/A</v>
      </c>
      <c r="P101" s="83" t="e">
        <f t="shared" si="3"/>
        <v>#N/A</v>
      </c>
    </row>
    <row r="102" spans="1:16">
      <c r="A102" s="9"/>
      <c r="B102" s="118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IF(D102="X",0,IF(E102="X",0,VLOOKUP(E102,'51'!$K$3:$L$16,2,FALSE)))</f>
        <v>#N/A</v>
      </c>
      <c r="P102" s="83" t="e">
        <f t="shared" si="3"/>
        <v>#N/A</v>
      </c>
    </row>
    <row r="103" spans="1:16">
      <c r="A103" s="9"/>
      <c r="B103" s="118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IF(D103="X",0,IF(E103="X",0,VLOOKUP(E103,'51'!$K$3:$L$16,2,FALSE)))</f>
        <v>#N/A</v>
      </c>
      <c r="P103" s="83" t="e">
        <f t="shared" si="3"/>
        <v>#N/A</v>
      </c>
    </row>
    <row r="104" spans="1:16">
      <c r="A104" s="9"/>
      <c r="B104" s="118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IF(D104="X",0,IF(E104="X",0,VLOOKUP(E104,'51'!$K$3:$L$16,2,FALSE)))</f>
        <v>#N/A</v>
      </c>
      <c r="P104" s="83" t="e">
        <f t="shared" si="3"/>
        <v>#N/A</v>
      </c>
    </row>
    <row r="105" spans="1:16">
      <c r="A105" s="9"/>
      <c r="B105" s="118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IF(D105="X",0,IF(E105="X",0,VLOOKUP(E105,'51'!$K$3:$L$16,2,FALSE)))</f>
        <v>#N/A</v>
      </c>
      <c r="P105" s="83" t="e">
        <f t="shared" si="3"/>
        <v>#N/A</v>
      </c>
    </row>
    <row r="106" spans="1:16">
      <c r="A106" s="9"/>
      <c r="B106" s="118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IF(D106="X",0,IF(E106="X",0,VLOOKUP(E106,'51'!$K$3:$L$16,2,FALSE)))</f>
        <v>#N/A</v>
      </c>
      <c r="P106" s="83" t="e">
        <f t="shared" si="3"/>
        <v>#N/A</v>
      </c>
    </row>
    <row r="107" spans="1:16">
      <c r="A107" s="9"/>
      <c r="B107" s="118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IF(D107="X",0,IF(E107="X",0,VLOOKUP(E107,'51'!$K$3:$L$16,2,FALSE)))</f>
        <v>#N/A</v>
      </c>
      <c r="P107" s="83" t="e">
        <f t="shared" si="3"/>
        <v>#N/A</v>
      </c>
    </row>
    <row r="108" spans="1:16">
      <c r="A108" s="9"/>
      <c r="B108" s="118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IF(D108="X",0,IF(E108="X",0,VLOOKUP(E108,'51'!$K$3:$L$16,2,FALSE)))</f>
        <v>#N/A</v>
      </c>
      <c r="P108" s="83" t="e">
        <f t="shared" si="3"/>
        <v>#N/A</v>
      </c>
    </row>
    <row r="109" spans="1:16">
      <c r="A109" s="9"/>
      <c r="B109" s="118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IF(D109="X",0,IF(E109="X",0,VLOOKUP(E109,'51'!$K$3:$L$16,2,FALSE)))</f>
        <v>#N/A</v>
      </c>
      <c r="P109" s="83" t="e">
        <f t="shared" si="3"/>
        <v>#N/A</v>
      </c>
    </row>
    <row r="110" spans="1:16">
      <c r="A110" s="9"/>
      <c r="B110" s="118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IF(D110="X",0,IF(E110="X",0,VLOOKUP(E110,'51'!$K$3:$L$16,2,FALSE)))</f>
        <v>#N/A</v>
      </c>
      <c r="P110" s="83" t="e">
        <f t="shared" si="3"/>
        <v>#N/A</v>
      </c>
    </row>
    <row r="111" spans="1:16">
      <c r="A111" s="9"/>
      <c r="B111" s="118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IF(D111="X",0,IF(E111="X",0,VLOOKUP(E111,'51'!$K$3:$L$16,2,FALSE)))</f>
        <v>#N/A</v>
      </c>
      <c r="P111" s="83" t="e">
        <f t="shared" si="3"/>
        <v>#N/A</v>
      </c>
    </row>
    <row r="112" spans="1:16">
      <c r="A112" s="9"/>
      <c r="B112" s="118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IF(D112="X",0,IF(E112="X",0,VLOOKUP(E112,'51'!$K$3:$L$16,2,FALSE)))</f>
        <v>#N/A</v>
      </c>
      <c r="P112" s="83" t="e">
        <f t="shared" si="3"/>
        <v>#N/A</v>
      </c>
    </row>
    <row r="113" spans="1:16">
      <c r="A113" s="9"/>
      <c r="B113" s="118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IF(D113="X",0,IF(E113="X",0,VLOOKUP(E113,'51'!$K$3:$L$16,2,FALSE)))</f>
        <v>#N/A</v>
      </c>
      <c r="P113" s="83" t="e">
        <f t="shared" si="3"/>
        <v>#N/A</v>
      </c>
    </row>
    <row r="114" spans="1:16">
      <c r="A114" s="9"/>
      <c r="B114" s="118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IF(D114="X",0,IF(E114="X",0,VLOOKUP(E114,'51'!$K$3:$L$16,2,FALSE)))</f>
        <v>#N/A</v>
      </c>
      <c r="P114" s="83" t="e">
        <f t="shared" si="3"/>
        <v>#N/A</v>
      </c>
    </row>
    <row r="115" spans="1:16">
      <c r="A115" s="9"/>
      <c r="B115" s="118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IF(D115="X",0,IF(E115="X",0,VLOOKUP(E115,'51'!$K$3:$L$16,2,FALSE)))</f>
        <v>#N/A</v>
      </c>
      <c r="P115" s="83" t="e">
        <f t="shared" si="3"/>
        <v>#N/A</v>
      </c>
    </row>
    <row r="116" spans="1:16">
      <c r="A116" s="9"/>
      <c r="B116" s="118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IF(D116="X",0,IF(E116="X",0,VLOOKUP(E116,'51'!$K$3:$L$16,2,FALSE)))</f>
        <v>#N/A</v>
      </c>
      <c r="P116" s="83" t="e">
        <f t="shared" si="3"/>
        <v>#N/A</v>
      </c>
    </row>
    <row r="117" spans="1:16">
      <c r="A117" s="9"/>
      <c r="B117" s="118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IF(D117="X",0,IF(E117="X",0,VLOOKUP(E117,'51'!$K$3:$L$16,2,FALSE)))</f>
        <v>#N/A</v>
      </c>
      <c r="P117" s="83" t="e">
        <f t="shared" si="3"/>
        <v>#N/A</v>
      </c>
    </row>
    <row r="118" spans="1:16">
      <c r="A118" s="85"/>
      <c r="B118" s="118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IF(D118="X",0,IF(E118="X",0,VLOOKUP(E118,'51'!$K$3:$L$16,2,FALSE)))</f>
        <v>#N/A</v>
      </c>
      <c r="P118" s="83" t="e">
        <f t="shared" si="3"/>
        <v>#N/A</v>
      </c>
    </row>
    <row r="119" spans="1:16">
      <c r="A119" s="85"/>
      <c r="B119" s="118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IF(D119="X",0,IF(E119="X",0,VLOOKUP(E119,'51'!$K$3:$L$16,2,FALSE)))</f>
        <v>#N/A</v>
      </c>
      <c r="P119" s="83" t="e">
        <f t="shared" si="3"/>
        <v>#N/A</v>
      </c>
    </row>
    <row r="120" spans="1:16">
      <c r="A120" s="85"/>
      <c r="B120" s="118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IF(D120="X",0,IF(E120="X",0,VLOOKUP(E120,'51'!$K$3:$L$16,2,FALSE)))</f>
        <v>#N/A</v>
      </c>
      <c r="P120" s="83" t="e">
        <f t="shared" si="3"/>
        <v>#N/A</v>
      </c>
    </row>
    <row r="121" spans="1:16">
      <c r="A121" s="85"/>
      <c r="B121" s="118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IF(D121="X",0,IF(E121="X",0,VLOOKUP(E121,'51'!$K$3:$L$16,2,FALSE)))</f>
        <v>#N/A</v>
      </c>
      <c r="P121" s="83" t="e">
        <f t="shared" si="3"/>
        <v>#N/A</v>
      </c>
    </row>
    <row r="122" spans="1:16">
      <c r="A122" s="85"/>
      <c r="B122" s="118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IF(D122="X",0,IF(E122="X",0,VLOOKUP(E122,'51'!$K$3:$L$16,2,FALSE)))</f>
        <v>#N/A</v>
      </c>
      <c r="P122" s="83" t="e">
        <f t="shared" si="3"/>
        <v>#N/A</v>
      </c>
    </row>
    <row r="123" spans="1:16">
      <c r="A123" s="85"/>
      <c r="B123" s="118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IF(D123="X",0,IF(E123="X",0,VLOOKUP(E123,'51'!$K$3:$L$16,2,FALSE)))</f>
        <v>#N/A</v>
      </c>
      <c r="P123" s="83" t="e">
        <f t="shared" si="3"/>
        <v>#N/A</v>
      </c>
    </row>
    <row r="124" spans="1:16">
      <c r="A124" s="85"/>
      <c r="B124" s="118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IF(D124="X",0,IF(E124="X",0,VLOOKUP(E124,'51'!$K$3:$L$16,2,FALSE)))</f>
        <v>#N/A</v>
      </c>
      <c r="P124" s="83" t="e">
        <f t="shared" si="3"/>
        <v>#N/A</v>
      </c>
    </row>
    <row r="125" spans="1:16">
      <c r="A125" s="85"/>
      <c r="B125" s="118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IF(D125="X",0,IF(E125="X",0,VLOOKUP(E125,'51'!$K$3:$L$16,2,FALSE)))</f>
        <v>#N/A</v>
      </c>
      <c r="P125" s="83" t="e">
        <f t="shared" si="3"/>
        <v>#N/A</v>
      </c>
    </row>
    <row r="126" spans="1:16">
      <c r="A126" s="85"/>
      <c r="B126" s="118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IF(D126="X",0,IF(E126="X",0,VLOOKUP(E126,'51'!$K$3:$L$16,2,FALSE)))</f>
        <v>#N/A</v>
      </c>
      <c r="P126" s="83" t="e">
        <f t="shared" si="3"/>
        <v>#N/A</v>
      </c>
    </row>
    <row r="127" spans="1:16">
      <c r="B127" s="118"/>
      <c r="N127" s="83">
        <f t="shared" si="2"/>
        <v>0</v>
      </c>
      <c r="O127" s="83" t="e">
        <f>IF(D127="X",0,IF(E127="X",0,VLOOKUP(E127,'51'!$K$3:$L$16,2,FALSE)))</f>
        <v>#N/A</v>
      </c>
      <c r="P127" s="83" t="e">
        <f t="shared" si="3"/>
        <v>#N/A</v>
      </c>
    </row>
    <row r="128" spans="1:16">
      <c r="B128" s="118"/>
      <c r="N128" s="83">
        <f t="shared" si="2"/>
        <v>0</v>
      </c>
      <c r="O128" s="83" t="e">
        <f>IF(D128="X",0,IF(E128="X",0,VLOOKUP(E128,'51'!$K$3:$L$16,2,FALSE)))</f>
        <v>#N/A</v>
      </c>
      <c r="P128" s="83" t="e">
        <f t="shared" si="3"/>
        <v>#N/A</v>
      </c>
    </row>
    <row r="129" spans="2:16">
      <c r="B129" s="118"/>
      <c r="N129" s="83">
        <f t="shared" si="2"/>
        <v>0</v>
      </c>
      <c r="O129" s="83" t="e">
        <f>IF(D129="X",0,IF(E129="X",0,VLOOKUP(E129,'51'!$K$3:$L$16,2,FALSE)))</f>
        <v>#N/A</v>
      </c>
      <c r="P129" s="83" t="e">
        <f t="shared" si="3"/>
        <v>#N/A</v>
      </c>
    </row>
    <row r="130" spans="2:16">
      <c r="B130" s="118"/>
      <c r="N130" s="83">
        <f t="shared" si="2"/>
        <v>0</v>
      </c>
      <c r="O130" s="83" t="e">
        <f>IF(D130="X",0,IF(E130="X",0,VLOOKUP(E130,'51'!$K$3:$L$16,2,FALSE)))</f>
        <v>#N/A</v>
      </c>
      <c r="P130" s="83" t="e">
        <f t="shared" si="3"/>
        <v>#N/A</v>
      </c>
    </row>
    <row r="131" spans="2:16">
      <c r="B131" s="118"/>
      <c r="N131" s="83">
        <f t="shared" si="2"/>
        <v>0</v>
      </c>
      <c r="O131" s="83" t="e">
        <f>IF(D131="X",0,IF(E131="X",0,VLOOKUP(E131,'51'!$K$3:$L$16,2,FALSE)))</f>
        <v>#N/A</v>
      </c>
      <c r="P131" s="83" t="e">
        <f t="shared" si="3"/>
        <v>#N/A</v>
      </c>
    </row>
    <row r="132" spans="2:16">
      <c r="B132" s="118"/>
      <c r="N132" s="83">
        <f t="shared" ref="N132:N195" si="4">SUM(F132:M132)</f>
        <v>0</v>
      </c>
      <c r="O132" s="83" t="e">
        <f>IF(D132="X",0,IF(E132="X",0,VLOOKUP(E132,'51'!$K$3:$L$16,2,FALSE)))</f>
        <v>#N/A</v>
      </c>
      <c r="P132" s="83" t="e">
        <f t="shared" ref="P132:P195" si="5">N132*O132</f>
        <v>#N/A</v>
      </c>
    </row>
    <row r="133" spans="2:16">
      <c r="B133" s="118"/>
      <c r="N133" s="83">
        <f t="shared" si="4"/>
        <v>0</v>
      </c>
      <c r="O133" s="83" t="e">
        <f>IF(D133="X",0,IF(E133="X",0,VLOOKUP(E133,'51'!$K$3:$L$16,2,FALSE)))</f>
        <v>#N/A</v>
      </c>
      <c r="P133" s="83" t="e">
        <f t="shared" si="5"/>
        <v>#N/A</v>
      </c>
    </row>
    <row r="134" spans="2:16">
      <c r="B134" s="118"/>
      <c r="N134" s="83">
        <f t="shared" si="4"/>
        <v>0</v>
      </c>
      <c r="O134" s="83" t="e">
        <f>IF(D134="X",0,IF(E134="X",0,VLOOKUP(E134,'51'!$K$3:$L$16,2,FALSE)))</f>
        <v>#N/A</v>
      </c>
      <c r="P134" s="83" t="e">
        <f t="shared" si="5"/>
        <v>#N/A</v>
      </c>
    </row>
    <row r="135" spans="2:16">
      <c r="B135" s="118"/>
      <c r="N135" s="83">
        <f t="shared" si="4"/>
        <v>0</v>
      </c>
      <c r="O135" s="83" t="e">
        <f>IF(D135="X",0,IF(E135="X",0,VLOOKUP(E135,'51'!$K$3:$L$16,2,FALSE)))</f>
        <v>#N/A</v>
      </c>
      <c r="P135" s="83" t="e">
        <f t="shared" si="5"/>
        <v>#N/A</v>
      </c>
    </row>
    <row r="136" spans="2:16">
      <c r="B136" s="118"/>
      <c r="N136" s="83">
        <f t="shared" si="4"/>
        <v>0</v>
      </c>
      <c r="O136" s="83" t="e">
        <f>IF(D136="X",0,IF(E136="X",0,VLOOKUP(E136,'51'!$K$3:$L$16,2,FALSE)))</f>
        <v>#N/A</v>
      </c>
      <c r="P136" s="83" t="e">
        <f t="shared" si="5"/>
        <v>#N/A</v>
      </c>
    </row>
    <row r="137" spans="2:16">
      <c r="B137" s="118"/>
      <c r="N137" s="83">
        <f t="shared" si="4"/>
        <v>0</v>
      </c>
      <c r="O137" s="83" t="e">
        <f>IF(D137="X",0,IF(E137="X",0,VLOOKUP(E137,'51'!$K$3:$L$16,2,FALSE)))</f>
        <v>#N/A</v>
      </c>
      <c r="P137" s="83" t="e">
        <f t="shared" si="5"/>
        <v>#N/A</v>
      </c>
    </row>
    <row r="138" spans="2:16">
      <c r="B138" s="118"/>
      <c r="N138" s="83">
        <f t="shared" si="4"/>
        <v>0</v>
      </c>
      <c r="O138" s="83" t="e">
        <f>IF(D138="X",0,IF(E138="X",0,VLOOKUP(E138,'51'!$K$3:$L$16,2,FALSE)))</f>
        <v>#N/A</v>
      </c>
      <c r="P138" s="83" t="e">
        <f t="shared" si="5"/>
        <v>#N/A</v>
      </c>
    </row>
    <row r="139" spans="2:16">
      <c r="B139" s="118"/>
      <c r="N139" s="83">
        <f t="shared" si="4"/>
        <v>0</v>
      </c>
      <c r="O139" s="83" t="e">
        <f>IF(D139="X",0,IF(E139="X",0,VLOOKUP(E139,'51'!$K$3:$L$16,2,FALSE)))</f>
        <v>#N/A</v>
      </c>
      <c r="P139" s="83" t="e">
        <f t="shared" si="5"/>
        <v>#N/A</v>
      </c>
    </row>
    <row r="140" spans="2:16">
      <c r="B140" s="118"/>
      <c r="N140" s="83">
        <f t="shared" si="4"/>
        <v>0</v>
      </c>
      <c r="O140" s="83" t="e">
        <f>IF(D140="X",0,IF(E140="X",0,VLOOKUP(E140,'51'!$K$3:$L$16,2,FALSE)))</f>
        <v>#N/A</v>
      </c>
      <c r="P140" s="83" t="e">
        <f t="shared" si="5"/>
        <v>#N/A</v>
      </c>
    </row>
    <row r="141" spans="2:16">
      <c r="B141" s="118"/>
      <c r="N141" s="83">
        <f t="shared" si="4"/>
        <v>0</v>
      </c>
      <c r="O141" s="83" t="e">
        <f>IF(D141="X",0,IF(E141="X",0,VLOOKUP(E141,'51'!$K$3:$L$16,2,FALSE)))</f>
        <v>#N/A</v>
      </c>
      <c r="P141" s="83" t="e">
        <f t="shared" si="5"/>
        <v>#N/A</v>
      </c>
    </row>
    <row r="142" spans="2:16">
      <c r="B142" s="118"/>
      <c r="N142" s="83">
        <f t="shared" si="4"/>
        <v>0</v>
      </c>
      <c r="O142" s="83" t="e">
        <f>IF(D142="X",0,IF(E142="X",0,VLOOKUP(E142,'51'!$K$3:$L$16,2,FALSE)))</f>
        <v>#N/A</v>
      </c>
      <c r="P142" s="83" t="e">
        <f t="shared" si="5"/>
        <v>#N/A</v>
      </c>
    </row>
    <row r="143" spans="2:16">
      <c r="B143" s="118"/>
      <c r="N143" s="83">
        <f t="shared" si="4"/>
        <v>0</v>
      </c>
      <c r="O143" s="83" t="e">
        <f>IF(D143="X",0,IF(E143="X",0,VLOOKUP(E143,'51'!$K$3:$L$16,2,FALSE)))</f>
        <v>#N/A</v>
      </c>
      <c r="P143" s="83" t="e">
        <f t="shared" si="5"/>
        <v>#N/A</v>
      </c>
    </row>
    <row r="144" spans="2:16">
      <c r="B144" s="118"/>
      <c r="N144" s="83">
        <f t="shared" si="4"/>
        <v>0</v>
      </c>
      <c r="O144" s="83" t="e">
        <f>IF(D144="X",0,IF(E144="X",0,VLOOKUP(E144,'51'!$K$3:$L$16,2,FALSE)))</f>
        <v>#N/A</v>
      </c>
      <c r="P144" s="83" t="e">
        <f t="shared" si="5"/>
        <v>#N/A</v>
      </c>
    </row>
    <row r="145" spans="2:16">
      <c r="B145" s="118"/>
      <c r="N145" s="83">
        <f t="shared" si="4"/>
        <v>0</v>
      </c>
      <c r="O145" s="83" t="e">
        <f>IF(D145="X",0,IF(E145="X",0,VLOOKUP(E145,'51'!$K$3:$L$16,2,FALSE)))</f>
        <v>#N/A</v>
      </c>
      <c r="P145" s="83" t="e">
        <f t="shared" si="5"/>
        <v>#N/A</v>
      </c>
    </row>
    <row r="146" spans="2:16">
      <c r="B146" s="118"/>
      <c r="N146" s="83">
        <f t="shared" si="4"/>
        <v>0</v>
      </c>
      <c r="O146" s="83" t="e">
        <f>IF(D146="X",0,IF(E146="X",0,VLOOKUP(E146,'51'!$K$3:$L$16,2,FALSE)))</f>
        <v>#N/A</v>
      </c>
      <c r="P146" s="83" t="e">
        <f t="shared" si="5"/>
        <v>#N/A</v>
      </c>
    </row>
    <row r="147" spans="2:16">
      <c r="B147" s="118"/>
      <c r="N147" s="83">
        <f t="shared" si="4"/>
        <v>0</v>
      </c>
      <c r="O147" s="83" t="e">
        <f>IF(D147="X",0,IF(E147="X",0,VLOOKUP(E147,'51'!$K$3:$L$16,2,FALSE)))</f>
        <v>#N/A</v>
      </c>
      <c r="P147" s="83" t="e">
        <f t="shared" si="5"/>
        <v>#N/A</v>
      </c>
    </row>
    <row r="148" spans="2:16">
      <c r="B148" s="118"/>
      <c r="N148" s="83">
        <f t="shared" si="4"/>
        <v>0</v>
      </c>
      <c r="O148" s="83" t="e">
        <f>IF(D148="X",0,IF(E148="X",0,VLOOKUP(E148,'51'!$K$3:$L$16,2,FALSE)))</f>
        <v>#N/A</v>
      </c>
      <c r="P148" s="83" t="e">
        <f t="shared" si="5"/>
        <v>#N/A</v>
      </c>
    </row>
    <row r="149" spans="2:16">
      <c r="B149" s="118"/>
      <c r="N149" s="83">
        <f t="shared" si="4"/>
        <v>0</v>
      </c>
      <c r="O149" s="83" t="e">
        <f>IF(D149="X",0,IF(E149="X",0,VLOOKUP(E149,'51'!$K$3:$L$16,2,FALSE)))</f>
        <v>#N/A</v>
      </c>
      <c r="P149" s="83" t="e">
        <f t="shared" si="5"/>
        <v>#N/A</v>
      </c>
    </row>
    <row r="150" spans="2:16">
      <c r="B150" s="118"/>
      <c r="N150" s="83">
        <f t="shared" si="4"/>
        <v>0</v>
      </c>
      <c r="O150" s="83" t="e">
        <f>IF(D150="X",0,IF(E150="X",0,VLOOKUP(E150,'51'!$K$3:$L$16,2,FALSE)))</f>
        <v>#N/A</v>
      </c>
      <c r="P150" s="83" t="e">
        <f t="shared" si="5"/>
        <v>#N/A</v>
      </c>
    </row>
    <row r="151" spans="2:16">
      <c r="B151" s="118"/>
      <c r="N151" s="83">
        <f t="shared" si="4"/>
        <v>0</v>
      </c>
      <c r="O151" s="83" t="e">
        <f>IF(D151="X",0,IF(E151="X",0,VLOOKUP(E151,'51'!$K$3:$L$16,2,FALSE)))</f>
        <v>#N/A</v>
      </c>
      <c r="P151" s="83" t="e">
        <f t="shared" si="5"/>
        <v>#N/A</v>
      </c>
    </row>
    <row r="152" spans="2:16">
      <c r="B152" s="118"/>
      <c r="N152" s="83">
        <f t="shared" si="4"/>
        <v>0</v>
      </c>
      <c r="O152" s="83" t="e">
        <f>IF(D152="X",0,IF(E152="X",0,VLOOKUP(E152,'51'!$K$3:$L$16,2,FALSE)))</f>
        <v>#N/A</v>
      </c>
      <c r="P152" s="83" t="e">
        <f t="shared" si="5"/>
        <v>#N/A</v>
      </c>
    </row>
    <row r="153" spans="2:16">
      <c r="B153" s="118"/>
      <c r="N153" s="83">
        <f t="shared" si="4"/>
        <v>0</v>
      </c>
      <c r="O153" s="83" t="e">
        <f>IF(D153="X",0,IF(E153="X",0,VLOOKUP(E153,'51'!$K$3:$L$16,2,FALSE)))</f>
        <v>#N/A</v>
      </c>
      <c r="P153" s="83" t="e">
        <f t="shared" si="5"/>
        <v>#N/A</v>
      </c>
    </row>
    <row r="154" spans="2:16">
      <c r="B154" s="118"/>
      <c r="N154" s="83">
        <f t="shared" si="4"/>
        <v>0</v>
      </c>
      <c r="O154" s="83" t="e">
        <f>IF(D154="X",0,IF(E154="X",0,VLOOKUP(E154,'51'!$K$3:$L$16,2,FALSE)))</f>
        <v>#N/A</v>
      </c>
      <c r="P154" s="83" t="e">
        <f t="shared" si="5"/>
        <v>#N/A</v>
      </c>
    </row>
    <row r="155" spans="2:16">
      <c r="B155" s="118"/>
      <c r="N155" s="83">
        <f t="shared" si="4"/>
        <v>0</v>
      </c>
      <c r="O155" s="83" t="e">
        <f>IF(D155="X",0,IF(E155="X",0,VLOOKUP(E155,'51'!$K$3:$L$16,2,FALSE)))</f>
        <v>#N/A</v>
      </c>
      <c r="P155" s="83" t="e">
        <f t="shared" si="5"/>
        <v>#N/A</v>
      </c>
    </row>
    <row r="156" spans="2:16">
      <c r="B156" s="118"/>
      <c r="N156" s="83">
        <f t="shared" si="4"/>
        <v>0</v>
      </c>
      <c r="O156" s="83" t="e">
        <f>IF(D156="X",0,IF(E156="X",0,VLOOKUP(E156,'51'!$K$3:$L$16,2,FALSE)))</f>
        <v>#N/A</v>
      </c>
      <c r="P156" s="83" t="e">
        <f t="shared" si="5"/>
        <v>#N/A</v>
      </c>
    </row>
    <row r="157" spans="2:16">
      <c r="B157" s="118"/>
      <c r="N157" s="83">
        <f t="shared" si="4"/>
        <v>0</v>
      </c>
      <c r="O157" s="83" t="e">
        <f>IF(D157="X",0,IF(E157="X",0,VLOOKUP(E157,'51'!$K$3:$L$16,2,FALSE)))</f>
        <v>#N/A</v>
      </c>
      <c r="P157" s="83" t="e">
        <f t="shared" si="5"/>
        <v>#N/A</v>
      </c>
    </row>
    <row r="158" spans="2:16">
      <c r="B158" s="118"/>
      <c r="N158" s="83">
        <f t="shared" si="4"/>
        <v>0</v>
      </c>
      <c r="O158" s="83" t="e">
        <f>IF(D158="X",0,IF(E158="X",0,VLOOKUP(E158,'51'!$K$3:$L$16,2,FALSE)))</f>
        <v>#N/A</v>
      </c>
      <c r="P158" s="83" t="e">
        <f t="shared" si="5"/>
        <v>#N/A</v>
      </c>
    </row>
    <row r="159" spans="2:16">
      <c r="B159" s="118"/>
      <c r="N159" s="83">
        <f t="shared" si="4"/>
        <v>0</v>
      </c>
      <c r="O159" s="83" t="e">
        <f>IF(D159="X",0,IF(E159="X",0,VLOOKUP(E159,'51'!$K$3:$L$16,2,FALSE)))</f>
        <v>#N/A</v>
      </c>
      <c r="P159" s="83" t="e">
        <f t="shared" si="5"/>
        <v>#N/A</v>
      </c>
    </row>
    <row r="160" spans="2:16">
      <c r="B160" s="118"/>
      <c r="N160" s="83">
        <f t="shared" si="4"/>
        <v>0</v>
      </c>
      <c r="O160" s="83" t="e">
        <f>IF(D160="X",0,IF(E160="X",0,VLOOKUP(E160,'51'!$K$3:$L$16,2,FALSE)))</f>
        <v>#N/A</v>
      </c>
      <c r="P160" s="83" t="e">
        <f t="shared" si="5"/>
        <v>#N/A</v>
      </c>
    </row>
    <row r="161" spans="2:16">
      <c r="B161" s="118"/>
      <c r="N161" s="83">
        <f t="shared" si="4"/>
        <v>0</v>
      </c>
      <c r="O161" s="83" t="e">
        <f>IF(D161="X",0,IF(E161="X",0,VLOOKUP(E161,'51'!$K$3:$L$16,2,FALSE)))</f>
        <v>#N/A</v>
      </c>
      <c r="P161" s="83" t="e">
        <f t="shared" si="5"/>
        <v>#N/A</v>
      </c>
    </row>
    <row r="162" spans="2:16">
      <c r="B162" s="118"/>
      <c r="N162" s="83">
        <f t="shared" si="4"/>
        <v>0</v>
      </c>
      <c r="O162" s="83" t="e">
        <f>IF(D162="X",0,IF(E162="X",0,VLOOKUP(E162,'51'!$K$3:$L$16,2,FALSE)))</f>
        <v>#N/A</v>
      </c>
      <c r="P162" s="83" t="e">
        <f t="shared" si="5"/>
        <v>#N/A</v>
      </c>
    </row>
    <row r="163" spans="2:16">
      <c r="B163" s="118"/>
      <c r="N163" s="83">
        <f t="shared" si="4"/>
        <v>0</v>
      </c>
      <c r="O163" s="83" t="e">
        <f>IF(D163="X",0,IF(E163="X",0,VLOOKUP(E163,'51'!$K$3:$L$16,2,FALSE)))</f>
        <v>#N/A</v>
      </c>
      <c r="P163" s="83" t="e">
        <f t="shared" si="5"/>
        <v>#N/A</v>
      </c>
    </row>
    <row r="164" spans="2:16">
      <c r="B164" s="118"/>
      <c r="N164" s="83">
        <f t="shared" si="4"/>
        <v>0</v>
      </c>
      <c r="O164" s="83" t="e">
        <f>IF(D164="X",0,IF(E164="X",0,VLOOKUP(E164,'51'!$K$3:$L$16,2,FALSE)))</f>
        <v>#N/A</v>
      </c>
      <c r="P164" s="83" t="e">
        <f t="shared" si="5"/>
        <v>#N/A</v>
      </c>
    </row>
    <row r="165" spans="2:16">
      <c r="B165" s="118"/>
      <c r="N165" s="83">
        <f t="shared" si="4"/>
        <v>0</v>
      </c>
      <c r="O165" s="83" t="e">
        <f>IF(D165="X",0,IF(E165="X",0,VLOOKUP(E165,'51'!$K$3:$L$16,2,FALSE)))</f>
        <v>#N/A</v>
      </c>
      <c r="P165" s="83" t="e">
        <f t="shared" si="5"/>
        <v>#N/A</v>
      </c>
    </row>
    <row r="166" spans="2:16">
      <c r="B166" s="118"/>
      <c r="N166" s="83">
        <f t="shared" si="4"/>
        <v>0</v>
      </c>
      <c r="O166" s="83" t="e">
        <f>IF(D166="X",0,IF(E166="X",0,VLOOKUP(E166,'51'!$K$3:$L$16,2,FALSE)))</f>
        <v>#N/A</v>
      </c>
      <c r="P166" s="83" t="e">
        <f t="shared" si="5"/>
        <v>#N/A</v>
      </c>
    </row>
    <row r="167" spans="2:16">
      <c r="B167" s="118"/>
      <c r="N167" s="83">
        <f t="shared" si="4"/>
        <v>0</v>
      </c>
      <c r="O167" s="83" t="e">
        <f>IF(D167="X",0,IF(E167="X",0,VLOOKUP(E167,'51'!$K$3:$L$16,2,FALSE)))</f>
        <v>#N/A</v>
      </c>
      <c r="P167" s="83" t="e">
        <f t="shared" si="5"/>
        <v>#N/A</v>
      </c>
    </row>
    <row r="168" spans="2:16">
      <c r="B168" s="118"/>
      <c r="N168" s="83">
        <f t="shared" si="4"/>
        <v>0</v>
      </c>
      <c r="O168" s="83" t="e">
        <f>IF(D168="X",0,IF(E168="X",0,VLOOKUP(E168,'51'!$K$3:$L$16,2,FALSE)))</f>
        <v>#N/A</v>
      </c>
      <c r="P168" s="83" t="e">
        <f t="shared" si="5"/>
        <v>#N/A</v>
      </c>
    </row>
    <row r="169" spans="2:16">
      <c r="B169" s="118"/>
      <c r="N169" s="83">
        <f t="shared" si="4"/>
        <v>0</v>
      </c>
      <c r="O169" s="83" t="e">
        <f>IF(D169="X",0,IF(E169="X",0,VLOOKUP(E169,'51'!$K$3:$L$16,2,FALSE)))</f>
        <v>#N/A</v>
      </c>
      <c r="P169" s="83" t="e">
        <f t="shared" si="5"/>
        <v>#N/A</v>
      </c>
    </row>
    <row r="170" spans="2:16">
      <c r="B170" s="118"/>
      <c r="N170" s="83">
        <f t="shared" si="4"/>
        <v>0</v>
      </c>
      <c r="O170" s="83" t="e">
        <f>IF(D170="X",0,IF(E170="X",0,VLOOKUP(E170,'51'!$K$3:$L$16,2,FALSE)))</f>
        <v>#N/A</v>
      </c>
      <c r="P170" s="83" t="e">
        <f t="shared" si="5"/>
        <v>#N/A</v>
      </c>
    </row>
    <row r="171" spans="2:16">
      <c r="B171" s="118"/>
      <c r="N171" s="83">
        <f t="shared" si="4"/>
        <v>0</v>
      </c>
      <c r="O171" s="83" t="e">
        <f>IF(D171="X",0,IF(E171="X",0,VLOOKUP(E171,'51'!$K$3:$L$16,2,FALSE)))</f>
        <v>#N/A</v>
      </c>
      <c r="P171" s="83" t="e">
        <f t="shared" si="5"/>
        <v>#N/A</v>
      </c>
    </row>
    <row r="172" spans="2:16">
      <c r="B172" s="118"/>
      <c r="N172" s="83">
        <f t="shared" si="4"/>
        <v>0</v>
      </c>
      <c r="O172" s="83" t="e">
        <f>IF(D172="X",0,IF(E172="X",0,VLOOKUP(E172,'51'!$K$3:$L$16,2,FALSE)))</f>
        <v>#N/A</v>
      </c>
      <c r="P172" s="83" t="e">
        <f t="shared" si="5"/>
        <v>#N/A</v>
      </c>
    </row>
    <row r="173" spans="2:16">
      <c r="B173" s="118"/>
      <c r="N173" s="83">
        <f t="shared" si="4"/>
        <v>0</v>
      </c>
      <c r="O173" s="83" t="e">
        <f>IF(D173="X",0,IF(E173="X",0,VLOOKUP(E173,'51'!$K$3:$L$16,2,FALSE)))</f>
        <v>#N/A</v>
      </c>
      <c r="P173" s="83" t="e">
        <f t="shared" si="5"/>
        <v>#N/A</v>
      </c>
    </row>
    <row r="174" spans="2:16">
      <c r="B174" s="118"/>
      <c r="N174" s="83">
        <f t="shared" si="4"/>
        <v>0</v>
      </c>
      <c r="O174" s="83" t="e">
        <f>IF(D174="X",0,IF(E174="X",0,VLOOKUP(E174,'51'!$K$3:$L$16,2,FALSE)))</f>
        <v>#N/A</v>
      </c>
      <c r="P174" s="83" t="e">
        <f t="shared" si="5"/>
        <v>#N/A</v>
      </c>
    </row>
    <row r="175" spans="2:16">
      <c r="B175" s="118"/>
      <c r="N175" s="83">
        <f t="shared" si="4"/>
        <v>0</v>
      </c>
      <c r="O175" s="83" t="e">
        <f>IF(D175="X",0,IF(E175="X",0,VLOOKUP(E175,'51'!$K$3:$L$16,2,FALSE)))</f>
        <v>#N/A</v>
      </c>
      <c r="P175" s="83" t="e">
        <f t="shared" si="5"/>
        <v>#N/A</v>
      </c>
    </row>
    <row r="176" spans="2:16">
      <c r="B176" s="118"/>
      <c r="N176" s="83">
        <f t="shared" si="4"/>
        <v>0</v>
      </c>
      <c r="O176" s="83" t="e">
        <f>IF(D176="X",0,IF(E176="X",0,VLOOKUP(E176,'51'!$K$3:$L$16,2,FALSE)))</f>
        <v>#N/A</v>
      </c>
      <c r="P176" s="83" t="e">
        <f t="shared" si="5"/>
        <v>#N/A</v>
      </c>
    </row>
    <row r="177" spans="2:16">
      <c r="B177" s="118"/>
      <c r="N177" s="83">
        <f t="shared" si="4"/>
        <v>0</v>
      </c>
      <c r="O177" s="83" t="e">
        <f>IF(D177="X",0,IF(E177="X",0,VLOOKUP(E177,'51'!$K$3:$L$16,2,FALSE)))</f>
        <v>#N/A</v>
      </c>
      <c r="P177" s="83" t="e">
        <f t="shared" si="5"/>
        <v>#N/A</v>
      </c>
    </row>
    <row r="178" spans="2:16">
      <c r="B178" s="118"/>
      <c r="N178" s="83">
        <f t="shared" si="4"/>
        <v>0</v>
      </c>
      <c r="O178" s="83" t="e">
        <f>IF(D178="X",0,IF(E178="X",0,VLOOKUP(E178,'51'!$K$3:$L$16,2,FALSE)))</f>
        <v>#N/A</v>
      </c>
      <c r="P178" s="83" t="e">
        <f t="shared" si="5"/>
        <v>#N/A</v>
      </c>
    </row>
    <row r="179" spans="2:16">
      <c r="B179" s="118"/>
      <c r="N179" s="83">
        <f t="shared" si="4"/>
        <v>0</v>
      </c>
      <c r="O179" s="83" t="e">
        <f>IF(D179="X",0,IF(E179="X",0,VLOOKUP(E179,'51'!$K$3:$L$16,2,FALSE)))</f>
        <v>#N/A</v>
      </c>
      <c r="P179" s="83" t="e">
        <f t="shared" si="5"/>
        <v>#N/A</v>
      </c>
    </row>
    <row r="180" spans="2:16">
      <c r="B180" s="118"/>
      <c r="N180" s="83">
        <f t="shared" si="4"/>
        <v>0</v>
      </c>
      <c r="O180" s="83" t="e">
        <f>IF(D180="X",0,IF(E180="X",0,VLOOKUP(E180,'51'!$K$3:$L$16,2,FALSE)))</f>
        <v>#N/A</v>
      </c>
      <c r="P180" s="83" t="e">
        <f t="shared" si="5"/>
        <v>#N/A</v>
      </c>
    </row>
    <row r="181" spans="2:16">
      <c r="B181" s="118"/>
      <c r="N181" s="83">
        <f t="shared" si="4"/>
        <v>0</v>
      </c>
      <c r="O181" s="83" t="e">
        <f>IF(D181="X",0,IF(E181="X",0,VLOOKUP(E181,'51'!$K$3:$L$16,2,FALSE)))</f>
        <v>#N/A</v>
      </c>
      <c r="P181" s="83" t="e">
        <f t="shared" si="5"/>
        <v>#N/A</v>
      </c>
    </row>
    <row r="182" spans="2:16">
      <c r="B182" s="118"/>
      <c r="N182" s="83">
        <f t="shared" si="4"/>
        <v>0</v>
      </c>
      <c r="O182" s="83" t="e">
        <f>IF(D182="X",0,IF(E182="X",0,VLOOKUP(E182,'51'!$K$3:$L$16,2,FALSE)))</f>
        <v>#N/A</v>
      </c>
      <c r="P182" s="83" t="e">
        <f t="shared" si="5"/>
        <v>#N/A</v>
      </c>
    </row>
    <row r="183" spans="2:16">
      <c r="B183" s="118"/>
      <c r="N183" s="83">
        <f t="shared" si="4"/>
        <v>0</v>
      </c>
      <c r="O183" s="83" t="e">
        <f>IF(D183="X",0,IF(E183="X",0,VLOOKUP(E183,'51'!$K$3:$L$16,2,FALSE)))</f>
        <v>#N/A</v>
      </c>
      <c r="P183" s="83" t="e">
        <f t="shared" si="5"/>
        <v>#N/A</v>
      </c>
    </row>
    <row r="184" spans="2:16">
      <c r="B184" s="118"/>
      <c r="N184" s="83">
        <f t="shared" si="4"/>
        <v>0</v>
      </c>
      <c r="O184" s="83" t="e">
        <f>IF(D184="X",0,IF(E184="X",0,VLOOKUP(E184,'51'!$K$3:$L$16,2,FALSE)))</f>
        <v>#N/A</v>
      </c>
      <c r="P184" s="83" t="e">
        <f t="shared" si="5"/>
        <v>#N/A</v>
      </c>
    </row>
    <row r="185" spans="2:16">
      <c r="B185" s="118"/>
      <c r="N185" s="83">
        <f t="shared" si="4"/>
        <v>0</v>
      </c>
      <c r="O185" s="83" t="e">
        <f>IF(D185="X",0,IF(E185="X",0,VLOOKUP(E185,'51'!$K$3:$L$16,2,FALSE)))</f>
        <v>#N/A</v>
      </c>
      <c r="P185" s="83" t="e">
        <f t="shared" si="5"/>
        <v>#N/A</v>
      </c>
    </row>
    <row r="186" spans="2:16">
      <c r="B186" s="118"/>
      <c r="N186" s="83">
        <f t="shared" si="4"/>
        <v>0</v>
      </c>
      <c r="O186" s="83" t="e">
        <f>IF(D186="X",0,IF(E186="X",0,VLOOKUP(E186,'51'!$K$3:$L$16,2,FALSE)))</f>
        <v>#N/A</v>
      </c>
      <c r="P186" s="83" t="e">
        <f t="shared" si="5"/>
        <v>#N/A</v>
      </c>
    </row>
    <row r="187" spans="2:16">
      <c r="B187" s="118"/>
      <c r="N187" s="83">
        <f t="shared" si="4"/>
        <v>0</v>
      </c>
      <c r="O187" s="83" t="e">
        <f>IF(D187="X",0,IF(E187="X",0,VLOOKUP(E187,'51'!$K$3:$L$16,2,FALSE)))</f>
        <v>#N/A</v>
      </c>
      <c r="P187" s="83" t="e">
        <f t="shared" si="5"/>
        <v>#N/A</v>
      </c>
    </row>
    <row r="188" spans="2:16">
      <c r="B188" s="118"/>
      <c r="N188" s="83">
        <f t="shared" si="4"/>
        <v>0</v>
      </c>
      <c r="O188" s="83" t="e">
        <f>IF(D188="X",0,IF(E188="X",0,VLOOKUP(E188,'51'!$K$3:$L$16,2,FALSE)))</f>
        <v>#N/A</v>
      </c>
      <c r="P188" s="83" t="e">
        <f t="shared" si="5"/>
        <v>#N/A</v>
      </c>
    </row>
    <row r="189" spans="2:16">
      <c r="B189" s="118"/>
      <c r="N189" s="83">
        <f t="shared" si="4"/>
        <v>0</v>
      </c>
      <c r="O189" s="83" t="e">
        <f>IF(D189="X",0,IF(E189="X",0,VLOOKUP(E189,'51'!$K$3:$L$16,2,FALSE)))</f>
        <v>#N/A</v>
      </c>
      <c r="P189" s="83" t="e">
        <f t="shared" si="5"/>
        <v>#N/A</v>
      </c>
    </row>
    <row r="190" spans="2:16">
      <c r="B190" s="118"/>
      <c r="N190" s="83">
        <f t="shared" si="4"/>
        <v>0</v>
      </c>
      <c r="O190" s="83" t="e">
        <f>IF(D190="X",0,IF(E190="X",0,VLOOKUP(E190,'51'!$K$3:$L$16,2,FALSE)))</f>
        <v>#N/A</v>
      </c>
      <c r="P190" s="83" t="e">
        <f t="shared" si="5"/>
        <v>#N/A</v>
      </c>
    </row>
    <row r="191" spans="2:16">
      <c r="B191" s="118"/>
      <c r="N191" s="83">
        <f t="shared" si="4"/>
        <v>0</v>
      </c>
      <c r="O191" s="83" t="e">
        <f>IF(D191="X",0,IF(E191="X",0,VLOOKUP(E191,'51'!$K$3:$L$16,2,FALSE)))</f>
        <v>#N/A</v>
      </c>
      <c r="P191" s="83" t="e">
        <f t="shared" si="5"/>
        <v>#N/A</v>
      </c>
    </row>
    <row r="192" spans="2:16">
      <c r="B192" s="118"/>
      <c r="N192" s="83">
        <f t="shared" si="4"/>
        <v>0</v>
      </c>
      <c r="O192" s="83" t="e">
        <f>IF(D192="X",0,IF(E192="X",0,VLOOKUP(E192,'51'!$K$3:$L$16,2,FALSE)))</f>
        <v>#N/A</v>
      </c>
      <c r="P192" s="83" t="e">
        <f t="shared" si="5"/>
        <v>#N/A</v>
      </c>
    </row>
    <row r="193" spans="2:16">
      <c r="B193" s="118"/>
      <c r="N193" s="83">
        <f t="shared" si="4"/>
        <v>0</v>
      </c>
      <c r="O193" s="83" t="e">
        <f>IF(D193="X",0,IF(E193="X",0,VLOOKUP(E193,'51'!$K$3:$L$16,2,FALSE)))</f>
        <v>#N/A</v>
      </c>
      <c r="P193" s="83" t="e">
        <f t="shared" si="5"/>
        <v>#N/A</v>
      </c>
    </row>
    <row r="194" spans="2:16">
      <c r="B194" s="118"/>
      <c r="N194" s="83">
        <f t="shared" si="4"/>
        <v>0</v>
      </c>
      <c r="O194" s="83" t="e">
        <f>IF(D194="X",0,IF(E194="X",0,VLOOKUP(E194,'51'!$K$3:$L$16,2,FALSE)))</f>
        <v>#N/A</v>
      </c>
      <c r="P194" s="83" t="e">
        <f t="shared" si="5"/>
        <v>#N/A</v>
      </c>
    </row>
    <row r="195" spans="2:16">
      <c r="B195" s="118"/>
      <c r="N195" s="83">
        <f t="shared" si="4"/>
        <v>0</v>
      </c>
      <c r="O195" s="83" t="e">
        <f>IF(D195="X",0,IF(E195="X",0,VLOOKUP(E195,'51'!$K$3:$L$16,2,FALSE)))</f>
        <v>#N/A</v>
      </c>
      <c r="P195" s="83" t="e">
        <f t="shared" si="5"/>
        <v>#N/A</v>
      </c>
    </row>
    <row r="196" spans="2:16">
      <c r="B196" s="118"/>
      <c r="N196" s="83">
        <f t="shared" ref="N196:N259" si="6">SUM(F196:M196)</f>
        <v>0</v>
      </c>
      <c r="O196" s="83" t="e">
        <f>IF(D196="X",0,IF(E196="X",0,VLOOKUP(E196,'51'!$K$3:$L$16,2,FALSE)))</f>
        <v>#N/A</v>
      </c>
      <c r="P196" s="83" t="e">
        <f t="shared" ref="P196:P259" si="7">N196*O196</f>
        <v>#N/A</v>
      </c>
    </row>
    <row r="197" spans="2:16">
      <c r="B197" s="118"/>
      <c r="N197" s="83">
        <f t="shared" si="6"/>
        <v>0</v>
      </c>
      <c r="O197" s="83" t="e">
        <f>IF(D197="X",0,IF(E197="X",0,VLOOKUP(E197,'51'!$K$3:$L$16,2,FALSE)))</f>
        <v>#N/A</v>
      </c>
      <c r="P197" s="83" t="e">
        <f t="shared" si="7"/>
        <v>#N/A</v>
      </c>
    </row>
    <row r="198" spans="2:16">
      <c r="B198" s="118"/>
      <c r="N198" s="83">
        <f t="shared" si="6"/>
        <v>0</v>
      </c>
      <c r="O198" s="83" t="e">
        <f>IF(D198="X",0,IF(E198="X",0,VLOOKUP(E198,'51'!$K$3:$L$16,2,FALSE)))</f>
        <v>#N/A</v>
      </c>
      <c r="P198" s="83" t="e">
        <f t="shared" si="7"/>
        <v>#N/A</v>
      </c>
    </row>
    <row r="199" spans="2:16">
      <c r="B199" s="118"/>
      <c r="N199" s="83">
        <f t="shared" si="6"/>
        <v>0</v>
      </c>
      <c r="O199" s="83" t="e">
        <f>IF(D199="X",0,IF(E199="X",0,VLOOKUP(E199,'51'!$K$3:$L$16,2,FALSE)))</f>
        <v>#N/A</v>
      </c>
      <c r="P199" s="83" t="e">
        <f t="shared" si="7"/>
        <v>#N/A</v>
      </c>
    </row>
    <row r="200" spans="2:16">
      <c r="B200" s="118"/>
      <c r="N200" s="83">
        <f t="shared" si="6"/>
        <v>0</v>
      </c>
      <c r="O200" s="83" t="e">
        <f>IF(D200="X",0,IF(E200="X",0,VLOOKUP(E200,'51'!$K$3:$L$16,2,FALSE)))</f>
        <v>#N/A</v>
      </c>
      <c r="P200" s="83" t="e">
        <f t="shared" si="7"/>
        <v>#N/A</v>
      </c>
    </row>
    <row r="201" spans="2:16">
      <c r="B201" s="118"/>
      <c r="N201" s="83">
        <f t="shared" si="6"/>
        <v>0</v>
      </c>
      <c r="O201" s="83" t="e">
        <f>IF(D201="X",0,IF(E201="X",0,VLOOKUP(E201,'51'!$K$3:$L$16,2,FALSE)))</f>
        <v>#N/A</v>
      </c>
      <c r="P201" s="83" t="e">
        <f t="shared" si="7"/>
        <v>#N/A</v>
      </c>
    </row>
    <row r="202" spans="2:16">
      <c r="B202" s="118"/>
      <c r="N202" s="83">
        <f t="shared" si="6"/>
        <v>0</v>
      </c>
      <c r="O202" s="83" t="e">
        <f>IF(D202="X",0,IF(E202="X",0,VLOOKUP(E202,'51'!$K$3:$L$16,2,FALSE)))</f>
        <v>#N/A</v>
      </c>
      <c r="P202" s="83" t="e">
        <f t="shared" si="7"/>
        <v>#N/A</v>
      </c>
    </row>
    <row r="203" spans="2:16">
      <c r="B203" s="118"/>
      <c r="N203" s="83">
        <f t="shared" si="6"/>
        <v>0</v>
      </c>
      <c r="O203" s="83" t="e">
        <f>IF(D203="X",0,IF(E203="X",0,VLOOKUP(E203,'51'!$K$3:$L$16,2,FALSE)))</f>
        <v>#N/A</v>
      </c>
      <c r="P203" s="83" t="e">
        <f t="shared" si="7"/>
        <v>#N/A</v>
      </c>
    </row>
    <row r="204" spans="2:16">
      <c r="B204" s="118"/>
      <c r="N204" s="83">
        <f t="shared" si="6"/>
        <v>0</v>
      </c>
      <c r="O204" s="83" t="e">
        <f>IF(D204="X",0,IF(E204="X",0,VLOOKUP(E204,'51'!$K$3:$L$16,2,FALSE)))</f>
        <v>#N/A</v>
      </c>
      <c r="P204" s="83" t="e">
        <f t="shared" si="7"/>
        <v>#N/A</v>
      </c>
    </row>
    <row r="205" spans="2:16">
      <c r="B205" s="118"/>
      <c r="N205" s="83">
        <f t="shared" si="6"/>
        <v>0</v>
      </c>
      <c r="O205" s="83" t="e">
        <f>IF(D205="X",0,IF(E205="X",0,VLOOKUP(E205,'51'!$K$3:$L$16,2,FALSE)))</f>
        <v>#N/A</v>
      </c>
      <c r="P205" s="83" t="e">
        <f t="shared" si="7"/>
        <v>#N/A</v>
      </c>
    </row>
    <row r="206" spans="2:16">
      <c r="B206" s="118"/>
      <c r="N206" s="83">
        <f t="shared" si="6"/>
        <v>0</v>
      </c>
      <c r="O206" s="83" t="e">
        <f>IF(D206="X",0,IF(E206="X",0,VLOOKUP(E206,'51'!$K$3:$L$16,2,FALSE)))</f>
        <v>#N/A</v>
      </c>
      <c r="P206" s="83" t="e">
        <f t="shared" si="7"/>
        <v>#N/A</v>
      </c>
    </row>
    <row r="207" spans="2:16">
      <c r="B207" s="118"/>
      <c r="N207" s="83">
        <f t="shared" si="6"/>
        <v>0</v>
      </c>
      <c r="O207" s="83" t="e">
        <f>IF(D207="X",0,IF(E207="X",0,VLOOKUP(E207,'51'!$K$3:$L$16,2,FALSE)))</f>
        <v>#N/A</v>
      </c>
      <c r="P207" s="83" t="e">
        <f t="shared" si="7"/>
        <v>#N/A</v>
      </c>
    </row>
    <row r="208" spans="2:16">
      <c r="B208" s="118"/>
      <c r="N208" s="83">
        <f t="shared" si="6"/>
        <v>0</v>
      </c>
      <c r="O208" s="83" t="e">
        <f>IF(D208="X",0,IF(E208="X",0,VLOOKUP(E208,'51'!$K$3:$L$16,2,FALSE)))</f>
        <v>#N/A</v>
      </c>
      <c r="P208" s="83" t="e">
        <f t="shared" si="7"/>
        <v>#N/A</v>
      </c>
    </row>
    <row r="209" spans="2:16">
      <c r="B209" s="118"/>
      <c r="N209" s="83">
        <f t="shared" si="6"/>
        <v>0</v>
      </c>
      <c r="O209" s="83" t="e">
        <f>IF(D209="X",0,IF(E209="X",0,VLOOKUP(E209,'51'!$K$3:$L$16,2,FALSE)))</f>
        <v>#N/A</v>
      </c>
      <c r="P209" s="83" t="e">
        <f t="shared" si="7"/>
        <v>#N/A</v>
      </c>
    </row>
    <row r="210" spans="2:16">
      <c r="B210" s="118"/>
      <c r="N210" s="83">
        <f t="shared" si="6"/>
        <v>0</v>
      </c>
      <c r="O210" s="83" t="e">
        <f>IF(D210="X",0,IF(E210="X",0,VLOOKUP(E210,'51'!$K$3:$L$16,2,FALSE)))</f>
        <v>#N/A</v>
      </c>
      <c r="P210" s="83" t="e">
        <f t="shared" si="7"/>
        <v>#N/A</v>
      </c>
    </row>
    <row r="211" spans="2:16">
      <c r="B211" s="118"/>
      <c r="N211" s="83">
        <f t="shared" si="6"/>
        <v>0</v>
      </c>
      <c r="O211" s="83" t="e">
        <f>IF(D211="X",0,IF(E211="X",0,VLOOKUP(E211,'51'!$K$3:$L$16,2,FALSE)))</f>
        <v>#N/A</v>
      </c>
      <c r="P211" s="83" t="e">
        <f t="shared" si="7"/>
        <v>#N/A</v>
      </c>
    </row>
    <row r="212" spans="2:16">
      <c r="B212" s="118"/>
      <c r="N212" s="83">
        <f t="shared" si="6"/>
        <v>0</v>
      </c>
      <c r="O212" s="83" t="e">
        <f>IF(D212="X",0,IF(E212="X",0,VLOOKUP(E212,'51'!$K$3:$L$16,2,FALSE)))</f>
        <v>#N/A</v>
      </c>
      <c r="P212" s="83" t="e">
        <f t="shared" si="7"/>
        <v>#N/A</v>
      </c>
    </row>
    <row r="213" spans="2:16">
      <c r="B213" s="118"/>
      <c r="N213" s="83">
        <f t="shared" si="6"/>
        <v>0</v>
      </c>
      <c r="O213" s="83" t="e">
        <f>IF(D213="X",0,IF(E213="X",0,VLOOKUP(E213,'51'!$K$3:$L$16,2,FALSE)))</f>
        <v>#N/A</v>
      </c>
      <c r="P213" s="83" t="e">
        <f t="shared" si="7"/>
        <v>#N/A</v>
      </c>
    </row>
    <row r="214" spans="2:16">
      <c r="B214" s="118"/>
      <c r="N214" s="83">
        <f t="shared" si="6"/>
        <v>0</v>
      </c>
      <c r="O214" s="83" t="e">
        <f>IF(D214="X",0,IF(E214="X",0,VLOOKUP(E214,'51'!$K$3:$L$16,2,FALSE)))</f>
        <v>#N/A</v>
      </c>
      <c r="P214" s="83" t="e">
        <f t="shared" si="7"/>
        <v>#N/A</v>
      </c>
    </row>
    <row r="215" spans="2:16">
      <c r="B215" s="118"/>
      <c r="N215" s="83">
        <f t="shared" si="6"/>
        <v>0</v>
      </c>
      <c r="O215" s="83" t="e">
        <f>IF(D215="X",0,IF(E215="X",0,VLOOKUP(E215,'51'!$K$3:$L$16,2,FALSE)))</f>
        <v>#N/A</v>
      </c>
      <c r="P215" s="83" t="e">
        <f t="shared" si="7"/>
        <v>#N/A</v>
      </c>
    </row>
    <row r="216" spans="2:16">
      <c r="B216" s="118"/>
      <c r="N216" s="83">
        <f t="shared" si="6"/>
        <v>0</v>
      </c>
      <c r="O216" s="83" t="e">
        <f>IF(D216="X",0,IF(E216="X",0,VLOOKUP(E216,'51'!$K$3:$L$16,2,FALSE)))</f>
        <v>#N/A</v>
      </c>
      <c r="P216" s="83" t="e">
        <f t="shared" si="7"/>
        <v>#N/A</v>
      </c>
    </row>
    <row r="217" spans="2:16">
      <c r="B217" s="118"/>
      <c r="N217" s="83">
        <f t="shared" si="6"/>
        <v>0</v>
      </c>
      <c r="O217" s="83" t="e">
        <f>IF(D217="X",0,IF(E217="X",0,VLOOKUP(E217,'51'!$K$3:$L$16,2,FALSE)))</f>
        <v>#N/A</v>
      </c>
      <c r="P217" s="83" t="e">
        <f t="shared" si="7"/>
        <v>#N/A</v>
      </c>
    </row>
    <row r="218" spans="2:16">
      <c r="B218" s="118"/>
      <c r="N218" s="83">
        <f t="shared" si="6"/>
        <v>0</v>
      </c>
      <c r="O218" s="83" t="e">
        <f>IF(D218="X",0,IF(E218="X",0,VLOOKUP(E218,'51'!$K$3:$L$16,2,FALSE)))</f>
        <v>#N/A</v>
      </c>
      <c r="P218" s="83" t="e">
        <f t="shared" si="7"/>
        <v>#N/A</v>
      </c>
    </row>
    <row r="219" spans="2:16">
      <c r="B219" s="118"/>
      <c r="N219" s="83">
        <f t="shared" si="6"/>
        <v>0</v>
      </c>
      <c r="O219" s="83" t="e">
        <f>IF(D219="X",0,IF(E219="X",0,VLOOKUP(E219,'51'!$K$3:$L$16,2,FALSE)))</f>
        <v>#N/A</v>
      </c>
      <c r="P219" s="83" t="e">
        <f t="shared" si="7"/>
        <v>#N/A</v>
      </c>
    </row>
    <row r="220" spans="2:16">
      <c r="B220" s="118"/>
      <c r="N220" s="83">
        <f t="shared" si="6"/>
        <v>0</v>
      </c>
      <c r="O220" s="83" t="e">
        <f>IF(D220="X",0,IF(E220="X",0,VLOOKUP(E220,'51'!$K$3:$L$16,2,FALSE)))</f>
        <v>#N/A</v>
      </c>
      <c r="P220" s="83" t="e">
        <f t="shared" si="7"/>
        <v>#N/A</v>
      </c>
    </row>
    <row r="221" spans="2:16">
      <c r="B221" s="118"/>
      <c r="N221" s="83">
        <f t="shared" si="6"/>
        <v>0</v>
      </c>
      <c r="O221" s="83" t="e">
        <f>IF(D221="X",0,IF(E221="X",0,VLOOKUP(E221,'51'!$K$3:$L$16,2,FALSE)))</f>
        <v>#N/A</v>
      </c>
      <c r="P221" s="83" t="e">
        <f t="shared" si="7"/>
        <v>#N/A</v>
      </c>
    </row>
    <row r="222" spans="2:16">
      <c r="B222" s="118"/>
      <c r="N222" s="83">
        <f t="shared" si="6"/>
        <v>0</v>
      </c>
      <c r="O222" s="83" t="e">
        <f>IF(D222="X",0,IF(E222="X",0,VLOOKUP(E222,'51'!$K$3:$L$16,2,FALSE)))</f>
        <v>#N/A</v>
      </c>
      <c r="P222" s="83" t="e">
        <f t="shared" si="7"/>
        <v>#N/A</v>
      </c>
    </row>
    <row r="223" spans="2:16">
      <c r="B223" s="118"/>
      <c r="N223" s="83">
        <f t="shared" si="6"/>
        <v>0</v>
      </c>
      <c r="O223" s="83" t="e">
        <f>IF(D223="X",0,IF(E223="X",0,VLOOKUP(E223,'51'!$K$3:$L$16,2,FALSE)))</f>
        <v>#N/A</v>
      </c>
      <c r="P223" s="83" t="e">
        <f t="shared" si="7"/>
        <v>#N/A</v>
      </c>
    </row>
    <row r="224" spans="2:16">
      <c r="B224" s="118"/>
      <c r="N224" s="83">
        <f t="shared" si="6"/>
        <v>0</v>
      </c>
      <c r="O224" s="83" t="e">
        <f>IF(D224="X",0,IF(E224="X",0,VLOOKUP(E224,'51'!$K$3:$L$16,2,FALSE)))</f>
        <v>#N/A</v>
      </c>
      <c r="P224" s="83" t="e">
        <f t="shared" si="7"/>
        <v>#N/A</v>
      </c>
    </row>
    <row r="225" spans="2:16">
      <c r="B225" s="118"/>
      <c r="N225" s="83">
        <f t="shared" si="6"/>
        <v>0</v>
      </c>
      <c r="O225" s="83" t="e">
        <f>IF(D225="X",0,IF(E225="X",0,VLOOKUP(E225,'51'!$K$3:$L$16,2,FALSE)))</f>
        <v>#N/A</v>
      </c>
      <c r="P225" s="83" t="e">
        <f t="shared" si="7"/>
        <v>#N/A</v>
      </c>
    </row>
    <row r="226" spans="2:16">
      <c r="B226" s="118"/>
      <c r="N226" s="83">
        <f t="shared" si="6"/>
        <v>0</v>
      </c>
      <c r="O226" s="83" t="e">
        <f>IF(D226="X",0,IF(E226="X",0,VLOOKUP(E226,'51'!$K$3:$L$16,2,FALSE)))</f>
        <v>#N/A</v>
      </c>
      <c r="P226" s="83" t="e">
        <f t="shared" si="7"/>
        <v>#N/A</v>
      </c>
    </row>
    <row r="227" spans="2:16">
      <c r="B227" s="118"/>
      <c r="N227" s="83">
        <f t="shared" si="6"/>
        <v>0</v>
      </c>
      <c r="O227" s="83" t="e">
        <f>IF(D227="X",0,IF(E227="X",0,VLOOKUP(E227,'51'!$K$3:$L$16,2,FALSE)))</f>
        <v>#N/A</v>
      </c>
      <c r="P227" s="83" t="e">
        <f t="shared" si="7"/>
        <v>#N/A</v>
      </c>
    </row>
    <row r="228" spans="2:16">
      <c r="B228" s="118"/>
      <c r="N228" s="83">
        <f t="shared" si="6"/>
        <v>0</v>
      </c>
      <c r="O228" s="83" t="e">
        <f>IF(D228="X",0,IF(E228="X",0,VLOOKUP(E228,'51'!$K$3:$L$16,2,FALSE)))</f>
        <v>#N/A</v>
      </c>
      <c r="P228" s="83" t="e">
        <f t="shared" si="7"/>
        <v>#N/A</v>
      </c>
    </row>
    <row r="229" spans="2:16">
      <c r="B229" s="118"/>
      <c r="N229" s="83">
        <f t="shared" si="6"/>
        <v>0</v>
      </c>
      <c r="O229" s="83" t="e">
        <f>IF(D229="X",0,IF(E229="X",0,VLOOKUP(E229,'51'!$K$3:$L$16,2,FALSE)))</f>
        <v>#N/A</v>
      </c>
      <c r="P229" s="83" t="e">
        <f t="shared" si="7"/>
        <v>#N/A</v>
      </c>
    </row>
    <row r="230" spans="2:16">
      <c r="B230" s="118"/>
      <c r="N230" s="83">
        <f t="shared" si="6"/>
        <v>0</v>
      </c>
      <c r="O230" s="83" t="e">
        <f>IF(D230="X",0,IF(E230="X",0,VLOOKUP(E230,'51'!$K$3:$L$16,2,FALSE)))</f>
        <v>#N/A</v>
      </c>
      <c r="P230" s="83" t="e">
        <f t="shared" si="7"/>
        <v>#N/A</v>
      </c>
    </row>
    <row r="231" spans="2:16">
      <c r="B231" s="118"/>
      <c r="N231" s="83">
        <f t="shared" si="6"/>
        <v>0</v>
      </c>
      <c r="O231" s="83" t="e">
        <f>IF(D231="X",0,IF(E231="X",0,VLOOKUP(E231,'51'!$K$3:$L$16,2,FALSE)))</f>
        <v>#N/A</v>
      </c>
      <c r="P231" s="83" t="e">
        <f t="shared" si="7"/>
        <v>#N/A</v>
      </c>
    </row>
    <row r="232" spans="2:16">
      <c r="B232" s="118"/>
      <c r="N232" s="83">
        <f t="shared" si="6"/>
        <v>0</v>
      </c>
      <c r="O232" s="83" t="e">
        <f>IF(D232="X",0,IF(E232="X",0,VLOOKUP(E232,'51'!$K$3:$L$16,2,FALSE)))</f>
        <v>#N/A</v>
      </c>
      <c r="P232" s="83" t="e">
        <f t="shared" si="7"/>
        <v>#N/A</v>
      </c>
    </row>
    <row r="233" spans="2:16">
      <c r="B233" s="118"/>
      <c r="N233" s="83">
        <f t="shared" si="6"/>
        <v>0</v>
      </c>
      <c r="O233" s="83" t="e">
        <f>IF(D233="X",0,IF(E233="X",0,VLOOKUP(E233,'51'!$K$3:$L$16,2,FALSE)))</f>
        <v>#N/A</v>
      </c>
      <c r="P233" s="83" t="e">
        <f t="shared" si="7"/>
        <v>#N/A</v>
      </c>
    </row>
    <row r="234" spans="2:16">
      <c r="B234" s="118"/>
      <c r="N234" s="83">
        <f t="shared" si="6"/>
        <v>0</v>
      </c>
      <c r="O234" s="83" t="e">
        <f>IF(D234="X",0,IF(E234="X",0,VLOOKUP(E234,'51'!$K$3:$L$16,2,FALSE)))</f>
        <v>#N/A</v>
      </c>
      <c r="P234" s="83" t="e">
        <f t="shared" si="7"/>
        <v>#N/A</v>
      </c>
    </row>
    <row r="235" spans="2:16">
      <c r="B235" s="118"/>
      <c r="N235" s="83">
        <f t="shared" si="6"/>
        <v>0</v>
      </c>
      <c r="O235" s="83" t="e">
        <f>IF(D235="X",0,IF(E235="X",0,VLOOKUP(E235,'51'!$K$3:$L$16,2,FALSE)))</f>
        <v>#N/A</v>
      </c>
      <c r="P235" s="83" t="e">
        <f t="shared" si="7"/>
        <v>#N/A</v>
      </c>
    </row>
    <row r="236" spans="2:16">
      <c r="B236" s="118"/>
      <c r="N236" s="83">
        <f t="shared" si="6"/>
        <v>0</v>
      </c>
      <c r="O236" s="83" t="e">
        <f>IF(D236="X",0,IF(E236="X",0,VLOOKUP(E236,'51'!$K$3:$L$16,2,FALSE)))</f>
        <v>#N/A</v>
      </c>
      <c r="P236" s="83" t="e">
        <f t="shared" si="7"/>
        <v>#N/A</v>
      </c>
    </row>
    <row r="237" spans="2:16">
      <c r="B237" s="118"/>
      <c r="N237" s="83">
        <f t="shared" si="6"/>
        <v>0</v>
      </c>
      <c r="O237" s="83" t="e">
        <f>IF(D237="X",0,IF(E237="X",0,VLOOKUP(E237,'51'!$K$3:$L$16,2,FALSE)))</f>
        <v>#N/A</v>
      </c>
      <c r="P237" s="83" t="e">
        <f t="shared" si="7"/>
        <v>#N/A</v>
      </c>
    </row>
    <row r="238" spans="2:16">
      <c r="B238" s="118"/>
      <c r="N238" s="83">
        <f t="shared" si="6"/>
        <v>0</v>
      </c>
      <c r="O238" s="83" t="e">
        <f>IF(D238="X",0,IF(E238="X",0,VLOOKUP(E238,'51'!$K$3:$L$16,2,FALSE)))</f>
        <v>#N/A</v>
      </c>
      <c r="P238" s="83" t="e">
        <f t="shared" si="7"/>
        <v>#N/A</v>
      </c>
    </row>
    <row r="239" spans="2:16">
      <c r="B239" s="118"/>
      <c r="N239" s="83">
        <f t="shared" si="6"/>
        <v>0</v>
      </c>
      <c r="O239" s="83" t="e">
        <f>IF(D239="X",0,IF(E239="X",0,VLOOKUP(E239,'51'!$K$3:$L$16,2,FALSE)))</f>
        <v>#N/A</v>
      </c>
      <c r="P239" s="83" t="e">
        <f t="shared" si="7"/>
        <v>#N/A</v>
      </c>
    </row>
    <row r="240" spans="2:16">
      <c r="B240" s="118"/>
      <c r="N240" s="83">
        <f t="shared" si="6"/>
        <v>0</v>
      </c>
      <c r="O240" s="83" t="e">
        <f>IF(D240="X",0,IF(E240="X",0,VLOOKUP(E240,'51'!$K$3:$L$16,2,FALSE)))</f>
        <v>#N/A</v>
      </c>
      <c r="P240" s="83" t="e">
        <f t="shared" si="7"/>
        <v>#N/A</v>
      </c>
    </row>
    <row r="241" spans="2:16">
      <c r="B241" s="118"/>
      <c r="N241" s="83">
        <f t="shared" si="6"/>
        <v>0</v>
      </c>
      <c r="O241" s="83" t="e">
        <f>IF(D241="X",0,IF(E241="X",0,VLOOKUP(E241,'51'!$K$3:$L$16,2,FALSE)))</f>
        <v>#N/A</v>
      </c>
      <c r="P241" s="83" t="e">
        <f t="shared" si="7"/>
        <v>#N/A</v>
      </c>
    </row>
    <row r="242" spans="2:16">
      <c r="B242" s="118"/>
      <c r="N242" s="83">
        <f t="shared" si="6"/>
        <v>0</v>
      </c>
      <c r="O242" s="83" t="e">
        <f>IF(D242="X",0,IF(E242="X",0,VLOOKUP(E242,'51'!$K$3:$L$16,2,FALSE)))</f>
        <v>#N/A</v>
      </c>
      <c r="P242" s="83" t="e">
        <f t="shared" si="7"/>
        <v>#N/A</v>
      </c>
    </row>
    <row r="243" spans="2:16">
      <c r="B243" s="118"/>
      <c r="N243" s="83">
        <f t="shared" si="6"/>
        <v>0</v>
      </c>
      <c r="O243" s="83" t="e">
        <f>IF(D243="X",0,IF(E243="X",0,VLOOKUP(E243,'51'!$K$3:$L$16,2,FALSE)))</f>
        <v>#N/A</v>
      </c>
      <c r="P243" s="83" t="e">
        <f t="shared" si="7"/>
        <v>#N/A</v>
      </c>
    </row>
    <row r="244" spans="2:16">
      <c r="B244" s="118"/>
      <c r="N244" s="83">
        <f t="shared" si="6"/>
        <v>0</v>
      </c>
      <c r="O244" s="83" t="e">
        <f>IF(D244="X",0,IF(E244="X",0,VLOOKUP(E244,'51'!$K$3:$L$16,2,FALSE)))</f>
        <v>#N/A</v>
      </c>
      <c r="P244" s="83" t="e">
        <f t="shared" si="7"/>
        <v>#N/A</v>
      </c>
    </row>
    <row r="245" spans="2:16">
      <c r="B245" s="118"/>
      <c r="N245" s="83">
        <f t="shared" si="6"/>
        <v>0</v>
      </c>
      <c r="O245" s="83" t="e">
        <f>IF(D245="X",0,IF(E245="X",0,VLOOKUP(E245,'51'!$K$3:$L$16,2,FALSE)))</f>
        <v>#N/A</v>
      </c>
      <c r="P245" s="83" t="e">
        <f t="shared" si="7"/>
        <v>#N/A</v>
      </c>
    </row>
    <row r="246" spans="2:16">
      <c r="B246" s="118"/>
      <c r="N246" s="83">
        <f t="shared" si="6"/>
        <v>0</v>
      </c>
      <c r="O246" s="83" t="e">
        <f>IF(D246="X",0,IF(E246="X",0,VLOOKUP(E246,'51'!$K$3:$L$16,2,FALSE)))</f>
        <v>#N/A</v>
      </c>
      <c r="P246" s="83" t="e">
        <f t="shared" si="7"/>
        <v>#N/A</v>
      </c>
    </row>
    <row r="247" spans="2:16">
      <c r="B247" s="118"/>
      <c r="N247" s="83">
        <f t="shared" si="6"/>
        <v>0</v>
      </c>
      <c r="O247" s="83" t="e">
        <f>IF(D247="X",0,IF(E247="X",0,VLOOKUP(E247,'51'!$K$3:$L$16,2,FALSE)))</f>
        <v>#N/A</v>
      </c>
      <c r="P247" s="83" t="e">
        <f t="shared" si="7"/>
        <v>#N/A</v>
      </c>
    </row>
    <row r="248" spans="2:16">
      <c r="B248" s="118"/>
      <c r="N248" s="83">
        <f t="shared" si="6"/>
        <v>0</v>
      </c>
      <c r="O248" s="83" t="e">
        <f>IF(D248="X",0,IF(E248="X",0,VLOOKUP(E248,'51'!$K$3:$L$16,2,FALSE)))</f>
        <v>#N/A</v>
      </c>
      <c r="P248" s="83" t="e">
        <f t="shared" si="7"/>
        <v>#N/A</v>
      </c>
    </row>
    <row r="249" spans="2:16">
      <c r="B249" s="118"/>
      <c r="N249" s="83">
        <f t="shared" si="6"/>
        <v>0</v>
      </c>
      <c r="O249" s="83" t="e">
        <f>IF(D249="X",0,IF(E249="X",0,VLOOKUP(E249,'51'!$K$3:$L$16,2,FALSE)))</f>
        <v>#N/A</v>
      </c>
      <c r="P249" s="83" t="e">
        <f t="shared" si="7"/>
        <v>#N/A</v>
      </c>
    </row>
    <row r="250" spans="2:16">
      <c r="B250" s="118"/>
      <c r="N250" s="83">
        <f t="shared" si="6"/>
        <v>0</v>
      </c>
      <c r="O250" s="83" t="e">
        <f>IF(D250="X",0,IF(E250="X",0,VLOOKUP(E250,'51'!$K$3:$L$16,2,FALSE)))</f>
        <v>#N/A</v>
      </c>
      <c r="P250" s="83" t="e">
        <f t="shared" si="7"/>
        <v>#N/A</v>
      </c>
    </row>
    <row r="251" spans="2:16">
      <c r="B251" s="118"/>
      <c r="N251" s="83">
        <f t="shared" si="6"/>
        <v>0</v>
      </c>
      <c r="O251" s="83" t="e">
        <f>IF(D251="X",0,IF(E251="X",0,VLOOKUP(E251,'51'!$K$3:$L$16,2,FALSE)))</f>
        <v>#N/A</v>
      </c>
      <c r="P251" s="83" t="e">
        <f t="shared" si="7"/>
        <v>#N/A</v>
      </c>
    </row>
    <row r="252" spans="2:16">
      <c r="B252" s="118"/>
      <c r="N252" s="83">
        <f t="shared" si="6"/>
        <v>0</v>
      </c>
      <c r="O252" s="83" t="e">
        <f>IF(D252="X",0,IF(E252="X",0,VLOOKUP(E252,'51'!$K$3:$L$16,2,FALSE)))</f>
        <v>#N/A</v>
      </c>
      <c r="P252" s="83" t="e">
        <f t="shared" si="7"/>
        <v>#N/A</v>
      </c>
    </row>
    <row r="253" spans="2:16">
      <c r="B253" s="118"/>
      <c r="N253" s="83">
        <f t="shared" si="6"/>
        <v>0</v>
      </c>
      <c r="O253" s="83" t="e">
        <f>IF(D253="X",0,IF(E253="X",0,VLOOKUP(E253,'51'!$K$3:$L$16,2,FALSE)))</f>
        <v>#N/A</v>
      </c>
      <c r="P253" s="83" t="e">
        <f t="shared" si="7"/>
        <v>#N/A</v>
      </c>
    </row>
    <row r="254" spans="2:16">
      <c r="B254" s="118"/>
      <c r="N254" s="83">
        <f t="shared" si="6"/>
        <v>0</v>
      </c>
      <c r="O254" s="83" t="e">
        <f>IF(D254="X",0,IF(E254="X",0,VLOOKUP(E254,'51'!$K$3:$L$16,2,FALSE)))</f>
        <v>#N/A</v>
      </c>
      <c r="P254" s="83" t="e">
        <f t="shared" si="7"/>
        <v>#N/A</v>
      </c>
    </row>
    <row r="255" spans="2:16">
      <c r="B255" s="118"/>
      <c r="N255" s="83">
        <f t="shared" si="6"/>
        <v>0</v>
      </c>
      <c r="O255" s="83" t="e">
        <f>IF(D255="X",0,IF(E255="X",0,VLOOKUP(E255,'51'!$K$3:$L$16,2,FALSE)))</f>
        <v>#N/A</v>
      </c>
      <c r="P255" s="83" t="e">
        <f t="shared" si="7"/>
        <v>#N/A</v>
      </c>
    </row>
    <row r="256" spans="2:16">
      <c r="B256" s="118"/>
      <c r="N256" s="83">
        <f t="shared" si="6"/>
        <v>0</v>
      </c>
      <c r="O256" s="83" t="e">
        <f>IF(D256="X",0,IF(E256="X",0,VLOOKUP(E256,'51'!$K$3:$L$16,2,FALSE)))</f>
        <v>#N/A</v>
      </c>
      <c r="P256" s="83" t="e">
        <f t="shared" si="7"/>
        <v>#N/A</v>
      </c>
    </row>
    <row r="257" spans="2:16">
      <c r="B257" s="118"/>
      <c r="N257" s="83">
        <f t="shared" si="6"/>
        <v>0</v>
      </c>
      <c r="O257" s="83" t="e">
        <f>IF(D257="X",0,IF(E257="X",0,VLOOKUP(E257,'51'!$K$3:$L$16,2,FALSE)))</f>
        <v>#N/A</v>
      </c>
      <c r="P257" s="83" t="e">
        <f t="shared" si="7"/>
        <v>#N/A</v>
      </c>
    </row>
    <row r="258" spans="2:16">
      <c r="B258" s="118"/>
      <c r="N258" s="83">
        <f t="shared" si="6"/>
        <v>0</v>
      </c>
      <c r="O258" s="83" t="e">
        <f>IF(D258="X",0,IF(E258="X",0,VLOOKUP(E258,'51'!$K$3:$L$16,2,FALSE)))</f>
        <v>#N/A</v>
      </c>
      <c r="P258" s="83" t="e">
        <f t="shared" si="7"/>
        <v>#N/A</v>
      </c>
    </row>
    <row r="259" spans="2:16">
      <c r="B259" s="118"/>
      <c r="N259" s="83">
        <f t="shared" si="6"/>
        <v>0</v>
      </c>
      <c r="O259" s="83" t="e">
        <f>IF(D259="X",0,IF(E259="X",0,VLOOKUP(E259,'51'!$K$3:$L$16,2,FALSE)))</f>
        <v>#N/A</v>
      </c>
      <c r="P259" s="83" t="e">
        <f t="shared" si="7"/>
        <v>#N/A</v>
      </c>
    </row>
    <row r="260" spans="2:16">
      <c r="B260" s="118"/>
      <c r="N260" s="83">
        <f t="shared" ref="N260:N323" si="8">SUM(F260:M260)</f>
        <v>0</v>
      </c>
      <c r="O260" s="83" t="e">
        <f>IF(D260="X",0,IF(E260="X",0,VLOOKUP(E260,'51'!$K$3:$L$16,2,FALSE)))</f>
        <v>#N/A</v>
      </c>
      <c r="P260" s="83" t="e">
        <f t="shared" ref="P260:P323" si="9">N260*O260</f>
        <v>#N/A</v>
      </c>
    </row>
    <row r="261" spans="2:16">
      <c r="B261" s="118"/>
      <c r="N261" s="83">
        <f t="shared" si="8"/>
        <v>0</v>
      </c>
      <c r="O261" s="83" t="e">
        <f>IF(D261="X",0,IF(E261="X",0,VLOOKUP(E261,'51'!$K$3:$L$16,2,FALSE)))</f>
        <v>#N/A</v>
      </c>
      <c r="P261" s="83" t="e">
        <f t="shared" si="9"/>
        <v>#N/A</v>
      </c>
    </row>
    <row r="262" spans="2:16">
      <c r="B262" s="118"/>
      <c r="N262" s="83">
        <f t="shared" si="8"/>
        <v>0</v>
      </c>
      <c r="O262" s="83" t="e">
        <f>IF(D262="X",0,IF(E262="X",0,VLOOKUP(E262,'51'!$K$3:$L$16,2,FALSE)))</f>
        <v>#N/A</v>
      </c>
      <c r="P262" s="83" t="e">
        <f t="shared" si="9"/>
        <v>#N/A</v>
      </c>
    </row>
    <row r="263" spans="2:16">
      <c r="B263" s="118"/>
      <c r="N263" s="83">
        <f t="shared" si="8"/>
        <v>0</v>
      </c>
      <c r="O263" s="83" t="e">
        <f>IF(D263="X",0,IF(E263="X",0,VLOOKUP(E263,'51'!$K$3:$L$16,2,FALSE)))</f>
        <v>#N/A</v>
      </c>
      <c r="P263" s="83" t="e">
        <f t="shared" si="9"/>
        <v>#N/A</v>
      </c>
    </row>
    <row r="264" spans="2:16">
      <c r="B264" s="118"/>
      <c r="N264" s="83">
        <f t="shared" si="8"/>
        <v>0</v>
      </c>
      <c r="O264" s="83" t="e">
        <f>IF(D264="X",0,IF(E264="X",0,VLOOKUP(E264,'51'!$K$3:$L$16,2,FALSE)))</f>
        <v>#N/A</v>
      </c>
      <c r="P264" s="83" t="e">
        <f t="shared" si="9"/>
        <v>#N/A</v>
      </c>
    </row>
    <row r="265" spans="2:16">
      <c r="B265" s="118"/>
      <c r="N265" s="83">
        <f t="shared" si="8"/>
        <v>0</v>
      </c>
      <c r="O265" s="83" t="e">
        <f>IF(D265="X",0,IF(E265="X",0,VLOOKUP(E265,'51'!$K$3:$L$16,2,FALSE)))</f>
        <v>#N/A</v>
      </c>
      <c r="P265" s="83" t="e">
        <f t="shared" si="9"/>
        <v>#N/A</v>
      </c>
    </row>
    <row r="266" spans="2:16">
      <c r="B266" s="118"/>
      <c r="N266" s="83">
        <f t="shared" si="8"/>
        <v>0</v>
      </c>
      <c r="O266" s="83" t="e">
        <f>IF(D266="X",0,IF(E266="X",0,VLOOKUP(E266,'51'!$K$3:$L$16,2,FALSE)))</f>
        <v>#N/A</v>
      </c>
      <c r="P266" s="83" t="e">
        <f t="shared" si="9"/>
        <v>#N/A</v>
      </c>
    </row>
    <row r="267" spans="2:16">
      <c r="B267" s="118"/>
      <c r="N267" s="83">
        <f t="shared" si="8"/>
        <v>0</v>
      </c>
      <c r="O267" s="83" t="e">
        <f>IF(D267="X",0,IF(E267="X",0,VLOOKUP(E267,'51'!$K$3:$L$16,2,FALSE)))</f>
        <v>#N/A</v>
      </c>
      <c r="P267" s="83" t="e">
        <f t="shared" si="9"/>
        <v>#N/A</v>
      </c>
    </row>
    <row r="268" spans="2:16">
      <c r="B268" s="118"/>
      <c r="N268" s="83">
        <f t="shared" si="8"/>
        <v>0</v>
      </c>
      <c r="O268" s="83" t="e">
        <f>IF(D268="X",0,IF(E268="X",0,VLOOKUP(E268,'51'!$K$3:$L$16,2,FALSE)))</f>
        <v>#N/A</v>
      </c>
      <c r="P268" s="83" t="e">
        <f t="shared" si="9"/>
        <v>#N/A</v>
      </c>
    </row>
    <row r="269" spans="2:16">
      <c r="B269" s="118"/>
      <c r="N269" s="83">
        <f t="shared" si="8"/>
        <v>0</v>
      </c>
      <c r="O269" s="83" t="e">
        <f>IF(D269="X",0,IF(E269="X",0,VLOOKUP(E269,'51'!$K$3:$L$16,2,FALSE)))</f>
        <v>#N/A</v>
      </c>
      <c r="P269" s="83" t="e">
        <f t="shared" si="9"/>
        <v>#N/A</v>
      </c>
    </row>
    <row r="270" spans="2:16">
      <c r="B270" s="118"/>
      <c r="N270" s="83">
        <f t="shared" si="8"/>
        <v>0</v>
      </c>
      <c r="O270" s="83" t="e">
        <f>IF(D270="X",0,IF(E270="X",0,VLOOKUP(E270,'51'!$K$3:$L$16,2,FALSE)))</f>
        <v>#N/A</v>
      </c>
      <c r="P270" s="83" t="e">
        <f t="shared" si="9"/>
        <v>#N/A</v>
      </c>
    </row>
    <row r="271" spans="2:16">
      <c r="B271" s="118"/>
      <c r="N271" s="83">
        <f t="shared" si="8"/>
        <v>0</v>
      </c>
      <c r="O271" s="83" t="e">
        <f>IF(D271="X",0,IF(E271="X",0,VLOOKUP(E271,'51'!$K$3:$L$16,2,FALSE)))</f>
        <v>#N/A</v>
      </c>
      <c r="P271" s="83" t="e">
        <f t="shared" si="9"/>
        <v>#N/A</v>
      </c>
    </row>
    <row r="272" spans="2:16">
      <c r="B272" s="118"/>
      <c r="N272" s="83">
        <f t="shared" si="8"/>
        <v>0</v>
      </c>
      <c r="O272" s="83" t="e">
        <f>IF(D272="X",0,IF(E272="X",0,VLOOKUP(E272,'51'!$K$3:$L$16,2,FALSE)))</f>
        <v>#N/A</v>
      </c>
      <c r="P272" s="83" t="e">
        <f t="shared" si="9"/>
        <v>#N/A</v>
      </c>
    </row>
    <row r="273" spans="2:16">
      <c r="B273" s="118"/>
      <c r="N273" s="83">
        <f t="shared" si="8"/>
        <v>0</v>
      </c>
      <c r="O273" s="83" t="e">
        <f>IF(D273="X",0,IF(E273="X",0,VLOOKUP(E273,'51'!$K$3:$L$16,2,FALSE)))</f>
        <v>#N/A</v>
      </c>
      <c r="P273" s="83" t="e">
        <f t="shared" si="9"/>
        <v>#N/A</v>
      </c>
    </row>
    <row r="274" spans="2:16">
      <c r="B274" s="118"/>
      <c r="N274" s="83">
        <f t="shared" si="8"/>
        <v>0</v>
      </c>
      <c r="O274" s="83" t="e">
        <f>IF(D274="X",0,IF(E274="X",0,VLOOKUP(E274,'51'!$K$3:$L$16,2,FALSE)))</f>
        <v>#N/A</v>
      </c>
      <c r="P274" s="83" t="e">
        <f t="shared" si="9"/>
        <v>#N/A</v>
      </c>
    </row>
    <row r="275" spans="2:16">
      <c r="B275" s="118"/>
      <c r="N275" s="83">
        <f t="shared" si="8"/>
        <v>0</v>
      </c>
      <c r="O275" s="83" t="e">
        <f>IF(D275="X",0,IF(E275="X",0,VLOOKUP(E275,'51'!$K$3:$L$16,2,FALSE)))</f>
        <v>#N/A</v>
      </c>
      <c r="P275" s="83" t="e">
        <f t="shared" si="9"/>
        <v>#N/A</v>
      </c>
    </row>
    <row r="276" spans="2:16">
      <c r="B276" s="118"/>
      <c r="N276" s="83">
        <f t="shared" si="8"/>
        <v>0</v>
      </c>
      <c r="O276" s="83" t="e">
        <f>IF(D276="X",0,IF(E276="X",0,VLOOKUP(E276,'51'!$K$3:$L$16,2,FALSE)))</f>
        <v>#N/A</v>
      </c>
      <c r="P276" s="83" t="e">
        <f t="shared" si="9"/>
        <v>#N/A</v>
      </c>
    </row>
    <row r="277" spans="2:16">
      <c r="B277" s="118"/>
      <c r="N277" s="83">
        <f t="shared" si="8"/>
        <v>0</v>
      </c>
      <c r="O277" s="83" t="e">
        <f>IF(D277="X",0,IF(E277="X",0,VLOOKUP(E277,'51'!$K$3:$L$16,2,FALSE)))</f>
        <v>#N/A</v>
      </c>
      <c r="P277" s="83" t="e">
        <f t="shared" si="9"/>
        <v>#N/A</v>
      </c>
    </row>
    <row r="278" spans="2:16">
      <c r="B278" s="118"/>
      <c r="N278" s="83">
        <f t="shared" si="8"/>
        <v>0</v>
      </c>
      <c r="O278" s="83" t="e">
        <f>IF(D278="X",0,IF(E278="X",0,VLOOKUP(E278,'51'!$K$3:$L$16,2,FALSE)))</f>
        <v>#N/A</v>
      </c>
      <c r="P278" s="83" t="e">
        <f t="shared" si="9"/>
        <v>#N/A</v>
      </c>
    </row>
    <row r="279" spans="2:16">
      <c r="B279" s="118"/>
      <c r="N279" s="83">
        <f t="shared" si="8"/>
        <v>0</v>
      </c>
      <c r="O279" s="83" t="e">
        <f>IF(D279="X",0,IF(E279="X",0,VLOOKUP(E279,'51'!$K$3:$L$16,2,FALSE)))</f>
        <v>#N/A</v>
      </c>
      <c r="P279" s="83" t="e">
        <f t="shared" si="9"/>
        <v>#N/A</v>
      </c>
    </row>
    <row r="280" spans="2:16">
      <c r="B280" s="118"/>
      <c r="N280" s="83">
        <f t="shared" si="8"/>
        <v>0</v>
      </c>
      <c r="O280" s="83" t="e">
        <f>IF(D280="X",0,IF(E280="X",0,VLOOKUP(E280,'51'!$K$3:$L$16,2,FALSE)))</f>
        <v>#N/A</v>
      </c>
      <c r="P280" s="83" t="e">
        <f t="shared" si="9"/>
        <v>#N/A</v>
      </c>
    </row>
    <row r="281" spans="2:16">
      <c r="B281" s="118"/>
      <c r="N281" s="83">
        <f t="shared" si="8"/>
        <v>0</v>
      </c>
      <c r="O281" s="83" t="e">
        <f>IF(D281="X",0,IF(E281="X",0,VLOOKUP(E281,'51'!$K$3:$L$16,2,FALSE)))</f>
        <v>#N/A</v>
      </c>
      <c r="P281" s="83" t="e">
        <f t="shared" si="9"/>
        <v>#N/A</v>
      </c>
    </row>
    <row r="282" spans="2:16">
      <c r="B282" s="118"/>
      <c r="N282" s="83">
        <f t="shared" si="8"/>
        <v>0</v>
      </c>
      <c r="O282" s="83" t="e">
        <f>IF(D282="X",0,IF(E282="X",0,VLOOKUP(E282,'51'!$K$3:$L$16,2,FALSE)))</f>
        <v>#N/A</v>
      </c>
      <c r="P282" s="83" t="e">
        <f t="shared" si="9"/>
        <v>#N/A</v>
      </c>
    </row>
    <row r="283" spans="2:16">
      <c r="B283" s="118"/>
      <c r="N283" s="83">
        <f t="shared" si="8"/>
        <v>0</v>
      </c>
      <c r="O283" s="83" t="e">
        <f>IF(D283="X",0,IF(E283="X",0,VLOOKUP(E283,'51'!$K$3:$L$16,2,FALSE)))</f>
        <v>#N/A</v>
      </c>
      <c r="P283" s="83" t="e">
        <f t="shared" si="9"/>
        <v>#N/A</v>
      </c>
    </row>
    <row r="284" spans="2:16">
      <c r="B284" s="118"/>
      <c r="N284" s="83">
        <f t="shared" si="8"/>
        <v>0</v>
      </c>
      <c r="O284" s="83" t="e">
        <f>IF(D284="X",0,IF(E284="X",0,VLOOKUP(E284,'51'!$K$3:$L$16,2,FALSE)))</f>
        <v>#N/A</v>
      </c>
      <c r="P284" s="83" t="e">
        <f t="shared" si="9"/>
        <v>#N/A</v>
      </c>
    </row>
    <row r="285" spans="2:16">
      <c r="B285" s="118"/>
      <c r="N285" s="83">
        <f t="shared" si="8"/>
        <v>0</v>
      </c>
      <c r="O285" s="83" t="e">
        <f>IF(D285="X",0,IF(E285="X",0,VLOOKUP(E285,'51'!$K$3:$L$16,2,FALSE)))</f>
        <v>#N/A</v>
      </c>
      <c r="P285" s="83" t="e">
        <f t="shared" si="9"/>
        <v>#N/A</v>
      </c>
    </row>
    <row r="286" spans="2:16">
      <c r="B286" s="118"/>
      <c r="N286" s="83">
        <f t="shared" si="8"/>
        <v>0</v>
      </c>
      <c r="O286" s="83" t="e">
        <f>IF(D286="X",0,IF(E286="X",0,VLOOKUP(E286,'51'!$K$3:$L$16,2,FALSE)))</f>
        <v>#N/A</v>
      </c>
      <c r="P286" s="83" t="e">
        <f t="shared" si="9"/>
        <v>#N/A</v>
      </c>
    </row>
    <row r="287" spans="2:16">
      <c r="B287" s="118"/>
      <c r="N287" s="83">
        <f t="shared" si="8"/>
        <v>0</v>
      </c>
      <c r="O287" s="83" t="e">
        <f>IF(D287="X",0,IF(E287="X",0,VLOOKUP(E287,'51'!$K$3:$L$16,2,FALSE)))</f>
        <v>#N/A</v>
      </c>
      <c r="P287" s="83" t="e">
        <f t="shared" si="9"/>
        <v>#N/A</v>
      </c>
    </row>
    <row r="288" spans="2:16">
      <c r="B288" s="118"/>
      <c r="N288" s="83">
        <f t="shared" si="8"/>
        <v>0</v>
      </c>
      <c r="O288" s="83" t="e">
        <f>IF(D288="X",0,IF(E288="X",0,VLOOKUP(E288,'51'!$K$3:$L$16,2,FALSE)))</f>
        <v>#N/A</v>
      </c>
      <c r="P288" s="83" t="e">
        <f t="shared" si="9"/>
        <v>#N/A</v>
      </c>
    </row>
    <row r="289" spans="2:16">
      <c r="B289" s="118"/>
      <c r="N289" s="83">
        <f t="shared" si="8"/>
        <v>0</v>
      </c>
      <c r="O289" s="83" t="e">
        <f>IF(D289="X",0,IF(E289="X",0,VLOOKUP(E289,'51'!$K$3:$L$16,2,FALSE)))</f>
        <v>#N/A</v>
      </c>
      <c r="P289" s="83" t="e">
        <f t="shared" si="9"/>
        <v>#N/A</v>
      </c>
    </row>
    <row r="290" spans="2:16">
      <c r="B290" s="118"/>
      <c r="N290" s="83">
        <f t="shared" si="8"/>
        <v>0</v>
      </c>
      <c r="O290" s="83" t="e">
        <f>IF(D290="X",0,IF(E290="X",0,VLOOKUP(E290,'51'!$K$3:$L$16,2,FALSE)))</f>
        <v>#N/A</v>
      </c>
      <c r="P290" s="83" t="e">
        <f t="shared" si="9"/>
        <v>#N/A</v>
      </c>
    </row>
    <row r="291" spans="2:16">
      <c r="B291" s="118"/>
      <c r="N291" s="83">
        <f t="shared" si="8"/>
        <v>0</v>
      </c>
      <c r="O291" s="83" t="e">
        <f>IF(D291="X",0,IF(E291="X",0,VLOOKUP(E291,'51'!$K$3:$L$16,2,FALSE)))</f>
        <v>#N/A</v>
      </c>
      <c r="P291" s="83" t="e">
        <f t="shared" si="9"/>
        <v>#N/A</v>
      </c>
    </row>
    <row r="292" spans="2:16">
      <c r="B292" s="118"/>
      <c r="N292" s="83">
        <f t="shared" si="8"/>
        <v>0</v>
      </c>
      <c r="O292" s="83" t="e">
        <f>IF(D292="X",0,IF(E292="X",0,VLOOKUP(E292,'51'!$K$3:$L$16,2,FALSE)))</f>
        <v>#N/A</v>
      </c>
      <c r="P292" s="83" t="e">
        <f t="shared" si="9"/>
        <v>#N/A</v>
      </c>
    </row>
    <row r="293" spans="2:16">
      <c r="B293" s="118"/>
      <c r="N293" s="83">
        <f t="shared" si="8"/>
        <v>0</v>
      </c>
      <c r="O293" s="83" t="e">
        <f>IF(D293="X",0,IF(E293="X",0,VLOOKUP(E293,'51'!$K$3:$L$16,2,FALSE)))</f>
        <v>#N/A</v>
      </c>
      <c r="P293" s="83" t="e">
        <f t="shared" si="9"/>
        <v>#N/A</v>
      </c>
    </row>
    <row r="294" spans="2:16">
      <c r="B294" s="118"/>
      <c r="N294" s="83">
        <f t="shared" si="8"/>
        <v>0</v>
      </c>
      <c r="O294" s="83" t="e">
        <f>IF(D294="X",0,IF(E294="X",0,VLOOKUP(E294,'51'!$K$3:$L$16,2,FALSE)))</f>
        <v>#N/A</v>
      </c>
      <c r="P294" s="83" t="e">
        <f t="shared" si="9"/>
        <v>#N/A</v>
      </c>
    </row>
    <row r="295" spans="2:16">
      <c r="B295" s="118"/>
      <c r="N295" s="83">
        <f t="shared" si="8"/>
        <v>0</v>
      </c>
      <c r="O295" s="83" t="e">
        <f>IF(D295="X",0,IF(E295="X",0,VLOOKUP(E295,'51'!$K$3:$L$16,2,FALSE)))</f>
        <v>#N/A</v>
      </c>
      <c r="P295" s="83" t="e">
        <f t="shared" si="9"/>
        <v>#N/A</v>
      </c>
    </row>
    <row r="296" spans="2:16">
      <c r="B296" s="118"/>
      <c r="N296" s="83">
        <f t="shared" si="8"/>
        <v>0</v>
      </c>
      <c r="O296" s="83" t="e">
        <f>IF(D296="X",0,IF(E296="X",0,VLOOKUP(E296,'51'!$K$3:$L$16,2,FALSE)))</f>
        <v>#N/A</v>
      </c>
      <c r="P296" s="83" t="e">
        <f t="shared" si="9"/>
        <v>#N/A</v>
      </c>
    </row>
    <row r="297" spans="2:16">
      <c r="B297" s="118"/>
      <c r="N297" s="83">
        <f t="shared" si="8"/>
        <v>0</v>
      </c>
      <c r="O297" s="83" t="e">
        <f>IF(D297="X",0,IF(E297="X",0,VLOOKUP(E297,'51'!$K$3:$L$16,2,FALSE)))</f>
        <v>#N/A</v>
      </c>
      <c r="P297" s="83" t="e">
        <f t="shared" si="9"/>
        <v>#N/A</v>
      </c>
    </row>
    <row r="298" spans="2:16">
      <c r="B298" s="118"/>
      <c r="N298" s="83">
        <f t="shared" si="8"/>
        <v>0</v>
      </c>
      <c r="O298" s="83" t="e">
        <f>IF(D298="X",0,IF(E298="X",0,VLOOKUP(E298,'51'!$K$3:$L$16,2,FALSE)))</f>
        <v>#N/A</v>
      </c>
      <c r="P298" s="83" t="e">
        <f t="shared" si="9"/>
        <v>#N/A</v>
      </c>
    </row>
    <row r="299" spans="2:16">
      <c r="B299" s="118"/>
      <c r="N299" s="83">
        <f t="shared" si="8"/>
        <v>0</v>
      </c>
      <c r="O299" s="83" t="e">
        <f>IF(D299="X",0,IF(E299="X",0,VLOOKUP(E299,'51'!$K$3:$L$16,2,FALSE)))</f>
        <v>#N/A</v>
      </c>
      <c r="P299" s="83" t="e">
        <f t="shared" si="9"/>
        <v>#N/A</v>
      </c>
    </row>
    <row r="300" spans="2:16">
      <c r="B300" s="118"/>
      <c r="N300" s="83">
        <f t="shared" si="8"/>
        <v>0</v>
      </c>
      <c r="O300" s="83" t="e">
        <f>IF(D300="X",0,IF(E300="X",0,VLOOKUP(E300,'51'!$K$3:$L$16,2,FALSE)))</f>
        <v>#N/A</v>
      </c>
      <c r="P300" s="83" t="e">
        <f t="shared" si="9"/>
        <v>#N/A</v>
      </c>
    </row>
    <row r="301" spans="2:16">
      <c r="B301" s="118"/>
      <c r="N301" s="83">
        <f t="shared" si="8"/>
        <v>0</v>
      </c>
      <c r="O301" s="83" t="e">
        <f>IF(D301="X",0,IF(E301="X",0,VLOOKUP(E301,'51'!$K$3:$L$16,2,FALSE)))</f>
        <v>#N/A</v>
      </c>
      <c r="P301" s="83" t="e">
        <f t="shared" si="9"/>
        <v>#N/A</v>
      </c>
    </row>
    <row r="302" spans="2:16">
      <c r="B302" s="118"/>
      <c r="N302" s="83">
        <f t="shared" si="8"/>
        <v>0</v>
      </c>
      <c r="O302" s="83" t="e">
        <f>IF(D302="X",0,IF(E302="X",0,VLOOKUP(E302,'51'!$K$3:$L$16,2,FALSE)))</f>
        <v>#N/A</v>
      </c>
      <c r="P302" s="83" t="e">
        <f t="shared" si="9"/>
        <v>#N/A</v>
      </c>
    </row>
    <row r="303" spans="2:16">
      <c r="B303" s="118"/>
      <c r="N303" s="83">
        <f t="shared" si="8"/>
        <v>0</v>
      </c>
      <c r="O303" s="83" t="e">
        <f>IF(D303="X",0,IF(E303="X",0,VLOOKUP(E303,'51'!$K$3:$L$16,2,FALSE)))</f>
        <v>#N/A</v>
      </c>
      <c r="P303" s="83" t="e">
        <f t="shared" si="9"/>
        <v>#N/A</v>
      </c>
    </row>
    <row r="304" spans="2:16">
      <c r="B304" s="118"/>
      <c r="N304" s="83">
        <f t="shared" si="8"/>
        <v>0</v>
      </c>
      <c r="O304" s="83" t="e">
        <f>IF(D304="X",0,IF(E304="X",0,VLOOKUP(E304,'51'!$K$3:$L$16,2,FALSE)))</f>
        <v>#N/A</v>
      </c>
      <c r="P304" s="83" t="e">
        <f t="shared" si="9"/>
        <v>#N/A</v>
      </c>
    </row>
    <row r="305" spans="2:16">
      <c r="B305" s="118"/>
      <c r="N305" s="83">
        <f t="shared" si="8"/>
        <v>0</v>
      </c>
      <c r="O305" s="83" t="e">
        <f>IF(D305="X",0,IF(E305="X",0,VLOOKUP(E305,'51'!$K$3:$L$16,2,FALSE)))</f>
        <v>#N/A</v>
      </c>
      <c r="P305" s="83" t="e">
        <f t="shared" si="9"/>
        <v>#N/A</v>
      </c>
    </row>
    <row r="306" spans="2:16">
      <c r="B306" s="118"/>
      <c r="N306" s="83">
        <f t="shared" si="8"/>
        <v>0</v>
      </c>
      <c r="O306" s="83" t="e">
        <f>IF(D306="X",0,IF(E306="X",0,VLOOKUP(E306,'51'!$K$3:$L$16,2,FALSE)))</f>
        <v>#N/A</v>
      </c>
      <c r="P306" s="83" t="e">
        <f t="shared" si="9"/>
        <v>#N/A</v>
      </c>
    </row>
    <row r="307" spans="2:16">
      <c r="B307" s="118"/>
      <c r="N307" s="83">
        <f t="shared" si="8"/>
        <v>0</v>
      </c>
      <c r="O307" s="83" t="e">
        <f>IF(D307="X",0,IF(E307="X",0,VLOOKUP(E307,'51'!$K$3:$L$16,2,FALSE)))</f>
        <v>#N/A</v>
      </c>
      <c r="P307" s="83" t="e">
        <f t="shared" si="9"/>
        <v>#N/A</v>
      </c>
    </row>
    <row r="308" spans="2:16">
      <c r="B308" s="118"/>
      <c r="N308" s="83">
        <f t="shared" si="8"/>
        <v>0</v>
      </c>
      <c r="O308" s="83" t="e">
        <f>IF(D308="X",0,IF(E308="X",0,VLOOKUP(E308,'51'!$K$3:$L$16,2,FALSE)))</f>
        <v>#N/A</v>
      </c>
      <c r="P308" s="83" t="e">
        <f t="shared" si="9"/>
        <v>#N/A</v>
      </c>
    </row>
    <row r="309" spans="2:16">
      <c r="B309" s="118"/>
      <c r="N309" s="83">
        <f t="shared" si="8"/>
        <v>0</v>
      </c>
      <c r="O309" s="83" t="e">
        <f>IF(D309="X",0,IF(E309="X",0,VLOOKUP(E309,'51'!$K$3:$L$16,2,FALSE)))</f>
        <v>#N/A</v>
      </c>
      <c r="P309" s="83" t="e">
        <f t="shared" si="9"/>
        <v>#N/A</v>
      </c>
    </row>
    <row r="310" spans="2:16">
      <c r="B310" s="118"/>
      <c r="N310" s="83">
        <f t="shared" si="8"/>
        <v>0</v>
      </c>
      <c r="O310" s="83" t="e">
        <f>IF(D310="X",0,IF(E310="X",0,VLOOKUP(E310,'51'!$K$3:$L$16,2,FALSE)))</f>
        <v>#N/A</v>
      </c>
      <c r="P310" s="83" t="e">
        <f t="shared" si="9"/>
        <v>#N/A</v>
      </c>
    </row>
    <row r="311" spans="2:16">
      <c r="B311" s="118"/>
      <c r="N311" s="83">
        <f t="shared" si="8"/>
        <v>0</v>
      </c>
      <c r="O311" s="83" t="e">
        <f>IF(D311="X",0,IF(E311="X",0,VLOOKUP(E311,'51'!$K$3:$L$16,2,FALSE)))</f>
        <v>#N/A</v>
      </c>
      <c r="P311" s="83" t="e">
        <f t="shared" si="9"/>
        <v>#N/A</v>
      </c>
    </row>
    <row r="312" spans="2:16">
      <c r="B312" s="118"/>
      <c r="N312" s="83">
        <f t="shared" si="8"/>
        <v>0</v>
      </c>
      <c r="O312" s="83" t="e">
        <f>IF(D312="X",0,IF(E312="X",0,VLOOKUP(E312,'51'!$K$3:$L$16,2,FALSE)))</f>
        <v>#N/A</v>
      </c>
      <c r="P312" s="83" t="e">
        <f t="shared" si="9"/>
        <v>#N/A</v>
      </c>
    </row>
    <row r="313" spans="2:16">
      <c r="B313" s="118"/>
      <c r="N313" s="83">
        <f t="shared" si="8"/>
        <v>0</v>
      </c>
      <c r="O313" s="83" t="e">
        <f>IF(D313="X",0,IF(E313="X",0,VLOOKUP(E313,'51'!$K$3:$L$16,2,FALSE)))</f>
        <v>#N/A</v>
      </c>
      <c r="P313" s="83" t="e">
        <f t="shared" si="9"/>
        <v>#N/A</v>
      </c>
    </row>
    <row r="314" spans="2:16">
      <c r="B314" s="118"/>
      <c r="N314" s="83">
        <f t="shared" si="8"/>
        <v>0</v>
      </c>
      <c r="O314" s="83" t="e">
        <f>IF(D314="X",0,IF(E314="X",0,VLOOKUP(E314,'51'!$K$3:$L$16,2,FALSE)))</f>
        <v>#N/A</v>
      </c>
      <c r="P314" s="83" t="e">
        <f t="shared" si="9"/>
        <v>#N/A</v>
      </c>
    </row>
    <row r="315" spans="2:16">
      <c r="B315" s="118"/>
      <c r="N315" s="83">
        <f t="shared" si="8"/>
        <v>0</v>
      </c>
      <c r="O315" s="83" t="e">
        <f>IF(D315="X",0,IF(E315="X",0,VLOOKUP(E315,'51'!$K$3:$L$16,2,FALSE)))</f>
        <v>#N/A</v>
      </c>
      <c r="P315" s="83" t="e">
        <f t="shared" si="9"/>
        <v>#N/A</v>
      </c>
    </row>
    <row r="316" spans="2:16">
      <c r="B316" s="118"/>
      <c r="N316" s="83">
        <f t="shared" si="8"/>
        <v>0</v>
      </c>
      <c r="O316" s="83" t="e">
        <f>IF(D316="X",0,IF(E316="X",0,VLOOKUP(E316,'51'!$K$3:$L$16,2,FALSE)))</f>
        <v>#N/A</v>
      </c>
      <c r="P316" s="83" t="e">
        <f t="shared" si="9"/>
        <v>#N/A</v>
      </c>
    </row>
    <row r="317" spans="2:16">
      <c r="B317" s="118"/>
      <c r="N317" s="83">
        <f t="shared" si="8"/>
        <v>0</v>
      </c>
      <c r="O317" s="83" t="e">
        <f>IF(D317="X",0,IF(E317="X",0,VLOOKUP(E317,'51'!$K$3:$L$16,2,FALSE)))</f>
        <v>#N/A</v>
      </c>
      <c r="P317" s="83" t="e">
        <f t="shared" si="9"/>
        <v>#N/A</v>
      </c>
    </row>
    <row r="318" spans="2:16">
      <c r="B318" s="118"/>
      <c r="N318" s="83">
        <f t="shared" si="8"/>
        <v>0</v>
      </c>
      <c r="O318" s="83" t="e">
        <f>IF(D318="X",0,IF(E318="X",0,VLOOKUP(E318,'51'!$K$3:$L$16,2,FALSE)))</f>
        <v>#N/A</v>
      </c>
      <c r="P318" s="83" t="e">
        <f t="shared" si="9"/>
        <v>#N/A</v>
      </c>
    </row>
    <row r="319" spans="2:16">
      <c r="B319" s="118"/>
      <c r="N319" s="83">
        <f t="shared" si="8"/>
        <v>0</v>
      </c>
      <c r="O319" s="83" t="e">
        <f>IF(D319="X",0,IF(E319="X",0,VLOOKUP(E319,'51'!$K$3:$L$16,2,FALSE)))</f>
        <v>#N/A</v>
      </c>
      <c r="P319" s="83" t="e">
        <f t="shared" si="9"/>
        <v>#N/A</v>
      </c>
    </row>
    <row r="320" spans="2:16">
      <c r="B320" s="118"/>
      <c r="N320" s="83">
        <f t="shared" si="8"/>
        <v>0</v>
      </c>
      <c r="O320" s="83" t="e">
        <f>IF(D320="X",0,IF(E320="X",0,VLOOKUP(E320,'51'!$K$3:$L$16,2,FALSE)))</f>
        <v>#N/A</v>
      </c>
      <c r="P320" s="83" t="e">
        <f t="shared" si="9"/>
        <v>#N/A</v>
      </c>
    </row>
    <row r="321" spans="2:16">
      <c r="B321" s="118"/>
      <c r="N321" s="83">
        <f t="shared" si="8"/>
        <v>0</v>
      </c>
      <c r="O321" s="83" t="e">
        <f>IF(D321="X",0,IF(E321="X",0,VLOOKUP(E321,'51'!$K$3:$L$16,2,FALSE)))</f>
        <v>#N/A</v>
      </c>
      <c r="P321" s="83" t="e">
        <f t="shared" si="9"/>
        <v>#N/A</v>
      </c>
    </row>
    <row r="322" spans="2:16">
      <c r="B322" s="118"/>
      <c r="N322" s="83">
        <f t="shared" si="8"/>
        <v>0</v>
      </c>
      <c r="O322" s="83" t="e">
        <f>IF(D322="X",0,IF(E322="X",0,VLOOKUP(E322,'51'!$K$3:$L$16,2,FALSE)))</f>
        <v>#N/A</v>
      </c>
      <c r="P322" s="83" t="e">
        <f t="shared" si="9"/>
        <v>#N/A</v>
      </c>
    </row>
    <row r="323" spans="2:16">
      <c r="B323" s="118"/>
      <c r="N323" s="83">
        <f t="shared" si="8"/>
        <v>0</v>
      </c>
      <c r="O323" s="83" t="e">
        <f>IF(D323="X",0,IF(E323="X",0,VLOOKUP(E323,'51'!$K$3:$L$16,2,FALSE)))</f>
        <v>#N/A</v>
      </c>
      <c r="P323" s="83" t="e">
        <f t="shared" si="9"/>
        <v>#N/A</v>
      </c>
    </row>
    <row r="324" spans="2:16">
      <c r="B324" s="118"/>
      <c r="N324" s="83">
        <f t="shared" ref="N324:N387" si="10">SUM(F324:M324)</f>
        <v>0</v>
      </c>
      <c r="O324" s="83" t="e">
        <f>IF(D324="X",0,IF(E324="X",0,VLOOKUP(E324,'51'!$K$3:$L$16,2,FALSE)))</f>
        <v>#N/A</v>
      </c>
      <c r="P324" s="83" t="e">
        <f t="shared" ref="P324:P387" si="11">N324*O324</f>
        <v>#N/A</v>
      </c>
    </row>
    <row r="325" spans="2:16">
      <c r="B325" s="118"/>
      <c r="N325" s="83">
        <f t="shared" si="10"/>
        <v>0</v>
      </c>
      <c r="O325" s="83" t="e">
        <f>IF(D325="X",0,IF(E325="X",0,VLOOKUP(E325,'51'!$K$3:$L$16,2,FALSE)))</f>
        <v>#N/A</v>
      </c>
      <c r="P325" s="83" t="e">
        <f t="shared" si="11"/>
        <v>#N/A</v>
      </c>
    </row>
    <row r="326" spans="2:16">
      <c r="B326" s="118"/>
      <c r="N326" s="83">
        <f t="shared" si="10"/>
        <v>0</v>
      </c>
      <c r="O326" s="83" t="e">
        <f>IF(D326="X",0,IF(E326="X",0,VLOOKUP(E326,'51'!$K$3:$L$16,2,FALSE)))</f>
        <v>#N/A</v>
      </c>
      <c r="P326" s="83" t="e">
        <f t="shared" si="11"/>
        <v>#N/A</v>
      </c>
    </row>
    <row r="327" spans="2:16">
      <c r="B327" s="118"/>
      <c r="N327" s="83">
        <f t="shared" si="10"/>
        <v>0</v>
      </c>
      <c r="O327" s="83" t="e">
        <f>IF(D327="X",0,IF(E327="X",0,VLOOKUP(E327,'51'!$K$3:$L$16,2,FALSE)))</f>
        <v>#N/A</v>
      </c>
      <c r="P327" s="83" t="e">
        <f t="shared" si="11"/>
        <v>#N/A</v>
      </c>
    </row>
    <row r="328" spans="2:16">
      <c r="B328" s="118"/>
      <c r="N328" s="83">
        <f t="shared" si="10"/>
        <v>0</v>
      </c>
      <c r="O328" s="83" t="e">
        <f>IF(D328="X",0,IF(E328="X",0,VLOOKUP(E328,'51'!$K$3:$L$16,2,FALSE)))</f>
        <v>#N/A</v>
      </c>
      <c r="P328" s="83" t="e">
        <f t="shared" si="11"/>
        <v>#N/A</v>
      </c>
    </row>
    <row r="329" spans="2:16">
      <c r="B329" s="118"/>
      <c r="N329" s="83">
        <f t="shared" si="10"/>
        <v>0</v>
      </c>
      <c r="O329" s="83" t="e">
        <f>IF(D329="X",0,IF(E329="X",0,VLOOKUP(E329,'51'!$K$3:$L$16,2,FALSE)))</f>
        <v>#N/A</v>
      </c>
      <c r="P329" s="83" t="e">
        <f t="shared" si="11"/>
        <v>#N/A</v>
      </c>
    </row>
    <row r="330" spans="2:16">
      <c r="B330" s="118"/>
      <c r="N330" s="83">
        <f t="shared" si="10"/>
        <v>0</v>
      </c>
      <c r="O330" s="83" t="e">
        <f>IF(D330="X",0,IF(E330="X",0,VLOOKUP(E330,'51'!$K$3:$L$16,2,FALSE)))</f>
        <v>#N/A</v>
      </c>
      <c r="P330" s="83" t="e">
        <f t="shared" si="11"/>
        <v>#N/A</v>
      </c>
    </row>
    <row r="331" spans="2:16">
      <c r="B331" s="118"/>
      <c r="N331" s="83">
        <f t="shared" si="10"/>
        <v>0</v>
      </c>
      <c r="O331" s="83" t="e">
        <f>IF(D331="X",0,IF(E331="X",0,VLOOKUP(E331,'51'!$K$3:$L$16,2,FALSE)))</f>
        <v>#N/A</v>
      </c>
      <c r="P331" s="83" t="e">
        <f t="shared" si="11"/>
        <v>#N/A</v>
      </c>
    </row>
    <row r="332" spans="2:16">
      <c r="B332" s="118"/>
      <c r="N332" s="83">
        <f t="shared" si="10"/>
        <v>0</v>
      </c>
      <c r="O332" s="83" t="e">
        <f>IF(D332="X",0,IF(E332="X",0,VLOOKUP(E332,'51'!$K$3:$L$16,2,FALSE)))</f>
        <v>#N/A</v>
      </c>
      <c r="P332" s="83" t="e">
        <f t="shared" si="11"/>
        <v>#N/A</v>
      </c>
    </row>
    <row r="333" spans="2:16">
      <c r="B333" s="118"/>
      <c r="N333" s="83">
        <f t="shared" si="10"/>
        <v>0</v>
      </c>
      <c r="O333" s="83" t="e">
        <f>IF(D333="X",0,IF(E333="X",0,VLOOKUP(E333,'51'!$K$3:$L$16,2,FALSE)))</f>
        <v>#N/A</v>
      </c>
      <c r="P333" s="83" t="e">
        <f t="shared" si="11"/>
        <v>#N/A</v>
      </c>
    </row>
    <row r="334" spans="2:16">
      <c r="B334" s="118"/>
      <c r="N334" s="83">
        <f t="shared" si="10"/>
        <v>0</v>
      </c>
      <c r="O334" s="83" t="e">
        <f>IF(D334="X",0,IF(E334="X",0,VLOOKUP(E334,'51'!$K$3:$L$16,2,FALSE)))</f>
        <v>#N/A</v>
      </c>
      <c r="P334" s="83" t="e">
        <f t="shared" si="11"/>
        <v>#N/A</v>
      </c>
    </row>
    <row r="335" spans="2:16">
      <c r="B335" s="118"/>
      <c r="N335" s="83">
        <f t="shared" si="10"/>
        <v>0</v>
      </c>
      <c r="O335" s="83" t="e">
        <f>IF(D335="X",0,IF(E335="X",0,VLOOKUP(E335,'51'!$K$3:$L$16,2,FALSE)))</f>
        <v>#N/A</v>
      </c>
      <c r="P335" s="83" t="e">
        <f t="shared" si="11"/>
        <v>#N/A</v>
      </c>
    </row>
    <row r="336" spans="2:16">
      <c r="B336" s="118"/>
      <c r="N336" s="83">
        <f t="shared" si="10"/>
        <v>0</v>
      </c>
      <c r="O336" s="83" t="e">
        <f>IF(D336="X",0,IF(E336="X",0,VLOOKUP(E336,'51'!$K$3:$L$16,2,FALSE)))</f>
        <v>#N/A</v>
      </c>
      <c r="P336" s="83" t="e">
        <f t="shared" si="11"/>
        <v>#N/A</v>
      </c>
    </row>
    <row r="337" spans="2:16">
      <c r="B337" s="118"/>
      <c r="N337" s="83">
        <f t="shared" si="10"/>
        <v>0</v>
      </c>
      <c r="O337" s="83" t="e">
        <f>IF(D337="X",0,IF(E337="X",0,VLOOKUP(E337,'51'!$K$3:$L$16,2,FALSE)))</f>
        <v>#N/A</v>
      </c>
      <c r="P337" s="83" t="e">
        <f t="shared" si="11"/>
        <v>#N/A</v>
      </c>
    </row>
    <row r="338" spans="2:16">
      <c r="B338" s="118"/>
      <c r="N338" s="83">
        <f t="shared" si="10"/>
        <v>0</v>
      </c>
      <c r="O338" s="83" t="e">
        <f>IF(D338="X",0,IF(E338="X",0,VLOOKUP(E338,'51'!$K$3:$L$16,2,FALSE)))</f>
        <v>#N/A</v>
      </c>
      <c r="P338" s="83" t="e">
        <f t="shared" si="11"/>
        <v>#N/A</v>
      </c>
    </row>
    <row r="339" spans="2:16">
      <c r="B339" s="118"/>
      <c r="N339" s="83">
        <f t="shared" si="10"/>
        <v>0</v>
      </c>
      <c r="O339" s="83" t="e">
        <f>IF(D339="X",0,IF(E339="X",0,VLOOKUP(E339,'51'!$K$3:$L$16,2,FALSE)))</f>
        <v>#N/A</v>
      </c>
      <c r="P339" s="83" t="e">
        <f t="shared" si="11"/>
        <v>#N/A</v>
      </c>
    </row>
    <row r="340" spans="2:16">
      <c r="B340" s="118"/>
      <c r="N340" s="83">
        <f t="shared" si="10"/>
        <v>0</v>
      </c>
      <c r="O340" s="83" t="e">
        <f>IF(D340="X",0,IF(E340="X",0,VLOOKUP(E340,'51'!$K$3:$L$16,2,FALSE)))</f>
        <v>#N/A</v>
      </c>
      <c r="P340" s="83" t="e">
        <f t="shared" si="11"/>
        <v>#N/A</v>
      </c>
    </row>
    <row r="341" spans="2:16">
      <c r="B341" s="118"/>
      <c r="N341" s="83">
        <f t="shared" si="10"/>
        <v>0</v>
      </c>
      <c r="O341" s="83" t="e">
        <f>IF(D341="X",0,IF(E341="X",0,VLOOKUP(E341,'51'!$K$3:$L$16,2,FALSE)))</f>
        <v>#N/A</v>
      </c>
      <c r="P341" s="83" t="e">
        <f t="shared" si="11"/>
        <v>#N/A</v>
      </c>
    </row>
    <row r="342" spans="2:16">
      <c r="B342" s="118"/>
      <c r="N342" s="83">
        <f t="shared" si="10"/>
        <v>0</v>
      </c>
      <c r="O342" s="83" t="e">
        <f>IF(D342="X",0,IF(E342="X",0,VLOOKUP(E342,'51'!$K$3:$L$16,2,FALSE)))</f>
        <v>#N/A</v>
      </c>
      <c r="P342" s="83" t="e">
        <f t="shared" si="11"/>
        <v>#N/A</v>
      </c>
    </row>
    <row r="343" spans="2:16">
      <c r="B343" s="118"/>
      <c r="N343" s="83">
        <f t="shared" si="10"/>
        <v>0</v>
      </c>
      <c r="O343" s="83" t="e">
        <f>IF(D343="X",0,IF(E343="X",0,VLOOKUP(E343,'51'!$K$3:$L$16,2,FALSE)))</f>
        <v>#N/A</v>
      </c>
      <c r="P343" s="83" t="e">
        <f t="shared" si="11"/>
        <v>#N/A</v>
      </c>
    </row>
    <row r="344" spans="2:16">
      <c r="B344" s="118"/>
      <c r="N344" s="83">
        <f t="shared" si="10"/>
        <v>0</v>
      </c>
      <c r="O344" s="83" t="e">
        <f>IF(D344="X",0,IF(E344="X",0,VLOOKUP(E344,'51'!$K$3:$L$16,2,FALSE)))</f>
        <v>#N/A</v>
      </c>
      <c r="P344" s="83" t="e">
        <f t="shared" si="11"/>
        <v>#N/A</v>
      </c>
    </row>
    <row r="345" spans="2:16">
      <c r="B345" s="118"/>
      <c r="N345" s="83">
        <f t="shared" si="10"/>
        <v>0</v>
      </c>
      <c r="O345" s="83" t="e">
        <f>IF(D345="X",0,IF(E345="X",0,VLOOKUP(E345,'51'!$K$3:$L$16,2,FALSE)))</f>
        <v>#N/A</v>
      </c>
      <c r="P345" s="83" t="e">
        <f t="shared" si="11"/>
        <v>#N/A</v>
      </c>
    </row>
    <row r="346" spans="2:16">
      <c r="B346" s="118"/>
      <c r="N346" s="83">
        <f t="shared" si="10"/>
        <v>0</v>
      </c>
      <c r="O346" s="83" t="e">
        <f>IF(D346="X",0,IF(E346="X",0,VLOOKUP(E346,'51'!$K$3:$L$16,2,FALSE)))</f>
        <v>#N/A</v>
      </c>
      <c r="P346" s="83" t="e">
        <f t="shared" si="11"/>
        <v>#N/A</v>
      </c>
    </row>
    <row r="347" spans="2:16">
      <c r="B347" s="118"/>
      <c r="N347" s="83">
        <f t="shared" si="10"/>
        <v>0</v>
      </c>
      <c r="O347" s="83" t="e">
        <f>IF(D347="X",0,IF(E347="X",0,VLOOKUP(E347,'51'!$K$3:$L$16,2,FALSE)))</f>
        <v>#N/A</v>
      </c>
      <c r="P347" s="83" t="e">
        <f t="shared" si="11"/>
        <v>#N/A</v>
      </c>
    </row>
    <row r="348" spans="2:16">
      <c r="B348" s="118"/>
      <c r="N348" s="83">
        <f t="shared" si="10"/>
        <v>0</v>
      </c>
      <c r="O348" s="83" t="e">
        <f>IF(D348="X",0,IF(E348="X",0,VLOOKUP(E348,'51'!$K$3:$L$16,2,FALSE)))</f>
        <v>#N/A</v>
      </c>
      <c r="P348" s="83" t="e">
        <f t="shared" si="11"/>
        <v>#N/A</v>
      </c>
    </row>
    <row r="349" spans="2:16">
      <c r="B349" s="118"/>
      <c r="N349" s="83">
        <f t="shared" si="10"/>
        <v>0</v>
      </c>
      <c r="O349" s="83" t="e">
        <f>IF(D349="X",0,IF(E349="X",0,VLOOKUP(E349,'51'!$K$3:$L$16,2,FALSE)))</f>
        <v>#N/A</v>
      </c>
      <c r="P349" s="83" t="e">
        <f t="shared" si="11"/>
        <v>#N/A</v>
      </c>
    </row>
    <row r="350" spans="2:16">
      <c r="B350" s="118"/>
      <c r="N350" s="83">
        <f t="shared" si="10"/>
        <v>0</v>
      </c>
      <c r="O350" s="83" t="e">
        <f>IF(D350="X",0,IF(E350="X",0,VLOOKUP(E350,'51'!$K$3:$L$16,2,FALSE)))</f>
        <v>#N/A</v>
      </c>
      <c r="P350" s="83" t="e">
        <f t="shared" si="11"/>
        <v>#N/A</v>
      </c>
    </row>
    <row r="351" spans="2:16">
      <c r="B351" s="118"/>
      <c r="N351" s="83">
        <f t="shared" si="10"/>
        <v>0</v>
      </c>
      <c r="O351" s="83" t="e">
        <f>IF(D351="X",0,IF(E351="X",0,VLOOKUP(E351,'51'!$K$3:$L$16,2,FALSE)))</f>
        <v>#N/A</v>
      </c>
      <c r="P351" s="83" t="e">
        <f t="shared" si="11"/>
        <v>#N/A</v>
      </c>
    </row>
    <row r="352" spans="2:16">
      <c r="B352" s="118"/>
      <c r="N352" s="83">
        <f t="shared" si="10"/>
        <v>0</v>
      </c>
      <c r="O352" s="83" t="e">
        <f>IF(D352="X",0,IF(E352="X",0,VLOOKUP(E352,'51'!$K$3:$L$16,2,FALSE)))</f>
        <v>#N/A</v>
      </c>
      <c r="P352" s="83" t="e">
        <f t="shared" si="11"/>
        <v>#N/A</v>
      </c>
    </row>
    <row r="353" spans="2:16">
      <c r="B353" s="118"/>
      <c r="N353" s="83">
        <f t="shared" si="10"/>
        <v>0</v>
      </c>
      <c r="O353" s="83" t="e">
        <f>IF(D353="X",0,IF(E353="X",0,VLOOKUP(E353,'51'!$K$3:$L$16,2,FALSE)))</f>
        <v>#N/A</v>
      </c>
      <c r="P353" s="83" t="e">
        <f t="shared" si="11"/>
        <v>#N/A</v>
      </c>
    </row>
    <row r="354" spans="2:16">
      <c r="B354" s="118"/>
      <c r="N354" s="83">
        <f t="shared" si="10"/>
        <v>0</v>
      </c>
      <c r="O354" s="83" t="e">
        <f>IF(D354="X",0,IF(E354="X",0,VLOOKUP(E354,'51'!$K$3:$L$16,2,FALSE)))</f>
        <v>#N/A</v>
      </c>
      <c r="P354" s="83" t="e">
        <f t="shared" si="11"/>
        <v>#N/A</v>
      </c>
    </row>
    <row r="355" spans="2:16">
      <c r="B355" s="118"/>
      <c r="N355" s="83">
        <f t="shared" si="10"/>
        <v>0</v>
      </c>
      <c r="O355" s="83" t="e">
        <f>IF(D355="X",0,IF(E355="X",0,VLOOKUP(E355,'51'!$K$3:$L$16,2,FALSE)))</f>
        <v>#N/A</v>
      </c>
      <c r="P355" s="83" t="e">
        <f t="shared" si="11"/>
        <v>#N/A</v>
      </c>
    </row>
    <row r="356" spans="2:16">
      <c r="B356" s="118"/>
      <c r="N356" s="83">
        <f t="shared" si="10"/>
        <v>0</v>
      </c>
      <c r="O356" s="83" t="e">
        <f>IF(D356="X",0,IF(E356="X",0,VLOOKUP(E356,'51'!$K$3:$L$16,2,FALSE)))</f>
        <v>#N/A</v>
      </c>
      <c r="P356" s="83" t="e">
        <f t="shared" si="11"/>
        <v>#N/A</v>
      </c>
    </row>
    <row r="357" spans="2:16">
      <c r="B357" s="118"/>
      <c r="N357" s="83">
        <f t="shared" si="10"/>
        <v>0</v>
      </c>
      <c r="O357" s="83" t="e">
        <f>IF(D357="X",0,IF(E357="X",0,VLOOKUP(E357,'51'!$K$3:$L$16,2,FALSE)))</f>
        <v>#N/A</v>
      </c>
      <c r="P357" s="83" t="e">
        <f t="shared" si="11"/>
        <v>#N/A</v>
      </c>
    </row>
    <row r="358" spans="2:16">
      <c r="B358" s="118"/>
      <c r="N358" s="83">
        <f t="shared" si="10"/>
        <v>0</v>
      </c>
      <c r="O358" s="83" t="e">
        <f>IF(D358="X",0,IF(E358="X",0,VLOOKUP(E358,'51'!$K$3:$L$16,2,FALSE)))</f>
        <v>#N/A</v>
      </c>
      <c r="P358" s="83" t="e">
        <f t="shared" si="11"/>
        <v>#N/A</v>
      </c>
    </row>
    <row r="359" spans="2:16">
      <c r="B359" s="118"/>
      <c r="N359" s="83">
        <f t="shared" si="10"/>
        <v>0</v>
      </c>
      <c r="O359" s="83" t="e">
        <f>IF(D359="X",0,IF(E359="X",0,VLOOKUP(E359,'51'!$K$3:$L$16,2,FALSE)))</f>
        <v>#N/A</v>
      </c>
      <c r="P359" s="83" t="e">
        <f t="shared" si="11"/>
        <v>#N/A</v>
      </c>
    </row>
    <row r="360" spans="2:16">
      <c r="B360" s="118"/>
      <c r="N360" s="83">
        <f t="shared" si="10"/>
        <v>0</v>
      </c>
      <c r="O360" s="83" t="e">
        <f>IF(D360="X",0,IF(E360="X",0,VLOOKUP(E360,'51'!$K$3:$L$16,2,FALSE)))</f>
        <v>#N/A</v>
      </c>
      <c r="P360" s="83" t="e">
        <f t="shared" si="11"/>
        <v>#N/A</v>
      </c>
    </row>
    <row r="361" spans="2:16">
      <c r="B361" s="118"/>
      <c r="N361" s="83">
        <f t="shared" si="10"/>
        <v>0</v>
      </c>
      <c r="O361" s="83" t="e">
        <f>IF(D361="X",0,IF(E361="X",0,VLOOKUP(E361,'51'!$K$3:$L$16,2,FALSE)))</f>
        <v>#N/A</v>
      </c>
      <c r="P361" s="83" t="e">
        <f t="shared" si="11"/>
        <v>#N/A</v>
      </c>
    </row>
    <row r="362" spans="2:16">
      <c r="B362" s="118"/>
      <c r="N362" s="83">
        <f t="shared" si="10"/>
        <v>0</v>
      </c>
      <c r="O362" s="83" t="e">
        <f>IF(D362="X",0,IF(E362="X",0,VLOOKUP(E362,'51'!$K$3:$L$16,2,FALSE)))</f>
        <v>#N/A</v>
      </c>
      <c r="P362" s="83" t="e">
        <f t="shared" si="11"/>
        <v>#N/A</v>
      </c>
    </row>
    <row r="363" spans="2:16">
      <c r="B363" s="118"/>
      <c r="N363" s="83">
        <f t="shared" si="10"/>
        <v>0</v>
      </c>
      <c r="O363" s="83" t="e">
        <f>IF(D363="X",0,IF(E363="X",0,VLOOKUP(E363,'51'!$K$3:$L$16,2,FALSE)))</f>
        <v>#N/A</v>
      </c>
      <c r="P363" s="83" t="e">
        <f t="shared" si="11"/>
        <v>#N/A</v>
      </c>
    </row>
    <row r="364" spans="2:16">
      <c r="B364" s="118"/>
      <c r="N364" s="83">
        <f t="shared" si="10"/>
        <v>0</v>
      </c>
      <c r="O364" s="83" t="e">
        <f>IF(D364="X",0,IF(E364="X",0,VLOOKUP(E364,'51'!$K$3:$L$16,2,FALSE)))</f>
        <v>#N/A</v>
      </c>
      <c r="P364" s="83" t="e">
        <f t="shared" si="11"/>
        <v>#N/A</v>
      </c>
    </row>
    <row r="365" spans="2:16">
      <c r="B365" s="118"/>
      <c r="N365" s="83">
        <f t="shared" si="10"/>
        <v>0</v>
      </c>
      <c r="O365" s="83" t="e">
        <f>IF(D365="X",0,IF(E365="X",0,VLOOKUP(E365,'51'!$K$3:$L$16,2,FALSE)))</f>
        <v>#N/A</v>
      </c>
      <c r="P365" s="83" t="e">
        <f t="shared" si="11"/>
        <v>#N/A</v>
      </c>
    </row>
    <row r="366" spans="2:16">
      <c r="B366" s="118"/>
      <c r="N366" s="83">
        <f t="shared" si="10"/>
        <v>0</v>
      </c>
      <c r="O366" s="83" t="e">
        <f>IF(D366="X",0,IF(E366="X",0,VLOOKUP(E366,'51'!$K$3:$L$16,2,FALSE)))</f>
        <v>#N/A</v>
      </c>
      <c r="P366" s="83" t="e">
        <f t="shared" si="11"/>
        <v>#N/A</v>
      </c>
    </row>
    <row r="367" spans="2:16">
      <c r="B367" s="118"/>
      <c r="N367" s="83">
        <f t="shared" si="10"/>
        <v>0</v>
      </c>
      <c r="O367" s="83" t="e">
        <f>IF(D367="X",0,IF(E367="X",0,VLOOKUP(E367,'51'!$K$3:$L$16,2,FALSE)))</f>
        <v>#N/A</v>
      </c>
      <c r="P367" s="83" t="e">
        <f t="shared" si="11"/>
        <v>#N/A</v>
      </c>
    </row>
    <row r="368" spans="2:16">
      <c r="B368" s="118"/>
      <c r="N368" s="83">
        <f t="shared" si="10"/>
        <v>0</v>
      </c>
      <c r="O368" s="83" t="e">
        <f>IF(D368="X",0,IF(E368="X",0,VLOOKUP(E368,'51'!$K$3:$L$16,2,FALSE)))</f>
        <v>#N/A</v>
      </c>
      <c r="P368" s="83" t="e">
        <f t="shared" si="11"/>
        <v>#N/A</v>
      </c>
    </row>
    <row r="369" spans="2:16">
      <c r="B369" s="118"/>
      <c r="N369" s="83">
        <f t="shared" si="10"/>
        <v>0</v>
      </c>
      <c r="O369" s="83" t="e">
        <f>IF(D369="X",0,IF(E369="X",0,VLOOKUP(E369,'51'!$K$3:$L$16,2,FALSE)))</f>
        <v>#N/A</v>
      </c>
      <c r="P369" s="83" t="e">
        <f t="shared" si="11"/>
        <v>#N/A</v>
      </c>
    </row>
    <row r="370" spans="2:16">
      <c r="B370" s="118"/>
      <c r="N370" s="83">
        <f t="shared" si="10"/>
        <v>0</v>
      </c>
      <c r="O370" s="83" t="e">
        <f>IF(D370="X",0,IF(E370="X",0,VLOOKUP(E370,'51'!$K$3:$L$16,2,FALSE)))</f>
        <v>#N/A</v>
      </c>
      <c r="P370" s="83" t="e">
        <f t="shared" si="11"/>
        <v>#N/A</v>
      </c>
    </row>
    <row r="371" spans="2:16">
      <c r="B371" s="118"/>
      <c r="N371" s="83">
        <f t="shared" si="10"/>
        <v>0</v>
      </c>
      <c r="O371" s="83" t="e">
        <f>IF(D371="X",0,IF(E371="X",0,VLOOKUP(E371,'51'!$K$3:$L$16,2,FALSE)))</f>
        <v>#N/A</v>
      </c>
      <c r="P371" s="83" t="e">
        <f t="shared" si="11"/>
        <v>#N/A</v>
      </c>
    </row>
    <row r="372" spans="2:16">
      <c r="B372" s="118"/>
      <c r="N372" s="83">
        <f t="shared" si="10"/>
        <v>0</v>
      </c>
      <c r="O372" s="83" t="e">
        <f>IF(D372="X",0,IF(E372="X",0,VLOOKUP(E372,'51'!$K$3:$L$16,2,FALSE)))</f>
        <v>#N/A</v>
      </c>
      <c r="P372" s="83" t="e">
        <f t="shared" si="11"/>
        <v>#N/A</v>
      </c>
    </row>
    <row r="373" spans="2:16">
      <c r="B373" s="118"/>
      <c r="N373" s="83">
        <f t="shared" si="10"/>
        <v>0</v>
      </c>
      <c r="O373" s="83" t="e">
        <f>IF(D373="X",0,IF(E373="X",0,VLOOKUP(E373,'51'!$K$3:$L$16,2,FALSE)))</f>
        <v>#N/A</v>
      </c>
      <c r="P373" s="83" t="e">
        <f t="shared" si="11"/>
        <v>#N/A</v>
      </c>
    </row>
    <row r="374" spans="2:16">
      <c r="B374" s="118"/>
      <c r="N374" s="83">
        <f t="shared" si="10"/>
        <v>0</v>
      </c>
      <c r="O374" s="83" t="e">
        <f>IF(D374="X",0,IF(E374="X",0,VLOOKUP(E374,'51'!$K$3:$L$16,2,FALSE)))</f>
        <v>#N/A</v>
      </c>
      <c r="P374" s="83" t="e">
        <f t="shared" si="11"/>
        <v>#N/A</v>
      </c>
    </row>
    <row r="375" spans="2:16">
      <c r="B375" s="118"/>
      <c r="N375" s="83">
        <f t="shared" si="10"/>
        <v>0</v>
      </c>
      <c r="O375" s="83" t="e">
        <f>IF(D375="X",0,IF(E375="X",0,VLOOKUP(E375,'51'!$K$3:$L$16,2,FALSE)))</f>
        <v>#N/A</v>
      </c>
      <c r="P375" s="83" t="e">
        <f t="shared" si="11"/>
        <v>#N/A</v>
      </c>
    </row>
    <row r="376" spans="2:16">
      <c r="B376" s="118"/>
      <c r="N376" s="83">
        <f t="shared" si="10"/>
        <v>0</v>
      </c>
      <c r="O376" s="83" t="e">
        <f>IF(D376="X",0,IF(E376="X",0,VLOOKUP(E376,'51'!$K$3:$L$16,2,FALSE)))</f>
        <v>#N/A</v>
      </c>
      <c r="P376" s="83" t="e">
        <f t="shared" si="11"/>
        <v>#N/A</v>
      </c>
    </row>
    <row r="377" spans="2:16">
      <c r="B377" s="118"/>
      <c r="N377" s="83">
        <f t="shared" si="10"/>
        <v>0</v>
      </c>
      <c r="O377" s="83" t="e">
        <f>IF(D377="X",0,IF(E377="X",0,VLOOKUP(E377,'51'!$K$3:$L$16,2,FALSE)))</f>
        <v>#N/A</v>
      </c>
      <c r="P377" s="83" t="e">
        <f t="shared" si="11"/>
        <v>#N/A</v>
      </c>
    </row>
    <row r="378" spans="2:16">
      <c r="B378" s="118"/>
      <c r="N378" s="83">
        <f t="shared" si="10"/>
        <v>0</v>
      </c>
      <c r="O378" s="83" t="e">
        <f>IF(D378="X",0,IF(E378="X",0,VLOOKUP(E378,'51'!$K$3:$L$16,2,FALSE)))</f>
        <v>#N/A</v>
      </c>
      <c r="P378" s="83" t="e">
        <f t="shared" si="11"/>
        <v>#N/A</v>
      </c>
    </row>
    <row r="379" spans="2:16">
      <c r="B379" s="118"/>
      <c r="N379" s="83">
        <f t="shared" si="10"/>
        <v>0</v>
      </c>
      <c r="O379" s="83" t="e">
        <f>IF(D379="X",0,IF(E379="X",0,VLOOKUP(E379,'51'!$K$3:$L$16,2,FALSE)))</f>
        <v>#N/A</v>
      </c>
      <c r="P379" s="83" t="e">
        <f t="shared" si="11"/>
        <v>#N/A</v>
      </c>
    </row>
    <row r="380" spans="2:16">
      <c r="B380" s="118"/>
      <c r="N380" s="83">
        <f t="shared" si="10"/>
        <v>0</v>
      </c>
      <c r="O380" s="83" t="e">
        <f>IF(D380="X",0,IF(E380="X",0,VLOOKUP(E380,'51'!$K$3:$L$16,2,FALSE)))</f>
        <v>#N/A</v>
      </c>
      <c r="P380" s="83" t="e">
        <f t="shared" si="11"/>
        <v>#N/A</v>
      </c>
    </row>
    <row r="381" spans="2:16">
      <c r="B381" s="118"/>
      <c r="N381" s="83">
        <f t="shared" si="10"/>
        <v>0</v>
      </c>
      <c r="O381" s="83" t="e">
        <f>IF(D381="X",0,IF(E381="X",0,VLOOKUP(E381,'51'!$K$3:$L$16,2,FALSE)))</f>
        <v>#N/A</v>
      </c>
      <c r="P381" s="83" t="e">
        <f t="shared" si="11"/>
        <v>#N/A</v>
      </c>
    </row>
    <row r="382" spans="2:16">
      <c r="B382" s="118"/>
      <c r="N382" s="83">
        <f t="shared" si="10"/>
        <v>0</v>
      </c>
      <c r="O382" s="83" t="e">
        <f>IF(D382="X",0,IF(E382="X",0,VLOOKUP(E382,'51'!$K$3:$L$16,2,FALSE)))</f>
        <v>#N/A</v>
      </c>
      <c r="P382" s="83" t="e">
        <f t="shared" si="11"/>
        <v>#N/A</v>
      </c>
    </row>
    <row r="383" spans="2:16">
      <c r="B383" s="118"/>
      <c r="N383" s="83">
        <f t="shared" si="10"/>
        <v>0</v>
      </c>
      <c r="O383" s="83" t="e">
        <f>IF(D383="X",0,IF(E383="X",0,VLOOKUP(E383,'51'!$K$3:$L$16,2,FALSE)))</f>
        <v>#N/A</v>
      </c>
      <c r="P383" s="83" t="e">
        <f t="shared" si="11"/>
        <v>#N/A</v>
      </c>
    </row>
    <row r="384" spans="2:16">
      <c r="B384" s="118"/>
      <c r="N384" s="83">
        <f t="shared" si="10"/>
        <v>0</v>
      </c>
      <c r="O384" s="83" t="e">
        <f>IF(D384="X",0,IF(E384="X",0,VLOOKUP(E384,'51'!$K$3:$L$16,2,FALSE)))</f>
        <v>#N/A</v>
      </c>
      <c r="P384" s="83" t="e">
        <f t="shared" si="11"/>
        <v>#N/A</v>
      </c>
    </row>
    <row r="385" spans="2:16">
      <c r="B385" s="118"/>
      <c r="N385" s="83">
        <f t="shared" si="10"/>
        <v>0</v>
      </c>
      <c r="O385" s="83" t="e">
        <f>IF(D385="X",0,IF(E385="X",0,VLOOKUP(E385,'51'!$K$3:$L$16,2,FALSE)))</f>
        <v>#N/A</v>
      </c>
      <c r="P385" s="83" t="e">
        <f t="shared" si="11"/>
        <v>#N/A</v>
      </c>
    </row>
    <row r="386" spans="2:16">
      <c r="B386" s="118"/>
      <c r="N386" s="83">
        <f t="shared" si="10"/>
        <v>0</v>
      </c>
      <c r="O386" s="83" t="e">
        <f>IF(D386="X",0,IF(E386="X",0,VLOOKUP(E386,'51'!$K$3:$L$16,2,FALSE)))</f>
        <v>#N/A</v>
      </c>
      <c r="P386" s="83" t="e">
        <f t="shared" si="11"/>
        <v>#N/A</v>
      </c>
    </row>
    <row r="387" spans="2:16">
      <c r="B387" s="118"/>
      <c r="N387" s="83">
        <f t="shared" si="10"/>
        <v>0</v>
      </c>
      <c r="O387" s="83" t="e">
        <f>IF(D387="X",0,IF(E387="X",0,VLOOKUP(E387,'51'!$K$3:$L$16,2,FALSE)))</f>
        <v>#N/A</v>
      </c>
      <c r="P387" s="83" t="e">
        <f t="shared" si="11"/>
        <v>#N/A</v>
      </c>
    </row>
    <row r="388" spans="2:16">
      <c r="B388" s="118"/>
      <c r="N388" s="83">
        <f t="shared" ref="N388:N451" si="12">SUM(F388:M388)</f>
        <v>0</v>
      </c>
      <c r="O388" s="83" t="e">
        <f>IF(D388="X",0,IF(E388="X",0,VLOOKUP(E388,'51'!$K$3:$L$16,2,FALSE)))</f>
        <v>#N/A</v>
      </c>
      <c r="P388" s="83" t="e">
        <f t="shared" ref="P388:P451" si="13">N388*O388</f>
        <v>#N/A</v>
      </c>
    </row>
    <row r="389" spans="2:16">
      <c r="B389" s="118"/>
      <c r="N389" s="83">
        <f t="shared" si="12"/>
        <v>0</v>
      </c>
      <c r="O389" s="83" t="e">
        <f>IF(D389="X",0,IF(E389="X",0,VLOOKUP(E389,'51'!$K$3:$L$16,2,FALSE)))</f>
        <v>#N/A</v>
      </c>
      <c r="P389" s="83" t="e">
        <f t="shared" si="13"/>
        <v>#N/A</v>
      </c>
    </row>
    <row r="390" spans="2:16">
      <c r="B390" s="118"/>
      <c r="N390" s="83">
        <f t="shared" si="12"/>
        <v>0</v>
      </c>
      <c r="O390" s="83" t="e">
        <f>IF(D390="X",0,IF(E390="X",0,VLOOKUP(E390,'51'!$K$3:$L$16,2,FALSE)))</f>
        <v>#N/A</v>
      </c>
      <c r="P390" s="83" t="e">
        <f t="shared" si="13"/>
        <v>#N/A</v>
      </c>
    </row>
    <row r="391" spans="2:16">
      <c r="B391" s="118"/>
      <c r="N391" s="83">
        <f t="shared" si="12"/>
        <v>0</v>
      </c>
      <c r="O391" s="83" t="e">
        <f>IF(D391="X",0,IF(E391="X",0,VLOOKUP(E391,'51'!$K$3:$L$16,2,FALSE)))</f>
        <v>#N/A</v>
      </c>
      <c r="P391" s="83" t="e">
        <f t="shared" si="13"/>
        <v>#N/A</v>
      </c>
    </row>
    <row r="392" spans="2:16">
      <c r="B392" s="118"/>
      <c r="N392" s="83">
        <f t="shared" si="12"/>
        <v>0</v>
      </c>
      <c r="O392" s="83" t="e">
        <f>IF(D392="X",0,IF(E392="X",0,VLOOKUP(E392,'51'!$K$3:$L$16,2,FALSE)))</f>
        <v>#N/A</v>
      </c>
      <c r="P392" s="83" t="e">
        <f t="shared" si="13"/>
        <v>#N/A</v>
      </c>
    </row>
    <row r="393" spans="2:16">
      <c r="B393" s="118"/>
      <c r="N393" s="83">
        <f t="shared" si="12"/>
        <v>0</v>
      </c>
      <c r="O393" s="83" t="e">
        <f>IF(D393="X",0,IF(E393="X",0,VLOOKUP(E393,'51'!$K$3:$L$16,2,FALSE)))</f>
        <v>#N/A</v>
      </c>
      <c r="P393" s="83" t="e">
        <f t="shared" si="13"/>
        <v>#N/A</v>
      </c>
    </row>
    <row r="394" spans="2:16">
      <c r="B394" s="118"/>
      <c r="N394" s="83">
        <f t="shared" si="12"/>
        <v>0</v>
      </c>
      <c r="O394" s="83" t="e">
        <f>IF(D394="X",0,IF(E394="X",0,VLOOKUP(E394,'51'!$K$3:$L$16,2,FALSE)))</f>
        <v>#N/A</v>
      </c>
      <c r="P394" s="83" t="e">
        <f t="shared" si="13"/>
        <v>#N/A</v>
      </c>
    </row>
    <row r="395" spans="2:16">
      <c r="B395" s="118"/>
      <c r="N395" s="83">
        <f t="shared" si="12"/>
        <v>0</v>
      </c>
      <c r="O395" s="83" t="e">
        <f>IF(D395="X",0,IF(E395="X",0,VLOOKUP(E395,'51'!$K$3:$L$16,2,FALSE)))</f>
        <v>#N/A</v>
      </c>
      <c r="P395" s="83" t="e">
        <f t="shared" si="13"/>
        <v>#N/A</v>
      </c>
    </row>
    <row r="396" spans="2:16">
      <c r="B396" s="118"/>
      <c r="N396" s="83">
        <f t="shared" si="12"/>
        <v>0</v>
      </c>
      <c r="O396" s="83" t="e">
        <f>IF(D396="X",0,IF(E396="X",0,VLOOKUP(E396,'51'!$K$3:$L$16,2,FALSE)))</f>
        <v>#N/A</v>
      </c>
      <c r="P396" s="83" t="e">
        <f t="shared" si="13"/>
        <v>#N/A</v>
      </c>
    </row>
    <row r="397" spans="2:16">
      <c r="B397" s="118"/>
      <c r="N397" s="83">
        <f t="shared" si="12"/>
        <v>0</v>
      </c>
      <c r="O397" s="83" t="e">
        <f>IF(D397="X",0,IF(E397="X",0,VLOOKUP(E397,'51'!$K$3:$L$16,2,FALSE)))</f>
        <v>#N/A</v>
      </c>
      <c r="P397" s="83" t="e">
        <f t="shared" si="13"/>
        <v>#N/A</v>
      </c>
    </row>
    <row r="398" spans="2:16">
      <c r="B398" s="118"/>
      <c r="N398" s="83">
        <f t="shared" si="12"/>
        <v>0</v>
      </c>
      <c r="O398" s="83" t="e">
        <f>IF(D398="X",0,IF(E398="X",0,VLOOKUP(E398,'51'!$K$3:$L$16,2,FALSE)))</f>
        <v>#N/A</v>
      </c>
      <c r="P398" s="83" t="e">
        <f t="shared" si="13"/>
        <v>#N/A</v>
      </c>
    </row>
    <row r="399" spans="2:16">
      <c r="B399" s="118"/>
      <c r="N399" s="83">
        <f t="shared" si="12"/>
        <v>0</v>
      </c>
      <c r="O399" s="83" t="e">
        <f>IF(D399="X",0,IF(E399="X",0,VLOOKUP(E399,'51'!$K$3:$L$16,2,FALSE)))</f>
        <v>#N/A</v>
      </c>
      <c r="P399" s="83" t="e">
        <f t="shared" si="13"/>
        <v>#N/A</v>
      </c>
    </row>
    <row r="400" spans="2:16">
      <c r="B400" s="118"/>
      <c r="N400" s="83">
        <f t="shared" si="12"/>
        <v>0</v>
      </c>
      <c r="O400" s="83" t="e">
        <f>IF(D400="X",0,IF(E400="X",0,VLOOKUP(E400,'51'!$K$3:$L$16,2,FALSE)))</f>
        <v>#N/A</v>
      </c>
      <c r="P400" s="83" t="e">
        <f t="shared" si="13"/>
        <v>#N/A</v>
      </c>
    </row>
    <row r="401" spans="2:16">
      <c r="B401" s="118"/>
      <c r="N401" s="83">
        <f t="shared" si="12"/>
        <v>0</v>
      </c>
      <c r="O401" s="83" t="e">
        <f>IF(D401="X",0,IF(E401="X",0,VLOOKUP(E401,'51'!$K$3:$L$16,2,FALSE)))</f>
        <v>#N/A</v>
      </c>
      <c r="P401" s="83" t="e">
        <f t="shared" si="13"/>
        <v>#N/A</v>
      </c>
    </row>
    <row r="402" spans="2:16">
      <c r="B402" s="118"/>
      <c r="N402" s="83">
        <f t="shared" si="12"/>
        <v>0</v>
      </c>
      <c r="O402" s="83" t="e">
        <f>IF(D402="X",0,IF(E402="X",0,VLOOKUP(E402,'51'!$K$3:$L$16,2,FALSE)))</f>
        <v>#N/A</v>
      </c>
      <c r="P402" s="83" t="e">
        <f t="shared" si="13"/>
        <v>#N/A</v>
      </c>
    </row>
    <row r="403" spans="2:16">
      <c r="B403" s="118"/>
      <c r="N403" s="83">
        <f t="shared" si="12"/>
        <v>0</v>
      </c>
      <c r="O403" s="83" t="e">
        <f>IF(D403="X",0,IF(E403="X",0,VLOOKUP(E403,'51'!$K$3:$L$16,2,FALSE)))</f>
        <v>#N/A</v>
      </c>
      <c r="P403" s="83" t="e">
        <f t="shared" si="13"/>
        <v>#N/A</v>
      </c>
    </row>
    <row r="404" spans="2:16">
      <c r="B404" s="118"/>
      <c r="N404" s="83">
        <f t="shared" si="12"/>
        <v>0</v>
      </c>
      <c r="O404" s="83" t="e">
        <f>IF(D404="X",0,IF(E404="X",0,VLOOKUP(E404,'51'!$K$3:$L$16,2,FALSE)))</f>
        <v>#N/A</v>
      </c>
      <c r="P404" s="83" t="e">
        <f t="shared" si="13"/>
        <v>#N/A</v>
      </c>
    </row>
    <row r="405" spans="2:16">
      <c r="B405" s="118"/>
      <c r="N405" s="83">
        <f t="shared" si="12"/>
        <v>0</v>
      </c>
      <c r="O405" s="83" t="e">
        <f>IF(D405="X",0,IF(E405="X",0,VLOOKUP(E405,'51'!$K$3:$L$16,2,FALSE)))</f>
        <v>#N/A</v>
      </c>
      <c r="P405" s="83" t="e">
        <f t="shared" si="13"/>
        <v>#N/A</v>
      </c>
    </row>
    <row r="406" spans="2:16">
      <c r="B406" s="118"/>
      <c r="N406" s="83">
        <f t="shared" si="12"/>
        <v>0</v>
      </c>
      <c r="O406" s="83" t="e">
        <f>IF(D406="X",0,IF(E406="X",0,VLOOKUP(E406,'51'!$K$3:$L$16,2,FALSE)))</f>
        <v>#N/A</v>
      </c>
      <c r="P406" s="83" t="e">
        <f t="shared" si="13"/>
        <v>#N/A</v>
      </c>
    </row>
    <row r="407" spans="2:16">
      <c r="B407" s="118"/>
      <c r="N407" s="83">
        <f t="shared" si="12"/>
        <v>0</v>
      </c>
      <c r="O407" s="83" t="e">
        <f>IF(D407="X",0,IF(E407="X",0,VLOOKUP(E407,'51'!$K$3:$L$16,2,FALSE)))</f>
        <v>#N/A</v>
      </c>
      <c r="P407" s="83" t="e">
        <f t="shared" si="13"/>
        <v>#N/A</v>
      </c>
    </row>
    <row r="408" spans="2:16">
      <c r="B408" s="118"/>
      <c r="N408" s="83">
        <f t="shared" si="12"/>
        <v>0</v>
      </c>
      <c r="O408" s="83" t="e">
        <f>IF(D408="X",0,IF(E408="X",0,VLOOKUP(E408,'51'!$K$3:$L$16,2,FALSE)))</f>
        <v>#N/A</v>
      </c>
      <c r="P408" s="83" t="e">
        <f t="shared" si="13"/>
        <v>#N/A</v>
      </c>
    </row>
    <row r="409" spans="2:16">
      <c r="B409" s="118"/>
      <c r="N409" s="83">
        <f t="shared" si="12"/>
        <v>0</v>
      </c>
      <c r="O409" s="83" t="e">
        <f>IF(D409="X",0,IF(E409="X",0,VLOOKUP(E409,'51'!$K$3:$L$16,2,FALSE)))</f>
        <v>#N/A</v>
      </c>
      <c r="P409" s="83" t="e">
        <f t="shared" si="13"/>
        <v>#N/A</v>
      </c>
    </row>
    <row r="410" spans="2:16">
      <c r="B410" s="118"/>
      <c r="N410" s="83">
        <f t="shared" si="12"/>
        <v>0</v>
      </c>
      <c r="O410" s="83" t="e">
        <f>IF(D410="X",0,IF(E410="X",0,VLOOKUP(E410,'51'!$K$3:$L$16,2,FALSE)))</f>
        <v>#N/A</v>
      </c>
      <c r="P410" s="83" t="e">
        <f t="shared" si="13"/>
        <v>#N/A</v>
      </c>
    </row>
    <row r="411" spans="2:16">
      <c r="B411" s="118"/>
      <c r="N411" s="83">
        <f t="shared" si="12"/>
        <v>0</v>
      </c>
      <c r="O411" s="83" t="e">
        <f>IF(D411="X",0,IF(E411="X",0,VLOOKUP(E411,'51'!$K$3:$L$16,2,FALSE)))</f>
        <v>#N/A</v>
      </c>
      <c r="P411" s="83" t="e">
        <f t="shared" si="13"/>
        <v>#N/A</v>
      </c>
    </row>
    <row r="412" spans="2:16">
      <c r="B412" s="118"/>
      <c r="N412" s="83">
        <f t="shared" si="12"/>
        <v>0</v>
      </c>
      <c r="O412" s="83" t="e">
        <f>IF(D412="X",0,IF(E412="X",0,VLOOKUP(E412,'51'!$K$3:$L$16,2,FALSE)))</f>
        <v>#N/A</v>
      </c>
      <c r="P412" s="83" t="e">
        <f t="shared" si="13"/>
        <v>#N/A</v>
      </c>
    </row>
    <row r="413" spans="2:16">
      <c r="B413" s="118"/>
      <c r="N413" s="83">
        <f t="shared" si="12"/>
        <v>0</v>
      </c>
      <c r="O413" s="83" t="e">
        <f>IF(D413="X",0,IF(E413="X",0,VLOOKUP(E413,'51'!$K$3:$L$16,2,FALSE)))</f>
        <v>#N/A</v>
      </c>
      <c r="P413" s="83" t="e">
        <f t="shared" si="13"/>
        <v>#N/A</v>
      </c>
    </row>
    <row r="414" spans="2:16">
      <c r="B414" s="118"/>
      <c r="N414" s="83">
        <f t="shared" si="12"/>
        <v>0</v>
      </c>
      <c r="O414" s="83" t="e">
        <f>IF(D414="X",0,IF(E414="X",0,VLOOKUP(E414,'51'!$K$3:$L$16,2,FALSE)))</f>
        <v>#N/A</v>
      </c>
      <c r="P414" s="83" t="e">
        <f t="shared" si="13"/>
        <v>#N/A</v>
      </c>
    </row>
    <row r="415" spans="2:16">
      <c r="B415" s="118"/>
      <c r="N415" s="83">
        <f t="shared" si="12"/>
        <v>0</v>
      </c>
      <c r="O415" s="83" t="e">
        <f>IF(D415="X",0,IF(E415="X",0,VLOOKUP(E415,'51'!$K$3:$L$16,2,FALSE)))</f>
        <v>#N/A</v>
      </c>
      <c r="P415" s="83" t="e">
        <f t="shared" si="13"/>
        <v>#N/A</v>
      </c>
    </row>
    <row r="416" spans="2:16">
      <c r="B416" s="118"/>
      <c r="N416" s="83">
        <f t="shared" si="12"/>
        <v>0</v>
      </c>
      <c r="O416" s="83" t="e">
        <f>IF(D416="X",0,IF(E416="X",0,VLOOKUP(E416,'51'!$K$3:$L$16,2,FALSE)))</f>
        <v>#N/A</v>
      </c>
      <c r="P416" s="83" t="e">
        <f t="shared" si="13"/>
        <v>#N/A</v>
      </c>
    </row>
    <row r="417" spans="2:16">
      <c r="B417" s="118"/>
      <c r="N417" s="83">
        <f t="shared" si="12"/>
        <v>0</v>
      </c>
      <c r="O417" s="83" t="e">
        <f>IF(D417="X",0,IF(E417="X",0,VLOOKUP(E417,'51'!$K$3:$L$16,2,FALSE)))</f>
        <v>#N/A</v>
      </c>
      <c r="P417" s="83" t="e">
        <f t="shared" si="13"/>
        <v>#N/A</v>
      </c>
    </row>
    <row r="418" spans="2:16">
      <c r="B418" s="118"/>
      <c r="N418" s="83">
        <f t="shared" si="12"/>
        <v>0</v>
      </c>
      <c r="O418" s="83" t="e">
        <f>IF(D418="X",0,IF(E418="X",0,VLOOKUP(E418,'51'!$K$3:$L$16,2,FALSE)))</f>
        <v>#N/A</v>
      </c>
      <c r="P418" s="83" t="e">
        <f t="shared" si="13"/>
        <v>#N/A</v>
      </c>
    </row>
    <row r="419" spans="2:16">
      <c r="B419" s="118"/>
      <c r="N419" s="83">
        <f t="shared" si="12"/>
        <v>0</v>
      </c>
      <c r="O419" s="83" t="e">
        <f>IF(D419="X",0,IF(E419="X",0,VLOOKUP(E419,'51'!$K$3:$L$16,2,FALSE)))</f>
        <v>#N/A</v>
      </c>
      <c r="P419" s="83" t="e">
        <f t="shared" si="13"/>
        <v>#N/A</v>
      </c>
    </row>
    <row r="420" spans="2:16">
      <c r="B420" s="118"/>
      <c r="N420" s="83">
        <f t="shared" si="12"/>
        <v>0</v>
      </c>
      <c r="O420" s="83" t="e">
        <f>IF(D420="X",0,IF(E420="X",0,VLOOKUP(E420,'51'!$K$3:$L$16,2,FALSE)))</f>
        <v>#N/A</v>
      </c>
      <c r="P420" s="83" t="e">
        <f t="shared" si="13"/>
        <v>#N/A</v>
      </c>
    </row>
    <row r="421" spans="2:16">
      <c r="B421" s="118"/>
      <c r="N421" s="83">
        <f t="shared" si="12"/>
        <v>0</v>
      </c>
      <c r="O421" s="83" t="e">
        <f>IF(D421="X",0,IF(E421="X",0,VLOOKUP(E421,'51'!$K$3:$L$16,2,FALSE)))</f>
        <v>#N/A</v>
      </c>
      <c r="P421" s="83" t="e">
        <f t="shared" si="13"/>
        <v>#N/A</v>
      </c>
    </row>
    <row r="422" spans="2:16">
      <c r="B422" s="118"/>
      <c r="N422" s="83">
        <f t="shared" si="12"/>
        <v>0</v>
      </c>
      <c r="O422" s="83" t="e">
        <f>IF(D422="X",0,IF(E422="X",0,VLOOKUP(E422,'51'!$K$3:$L$16,2,FALSE)))</f>
        <v>#N/A</v>
      </c>
      <c r="P422" s="83" t="e">
        <f t="shared" si="13"/>
        <v>#N/A</v>
      </c>
    </row>
    <row r="423" spans="2:16">
      <c r="B423" s="118"/>
      <c r="N423" s="83">
        <f t="shared" si="12"/>
        <v>0</v>
      </c>
      <c r="O423" s="83" t="e">
        <f>IF(D423="X",0,IF(E423="X",0,VLOOKUP(E423,'51'!$K$3:$L$16,2,FALSE)))</f>
        <v>#N/A</v>
      </c>
      <c r="P423" s="83" t="e">
        <f t="shared" si="13"/>
        <v>#N/A</v>
      </c>
    </row>
    <row r="424" spans="2:16">
      <c r="B424" s="118"/>
      <c r="N424" s="83">
        <f t="shared" si="12"/>
        <v>0</v>
      </c>
      <c r="O424" s="83" t="e">
        <f>IF(D424="X",0,IF(E424="X",0,VLOOKUP(E424,'51'!$K$3:$L$16,2,FALSE)))</f>
        <v>#N/A</v>
      </c>
      <c r="P424" s="83" t="e">
        <f t="shared" si="13"/>
        <v>#N/A</v>
      </c>
    </row>
    <row r="425" spans="2:16">
      <c r="B425" s="118"/>
      <c r="N425" s="83">
        <f t="shared" si="12"/>
        <v>0</v>
      </c>
      <c r="O425" s="83" t="e">
        <f>IF(D425="X",0,IF(E425="X",0,VLOOKUP(E425,'51'!$K$3:$L$16,2,FALSE)))</f>
        <v>#N/A</v>
      </c>
      <c r="P425" s="83" t="e">
        <f t="shared" si="13"/>
        <v>#N/A</v>
      </c>
    </row>
    <row r="426" spans="2:16">
      <c r="B426" s="118"/>
      <c r="N426" s="83">
        <f t="shared" si="12"/>
        <v>0</v>
      </c>
      <c r="O426" s="83" t="e">
        <f>IF(D426="X",0,IF(E426="X",0,VLOOKUP(E426,'51'!$K$3:$L$16,2,FALSE)))</f>
        <v>#N/A</v>
      </c>
      <c r="P426" s="83" t="e">
        <f t="shared" si="13"/>
        <v>#N/A</v>
      </c>
    </row>
    <row r="427" spans="2:16">
      <c r="B427" s="118"/>
      <c r="N427" s="83">
        <f t="shared" si="12"/>
        <v>0</v>
      </c>
      <c r="O427" s="83" t="e">
        <f>IF(D427="X",0,IF(E427="X",0,VLOOKUP(E427,'51'!$K$3:$L$16,2,FALSE)))</f>
        <v>#N/A</v>
      </c>
      <c r="P427" s="83" t="e">
        <f t="shared" si="13"/>
        <v>#N/A</v>
      </c>
    </row>
    <row r="428" spans="2:16">
      <c r="B428" s="118"/>
      <c r="N428" s="83">
        <f t="shared" si="12"/>
        <v>0</v>
      </c>
      <c r="O428" s="83" t="e">
        <f>IF(D428="X",0,IF(E428="X",0,VLOOKUP(E428,'51'!$K$3:$L$16,2,FALSE)))</f>
        <v>#N/A</v>
      </c>
      <c r="P428" s="83" t="e">
        <f t="shared" si="13"/>
        <v>#N/A</v>
      </c>
    </row>
    <row r="429" spans="2:16">
      <c r="B429" s="118"/>
      <c r="N429" s="83">
        <f t="shared" si="12"/>
        <v>0</v>
      </c>
      <c r="O429" s="83" t="e">
        <f>IF(D429="X",0,IF(E429="X",0,VLOOKUP(E429,'51'!$K$3:$L$16,2,FALSE)))</f>
        <v>#N/A</v>
      </c>
      <c r="P429" s="83" t="e">
        <f t="shared" si="13"/>
        <v>#N/A</v>
      </c>
    </row>
    <row r="430" spans="2:16">
      <c r="B430" s="118"/>
      <c r="N430" s="83">
        <f t="shared" si="12"/>
        <v>0</v>
      </c>
      <c r="O430" s="83" t="e">
        <f>IF(D430="X",0,IF(E430="X",0,VLOOKUP(E430,'51'!$K$3:$L$16,2,FALSE)))</f>
        <v>#N/A</v>
      </c>
      <c r="P430" s="83" t="e">
        <f t="shared" si="13"/>
        <v>#N/A</v>
      </c>
    </row>
    <row r="431" spans="2:16">
      <c r="B431" s="118"/>
      <c r="N431" s="83">
        <f t="shared" si="12"/>
        <v>0</v>
      </c>
      <c r="O431" s="83" t="e">
        <f>IF(D431="X",0,IF(E431="X",0,VLOOKUP(E431,'51'!$K$3:$L$16,2,FALSE)))</f>
        <v>#N/A</v>
      </c>
      <c r="P431" s="83" t="e">
        <f t="shared" si="13"/>
        <v>#N/A</v>
      </c>
    </row>
    <row r="432" spans="2:16">
      <c r="B432" s="118"/>
      <c r="N432" s="83">
        <f t="shared" si="12"/>
        <v>0</v>
      </c>
      <c r="O432" s="83" t="e">
        <f>IF(D432="X",0,IF(E432="X",0,VLOOKUP(E432,'51'!$K$3:$L$16,2,FALSE)))</f>
        <v>#N/A</v>
      </c>
      <c r="P432" s="83" t="e">
        <f t="shared" si="13"/>
        <v>#N/A</v>
      </c>
    </row>
    <row r="433" spans="2:16">
      <c r="B433" s="118"/>
      <c r="N433" s="83">
        <f t="shared" si="12"/>
        <v>0</v>
      </c>
      <c r="O433" s="83" t="e">
        <f>IF(D433="X",0,IF(E433="X",0,VLOOKUP(E433,'51'!$K$3:$L$16,2,FALSE)))</f>
        <v>#N/A</v>
      </c>
      <c r="P433" s="83" t="e">
        <f t="shared" si="13"/>
        <v>#N/A</v>
      </c>
    </row>
    <row r="434" spans="2:16">
      <c r="B434" s="118"/>
      <c r="N434" s="83">
        <f t="shared" si="12"/>
        <v>0</v>
      </c>
      <c r="O434" s="83" t="e">
        <f>IF(D434="X",0,IF(E434="X",0,VLOOKUP(E434,'51'!$K$3:$L$16,2,FALSE)))</f>
        <v>#N/A</v>
      </c>
      <c r="P434" s="83" t="e">
        <f t="shared" si="13"/>
        <v>#N/A</v>
      </c>
    </row>
    <row r="435" spans="2:16">
      <c r="B435" s="118"/>
      <c r="N435" s="83">
        <f t="shared" si="12"/>
        <v>0</v>
      </c>
      <c r="O435" s="83" t="e">
        <f>IF(D435="X",0,IF(E435="X",0,VLOOKUP(E435,'51'!$K$3:$L$16,2,FALSE)))</f>
        <v>#N/A</v>
      </c>
      <c r="P435" s="83" t="e">
        <f t="shared" si="13"/>
        <v>#N/A</v>
      </c>
    </row>
    <row r="436" spans="2:16">
      <c r="B436" s="118"/>
      <c r="N436" s="83">
        <f t="shared" si="12"/>
        <v>0</v>
      </c>
      <c r="O436" s="83" t="e">
        <f>IF(D436="X",0,IF(E436="X",0,VLOOKUP(E436,'51'!$K$3:$L$16,2,FALSE)))</f>
        <v>#N/A</v>
      </c>
      <c r="P436" s="83" t="e">
        <f t="shared" si="13"/>
        <v>#N/A</v>
      </c>
    </row>
    <row r="437" spans="2:16">
      <c r="B437" s="118"/>
      <c r="N437" s="83">
        <f t="shared" si="12"/>
        <v>0</v>
      </c>
      <c r="O437" s="83" t="e">
        <f>IF(D437="X",0,IF(E437="X",0,VLOOKUP(E437,'51'!$K$3:$L$16,2,FALSE)))</f>
        <v>#N/A</v>
      </c>
      <c r="P437" s="83" t="e">
        <f t="shared" si="13"/>
        <v>#N/A</v>
      </c>
    </row>
    <row r="438" spans="2:16">
      <c r="B438" s="118"/>
      <c r="N438" s="83">
        <f t="shared" si="12"/>
        <v>0</v>
      </c>
      <c r="O438" s="83" t="e">
        <f>IF(D438="X",0,IF(E438="X",0,VLOOKUP(E438,'51'!$K$3:$L$16,2,FALSE)))</f>
        <v>#N/A</v>
      </c>
      <c r="P438" s="83" t="e">
        <f t="shared" si="13"/>
        <v>#N/A</v>
      </c>
    </row>
    <row r="439" spans="2:16">
      <c r="B439" s="118"/>
      <c r="N439" s="83">
        <f t="shared" si="12"/>
        <v>0</v>
      </c>
      <c r="O439" s="83" t="e">
        <f>IF(D439="X",0,IF(E439="X",0,VLOOKUP(E439,'51'!$K$3:$L$16,2,FALSE)))</f>
        <v>#N/A</v>
      </c>
      <c r="P439" s="83" t="e">
        <f t="shared" si="13"/>
        <v>#N/A</v>
      </c>
    </row>
    <row r="440" spans="2:16">
      <c r="B440" s="118"/>
      <c r="N440" s="83">
        <f t="shared" si="12"/>
        <v>0</v>
      </c>
      <c r="O440" s="83" t="e">
        <f>IF(D440="X",0,IF(E440="X",0,VLOOKUP(E440,'51'!$K$3:$L$16,2,FALSE)))</f>
        <v>#N/A</v>
      </c>
      <c r="P440" s="83" t="e">
        <f t="shared" si="13"/>
        <v>#N/A</v>
      </c>
    </row>
    <row r="441" spans="2:16">
      <c r="B441" s="118"/>
      <c r="N441" s="83">
        <f t="shared" si="12"/>
        <v>0</v>
      </c>
      <c r="O441" s="83" t="e">
        <f>IF(D441="X",0,IF(E441="X",0,VLOOKUP(E441,'51'!$K$3:$L$16,2,FALSE)))</f>
        <v>#N/A</v>
      </c>
      <c r="P441" s="83" t="e">
        <f t="shared" si="13"/>
        <v>#N/A</v>
      </c>
    </row>
    <row r="442" spans="2:16">
      <c r="B442" s="118"/>
      <c r="N442" s="83">
        <f t="shared" si="12"/>
        <v>0</v>
      </c>
      <c r="O442" s="83" t="e">
        <f>IF(D442="X",0,IF(E442="X",0,VLOOKUP(E442,'51'!$K$3:$L$16,2,FALSE)))</f>
        <v>#N/A</v>
      </c>
      <c r="P442" s="83" t="e">
        <f t="shared" si="13"/>
        <v>#N/A</v>
      </c>
    </row>
    <row r="443" spans="2:16">
      <c r="B443" s="118"/>
      <c r="N443" s="83">
        <f t="shared" si="12"/>
        <v>0</v>
      </c>
      <c r="O443" s="83" t="e">
        <f>IF(D443="X",0,IF(E443="X",0,VLOOKUP(E443,'51'!$K$3:$L$16,2,FALSE)))</f>
        <v>#N/A</v>
      </c>
      <c r="P443" s="83" t="e">
        <f t="shared" si="13"/>
        <v>#N/A</v>
      </c>
    </row>
    <row r="444" spans="2:16">
      <c r="B444" s="118"/>
      <c r="N444" s="83">
        <f t="shared" si="12"/>
        <v>0</v>
      </c>
      <c r="O444" s="83" t="e">
        <f>IF(D444="X",0,IF(E444="X",0,VLOOKUP(E444,'51'!$K$3:$L$16,2,FALSE)))</f>
        <v>#N/A</v>
      </c>
      <c r="P444" s="83" t="e">
        <f t="shared" si="13"/>
        <v>#N/A</v>
      </c>
    </row>
    <row r="445" spans="2:16">
      <c r="B445" s="118"/>
      <c r="N445" s="83">
        <f t="shared" si="12"/>
        <v>0</v>
      </c>
      <c r="O445" s="83" t="e">
        <f>IF(D445="X",0,IF(E445="X",0,VLOOKUP(E445,'51'!$K$3:$L$16,2,FALSE)))</f>
        <v>#N/A</v>
      </c>
      <c r="P445" s="83" t="e">
        <f t="shared" si="13"/>
        <v>#N/A</v>
      </c>
    </row>
    <row r="446" spans="2:16">
      <c r="B446" s="118"/>
      <c r="N446" s="83">
        <f t="shared" si="12"/>
        <v>0</v>
      </c>
      <c r="O446" s="83" t="e">
        <f>IF(D446="X",0,IF(E446="X",0,VLOOKUP(E446,'51'!$K$3:$L$16,2,FALSE)))</f>
        <v>#N/A</v>
      </c>
      <c r="P446" s="83" t="e">
        <f t="shared" si="13"/>
        <v>#N/A</v>
      </c>
    </row>
    <row r="447" spans="2:16">
      <c r="B447" s="118"/>
      <c r="N447" s="83">
        <f t="shared" si="12"/>
        <v>0</v>
      </c>
      <c r="O447" s="83" t="e">
        <f>IF(D447="X",0,IF(E447="X",0,VLOOKUP(E447,'51'!$K$3:$L$16,2,FALSE)))</f>
        <v>#N/A</v>
      </c>
      <c r="P447" s="83" t="e">
        <f t="shared" si="13"/>
        <v>#N/A</v>
      </c>
    </row>
    <row r="448" spans="2:16">
      <c r="B448" s="118"/>
      <c r="N448" s="83">
        <f t="shared" si="12"/>
        <v>0</v>
      </c>
      <c r="O448" s="83" t="e">
        <f>IF(D448="X",0,IF(E448="X",0,VLOOKUP(E448,'51'!$K$3:$L$16,2,FALSE)))</f>
        <v>#N/A</v>
      </c>
      <c r="P448" s="83" t="e">
        <f t="shared" si="13"/>
        <v>#N/A</v>
      </c>
    </row>
    <row r="449" spans="2:16">
      <c r="B449" s="118"/>
      <c r="N449" s="83">
        <f t="shared" si="12"/>
        <v>0</v>
      </c>
      <c r="O449" s="83" t="e">
        <f>IF(D449="X",0,IF(E449="X",0,VLOOKUP(E449,'51'!$K$3:$L$16,2,FALSE)))</f>
        <v>#N/A</v>
      </c>
      <c r="P449" s="83" t="e">
        <f t="shared" si="13"/>
        <v>#N/A</v>
      </c>
    </row>
    <row r="450" spans="2:16">
      <c r="B450" s="118"/>
      <c r="N450" s="83">
        <f t="shared" si="12"/>
        <v>0</v>
      </c>
      <c r="O450" s="83" t="e">
        <f>IF(D450="X",0,IF(E450="X",0,VLOOKUP(E450,'51'!$K$3:$L$16,2,FALSE)))</f>
        <v>#N/A</v>
      </c>
      <c r="P450" s="83" t="e">
        <f t="shared" si="13"/>
        <v>#N/A</v>
      </c>
    </row>
    <row r="451" spans="2:16">
      <c r="B451" s="118"/>
      <c r="N451" s="83">
        <f t="shared" si="12"/>
        <v>0</v>
      </c>
      <c r="O451" s="83" t="e">
        <f>IF(D451="X",0,IF(E451="X",0,VLOOKUP(E451,'51'!$K$3:$L$16,2,FALSE)))</f>
        <v>#N/A</v>
      </c>
      <c r="P451" s="83" t="e">
        <f t="shared" si="13"/>
        <v>#N/A</v>
      </c>
    </row>
    <row r="452" spans="2:16">
      <c r="B452" s="118"/>
      <c r="N452" s="83">
        <f t="shared" ref="N452:N494" si="14">SUM(F452:M452)</f>
        <v>0</v>
      </c>
      <c r="O452" s="83" t="e">
        <f>IF(D452="X",0,IF(E452="X",0,VLOOKUP(E452,'51'!$K$3:$L$16,2,FALSE)))</f>
        <v>#N/A</v>
      </c>
      <c r="P452" s="83" t="e">
        <f t="shared" ref="P452:P494" si="15">N452*O452</f>
        <v>#N/A</v>
      </c>
    </row>
    <row r="453" spans="2:16">
      <c r="B453" s="118"/>
      <c r="N453" s="83">
        <f t="shared" si="14"/>
        <v>0</v>
      </c>
      <c r="O453" s="83" t="e">
        <f>IF(D453="X",0,IF(E453="X",0,VLOOKUP(E453,'51'!$K$3:$L$16,2,FALSE)))</f>
        <v>#N/A</v>
      </c>
      <c r="P453" s="83" t="e">
        <f t="shared" si="15"/>
        <v>#N/A</v>
      </c>
    </row>
    <row r="454" spans="2:16">
      <c r="B454" s="118"/>
      <c r="N454" s="83">
        <f t="shared" si="14"/>
        <v>0</v>
      </c>
      <c r="O454" s="83" t="e">
        <f>IF(D454="X",0,IF(E454="X",0,VLOOKUP(E454,'51'!$K$3:$L$16,2,FALSE)))</f>
        <v>#N/A</v>
      </c>
      <c r="P454" s="83" t="e">
        <f t="shared" si="15"/>
        <v>#N/A</v>
      </c>
    </row>
    <row r="455" spans="2:16">
      <c r="B455" s="118"/>
      <c r="N455" s="83">
        <f t="shared" si="14"/>
        <v>0</v>
      </c>
      <c r="O455" s="83" t="e">
        <f>IF(D455="X",0,IF(E455="X",0,VLOOKUP(E455,'51'!$K$3:$L$16,2,FALSE)))</f>
        <v>#N/A</v>
      </c>
      <c r="P455" s="83" t="e">
        <f t="shared" si="15"/>
        <v>#N/A</v>
      </c>
    </row>
    <row r="456" spans="2:16">
      <c r="B456" s="118"/>
      <c r="N456" s="83">
        <f t="shared" si="14"/>
        <v>0</v>
      </c>
      <c r="O456" s="83" t="e">
        <f>IF(D456="X",0,IF(E456="X",0,VLOOKUP(E456,'51'!$K$3:$L$16,2,FALSE)))</f>
        <v>#N/A</v>
      </c>
      <c r="P456" s="83" t="e">
        <f t="shared" si="15"/>
        <v>#N/A</v>
      </c>
    </row>
    <row r="457" spans="2:16">
      <c r="B457" s="118"/>
      <c r="N457" s="83">
        <f t="shared" si="14"/>
        <v>0</v>
      </c>
      <c r="O457" s="83" t="e">
        <f>IF(D457="X",0,IF(E457="X",0,VLOOKUP(E457,'51'!$K$3:$L$16,2,FALSE)))</f>
        <v>#N/A</v>
      </c>
      <c r="P457" s="83" t="e">
        <f t="shared" si="15"/>
        <v>#N/A</v>
      </c>
    </row>
    <row r="458" spans="2:16">
      <c r="B458" s="118"/>
      <c r="N458" s="83">
        <f t="shared" si="14"/>
        <v>0</v>
      </c>
      <c r="O458" s="83" t="e">
        <f>IF(D458="X",0,IF(E458="X",0,VLOOKUP(E458,'51'!$K$3:$L$16,2,FALSE)))</f>
        <v>#N/A</v>
      </c>
      <c r="P458" s="83" t="e">
        <f t="shared" si="15"/>
        <v>#N/A</v>
      </c>
    </row>
    <row r="459" spans="2:16">
      <c r="B459" s="118"/>
      <c r="N459" s="83">
        <f t="shared" si="14"/>
        <v>0</v>
      </c>
      <c r="O459" s="83" t="e">
        <f>IF(D459="X",0,IF(E459="X",0,VLOOKUP(E459,'51'!$K$3:$L$16,2,FALSE)))</f>
        <v>#N/A</v>
      </c>
      <c r="P459" s="83" t="e">
        <f t="shared" si="15"/>
        <v>#N/A</v>
      </c>
    </row>
    <row r="460" spans="2:16">
      <c r="B460" s="118"/>
      <c r="N460" s="83">
        <f t="shared" si="14"/>
        <v>0</v>
      </c>
      <c r="O460" s="83" t="e">
        <f>IF(D460="X",0,IF(E460="X",0,VLOOKUP(E460,'51'!$K$3:$L$16,2,FALSE)))</f>
        <v>#N/A</v>
      </c>
      <c r="P460" s="83" t="e">
        <f t="shared" si="15"/>
        <v>#N/A</v>
      </c>
    </row>
    <row r="461" spans="2:16">
      <c r="B461" s="118"/>
      <c r="N461" s="83">
        <f t="shared" si="14"/>
        <v>0</v>
      </c>
      <c r="O461" s="83" t="e">
        <f>IF(D461="X",0,IF(E461="X",0,VLOOKUP(E461,'51'!$K$3:$L$16,2,FALSE)))</f>
        <v>#N/A</v>
      </c>
      <c r="P461" s="83" t="e">
        <f t="shared" si="15"/>
        <v>#N/A</v>
      </c>
    </row>
    <row r="462" spans="2:16">
      <c r="B462" s="118"/>
      <c r="N462" s="83">
        <f t="shared" si="14"/>
        <v>0</v>
      </c>
      <c r="O462" s="83" t="e">
        <f>IF(D462="X",0,IF(E462="X",0,VLOOKUP(E462,'51'!$K$3:$L$16,2,FALSE)))</f>
        <v>#N/A</v>
      </c>
      <c r="P462" s="83" t="e">
        <f t="shared" si="15"/>
        <v>#N/A</v>
      </c>
    </row>
    <row r="463" spans="2:16">
      <c r="B463" s="118"/>
      <c r="N463" s="83">
        <f t="shared" si="14"/>
        <v>0</v>
      </c>
      <c r="O463" s="83" t="e">
        <f>IF(D463="X",0,IF(E463="X",0,VLOOKUP(E463,'51'!$K$3:$L$16,2,FALSE)))</f>
        <v>#N/A</v>
      </c>
      <c r="P463" s="83" t="e">
        <f t="shared" si="15"/>
        <v>#N/A</v>
      </c>
    </row>
    <row r="464" spans="2:16">
      <c r="B464" s="118"/>
      <c r="N464" s="83">
        <f t="shared" si="14"/>
        <v>0</v>
      </c>
      <c r="O464" s="83" t="e">
        <f>IF(D464="X",0,IF(E464="X",0,VLOOKUP(E464,'51'!$K$3:$L$16,2,FALSE)))</f>
        <v>#N/A</v>
      </c>
      <c r="P464" s="83" t="e">
        <f t="shared" si="15"/>
        <v>#N/A</v>
      </c>
    </row>
    <row r="465" spans="2:16">
      <c r="B465" s="118"/>
      <c r="N465" s="83">
        <f t="shared" si="14"/>
        <v>0</v>
      </c>
      <c r="O465" s="83" t="e">
        <f>IF(D465="X",0,IF(E465="X",0,VLOOKUP(E465,'51'!$K$3:$L$16,2,FALSE)))</f>
        <v>#N/A</v>
      </c>
      <c r="P465" s="83" t="e">
        <f t="shared" si="15"/>
        <v>#N/A</v>
      </c>
    </row>
    <row r="466" spans="2:16">
      <c r="B466" s="118"/>
      <c r="N466" s="83">
        <f t="shared" si="14"/>
        <v>0</v>
      </c>
      <c r="O466" s="83" t="e">
        <f>IF(D466="X",0,IF(E466="X",0,VLOOKUP(E466,'51'!$K$3:$L$16,2,FALSE)))</f>
        <v>#N/A</v>
      </c>
      <c r="P466" s="83" t="e">
        <f t="shared" si="15"/>
        <v>#N/A</v>
      </c>
    </row>
    <row r="467" spans="2:16">
      <c r="B467" s="118"/>
      <c r="N467" s="83">
        <f t="shared" si="14"/>
        <v>0</v>
      </c>
      <c r="O467" s="83" t="e">
        <f>IF(D467="X",0,IF(E467="X",0,VLOOKUP(E467,'51'!$K$3:$L$16,2,FALSE)))</f>
        <v>#N/A</v>
      </c>
      <c r="P467" s="83" t="e">
        <f t="shared" si="15"/>
        <v>#N/A</v>
      </c>
    </row>
    <row r="468" spans="2:16">
      <c r="B468" s="118"/>
      <c r="N468" s="83">
        <f t="shared" si="14"/>
        <v>0</v>
      </c>
      <c r="O468" s="83" t="e">
        <f>IF(D468="X",0,IF(E468="X",0,VLOOKUP(E468,'51'!$K$3:$L$16,2,FALSE)))</f>
        <v>#N/A</v>
      </c>
      <c r="P468" s="83" t="e">
        <f t="shared" si="15"/>
        <v>#N/A</v>
      </c>
    </row>
    <row r="469" spans="2:16">
      <c r="B469" s="118"/>
      <c r="N469" s="83">
        <f t="shared" si="14"/>
        <v>0</v>
      </c>
      <c r="O469" s="83" t="e">
        <f>IF(D469="X",0,IF(E469="X",0,VLOOKUP(E469,'51'!$K$3:$L$16,2,FALSE)))</f>
        <v>#N/A</v>
      </c>
      <c r="P469" s="83" t="e">
        <f t="shared" si="15"/>
        <v>#N/A</v>
      </c>
    </row>
    <row r="470" spans="2:16">
      <c r="B470" s="118"/>
      <c r="N470" s="83">
        <f t="shared" si="14"/>
        <v>0</v>
      </c>
      <c r="O470" s="83" t="e">
        <f>IF(D470="X",0,IF(E470="X",0,VLOOKUP(E470,'51'!$K$3:$L$16,2,FALSE)))</f>
        <v>#N/A</v>
      </c>
      <c r="P470" s="83" t="e">
        <f t="shared" si="15"/>
        <v>#N/A</v>
      </c>
    </row>
    <row r="471" spans="2:16">
      <c r="B471" s="118"/>
      <c r="N471" s="83">
        <f t="shared" si="14"/>
        <v>0</v>
      </c>
      <c r="O471" s="83" t="e">
        <f>IF(D471="X",0,IF(E471="X",0,VLOOKUP(E471,'51'!$K$3:$L$16,2,FALSE)))</f>
        <v>#N/A</v>
      </c>
      <c r="P471" s="83" t="e">
        <f t="shared" si="15"/>
        <v>#N/A</v>
      </c>
    </row>
    <row r="472" spans="2:16">
      <c r="B472" s="118"/>
      <c r="N472" s="83">
        <f t="shared" si="14"/>
        <v>0</v>
      </c>
      <c r="O472" s="83" t="e">
        <f>IF(D472="X",0,IF(E472="X",0,VLOOKUP(E472,'51'!$K$3:$L$16,2,FALSE)))</f>
        <v>#N/A</v>
      </c>
      <c r="P472" s="83" t="e">
        <f t="shared" si="15"/>
        <v>#N/A</v>
      </c>
    </row>
    <row r="473" spans="2:16">
      <c r="B473" s="118"/>
      <c r="N473" s="83">
        <f t="shared" si="14"/>
        <v>0</v>
      </c>
      <c r="O473" s="83" t="e">
        <f>IF(D473="X",0,IF(E473="X",0,VLOOKUP(E473,'51'!$K$3:$L$16,2,FALSE)))</f>
        <v>#N/A</v>
      </c>
      <c r="P473" s="83" t="e">
        <f t="shared" si="15"/>
        <v>#N/A</v>
      </c>
    </row>
    <row r="474" spans="2:16">
      <c r="B474" s="118"/>
      <c r="N474" s="83">
        <f t="shared" si="14"/>
        <v>0</v>
      </c>
      <c r="O474" s="83" t="e">
        <f>IF(D474="X",0,IF(E474="X",0,VLOOKUP(E474,'51'!$K$3:$L$16,2,FALSE)))</f>
        <v>#N/A</v>
      </c>
      <c r="P474" s="83" t="e">
        <f t="shared" si="15"/>
        <v>#N/A</v>
      </c>
    </row>
    <row r="475" spans="2:16">
      <c r="B475" s="118"/>
      <c r="N475" s="83">
        <f t="shared" si="14"/>
        <v>0</v>
      </c>
      <c r="O475" s="83" t="e">
        <f>IF(D475="X",0,IF(E475="X",0,VLOOKUP(E475,'51'!$K$3:$L$16,2,FALSE)))</f>
        <v>#N/A</v>
      </c>
      <c r="P475" s="83" t="e">
        <f t="shared" si="15"/>
        <v>#N/A</v>
      </c>
    </row>
    <row r="476" spans="2:16">
      <c r="B476" s="118"/>
      <c r="N476" s="83">
        <f t="shared" si="14"/>
        <v>0</v>
      </c>
      <c r="O476" s="83" t="e">
        <f>IF(D476="X",0,IF(E476="X",0,VLOOKUP(E476,'51'!$K$3:$L$16,2,FALSE)))</f>
        <v>#N/A</v>
      </c>
      <c r="P476" s="83" t="e">
        <f t="shared" si="15"/>
        <v>#N/A</v>
      </c>
    </row>
    <row r="477" spans="2:16">
      <c r="B477" s="118"/>
      <c r="N477" s="83">
        <f t="shared" si="14"/>
        <v>0</v>
      </c>
      <c r="O477" s="83" t="e">
        <f>IF(D477="X",0,IF(E477="X",0,VLOOKUP(E477,'51'!$K$3:$L$16,2,FALSE)))</f>
        <v>#N/A</v>
      </c>
      <c r="P477" s="83" t="e">
        <f t="shared" si="15"/>
        <v>#N/A</v>
      </c>
    </row>
    <row r="478" spans="2:16">
      <c r="B478" s="118"/>
      <c r="N478" s="83">
        <f t="shared" si="14"/>
        <v>0</v>
      </c>
      <c r="O478" s="83" t="e">
        <f>IF(D478="X",0,IF(E478="X",0,VLOOKUP(E478,'51'!$K$3:$L$16,2,FALSE)))</f>
        <v>#N/A</v>
      </c>
      <c r="P478" s="83" t="e">
        <f t="shared" si="15"/>
        <v>#N/A</v>
      </c>
    </row>
    <row r="479" spans="2:16">
      <c r="B479" s="118"/>
      <c r="N479" s="83">
        <f t="shared" si="14"/>
        <v>0</v>
      </c>
      <c r="O479" s="83" t="e">
        <f>IF(D479="X",0,IF(E479="X",0,VLOOKUP(E479,'51'!$K$3:$L$16,2,FALSE)))</f>
        <v>#N/A</v>
      </c>
      <c r="P479" s="83" t="e">
        <f t="shared" si="15"/>
        <v>#N/A</v>
      </c>
    </row>
    <row r="480" spans="2:16">
      <c r="B480" s="118"/>
      <c r="N480" s="83">
        <f t="shared" si="14"/>
        <v>0</v>
      </c>
      <c r="O480" s="83" t="e">
        <f>IF(D480="X",0,IF(E480="X",0,VLOOKUP(E480,'51'!$K$3:$L$16,2,FALSE)))</f>
        <v>#N/A</v>
      </c>
      <c r="P480" s="83" t="e">
        <f t="shared" si="15"/>
        <v>#N/A</v>
      </c>
    </row>
    <row r="481" spans="2:23">
      <c r="B481" s="118"/>
      <c r="N481" s="83">
        <f t="shared" si="14"/>
        <v>0</v>
      </c>
      <c r="O481" s="83" t="e">
        <f>IF(D481="X",0,IF(E481="X",0,VLOOKUP(E481,'51'!$K$3:$L$16,2,FALSE)))</f>
        <v>#N/A</v>
      </c>
      <c r="P481" s="83" t="e">
        <f t="shared" si="15"/>
        <v>#N/A</v>
      </c>
    </row>
    <row r="482" spans="2:23">
      <c r="B482" s="118"/>
      <c r="N482" s="83">
        <f t="shared" si="14"/>
        <v>0</v>
      </c>
      <c r="O482" s="83" t="e">
        <f>IF(D482="X",0,IF(E482="X",0,VLOOKUP(E482,'51'!$K$3:$L$16,2,FALSE)))</f>
        <v>#N/A</v>
      </c>
      <c r="P482" s="83" t="e">
        <f t="shared" si="15"/>
        <v>#N/A</v>
      </c>
    </row>
    <row r="483" spans="2:23">
      <c r="B483" s="118"/>
      <c r="N483" s="83">
        <f t="shared" si="14"/>
        <v>0</v>
      </c>
      <c r="O483" s="83" t="e">
        <f>IF(D483="X",0,IF(E483="X",0,VLOOKUP(E483,'51'!$K$3:$L$16,2,FALSE)))</f>
        <v>#N/A</v>
      </c>
      <c r="P483" s="83" t="e">
        <f t="shared" si="15"/>
        <v>#N/A</v>
      </c>
    </row>
    <row r="484" spans="2:23">
      <c r="B484" s="118"/>
      <c r="N484" s="83">
        <f t="shared" si="14"/>
        <v>0</v>
      </c>
      <c r="O484" s="83" t="e">
        <f>IF(D484="X",0,IF(E484="X",0,VLOOKUP(E484,'51'!$K$3:$L$16,2,FALSE)))</f>
        <v>#N/A</v>
      </c>
      <c r="P484" s="83" t="e">
        <f t="shared" si="15"/>
        <v>#N/A</v>
      </c>
    </row>
    <row r="485" spans="2:23">
      <c r="B485" s="118"/>
      <c r="N485" s="83">
        <f t="shared" si="14"/>
        <v>0</v>
      </c>
      <c r="O485" s="83" t="e">
        <f>IF(D485="X",0,IF(E485="X",0,VLOOKUP(E485,'51'!$K$3:$L$16,2,FALSE)))</f>
        <v>#N/A</v>
      </c>
      <c r="P485" s="83" t="e">
        <f t="shared" si="15"/>
        <v>#N/A</v>
      </c>
    </row>
    <row r="486" spans="2:23">
      <c r="B486" s="118"/>
      <c r="N486" s="83">
        <f t="shared" si="14"/>
        <v>0</v>
      </c>
      <c r="O486" s="83" t="e">
        <f>IF(D486="X",0,IF(E486="X",0,VLOOKUP(E486,'51'!$K$3:$L$16,2,FALSE)))</f>
        <v>#N/A</v>
      </c>
      <c r="P486" s="83" t="e">
        <f t="shared" si="15"/>
        <v>#N/A</v>
      </c>
    </row>
    <row r="487" spans="2:23">
      <c r="B487" s="118"/>
      <c r="N487" s="83">
        <f t="shared" si="14"/>
        <v>0</v>
      </c>
      <c r="O487" s="83" t="e">
        <f>IF(D487="X",0,IF(E487="X",0,VLOOKUP(E487,'51'!$K$3:$L$16,2,FALSE)))</f>
        <v>#N/A</v>
      </c>
      <c r="P487" s="83" t="e">
        <f t="shared" si="15"/>
        <v>#N/A</v>
      </c>
    </row>
    <row r="488" spans="2:23">
      <c r="B488" s="118"/>
      <c r="N488" s="83">
        <f t="shared" si="14"/>
        <v>0</v>
      </c>
      <c r="O488" s="83" t="e">
        <f>IF(D488="X",0,IF(E488="X",0,VLOOKUP(E488,'51'!$K$3:$L$16,2,FALSE)))</f>
        <v>#N/A</v>
      </c>
      <c r="P488" s="83" t="e">
        <f t="shared" si="15"/>
        <v>#N/A</v>
      </c>
    </row>
    <row r="489" spans="2:23">
      <c r="B489" s="118"/>
      <c r="N489" s="83">
        <f t="shared" si="14"/>
        <v>0</v>
      </c>
      <c r="O489" s="83" t="e">
        <f>IF(D489="X",0,IF(E489="X",0,VLOOKUP(E489,'51'!$K$3:$L$16,2,FALSE)))</f>
        <v>#N/A</v>
      </c>
      <c r="P489" s="83" t="e">
        <f t="shared" si="15"/>
        <v>#N/A</v>
      </c>
    </row>
    <row r="490" spans="2:23">
      <c r="B490" s="118"/>
      <c r="N490" s="83">
        <f t="shared" si="14"/>
        <v>0</v>
      </c>
      <c r="O490" s="83" t="e">
        <f>IF(D490="X",0,IF(E490="X",0,VLOOKUP(E490,'51'!$K$3:$L$16,2,FALSE)))</f>
        <v>#N/A</v>
      </c>
      <c r="P490" s="83" t="e">
        <f t="shared" si="15"/>
        <v>#N/A</v>
      </c>
    </row>
    <row r="491" spans="2:23">
      <c r="B491" s="118"/>
      <c r="N491" s="83">
        <f t="shared" si="14"/>
        <v>0</v>
      </c>
      <c r="O491" s="83" t="e">
        <f>IF(D491="X",0,IF(E491="X",0,VLOOKUP(E491,'51'!$K$3:$L$16,2,FALSE)))</f>
        <v>#N/A</v>
      </c>
      <c r="P491" s="83" t="e">
        <f t="shared" si="15"/>
        <v>#N/A</v>
      </c>
    </row>
    <row r="492" spans="2:23">
      <c r="B492" s="118"/>
      <c r="N492" s="83">
        <f t="shared" si="14"/>
        <v>0</v>
      </c>
      <c r="O492" s="83" t="e">
        <f>IF(D492="X",0,IF(E492="X",0,VLOOKUP(E492,'51'!$K$3:$L$16,2,FALSE)))</f>
        <v>#N/A</v>
      </c>
      <c r="P492" s="83" t="e">
        <f t="shared" si="15"/>
        <v>#N/A</v>
      </c>
    </row>
    <row r="493" spans="2:23">
      <c r="B493" s="118"/>
      <c r="N493" s="83">
        <f t="shared" si="14"/>
        <v>0</v>
      </c>
      <c r="O493" s="83" t="e">
        <f>IF(D493="X",0,IF(E493="X",0,VLOOKUP(E493,'51'!$K$3:$L$16,2,FALSE)))</f>
        <v>#N/A</v>
      </c>
      <c r="P493" s="83" t="e">
        <f t="shared" si="15"/>
        <v>#N/A</v>
      </c>
    </row>
    <row r="494" spans="2:23">
      <c r="B494" s="118"/>
      <c r="N494" s="83">
        <f t="shared" si="14"/>
        <v>0</v>
      </c>
      <c r="O494" s="83" t="e">
        <f>IF(D494="X",0,IF(E494="X",0,VLOOKUP(E494,'51'!$K$3:$L$16,2,FALSE)))</f>
        <v>#N/A</v>
      </c>
      <c r="P494" s="83" t="e">
        <f t="shared" si="15"/>
        <v>#N/A</v>
      </c>
    </row>
    <row r="495" spans="2:23" ht="15.75" thickBot="1">
      <c r="B495" s="118"/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2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IF('51'!K3="", "Vrije categorie",'51'!K3)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IF('51'!K4="", "Vrije categorie",'51'!K4)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IF('51'!K5="", "Vrije categorie",'51'!K5)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IF('51'!K6="", "Vrije categorie",'51'!K6)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IF('51'!K7="", "Vrije categorie",'51'!K7)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IF('51'!K8="", "Vrije categorie",'51'!K8)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IF('51'!K9="", "Vrije categorie",'51'!K9)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IF('51'!K10="", "Vrije categorie",'51'!K10)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IF('51'!K11="", "Vrije categorie",'51'!K11)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IF('51'!K12="", "Vrije categorie",'51'!K12)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IF('51'!K13="", "Vrije categorie",'51'!K13)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IF('51'!K14="", "Vrije categorie",'51'!K14)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IF('51'!K15="", "Vrije categorie",'51'!K15)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2:16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2:16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2:16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2:16" ht="15.75" thickTop="1"/>
    <row r="535" spans="2:16">
      <c r="C535" s="108" t="s">
        <v>422</v>
      </c>
      <c r="D535" s="82"/>
      <c r="E535" s="82"/>
      <c r="F535" s="109"/>
      <c r="G535" s="109"/>
      <c r="H535" s="109"/>
      <c r="I535" s="109"/>
      <c r="J535" s="109"/>
      <c r="K535" s="109"/>
      <c r="L535" s="110"/>
      <c r="M535" s="111"/>
      <c r="N535" s="108" t="s">
        <v>280</v>
      </c>
      <c r="O535" s="10"/>
      <c r="P535" s="108" t="s">
        <v>281</v>
      </c>
    </row>
    <row r="536" spans="2:16">
      <c r="B536" t="s">
        <v>189</v>
      </c>
      <c r="C536" s="108" t="str">
        <f>C499</f>
        <v>A</v>
      </c>
      <c r="D536" s="82"/>
      <c r="E536" s="82"/>
      <c r="F536" s="109" cm="1">
        <f t="array" ref="F536">SUMPRODUCT(--($B$4:$B$498=B536),--($E$4:$E$498=C536),--($D$4:$D$498=""),$F$4:$F$498)</f>
        <v>0</v>
      </c>
      <c r="G536" s="109" cm="1">
        <f t="array" ref="G536">SUMPRODUCT(--($B$4:$B$498=B536),--($E$4:$E$498=C536),--($D$4:$D$498=""),$G$4:$G$498)</f>
        <v>0</v>
      </c>
      <c r="H536" s="109" cm="1">
        <f t="array" ref="H536">SUMPRODUCT(--($B$4:$B$498=B536),--($E$4:$E$498=C536),--($D$4:$D$498=""),$H$4:$H$498)</f>
        <v>0</v>
      </c>
      <c r="I536" s="109" cm="1">
        <f t="array" ref="I536">SUMPRODUCT(--($B$4:$B$498=B536),--($E$4:$E$498=C536),--($D$4:$D$498=""),$I$4:$I$498)</f>
        <v>0</v>
      </c>
      <c r="J536" s="109" cm="1">
        <f t="array" ref="J536">SUMPRODUCT(--($B$4:$B$498=B536),--($E$4:$E$498=C536),--($D$4:$D$498=""),$J$4:$J$498)</f>
        <v>0</v>
      </c>
      <c r="K536" s="109" cm="1">
        <f t="array" ref="K536">SUMPRODUCT(--($B$4:$B$498=B536),--($E$4:$E$498=C536),--($D$4:$D$498=""),$K$4:$K$498)</f>
        <v>0</v>
      </c>
      <c r="L536" s="109" cm="1">
        <f t="array" ref="L536">SUMPRODUCT(--($B$4:$B$498=B536),--($E$4:$E$498=C536),--($D$4:$D$498=""),$L$4:$L$498)</f>
        <v>0</v>
      </c>
      <c r="M536" s="109" cm="1">
        <f t="array" ref="M536">SUMPRODUCT(--($B$4:$B$498=B536),--($E$4:$E$498=C536),--($D$4:$D$498=""),$M$4:$M$498)</f>
        <v>0</v>
      </c>
      <c r="N536" s="109">
        <f>SUM(F536:M536)</f>
        <v>0</v>
      </c>
      <c r="O536" s="58"/>
      <c r="P536" s="109" t="e" cm="1">
        <f t="array" ref="P536">SUMPRODUCT(--($B$4:$B$498=B536),--($E$4:$E$498=C536),--($D$4:$D$498=""),$P$4:$P$498)</f>
        <v>#N/A</v>
      </c>
    </row>
    <row r="537" spans="2:16">
      <c r="B537" t="s">
        <v>189</v>
      </c>
      <c r="C537" s="108" t="str">
        <f>C500</f>
        <v>B</v>
      </c>
      <c r="D537" s="82"/>
      <c r="E537" s="82"/>
      <c r="F537" s="109" cm="1">
        <f t="array" ref="F537">SUMPRODUCT(--($B$4:$B$498=B537),--($E$4:$E$498=C537),--($D$4:$D$498=""),$F$4:$F$498)</f>
        <v>0</v>
      </c>
      <c r="G537" s="109" cm="1">
        <f t="array" ref="G537">SUMPRODUCT(--($B$4:$B$498=B537),--($E$4:$E$498=C537),--($D$4:$D$498=""),$G$4:$G$498)</f>
        <v>0</v>
      </c>
      <c r="H537" s="109" cm="1">
        <f t="array" ref="H537">SUMPRODUCT(--($B$4:$B$498=B537),--($E$4:$E$498=C537),--($D$4:$D$498=""),$H$4:$H$498)</f>
        <v>0</v>
      </c>
      <c r="I537" s="109" cm="1">
        <f t="array" ref="I537">SUMPRODUCT(--($B$4:$B$498=B537),--($E$4:$E$498=C537),--($D$4:$D$498=""),$I$4:$I$498)</f>
        <v>0</v>
      </c>
      <c r="J537" s="109" cm="1">
        <f t="array" ref="J537">SUMPRODUCT(--($B$4:$B$498=B537),--($E$4:$E$498=C537),--($D$4:$D$498=""),$J$4:$J$498)</f>
        <v>0</v>
      </c>
      <c r="K537" s="109" cm="1">
        <f t="array" ref="K537">SUMPRODUCT(--($B$4:$B$498=B537),--($E$4:$E$498=C537),--($D$4:$D$498=""),$K$4:$K$498)</f>
        <v>0</v>
      </c>
      <c r="L537" s="109" cm="1">
        <f t="array" ref="L537">SUMPRODUCT(--($B$4:$B$498=B537),--($E$4:$E$498=C537),--($D$4:$D$498=""),$L$4:$L$498)</f>
        <v>0</v>
      </c>
      <c r="M537" s="109" cm="1">
        <f t="array" ref="M537">SUMPRODUCT(--($B$4:$B$498=B537),--($E$4:$E$498=C537),--($D$4:$D$498=""),$M$4:$M$498)</f>
        <v>0</v>
      </c>
      <c r="N537" s="109">
        <f t="shared" ref="N537:N549" si="23">SUM(F537:M537)</f>
        <v>0</v>
      </c>
      <c r="O537" s="58"/>
      <c r="P537" s="109" t="e" cm="1">
        <f t="array" ref="P537">SUMPRODUCT(--($B$4:$B$498=B537),--($E$4:$E$498=C537),--($D$4:$D$498=""),$P$4:$P$498)</f>
        <v>#N/A</v>
      </c>
    </row>
    <row r="538" spans="2:16">
      <c r="B538" t="s">
        <v>189</v>
      </c>
      <c r="C538" s="108" t="str">
        <f t="shared" ref="C538:C548" si="24">C501</f>
        <v>C</v>
      </c>
      <c r="D538" s="82"/>
      <c r="E538" s="82"/>
      <c r="F538" s="109" cm="1">
        <f t="array" ref="F538">SUMPRODUCT(--($B$4:$B$498=B538),--($E$4:$E$498=C538),--($D$4:$D$498=""),$F$4:$F$498)</f>
        <v>0</v>
      </c>
      <c r="G538" s="109" cm="1">
        <f t="array" ref="G538">SUMPRODUCT(--($B$4:$B$498=B538),--($E$4:$E$498=C538),--($D$4:$D$498=""),$G$4:$G$498)</f>
        <v>0</v>
      </c>
      <c r="H538" s="109" cm="1">
        <f t="array" ref="H538">SUMPRODUCT(--($B$4:$B$498=B538),--($E$4:$E$498=C538),--($D$4:$D$498=""),$H$4:$H$498)</f>
        <v>0</v>
      </c>
      <c r="I538" s="109" cm="1">
        <f t="array" ref="I538">SUMPRODUCT(--($B$4:$B$498=B538),--($E$4:$E$498=C538),--($D$4:$D$498=""),$I$4:$I$498)</f>
        <v>0</v>
      </c>
      <c r="J538" s="109" cm="1">
        <f t="array" ref="J538">SUMPRODUCT(--($B$4:$B$498=B538),--($E$4:$E$498=C538),--($D$4:$D$498=""),$J$4:$J$498)</f>
        <v>0</v>
      </c>
      <c r="K538" s="109" cm="1">
        <f t="array" ref="K538">SUMPRODUCT(--($B$4:$B$498=B538),--($E$4:$E$498=C538),--($D$4:$D$498=""),$K$4:$K$498)</f>
        <v>0</v>
      </c>
      <c r="L538" s="109" cm="1">
        <f t="array" ref="L538">SUMPRODUCT(--($B$4:$B$498=B538),--($E$4:$E$498=C538),--($D$4:$D$498=""),$L$4:$L$498)</f>
        <v>0</v>
      </c>
      <c r="M538" s="109" cm="1">
        <f t="array" ref="M538">SUMPRODUCT(--($B$4:$B$498=B538),--($E$4:$E$498=C538),--($D$4:$D$498=""),$M$4:$M$498)</f>
        <v>0</v>
      </c>
      <c r="N538" s="109">
        <f t="shared" si="23"/>
        <v>0</v>
      </c>
      <c r="O538" s="58"/>
      <c r="P538" s="109" t="e" cm="1">
        <f t="array" ref="P538">SUMPRODUCT(--($B$4:$B$498=B538),--($E$4:$E$498=C538),--($D$4:$D$498=""),$P$4:$P$498)</f>
        <v>#N/A</v>
      </c>
    </row>
    <row r="539" spans="2:16">
      <c r="B539" t="s">
        <v>189</v>
      </c>
      <c r="C539" s="108" t="str">
        <f t="shared" si="24"/>
        <v>D</v>
      </c>
      <c r="D539" s="82"/>
      <c r="E539" s="82"/>
      <c r="F539" s="109" cm="1">
        <f t="array" ref="F539">SUMPRODUCT(--($B$4:$B$498=B539),--($E$4:$E$498=C539),--($D$4:$D$498=""),$F$4:$F$498)</f>
        <v>0</v>
      </c>
      <c r="G539" s="109" cm="1">
        <f t="array" ref="G539">SUMPRODUCT(--($B$4:$B$498=B539),--($E$4:$E$498=C539),--($D$4:$D$498=""),$G$4:$G$498)</f>
        <v>0</v>
      </c>
      <c r="H539" s="109" cm="1">
        <f t="array" ref="H539">SUMPRODUCT(--($B$4:$B$498=B539),--($E$4:$E$498=C539),--($D$4:$D$498=""),$H$4:$H$498)</f>
        <v>0</v>
      </c>
      <c r="I539" s="109" cm="1">
        <f t="array" ref="I539">SUMPRODUCT(--($B$4:$B$498=B539),--($E$4:$E$498=C539),--($D$4:$D$498=""),$I$4:$I$498)</f>
        <v>0</v>
      </c>
      <c r="J539" s="109" cm="1">
        <f t="array" ref="J539">SUMPRODUCT(--($B$4:$B$498=B539),--($E$4:$E$498=C539),--($D$4:$D$498=""),$J$4:$J$498)</f>
        <v>0</v>
      </c>
      <c r="K539" s="109" cm="1">
        <f t="array" ref="K539">SUMPRODUCT(--($B$4:$B$498=B539),--($E$4:$E$498=C539),--($D$4:$D$498=""),$K$4:$K$498)</f>
        <v>0</v>
      </c>
      <c r="L539" s="109" cm="1">
        <f t="array" ref="L539">SUMPRODUCT(--($B$4:$B$498=B539),--($E$4:$E$498=C539),--($D$4:$D$498=""),$L$4:$L$498)</f>
        <v>0</v>
      </c>
      <c r="M539" s="109" cm="1">
        <f t="array" ref="M539">SUMPRODUCT(--($B$4:$B$498=B539),--($E$4:$E$498=C539),--($D$4:$D$498=""),$M$4:$M$498)</f>
        <v>0</v>
      </c>
      <c r="N539" s="109">
        <f t="shared" si="23"/>
        <v>0</v>
      </c>
      <c r="O539" s="58"/>
      <c r="P539" s="109" t="e" cm="1">
        <f t="array" ref="P539">SUMPRODUCT(--($B$4:$B$498=B539),--($E$4:$E$498=C539),--($D$4:$D$498=""),$P$4:$P$498)</f>
        <v>#N/A</v>
      </c>
    </row>
    <row r="540" spans="2:16">
      <c r="B540" t="s">
        <v>189</v>
      </c>
      <c r="C540" s="108" t="str">
        <f t="shared" si="24"/>
        <v>E</v>
      </c>
      <c r="D540" s="82"/>
      <c r="E540" s="82"/>
      <c r="F540" s="109" cm="1">
        <f t="array" ref="F540">SUMPRODUCT(--($B$4:$B$498=B540),--($E$4:$E$498=C540),--($D$4:$D$498=""),$F$4:$F$498)</f>
        <v>0</v>
      </c>
      <c r="G540" s="109" cm="1">
        <f t="array" ref="G540">SUMPRODUCT(--($B$4:$B$498=B540),--($E$4:$E$498=C540),--($D$4:$D$498=""),$G$4:$G$498)</f>
        <v>0</v>
      </c>
      <c r="H540" s="109" cm="1">
        <f t="array" ref="H540">SUMPRODUCT(--($B$4:$B$498=B540),--($E$4:$E$498=C540),--($D$4:$D$498=""),$H$4:$H$498)</f>
        <v>0</v>
      </c>
      <c r="I540" s="109" cm="1">
        <f t="array" ref="I540">SUMPRODUCT(--($B$4:$B$498=B540),--($E$4:$E$498=C540),--($D$4:$D$498=""),$I$4:$I$498)</f>
        <v>0</v>
      </c>
      <c r="J540" s="109" cm="1">
        <f t="array" ref="J540">SUMPRODUCT(--($B$4:$B$498=B540),--($E$4:$E$498=C540),--($D$4:$D$498=""),$J$4:$J$498)</f>
        <v>0</v>
      </c>
      <c r="K540" s="109" cm="1">
        <f t="array" ref="K540">SUMPRODUCT(--($B$4:$B$498=B540),--($E$4:$E$498=C540),--($D$4:$D$498=""),$K$4:$K$498)</f>
        <v>0</v>
      </c>
      <c r="L540" s="109" cm="1">
        <f t="array" ref="L540">SUMPRODUCT(--($B$4:$B$498=B540),--($E$4:$E$498=C540),--($D$4:$D$498=""),$L$4:$L$498)</f>
        <v>0</v>
      </c>
      <c r="M540" s="109" cm="1">
        <f t="array" ref="M540">SUMPRODUCT(--($B$4:$B$498=B540),--($E$4:$E$498=C540),--($D$4:$D$498=""),$M$4:$M$498)</f>
        <v>0</v>
      </c>
      <c r="N540" s="109">
        <f t="shared" si="23"/>
        <v>0</v>
      </c>
      <c r="O540" s="58"/>
      <c r="P540" s="109" t="e" cm="1">
        <f t="array" ref="P540">SUMPRODUCT(--($B$4:$B$498=B540),--($E$4:$E$498=C540),--($D$4:$D$498=""),$P$4:$P$498)</f>
        <v>#N/A</v>
      </c>
    </row>
    <row r="541" spans="2:16">
      <c r="B541" t="s">
        <v>189</v>
      </c>
      <c r="C541" s="108" t="str">
        <f t="shared" si="24"/>
        <v>F</v>
      </c>
      <c r="D541" s="82"/>
      <c r="E541" s="82"/>
      <c r="F541" s="109" cm="1">
        <f t="array" ref="F541">SUMPRODUCT(--($B$4:$B$498=B541),--($E$4:$E$498=C541),--($D$4:$D$498=""),$F$4:$F$498)</f>
        <v>0</v>
      </c>
      <c r="G541" s="109" cm="1">
        <f t="array" ref="G541">SUMPRODUCT(--($B$4:$B$498=B541),--($E$4:$E$498=C541),--($D$4:$D$498=""),$G$4:$G$498)</f>
        <v>0</v>
      </c>
      <c r="H541" s="109" cm="1">
        <f t="array" ref="H541">SUMPRODUCT(--($B$4:$B$498=B541),--($E$4:$E$498=C541),--($D$4:$D$498=""),$H$4:$H$498)</f>
        <v>0</v>
      </c>
      <c r="I541" s="109" cm="1">
        <f t="array" ref="I541">SUMPRODUCT(--($B$4:$B$498=B541),--($E$4:$E$498=C541),--($D$4:$D$498=""),$I$4:$I$498)</f>
        <v>0</v>
      </c>
      <c r="J541" s="109" cm="1">
        <f t="array" ref="J541">SUMPRODUCT(--($B$4:$B$498=B541),--($E$4:$E$498=C541),--($D$4:$D$498=""),$J$4:$J$498)</f>
        <v>0</v>
      </c>
      <c r="K541" s="109" cm="1">
        <f t="array" ref="K541">SUMPRODUCT(--($B$4:$B$498=B541),--($E$4:$E$498=C541),--($D$4:$D$498=""),$K$4:$K$498)</f>
        <v>0</v>
      </c>
      <c r="L541" s="109" cm="1">
        <f t="array" ref="L541">SUMPRODUCT(--($B$4:$B$498=B541),--($E$4:$E$498=C541),--($D$4:$D$498=""),$L$4:$L$498)</f>
        <v>0</v>
      </c>
      <c r="M541" s="109" cm="1">
        <f t="array" ref="M541">SUMPRODUCT(--($B$4:$B$498=B541),--($E$4:$E$498=C541),--($D$4:$D$498=""),$M$4:$M$498)</f>
        <v>0</v>
      </c>
      <c r="N541" s="109">
        <f t="shared" si="23"/>
        <v>0</v>
      </c>
      <c r="O541" s="58"/>
      <c r="P541" s="109" t="e" cm="1">
        <f t="array" ref="P541">SUMPRODUCT(--($B$4:$B$498=B541),--($E$4:$E$498=C541),--($D$4:$D$498=""),$P$4:$P$498)</f>
        <v>#N/A</v>
      </c>
    </row>
    <row r="542" spans="2:16">
      <c r="B542" t="s">
        <v>189</v>
      </c>
      <c r="C542" s="108" t="str">
        <f t="shared" si="24"/>
        <v>G</v>
      </c>
      <c r="D542" s="82"/>
      <c r="E542" s="82"/>
      <c r="F542" s="109" cm="1">
        <f t="array" ref="F542">SUMPRODUCT(--($B$4:$B$498=B542),--($E$4:$E$498=C542),--($D$4:$D$498=""),$F$4:$F$498)</f>
        <v>0</v>
      </c>
      <c r="G542" s="109" cm="1">
        <f t="array" ref="G542">SUMPRODUCT(--($B$4:$B$498=B542),--($E$4:$E$498=C542),--($D$4:$D$498=""),$G$4:$G$498)</f>
        <v>0</v>
      </c>
      <c r="H542" s="109" cm="1">
        <f t="array" ref="H542">SUMPRODUCT(--($B$4:$B$498=B542),--($E$4:$E$498=C542),--($D$4:$D$498=""),$H$4:$H$498)</f>
        <v>0</v>
      </c>
      <c r="I542" s="109" cm="1">
        <f t="array" ref="I542">SUMPRODUCT(--($B$4:$B$498=B542),--($E$4:$E$498=C542),--($D$4:$D$498=""),$I$4:$I$498)</f>
        <v>0</v>
      </c>
      <c r="J542" s="109" cm="1">
        <f t="array" ref="J542">SUMPRODUCT(--($B$4:$B$498=B542),--($E$4:$E$498=C542),--($D$4:$D$498=""),$J$4:$J$498)</f>
        <v>0</v>
      </c>
      <c r="K542" s="109" cm="1">
        <f t="array" ref="K542">SUMPRODUCT(--($B$4:$B$498=B542),--($E$4:$E$498=C542),--($D$4:$D$498=""),$K$4:$K$498)</f>
        <v>0</v>
      </c>
      <c r="L542" s="109" cm="1">
        <f t="array" ref="L542">SUMPRODUCT(--($B$4:$B$498=B542),--($E$4:$E$498=C542),--($D$4:$D$498=""),$L$4:$L$498)</f>
        <v>0</v>
      </c>
      <c r="M542" s="109" cm="1">
        <f t="array" ref="M542">SUMPRODUCT(--($B$4:$B$498=B542),--($E$4:$E$498=C542),--($D$4:$D$498=""),$M$4:$M$498)</f>
        <v>0</v>
      </c>
      <c r="N542" s="109">
        <f t="shared" si="23"/>
        <v>0</v>
      </c>
      <c r="O542" s="58"/>
      <c r="P542" s="109" t="e" cm="1">
        <f t="array" ref="P542">SUMPRODUCT(--($B$4:$B$498=B542),--($E$4:$E$498=C542),--($D$4:$D$498=""),$P$4:$P$498)</f>
        <v>#N/A</v>
      </c>
    </row>
    <row r="543" spans="2:16">
      <c r="B543" t="s">
        <v>189</v>
      </c>
      <c r="C543" s="108" t="str">
        <f t="shared" si="24"/>
        <v>H</v>
      </c>
      <c r="D543" s="82"/>
      <c r="E543" s="82"/>
      <c r="F543" s="109" cm="1">
        <f t="array" ref="F543">SUMPRODUCT(--($B$4:$B$498=B543),--($E$4:$E$498=C543),--($D$4:$D$498=""),$F$4:$F$498)</f>
        <v>0</v>
      </c>
      <c r="G543" s="109" cm="1">
        <f t="array" ref="G543">SUMPRODUCT(--($B$4:$B$498=B543),--($E$4:$E$498=C543),--($D$4:$D$498=""),$G$4:$G$498)</f>
        <v>0</v>
      </c>
      <c r="H543" s="109" cm="1">
        <f t="array" ref="H543">SUMPRODUCT(--($B$4:$B$498=B543),--($E$4:$E$498=C543),--($D$4:$D$498=""),$H$4:$H$498)</f>
        <v>0</v>
      </c>
      <c r="I543" s="109" cm="1">
        <f t="array" ref="I543">SUMPRODUCT(--($B$4:$B$498=B543),--($E$4:$E$498=C543),--($D$4:$D$498=""),$I$4:$I$498)</f>
        <v>0</v>
      </c>
      <c r="J543" s="109" cm="1">
        <f t="array" ref="J543">SUMPRODUCT(--($B$4:$B$498=B543),--($E$4:$E$498=C543),--($D$4:$D$498=""),$J$4:$J$498)</f>
        <v>0</v>
      </c>
      <c r="K543" s="109" cm="1">
        <f t="array" ref="K543">SUMPRODUCT(--($B$4:$B$498=B543),--($E$4:$E$498=C543),--($D$4:$D$498=""),$K$4:$K$498)</f>
        <v>0</v>
      </c>
      <c r="L543" s="109" cm="1">
        <f t="array" ref="L543">SUMPRODUCT(--($B$4:$B$498=B543),--($E$4:$E$498=C543),--($D$4:$D$498=""),$L$4:$L$498)</f>
        <v>0</v>
      </c>
      <c r="M543" s="109" cm="1">
        <f t="array" ref="M543">SUMPRODUCT(--($B$4:$B$498=B543),--($E$4:$E$498=C543),--($D$4:$D$498=""),$M$4:$M$498)</f>
        <v>0</v>
      </c>
      <c r="N543" s="109">
        <f t="shared" si="23"/>
        <v>0</v>
      </c>
      <c r="O543" s="58"/>
      <c r="P543" s="109" t="e" cm="1">
        <f t="array" ref="P543">SUMPRODUCT(--($B$4:$B$498=B543),--($E$4:$E$498=C543),--($D$4:$D$498=""),$P$4:$P$498)</f>
        <v>#N/A</v>
      </c>
    </row>
    <row r="544" spans="2:16">
      <c r="B544" t="s">
        <v>189</v>
      </c>
      <c r="C544" s="108" t="str">
        <f t="shared" si="24"/>
        <v>I</v>
      </c>
      <c r="D544" s="82"/>
      <c r="E544" s="82"/>
      <c r="F544" s="109" cm="1">
        <f t="array" ref="F544">SUMPRODUCT(--($B$4:$B$498=B544),--($E$4:$E$498=C544),--($D$4:$D$498=""),$F$4:$F$498)</f>
        <v>0</v>
      </c>
      <c r="G544" s="109" cm="1">
        <f t="array" ref="G544">SUMPRODUCT(--($B$4:$B$498=B544),--($E$4:$E$498=C544),--($D$4:$D$498=""),$G$4:$G$498)</f>
        <v>0</v>
      </c>
      <c r="H544" s="109" cm="1">
        <f t="array" ref="H544">SUMPRODUCT(--($B$4:$B$498=B544),--($E$4:$E$498=C544),--($D$4:$D$498=""),$H$4:$H$498)</f>
        <v>0</v>
      </c>
      <c r="I544" s="109" cm="1">
        <f t="array" ref="I544">SUMPRODUCT(--($B$4:$B$498=B544),--($E$4:$E$498=C544),--($D$4:$D$498=""),$I$4:$I$498)</f>
        <v>0</v>
      </c>
      <c r="J544" s="109" cm="1">
        <f t="array" ref="J544">SUMPRODUCT(--($B$4:$B$498=B544),--($E$4:$E$498=C544),--($D$4:$D$498=""),$J$4:$J$498)</f>
        <v>0</v>
      </c>
      <c r="K544" s="109" cm="1">
        <f t="array" ref="K544">SUMPRODUCT(--($B$4:$B$498=B544),--($E$4:$E$498=C544),--($D$4:$D$498=""),$K$4:$K$498)</f>
        <v>0</v>
      </c>
      <c r="L544" s="109" cm="1">
        <f t="array" ref="L544">SUMPRODUCT(--($B$4:$B$498=B544),--($E$4:$E$498=C544),--($D$4:$D$498=""),$L$4:$L$498)</f>
        <v>0</v>
      </c>
      <c r="M544" s="109" cm="1">
        <f t="array" ref="M544">SUMPRODUCT(--($B$4:$B$498=B544),--($E$4:$E$498=C544),--($D$4:$D$498=""),$M$4:$M$498)</f>
        <v>0</v>
      </c>
      <c r="N544" s="109">
        <f t="shared" si="23"/>
        <v>0</v>
      </c>
      <c r="O544" s="58"/>
      <c r="P544" s="109" t="e" cm="1">
        <f t="array" ref="P544">SUMPRODUCT(--($B$4:$B$498=B544),--($E$4:$E$498=C544),--($D$4:$D$498=""),$P$4:$P$498)</f>
        <v>#N/A</v>
      </c>
    </row>
    <row r="545" spans="2:16">
      <c r="B545" t="s">
        <v>189</v>
      </c>
      <c r="C545" s="108" t="str">
        <f t="shared" si="24"/>
        <v>J</v>
      </c>
      <c r="D545" s="82"/>
      <c r="E545" s="82"/>
      <c r="F545" s="109" cm="1">
        <f t="array" ref="F545">SUMPRODUCT(--($B$4:$B$498=B545),--($E$4:$E$498=C545),--($D$4:$D$498=""),$F$4:$F$498)</f>
        <v>0</v>
      </c>
      <c r="G545" s="109" cm="1">
        <f t="array" ref="G545">SUMPRODUCT(--($B$4:$B$498=B545),--($E$4:$E$498=C545),--($D$4:$D$498=""),$G$4:$G$498)</f>
        <v>0</v>
      </c>
      <c r="H545" s="109" cm="1">
        <f t="array" ref="H545">SUMPRODUCT(--($B$4:$B$498=B545),--($E$4:$E$498=C545),--($D$4:$D$498=""),$H$4:$H$498)</f>
        <v>0</v>
      </c>
      <c r="I545" s="109" cm="1">
        <f t="array" ref="I545">SUMPRODUCT(--($B$4:$B$498=B545),--($E$4:$E$498=C545),--($D$4:$D$498=""),$I$4:$I$498)</f>
        <v>0</v>
      </c>
      <c r="J545" s="109" cm="1">
        <f t="array" ref="J545">SUMPRODUCT(--($B$4:$B$498=B545),--($E$4:$E$498=C545),--($D$4:$D$498=""),$J$4:$J$498)</f>
        <v>0</v>
      </c>
      <c r="K545" s="109" cm="1">
        <f t="array" ref="K545">SUMPRODUCT(--($B$4:$B$498=B545),--($E$4:$E$498=C545),--($D$4:$D$498=""),$K$4:$K$498)</f>
        <v>0</v>
      </c>
      <c r="L545" s="109" cm="1">
        <f t="array" ref="L545">SUMPRODUCT(--($B$4:$B$498=B545),--($E$4:$E$498=C545),--($D$4:$D$498=""),$L$4:$L$498)</f>
        <v>0</v>
      </c>
      <c r="M545" s="109" cm="1">
        <f t="array" ref="M545">SUMPRODUCT(--($B$4:$B$498=B545),--($E$4:$E$498=C545),--($D$4:$D$498=""),$M$4:$M$498)</f>
        <v>0</v>
      </c>
      <c r="N545" s="109">
        <f t="shared" si="23"/>
        <v>0</v>
      </c>
      <c r="O545" s="58"/>
      <c r="P545" s="109" t="e" cm="1">
        <f t="array" ref="P545">SUMPRODUCT(--($B$4:$B$498=B545),--($E$4:$E$498=C545),--($D$4:$D$498=""),$P$4:$P$498)</f>
        <v>#N/A</v>
      </c>
    </row>
    <row r="546" spans="2:16">
      <c r="B546" t="s">
        <v>189</v>
      </c>
      <c r="C546" s="108" t="str">
        <f t="shared" si="24"/>
        <v>K</v>
      </c>
      <c r="D546" s="82"/>
      <c r="E546" s="82"/>
      <c r="F546" s="109" cm="1">
        <f t="array" ref="F546">SUMPRODUCT(--($B$4:$B$498=B546),--($E$4:$E$498=C546),--($D$4:$D$498=""),$F$4:$F$498)</f>
        <v>0</v>
      </c>
      <c r="G546" s="109" cm="1">
        <f t="array" ref="G546">SUMPRODUCT(--($B$4:$B$498=B546),--($E$4:$E$498=C546),--($D$4:$D$498=""),$G$4:$G$498)</f>
        <v>0</v>
      </c>
      <c r="H546" s="109" cm="1">
        <f t="array" ref="H546">SUMPRODUCT(--($B$4:$B$498=B546),--($E$4:$E$498=C546),--($D$4:$D$498=""),$H$4:$H$498)</f>
        <v>0</v>
      </c>
      <c r="I546" s="109" cm="1">
        <f t="array" ref="I546">SUMPRODUCT(--($B$4:$B$498=B546),--($E$4:$E$498=C546),--($D$4:$D$498=""),$I$4:$I$498)</f>
        <v>0</v>
      </c>
      <c r="J546" s="109" cm="1">
        <f t="array" ref="J546">SUMPRODUCT(--($B$4:$B$498=B546),--($E$4:$E$498=C546),--($D$4:$D$498=""),$J$4:$J$498)</f>
        <v>0</v>
      </c>
      <c r="K546" s="109" cm="1">
        <f t="array" ref="K546">SUMPRODUCT(--($B$4:$B$498=B546),--($E$4:$E$498=C546),--($D$4:$D$498=""),$K$4:$K$498)</f>
        <v>0</v>
      </c>
      <c r="L546" s="109" cm="1">
        <f t="array" ref="L546">SUMPRODUCT(--($B$4:$B$498=B546),--($E$4:$E$498=C546),--($D$4:$D$498=""),$L$4:$L$498)</f>
        <v>0</v>
      </c>
      <c r="M546" s="109" cm="1">
        <f t="array" ref="M546">SUMPRODUCT(--($B$4:$B$498=B546),--($E$4:$E$498=C546),--($D$4:$D$498=""),$M$4:$M$498)</f>
        <v>0</v>
      </c>
      <c r="N546" s="109">
        <f t="shared" si="23"/>
        <v>0</v>
      </c>
      <c r="O546" s="58"/>
      <c r="P546" s="109" t="e" cm="1">
        <f t="array" ref="P546">SUMPRODUCT(--($B$4:$B$498=B546),--($E$4:$E$498=C546),--($D$4:$D$498=""),$P$4:$P$498)</f>
        <v>#N/A</v>
      </c>
    </row>
    <row r="547" spans="2:16">
      <c r="C547" s="108" t="str">
        <f t="shared" si="24"/>
        <v>Vrije categorie</v>
      </c>
      <c r="D547" s="82"/>
      <c r="E547" s="82"/>
      <c r="F547" s="109" cm="1">
        <f t="array" ref="F547">SUMPRODUCT(--($B$4:$B$498=B547),--($E$4:$E$498=C547),--($D$4:$D$498=""),$F$4:$F$498)</f>
        <v>0</v>
      </c>
      <c r="G547" s="109" cm="1">
        <f t="array" ref="G547">SUMPRODUCT(--($B$4:$B$498=B547),--($E$4:$E$498=C547),--($D$4:$D$498=""),$G$4:$G$498)</f>
        <v>0</v>
      </c>
      <c r="H547" s="109" cm="1">
        <f t="array" ref="H547">SUMPRODUCT(--($B$4:$B$498=B547),--($E$4:$E$498=C547),--($D$4:$D$498=""),$H$4:$H$498)</f>
        <v>0</v>
      </c>
      <c r="I547" s="109" cm="1">
        <f t="array" ref="I547">SUMPRODUCT(--($B$4:$B$498=B547),--($E$4:$E$498=C547),--($D$4:$D$498=""),$I$4:$I$498)</f>
        <v>0</v>
      </c>
      <c r="J547" s="109" cm="1">
        <f t="array" ref="J547">SUMPRODUCT(--($B$4:$B$498=B547),--($E$4:$E$498=C547),--($D$4:$D$498=""),$J$4:$J$498)</f>
        <v>0</v>
      </c>
      <c r="K547" s="109" cm="1">
        <f t="array" ref="K547">SUMPRODUCT(--($B$4:$B$498=B547),--($E$4:$E$498=C547),--($D$4:$D$498=""),$K$4:$K$498)</f>
        <v>0</v>
      </c>
      <c r="L547" s="109" cm="1">
        <f t="array" ref="L547">SUMPRODUCT(--($B$4:$B$498=B547),--($E$4:$E$498=C547),--($D$4:$D$498=""),$L$4:$L$498)</f>
        <v>0</v>
      </c>
      <c r="M547" s="109" cm="1">
        <f t="array" ref="M547">SUMPRODUCT(--($B$4:$B$498=B547),--($E$4:$E$498=C547),--($D$4:$D$498=""),$M$4:$M$498)</f>
        <v>0</v>
      </c>
      <c r="N547" s="109">
        <f t="shared" si="23"/>
        <v>0</v>
      </c>
      <c r="O547" s="58"/>
      <c r="P547" s="109" t="e" cm="1">
        <f t="array" ref="P547">SUMPRODUCT(--($B$4:$B$498=B547),--($E$4:$E$498=C547),--($D$4:$D$498=""),$P$4:$P$498)</f>
        <v>#N/A</v>
      </c>
    </row>
    <row r="548" spans="2:16">
      <c r="C548" s="108" t="str">
        <f t="shared" si="24"/>
        <v>Vrije categorie</v>
      </c>
      <c r="D548" s="82"/>
      <c r="E548" s="82"/>
      <c r="F548" s="109" cm="1">
        <f t="array" ref="F548">SUMPRODUCT(--($B$4:$B$498=B548),--($E$4:$E$498=C548),--($D$4:$D$498=""),$F$4:$F$498)</f>
        <v>0</v>
      </c>
      <c r="G548" s="109" cm="1">
        <f t="array" ref="G548">SUMPRODUCT(--($B$4:$B$498=B548),--($E$4:$E$498=C548),--($D$4:$D$498=""),$G$4:$G$498)</f>
        <v>0</v>
      </c>
      <c r="H548" s="109" cm="1">
        <f t="array" ref="H548">SUMPRODUCT(--($B$4:$B$498=B548),--($E$4:$E$498=C548),--($D$4:$D$498=""),$H$4:$H$498)</f>
        <v>0</v>
      </c>
      <c r="I548" s="109" cm="1">
        <f t="array" ref="I548">SUMPRODUCT(--($B$4:$B$498=B548),--($E$4:$E$498=C548),--($D$4:$D$498=""),$I$4:$I$498)</f>
        <v>0</v>
      </c>
      <c r="J548" s="109" cm="1">
        <f t="array" ref="J548">SUMPRODUCT(--($B$4:$B$498=B548),--($E$4:$E$498=C548),--($D$4:$D$498=""),$J$4:$J$498)</f>
        <v>0</v>
      </c>
      <c r="K548" s="109" cm="1">
        <f t="array" ref="K548">SUMPRODUCT(--($B$4:$B$498=B548),--($E$4:$E$498=C548),--($D$4:$D$498=""),$K$4:$K$498)</f>
        <v>0</v>
      </c>
      <c r="L548" s="109" cm="1">
        <f t="array" ref="L548">SUMPRODUCT(--($B$4:$B$498=B548),--($E$4:$E$498=C548),--($D$4:$D$498=""),$L$4:$L$498)</f>
        <v>0</v>
      </c>
      <c r="M548" s="109" cm="1">
        <f t="array" ref="M548">SUMPRODUCT(--($B$4:$B$498=B548),--($E$4:$E$498=C548),--($D$4:$D$498=""),$M$4:$M$498)</f>
        <v>0</v>
      </c>
      <c r="N548" s="109">
        <f t="shared" si="23"/>
        <v>0</v>
      </c>
      <c r="O548" s="58"/>
      <c r="P548" s="109" t="e" cm="1">
        <f t="array" ref="P548">SUMPRODUCT(--($B$4:$B$498=B548),--($E$4:$E$498=C548),--($D$4:$D$498=""),$P$4:$P$498)</f>
        <v>#N/A</v>
      </c>
    </row>
    <row r="549" spans="2:16" ht="15.75" thickBot="1">
      <c r="C549" s="112" t="s">
        <v>465</v>
      </c>
      <c r="D549" s="113"/>
      <c r="E549" s="113"/>
      <c r="F549" s="114">
        <f t="shared" ref="F549:M549" si="25">SUM(F536:F548)</f>
        <v>0</v>
      </c>
      <c r="G549" s="114">
        <f t="shared" si="25"/>
        <v>0</v>
      </c>
      <c r="H549" s="114">
        <f t="shared" si="25"/>
        <v>0</v>
      </c>
      <c r="I549" s="114">
        <f t="shared" si="25"/>
        <v>0</v>
      </c>
      <c r="J549" s="114">
        <f t="shared" si="25"/>
        <v>0</v>
      </c>
      <c r="K549" s="114">
        <f t="shared" si="25"/>
        <v>0</v>
      </c>
      <c r="L549" s="114">
        <f t="shared" si="25"/>
        <v>0</v>
      </c>
      <c r="M549" s="114">
        <f t="shared" si="25"/>
        <v>0</v>
      </c>
      <c r="N549" s="114">
        <f t="shared" si="23"/>
        <v>0</v>
      </c>
      <c r="O549" s="70"/>
      <c r="P549" s="114" t="e">
        <f>SUM(P536:P548)</f>
        <v>#N/A</v>
      </c>
    </row>
    <row r="550" spans="2:16" ht="15.75" thickTop="1">
      <c r="C550" s="115"/>
      <c r="D550" s="10"/>
      <c r="E550" s="10"/>
      <c r="F550" s="83"/>
      <c r="G550" s="83"/>
      <c r="H550" s="83"/>
      <c r="I550" s="83"/>
      <c r="J550" s="83"/>
      <c r="K550" s="83"/>
      <c r="L550" s="85"/>
      <c r="M550" s="83"/>
    </row>
    <row r="551" spans="2:16">
      <c r="C551" s="116" t="s">
        <v>466</v>
      </c>
      <c r="D551" s="82"/>
      <c r="E551" s="82"/>
      <c r="F551" s="109"/>
      <c r="G551" s="109"/>
      <c r="H551" s="109"/>
      <c r="I551" s="109"/>
      <c r="J551" s="109"/>
      <c r="K551" s="109"/>
      <c r="L551" s="110"/>
      <c r="M551" s="111"/>
      <c r="N551" s="108" t="s">
        <v>280</v>
      </c>
      <c r="O551" s="10"/>
      <c r="P551" s="108" t="s">
        <v>281</v>
      </c>
    </row>
    <row r="552" spans="2:16">
      <c r="B552" t="s">
        <v>191</v>
      </c>
      <c r="C552" s="108" t="str">
        <f t="shared" ref="C552:C564" si="26">C499</f>
        <v>A</v>
      </c>
      <c r="D552" s="82"/>
      <c r="E552" s="82"/>
      <c r="F552" s="109" cm="1">
        <f t="array" ref="F552">SUMPRODUCT(--($B$4:$B$498=B552),--($E$4:$E$498=C552),--($D$4:$D$498=""),$F$4:$F$498)</f>
        <v>0</v>
      </c>
      <c r="G552" s="109" cm="1">
        <f t="array" ref="G552">SUMPRODUCT(--($B$4:$B$498=B552),--($E$4:$E$498=C552),--($D$4:$D$498=""),$G$4:$G$498)</f>
        <v>0</v>
      </c>
      <c r="H552" s="109" cm="1">
        <f t="array" ref="H552">SUMPRODUCT(--($B$4:$B$498=B552),--($E$4:$E$498=C552),--($D$4:$D$498=""),$H$4:$H$498)</f>
        <v>0</v>
      </c>
      <c r="I552" s="109" cm="1">
        <f t="array" ref="I552">SUMPRODUCT(--($B$4:$B$498=B552),--($E$4:$E$498=C552),--($D$4:$D$498=""),$I$4:$I$498)</f>
        <v>0</v>
      </c>
      <c r="J552" s="109" cm="1">
        <f t="array" ref="J552">SUMPRODUCT(--($B$4:$B$498=B552),--($E$4:$E$498=C552),--($D$4:$D$498=""),$J$4:$J$498)</f>
        <v>0</v>
      </c>
      <c r="K552" s="109" cm="1">
        <f t="array" ref="K552">SUMPRODUCT(--($B$4:$B$498=B552),--($E$4:$E$498=C552),--($D$4:$D$498=""),$K$4:$K$498)</f>
        <v>0</v>
      </c>
      <c r="L552" s="109" cm="1">
        <f t="array" ref="L552">SUMPRODUCT(--($B$4:$B$498=B552),--($E$4:$E$498=C552),--($D$4:$D$498=""),$L$4:$L$498)</f>
        <v>0</v>
      </c>
      <c r="M552" s="109" cm="1">
        <f t="array" ref="M552">SUMPRODUCT(--($B$5:$B$498=B552),--($E$5:$E$498=C552),--($D$5:$D$498=""),$M$5:$M$498)</f>
        <v>0</v>
      </c>
      <c r="N552" s="109">
        <f>SUM(F552:M552)</f>
        <v>0</v>
      </c>
      <c r="O552" s="58"/>
      <c r="P552" s="109" t="e" cm="1">
        <f t="array" ref="P552">SUMPRODUCT(--($B$4:$B$498=B552),--($E$4:$E$498=C552),--($D$4:$D$498=""),$P$4:$P$498)</f>
        <v>#N/A</v>
      </c>
    </row>
    <row r="553" spans="2:16">
      <c r="B553" t="s">
        <v>191</v>
      </c>
      <c r="C553" s="108" t="str">
        <f t="shared" si="26"/>
        <v>B</v>
      </c>
      <c r="D553" s="82"/>
      <c r="E553" s="82"/>
      <c r="F553" s="109" cm="1">
        <f t="array" ref="F553">SUMPRODUCT(--($B$4:$B$498=B553),--($E$4:$E$498=C553),--($D$4:$D$498=""),$F$4:$F$498)</f>
        <v>0</v>
      </c>
      <c r="G553" s="109" cm="1">
        <f t="array" ref="G553">SUMPRODUCT(--($B$4:$B$498=B553),--($E$4:$E$498=C553),--($D$4:$D$498=""),$G$4:$G$498)</f>
        <v>0</v>
      </c>
      <c r="H553" s="109" cm="1">
        <f t="array" ref="H553">SUMPRODUCT(--($B$4:$B$498=B553),--($E$4:$E$498=C553),--($D$4:$D$498=""),$H$4:$H$498)</f>
        <v>0</v>
      </c>
      <c r="I553" s="109" cm="1">
        <f t="array" ref="I553">SUMPRODUCT(--($B$4:$B$498=B553),--($E$4:$E$498=C553),--($D$4:$D$498=""),$I$4:$I$498)</f>
        <v>0</v>
      </c>
      <c r="J553" s="109" cm="1">
        <f t="array" ref="J553">SUMPRODUCT(--($B$4:$B$498=B553),--($E$4:$E$498=C553),--($D$4:$D$498=""),$J$4:$J$498)</f>
        <v>0</v>
      </c>
      <c r="K553" s="109" cm="1">
        <f t="array" ref="K553">SUMPRODUCT(--($B$4:$B$498=B553),--($E$4:$E$498=C553),--($D$4:$D$498=""),$K$4:$K$498)</f>
        <v>0</v>
      </c>
      <c r="L553" s="109" cm="1">
        <f t="array" ref="L553">SUMPRODUCT(--($B$4:$B$498=B553),--($E$4:$E$498=C553),--($D$4:$D$498=""),$L$4:$L$498)</f>
        <v>0</v>
      </c>
      <c r="M553" s="109" cm="1">
        <f t="array" ref="M553">SUMPRODUCT(--($B$5:$B$498=B553),--($E$5:$E$498=C553),--($D$5:$D$498=""),$M$5:$M$498)</f>
        <v>0</v>
      </c>
      <c r="N553" s="109">
        <f t="shared" ref="N553:N565" si="27">SUM(F553:M553)</f>
        <v>0</v>
      </c>
      <c r="O553" s="58"/>
      <c r="P553" s="109" t="e" cm="1">
        <f t="array" ref="P553">SUMPRODUCT(--($B$4:$B$498=B553),--($E$4:$E$498=C553),--($D$4:$D$498=""),$P$4:$P$498)</f>
        <v>#N/A</v>
      </c>
    </row>
    <row r="554" spans="2:16">
      <c r="B554" t="s">
        <v>191</v>
      </c>
      <c r="C554" s="108" t="str">
        <f t="shared" si="26"/>
        <v>C</v>
      </c>
      <c r="D554" s="82"/>
      <c r="E554" s="82"/>
      <c r="F554" s="109" cm="1">
        <f t="array" ref="F554">SUMPRODUCT(--($B$4:$B$498=B554),--($E$4:$E$498=C554),--($D$4:$D$498=""),$F$4:$F$498)</f>
        <v>0</v>
      </c>
      <c r="G554" s="109" cm="1">
        <f t="array" ref="G554">SUMPRODUCT(--($B$4:$B$498=B554),--($E$4:$E$498=C554),--($D$4:$D$498=""),$G$4:$G$498)</f>
        <v>0</v>
      </c>
      <c r="H554" s="109" cm="1">
        <f t="array" ref="H554">SUMPRODUCT(--($B$4:$B$498=B554),--($E$4:$E$498=C554),--($D$4:$D$498=""),$H$4:$H$498)</f>
        <v>0</v>
      </c>
      <c r="I554" s="109" cm="1">
        <f t="array" ref="I554">SUMPRODUCT(--($B$4:$B$498=B554),--($E$4:$E$498=C554),--($D$4:$D$498=""),$I$4:$I$498)</f>
        <v>0</v>
      </c>
      <c r="J554" s="109" cm="1">
        <f t="array" ref="J554">SUMPRODUCT(--($B$4:$B$498=B554),--($E$4:$E$498=C554),--($D$4:$D$498=""),$J$4:$J$498)</f>
        <v>0</v>
      </c>
      <c r="K554" s="109" cm="1">
        <f t="array" ref="K554">SUMPRODUCT(--($B$4:$B$498=B554),--($E$4:$E$498=C554),--($D$4:$D$498=""),$K$4:$K$498)</f>
        <v>0</v>
      </c>
      <c r="L554" s="109" cm="1">
        <f t="array" ref="L554">SUMPRODUCT(--($B$4:$B$498=B554),--($E$4:$E$498=C554),--($D$4:$D$498=""),$L$4:$L$498)</f>
        <v>0</v>
      </c>
      <c r="M554" s="109" cm="1">
        <f t="array" ref="M554">SUMPRODUCT(--($B$5:$B$498=B554),--($E$5:$E$498=C554),--($D$5:$D$498=""),$M$5:$M$498)</f>
        <v>0</v>
      </c>
      <c r="N554" s="109">
        <f t="shared" si="27"/>
        <v>0</v>
      </c>
      <c r="O554" s="58"/>
      <c r="P554" s="109" t="e" cm="1">
        <f t="array" ref="P554">SUMPRODUCT(--($B$4:$B$498=B554),--($E$4:$E$498=C554),--($D$4:$D$498=""),$P$4:$P$498)</f>
        <v>#N/A</v>
      </c>
    </row>
    <row r="555" spans="2:16">
      <c r="B555" t="s">
        <v>191</v>
      </c>
      <c r="C555" s="108" t="str">
        <f t="shared" si="26"/>
        <v>D</v>
      </c>
      <c r="D555" s="82"/>
      <c r="E555" s="82"/>
      <c r="F555" s="109" cm="1">
        <f t="array" ref="F555">SUMPRODUCT(--($B$4:$B$498=B555),--($E$4:$E$498=C555),--($D$4:$D$498=""),$F$4:$F$498)</f>
        <v>0</v>
      </c>
      <c r="G555" s="109" cm="1">
        <f t="array" ref="G555">SUMPRODUCT(--($B$4:$B$498=B555),--($E$4:$E$498=C555),--($D$4:$D$498=""),$G$4:$G$498)</f>
        <v>0</v>
      </c>
      <c r="H555" s="109" cm="1">
        <f t="array" ref="H555">SUMPRODUCT(--($B$4:$B$498=B555),--($E$4:$E$498=C555),--($D$4:$D$498=""),$H$4:$H$498)</f>
        <v>0</v>
      </c>
      <c r="I555" s="109" cm="1">
        <f t="array" ref="I555">SUMPRODUCT(--($B$4:$B$498=B555),--($E$4:$E$498=C555),--($D$4:$D$498=""),$I$4:$I$498)</f>
        <v>0</v>
      </c>
      <c r="J555" s="109" cm="1">
        <f t="array" ref="J555">SUMPRODUCT(--($B$4:$B$498=B555),--($E$4:$E$498=C555),--($D$4:$D$498=""),$J$4:$J$498)</f>
        <v>0</v>
      </c>
      <c r="K555" s="109" cm="1">
        <f t="array" ref="K555">SUMPRODUCT(--($B$4:$B$498=B555),--($E$4:$E$498=C555),--($D$4:$D$498=""),$K$4:$K$498)</f>
        <v>0</v>
      </c>
      <c r="L555" s="109" cm="1">
        <f t="array" ref="L555">SUMPRODUCT(--($B$4:$B$498=B555),--($E$4:$E$498=C555),--($D$4:$D$498=""),$L$4:$L$498)</f>
        <v>0</v>
      </c>
      <c r="M555" s="109" cm="1">
        <f t="array" ref="M555">SUMPRODUCT(--($B$5:$B$498=B555),--($E$5:$E$498=C555),--($D$5:$D$498=""),$M$5:$M$498)</f>
        <v>0</v>
      </c>
      <c r="N555" s="109">
        <f t="shared" si="27"/>
        <v>0</v>
      </c>
      <c r="O555" s="58"/>
      <c r="P555" s="109" t="e" cm="1">
        <f t="array" ref="P555">SUMPRODUCT(--($B$4:$B$498=B555),--($E$4:$E$498=C555),--($D$4:$D$498=""),$P$4:$P$498)</f>
        <v>#N/A</v>
      </c>
    </row>
    <row r="556" spans="2:16">
      <c r="B556" t="s">
        <v>191</v>
      </c>
      <c r="C556" s="108" t="str">
        <f t="shared" si="26"/>
        <v>E</v>
      </c>
      <c r="D556" s="82"/>
      <c r="E556" s="82"/>
      <c r="F556" s="109" cm="1">
        <f t="array" ref="F556">SUMPRODUCT(--($B$4:$B$498=B556),--($E$4:$E$498=C556),--($D$4:$D$498=""),$F$4:$F$498)</f>
        <v>0</v>
      </c>
      <c r="G556" s="109" cm="1">
        <f t="array" ref="G556">SUMPRODUCT(--($B$4:$B$498=B556),--($E$4:$E$498=C556),--($D$4:$D$498=""),$G$4:$G$498)</f>
        <v>0</v>
      </c>
      <c r="H556" s="109" cm="1">
        <f t="array" ref="H556">SUMPRODUCT(--($B$4:$B$498=B556),--($E$4:$E$498=C556),--($D$4:$D$498=""),$H$4:$H$498)</f>
        <v>0</v>
      </c>
      <c r="I556" s="109" cm="1">
        <f t="array" ref="I556">SUMPRODUCT(--($B$4:$B$498=B556),--($E$4:$E$498=C556),--($D$4:$D$498=""),$I$4:$I$498)</f>
        <v>0</v>
      </c>
      <c r="J556" s="109" cm="1">
        <f t="array" ref="J556">SUMPRODUCT(--($B$4:$B$498=B556),--($E$4:$E$498=C556),--($D$4:$D$498=""),$J$4:$J$498)</f>
        <v>0</v>
      </c>
      <c r="K556" s="109" cm="1">
        <f t="array" ref="K556">SUMPRODUCT(--($B$4:$B$498=B556),--($E$4:$E$498=C556),--($D$4:$D$498=""),$K$4:$K$498)</f>
        <v>0</v>
      </c>
      <c r="L556" s="109" cm="1">
        <f t="array" ref="L556">SUMPRODUCT(--($B$4:$B$498=B556),--($E$4:$E$498=C556),--($D$4:$D$498=""),$L$4:$L$498)</f>
        <v>0</v>
      </c>
      <c r="M556" s="109" cm="1">
        <f t="array" ref="M556">SUMPRODUCT(--($B$5:$B$498=B556),--($E$5:$E$498=C556),--($D$5:$D$498=""),$M$5:$M$498)</f>
        <v>0</v>
      </c>
      <c r="N556" s="109">
        <f t="shared" si="27"/>
        <v>0</v>
      </c>
      <c r="O556" s="58"/>
      <c r="P556" s="109" t="e" cm="1">
        <f t="array" ref="P556">SUMPRODUCT(--($B$4:$B$498=B556),--($E$4:$E$498=C556),--($D$4:$D$498=""),$P$4:$P$498)</f>
        <v>#N/A</v>
      </c>
    </row>
    <row r="557" spans="2:16">
      <c r="B557" t="s">
        <v>191</v>
      </c>
      <c r="C557" s="108" t="str">
        <f t="shared" si="26"/>
        <v>F</v>
      </c>
      <c r="D557" s="82"/>
      <c r="E557" s="82"/>
      <c r="F557" s="109" cm="1">
        <f t="array" ref="F557">SUMPRODUCT(--($B$4:$B$498=B557),--($E$4:$E$498=C557),--($D$4:$D$498=""),$F$4:$F$498)</f>
        <v>0</v>
      </c>
      <c r="G557" s="109" cm="1">
        <f t="array" ref="G557">SUMPRODUCT(--($B$4:$B$498=B557),--($E$4:$E$498=C557),--($D$4:$D$498=""),$G$4:$G$498)</f>
        <v>0</v>
      </c>
      <c r="H557" s="109" cm="1">
        <f t="array" ref="H557">SUMPRODUCT(--($B$4:$B$498=B557),--($E$4:$E$498=C557),--($D$4:$D$498=""),$H$4:$H$498)</f>
        <v>0</v>
      </c>
      <c r="I557" s="109" cm="1">
        <f t="array" ref="I557">SUMPRODUCT(--($B$4:$B$498=B557),--($E$4:$E$498=C557),--($D$4:$D$498=""),$I$4:$I$498)</f>
        <v>0</v>
      </c>
      <c r="J557" s="109" cm="1">
        <f t="array" ref="J557">SUMPRODUCT(--($B$4:$B$498=B557),--($E$4:$E$498=C557),--($D$4:$D$498=""),$J$4:$J$498)</f>
        <v>0</v>
      </c>
      <c r="K557" s="109" cm="1">
        <f t="array" ref="K557">SUMPRODUCT(--($B$4:$B$498=B557),--($E$4:$E$498=C557),--($D$4:$D$498=""),$K$4:$K$498)</f>
        <v>0</v>
      </c>
      <c r="L557" s="109" cm="1">
        <f t="array" ref="L557">SUMPRODUCT(--($B$4:$B$498=B557),--($E$4:$E$498=C557),--($D$4:$D$498=""),$L$4:$L$498)</f>
        <v>0</v>
      </c>
      <c r="M557" s="109" cm="1">
        <f t="array" ref="M557">SUMPRODUCT(--($B$5:$B$498=B557),--($E$5:$E$498=C557),--($D$5:$D$498=""),$M$5:$M$498)</f>
        <v>0</v>
      </c>
      <c r="N557" s="109">
        <f t="shared" si="27"/>
        <v>0</v>
      </c>
      <c r="O557" s="58"/>
      <c r="P557" s="109" t="e" cm="1">
        <f t="array" ref="P557">SUMPRODUCT(--($B$4:$B$498=B557),--($E$4:$E$498=C557),--($D$4:$D$498=""),$P$4:$P$498)</f>
        <v>#N/A</v>
      </c>
    </row>
    <row r="558" spans="2:16">
      <c r="B558" t="s">
        <v>191</v>
      </c>
      <c r="C558" s="108" t="str">
        <f t="shared" si="26"/>
        <v>G</v>
      </c>
      <c r="D558" s="82"/>
      <c r="E558" s="82"/>
      <c r="F558" s="109" cm="1">
        <f t="array" ref="F558">SUMPRODUCT(--($B$4:$B$498=B558),--($E$4:$E$498=C558),--($D$4:$D$498=""),$F$4:$F$498)</f>
        <v>0</v>
      </c>
      <c r="G558" s="109" cm="1">
        <f t="array" ref="G558">SUMPRODUCT(--($B$4:$B$498=B558),--($E$4:$E$498=C558),--($D$4:$D$498=""),$G$4:$G$498)</f>
        <v>0</v>
      </c>
      <c r="H558" s="109" cm="1">
        <f t="array" ref="H558">SUMPRODUCT(--($B$4:$B$498=B558),--($E$4:$E$498=C558),--($D$4:$D$498=""),$H$4:$H$498)</f>
        <v>0</v>
      </c>
      <c r="I558" s="109" cm="1">
        <f t="array" ref="I558">SUMPRODUCT(--($B$4:$B$498=B558),--($E$4:$E$498=C558),--($D$4:$D$498=""),$I$4:$I$498)</f>
        <v>0</v>
      </c>
      <c r="J558" s="109" cm="1">
        <f t="array" ref="J558">SUMPRODUCT(--($B$4:$B$498=B558),--($E$4:$E$498=C558),--($D$4:$D$498=""),$J$4:$J$498)</f>
        <v>0</v>
      </c>
      <c r="K558" s="109" cm="1">
        <f t="array" ref="K558">SUMPRODUCT(--($B$4:$B$498=B558),--($E$4:$E$498=C558),--($D$4:$D$498=""),$K$4:$K$498)</f>
        <v>0</v>
      </c>
      <c r="L558" s="109" cm="1">
        <f t="array" ref="L558">SUMPRODUCT(--($B$4:$B$498=B558),--($E$4:$E$498=C558),--($D$4:$D$498=""),$L$4:$L$498)</f>
        <v>0</v>
      </c>
      <c r="M558" s="109" cm="1">
        <f t="array" ref="M558">SUMPRODUCT(--($B$5:$B$498=B558),--($E$5:$E$498=C558),--($D$5:$D$498=""),$M$5:$M$498)</f>
        <v>0</v>
      </c>
      <c r="N558" s="109">
        <f t="shared" si="27"/>
        <v>0</v>
      </c>
      <c r="O558" s="58"/>
      <c r="P558" s="109" t="e" cm="1">
        <f t="array" ref="P558">SUMPRODUCT(--($B$4:$B$498=B558),--($E$4:$E$498=C558),--($D$4:$D$498=""),$P$4:$P$498)</f>
        <v>#N/A</v>
      </c>
    </row>
    <row r="559" spans="2:16">
      <c r="B559" t="s">
        <v>191</v>
      </c>
      <c r="C559" s="108" t="str">
        <f t="shared" si="26"/>
        <v>H</v>
      </c>
      <c r="D559" s="82"/>
      <c r="E559" s="82"/>
      <c r="F559" s="109" cm="1">
        <f t="array" ref="F559">SUMPRODUCT(--($B$4:$B$498=B559),--($E$4:$E$498=C559),--($D$4:$D$498=""),$F$4:$F$498)</f>
        <v>0</v>
      </c>
      <c r="G559" s="109" cm="1">
        <f t="array" ref="G559">SUMPRODUCT(--($B$4:$B$498=B559),--($E$4:$E$498=C559),--($D$4:$D$498=""),$G$4:$G$498)</f>
        <v>0</v>
      </c>
      <c r="H559" s="109" cm="1">
        <f t="array" ref="H559">SUMPRODUCT(--($B$4:$B$498=B559),--($E$4:$E$498=C559),--($D$4:$D$498=""),$H$4:$H$498)</f>
        <v>0</v>
      </c>
      <c r="I559" s="109" cm="1">
        <f t="array" ref="I559">SUMPRODUCT(--($B$4:$B$498=B559),--($E$4:$E$498=C559),--($D$4:$D$498=""),$I$4:$I$498)</f>
        <v>0</v>
      </c>
      <c r="J559" s="109" cm="1">
        <f t="array" ref="J559">SUMPRODUCT(--($B$4:$B$498=B559),--($E$4:$E$498=C559),--($D$4:$D$498=""),$J$4:$J$498)</f>
        <v>0</v>
      </c>
      <c r="K559" s="109" cm="1">
        <f t="array" ref="K559">SUMPRODUCT(--($B$4:$B$498=B559),--($E$4:$E$498=C559),--($D$4:$D$498=""),$K$4:$K$498)</f>
        <v>0</v>
      </c>
      <c r="L559" s="109" cm="1">
        <f t="array" ref="L559">SUMPRODUCT(--($B$4:$B$498=B559),--($E$4:$E$498=C559),--($D$4:$D$498=""),$L$4:$L$498)</f>
        <v>0</v>
      </c>
      <c r="M559" s="109" cm="1">
        <f t="array" ref="M559">SUMPRODUCT(--($B$5:$B$498=B559),--($E$5:$E$498=C559),--($D$5:$D$498=""),$M$5:$M$498)</f>
        <v>0</v>
      </c>
      <c r="N559" s="109">
        <f t="shared" si="27"/>
        <v>0</v>
      </c>
      <c r="O559" s="58"/>
      <c r="P559" s="109" t="e" cm="1">
        <f t="array" ref="P559">SUMPRODUCT(--($B$4:$B$498=B559),--($E$4:$E$498=C559),--($D$4:$D$498=""),$P$4:$P$498)</f>
        <v>#N/A</v>
      </c>
    </row>
    <row r="560" spans="2:16">
      <c r="B560" t="s">
        <v>191</v>
      </c>
      <c r="C560" s="108" t="str">
        <f t="shared" si="26"/>
        <v>I</v>
      </c>
      <c r="D560" s="82"/>
      <c r="E560" s="82"/>
      <c r="F560" s="109" cm="1">
        <f t="array" ref="F560">SUMPRODUCT(--($B$4:$B$498=B560),--($E$4:$E$498=C560),--($D$4:$D$498=""),$F$4:$F$498)</f>
        <v>0</v>
      </c>
      <c r="G560" s="109" cm="1">
        <f t="array" ref="G560">SUMPRODUCT(--($B$4:$B$498=B560),--($E$4:$E$498=C560),--($D$4:$D$498=""),$G$4:$G$498)</f>
        <v>0</v>
      </c>
      <c r="H560" s="109" cm="1">
        <f t="array" ref="H560">SUMPRODUCT(--($B$4:$B$498=B560),--($E$4:$E$498=C560),--($D$4:$D$498=""),$H$4:$H$498)</f>
        <v>0</v>
      </c>
      <c r="I560" s="109" cm="1">
        <f t="array" ref="I560">SUMPRODUCT(--($B$4:$B$498=B560),--($E$4:$E$498=C560),--($D$4:$D$498=""),$I$4:$I$498)</f>
        <v>0</v>
      </c>
      <c r="J560" s="109" cm="1">
        <f t="array" ref="J560">SUMPRODUCT(--($B$4:$B$498=B560),--($E$4:$E$498=C560),--($D$4:$D$498=""),$J$4:$J$498)</f>
        <v>0</v>
      </c>
      <c r="K560" s="109" cm="1">
        <f t="array" ref="K560">SUMPRODUCT(--($B$4:$B$498=B560),--($E$4:$E$498=C560),--($D$4:$D$498=""),$K$4:$K$498)</f>
        <v>0</v>
      </c>
      <c r="L560" s="109" cm="1">
        <f t="array" ref="L560">SUMPRODUCT(--($B$4:$B$498=B560),--($E$4:$E$498=C560),--($D$4:$D$498=""),$L$4:$L$498)</f>
        <v>0</v>
      </c>
      <c r="M560" s="109" cm="1">
        <f t="array" ref="M560">SUMPRODUCT(--($B$5:$B$498=B560),--($E$5:$E$498=C560),--($D$5:$D$498=""),$M$5:$M$498)</f>
        <v>0</v>
      </c>
      <c r="N560" s="109">
        <f t="shared" si="27"/>
        <v>0</v>
      </c>
      <c r="O560" s="58"/>
      <c r="P560" s="109" t="e" cm="1">
        <f t="array" ref="P560">SUMPRODUCT(--($B$4:$B$498=B560),--($E$4:$E$498=C560),--($D$4:$D$498=""),$P$4:$P$498)</f>
        <v>#N/A</v>
      </c>
    </row>
    <row r="561" spans="2:16">
      <c r="B561" t="s">
        <v>191</v>
      </c>
      <c r="C561" s="108" t="str">
        <f t="shared" si="26"/>
        <v>J</v>
      </c>
      <c r="D561" s="82"/>
      <c r="E561" s="82"/>
      <c r="F561" s="109" cm="1">
        <f t="array" ref="F561">SUMPRODUCT(--($B$4:$B$498=B561),--($E$4:$E$498=C561),--($D$4:$D$498=""),$F$4:$F$498)</f>
        <v>0</v>
      </c>
      <c r="G561" s="109" cm="1">
        <f t="array" ref="G561">SUMPRODUCT(--($B$4:$B$498=B561),--($E$4:$E$498=C561),--($D$4:$D$498=""),$G$4:$G$498)</f>
        <v>0</v>
      </c>
      <c r="H561" s="109" cm="1">
        <f t="array" ref="H561">SUMPRODUCT(--($B$4:$B$498=B561),--($E$4:$E$498=C561),--($D$4:$D$498=""),$H$4:$H$498)</f>
        <v>0</v>
      </c>
      <c r="I561" s="109" cm="1">
        <f t="array" ref="I561">SUMPRODUCT(--($B$4:$B$498=B561),--($E$4:$E$498=C561),--($D$4:$D$498=""),$I$4:$I$498)</f>
        <v>0</v>
      </c>
      <c r="J561" s="109" cm="1">
        <f t="array" ref="J561">SUMPRODUCT(--($B$4:$B$498=B561),--($E$4:$E$498=C561),--($D$4:$D$498=""),$J$4:$J$498)</f>
        <v>0</v>
      </c>
      <c r="K561" s="109" cm="1">
        <f t="array" ref="K561">SUMPRODUCT(--($B$4:$B$498=B561),--($E$4:$E$498=C561),--($D$4:$D$498=""),$K$4:$K$498)</f>
        <v>0</v>
      </c>
      <c r="L561" s="109" cm="1">
        <f t="array" ref="L561">SUMPRODUCT(--($B$4:$B$498=B561),--($E$4:$E$498=C561),--($D$4:$D$498=""),$L$4:$L$498)</f>
        <v>0</v>
      </c>
      <c r="M561" s="109" cm="1">
        <f t="array" ref="M561">SUMPRODUCT(--($B$5:$B$498=B561),--($E$5:$E$498=C561),--($D$5:$D$498=""),$M$5:$M$498)</f>
        <v>0</v>
      </c>
      <c r="N561" s="109">
        <f t="shared" si="27"/>
        <v>0</v>
      </c>
      <c r="O561" s="58"/>
      <c r="P561" s="109" t="e" cm="1">
        <f t="array" ref="P561">SUMPRODUCT(--($B$4:$B$498=B561),--($E$4:$E$498=C561),--($D$4:$D$498=""),$P$4:$P$498)</f>
        <v>#N/A</v>
      </c>
    </row>
    <row r="562" spans="2:16">
      <c r="B562" t="s">
        <v>191</v>
      </c>
      <c r="C562" s="108" t="str">
        <f t="shared" si="26"/>
        <v>K</v>
      </c>
      <c r="D562" s="82"/>
      <c r="E562" s="82"/>
      <c r="F562" s="109" cm="1">
        <f t="array" ref="F562">SUMPRODUCT(--($B$4:$B$498=B562),--($E$4:$E$498=C562),--($D$4:$D$498=""),$F$4:$F$498)</f>
        <v>0</v>
      </c>
      <c r="G562" s="109" cm="1">
        <f t="array" ref="G562">SUMPRODUCT(--($B$4:$B$498=B562),--($E$4:$E$498=C562),--($D$4:$D$498=""),$G$4:$G$498)</f>
        <v>0</v>
      </c>
      <c r="H562" s="109" cm="1">
        <f t="array" ref="H562">SUMPRODUCT(--($B$4:$B$498=B562),--($E$4:$E$498=C562),--($D$4:$D$498=""),$H$4:$H$498)</f>
        <v>0</v>
      </c>
      <c r="I562" s="109" cm="1">
        <f t="array" ref="I562">SUMPRODUCT(--($B$4:$B$498=B562),--($E$4:$E$498=C562),--($D$4:$D$498=""),$I$4:$I$498)</f>
        <v>0</v>
      </c>
      <c r="J562" s="109" cm="1">
        <f t="array" ref="J562">SUMPRODUCT(--($B$4:$B$498=B562),--($E$4:$E$498=C562),--($D$4:$D$498=""),$J$4:$J$498)</f>
        <v>0</v>
      </c>
      <c r="K562" s="109" cm="1">
        <f t="array" ref="K562">SUMPRODUCT(--($B$4:$B$498=B562),--($E$4:$E$498=C562),--($D$4:$D$498=""),$K$4:$K$498)</f>
        <v>0</v>
      </c>
      <c r="L562" s="109" cm="1">
        <f t="array" ref="L562">SUMPRODUCT(--($B$4:$B$498=B562),--($E$4:$E$498=C562),--($D$4:$D$498=""),$L$4:$L$498)</f>
        <v>0</v>
      </c>
      <c r="M562" s="109" cm="1">
        <f t="array" ref="M562">SUMPRODUCT(--($B$5:$B$498=B562),--($E$5:$E$498=C562),--($D$5:$D$498=""),$M$5:$M$498)</f>
        <v>0</v>
      </c>
      <c r="N562" s="109">
        <f t="shared" si="27"/>
        <v>0</v>
      </c>
      <c r="O562" s="58"/>
      <c r="P562" s="109" t="e" cm="1">
        <f t="array" ref="P562">SUMPRODUCT(--($B$4:$B$498=B562),--($E$4:$E$498=C562),--($D$4:$D$498=""),$P$4:$P$498)</f>
        <v>#N/A</v>
      </c>
    </row>
    <row r="563" spans="2:16">
      <c r="C563" s="108" t="str">
        <f t="shared" si="26"/>
        <v>Vrije categorie</v>
      </c>
      <c r="D563" s="82"/>
      <c r="E563" s="82"/>
      <c r="F563" s="109" cm="1">
        <f t="array" ref="F563">SUMPRODUCT(--($B$4:$B$498=B563),--($E$4:$E$498=C563),--($D$4:$D$498=""),$F$4:$F$498)</f>
        <v>0</v>
      </c>
      <c r="G563" s="109" cm="1">
        <f t="array" ref="G563">SUMPRODUCT(--($B$4:$B$498=B563),--($E$4:$E$498=C563),--($D$4:$D$498=""),$G$4:$G$498)</f>
        <v>0</v>
      </c>
      <c r="H563" s="109" cm="1">
        <f t="array" ref="H563">SUMPRODUCT(--($B$4:$B$498=B563),--($E$4:$E$498=C563),--($D$4:$D$498=""),$H$4:$H$498)</f>
        <v>0</v>
      </c>
      <c r="I563" s="109" cm="1">
        <f t="array" ref="I563">SUMPRODUCT(--($B$4:$B$498=B563),--($E$4:$E$498=C563),--($D$4:$D$498=""),$I$4:$I$498)</f>
        <v>0</v>
      </c>
      <c r="J563" s="109" cm="1">
        <f t="array" ref="J563">SUMPRODUCT(--($B$4:$B$498=B563),--($E$4:$E$498=C563),--($D$4:$D$498=""),$J$4:$J$498)</f>
        <v>0</v>
      </c>
      <c r="K563" s="109" cm="1">
        <f t="array" ref="K563">SUMPRODUCT(--($B$4:$B$498=B563),--($E$4:$E$498=C563),--($D$4:$D$498=""),$K$4:$K$498)</f>
        <v>0</v>
      </c>
      <c r="L563" s="109" cm="1">
        <f t="array" ref="L563">SUMPRODUCT(--($B$4:$B$498=B563),--($E$4:$E$498=C563),--($D$4:$D$498=""),$L$4:$L$498)</f>
        <v>0</v>
      </c>
      <c r="M563" s="109" cm="1">
        <f t="array" ref="M563">SUMPRODUCT(--($B$5:$B$498=B563),--($E$5:$E$498=C563),--($D$5:$D$498=""),$M$5:$M$498)</f>
        <v>0</v>
      </c>
      <c r="N563" s="109">
        <f t="shared" si="27"/>
        <v>0</v>
      </c>
      <c r="O563" s="58"/>
      <c r="P563" s="109" t="e" cm="1">
        <f t="array" ref="P563">SUMPRODUCT(--($B$4:$B$498=B563),--($E$4:$E$498=C563),--($D$4:$D$498=""),$P$4:$P$498)</f>
        <v>#N/A</v>
      </c>
    </row>
    <row r="564" spans="2:16">
      <c r="C564" s="108" t="str">
        <f t="shared" si="26"/>
        <v>Vrije categorie</v>
      </c>
      <c r="D564" s="82"/>
      <c r="E564" s="82"/>
      <c r="F564" s="109" cm="1">
        <f t="array" ref="F564">SUMPRODUCT(--($B$4:$B$498=B564),--($E$4:$E$498=C564),--($D$4:$D$498=""),$F$4:$F$498)</f>
        <v>0</v>
      </c>
      <c r="G564" s="109" cm="1">
        <f t="array" ref="G564">SUMPRODUCT(--($B$4:$B$498=B564),--($E$4:$E$498=C564),--($D$4:$D$498=""),$G$4:$G$498)</f>
        <v>0</v>
      </c>
      <c r="H564" s="109" cm="1">
        <f t="array" ref="H564">SUMPRODUCT(--($B$4:$B$498=B564),--($E$4:$E$498=C564),--($D$4:$D$498=""),$H$4:$H$498)</f>
        <v>0</v>
      </c>
      <c r="I564" s="109" cm="1">
        <f t="array" ref="I564">SUMPRODUCT(--($B$4:$B$498=B564),--($E$4:$E$498=C564),--($D$4:$D$498=""),$I$4:$I$498)</f>
        <v>0</v>
      </c>
      <c r="J564" s="109" cm="1">
        <f t="array" ref="J564">SUMPRODUCT(--($B$4:$B$498=B564),--($E$4:$E$498=C564),--($D$4:$D$498=""),$J$4:$J$498)</f>
        <v>0</v>
      </c>
      <c r="K564" s="109" cm="1">
        <f t="array" ref="K564">SUMPRODUCT(--($B$4:$B$498=B564),--($E$4:$E$498=C564),--($D$4:$D$498=""),$K$4:$K$498)</f>
        <v>0</v>
      </c>
      <c r="L564" s="109" cm="1">
        <f t="array" ref="L564">SUMPRODUCT(--($B$4:$B$498=B564),--($E$4:$E$498=C564),--($D$4:$D$498=""),$L$4:$L$498)</f>
        <v>0</v>
      </c>
      <c r="M564" s="109" cm="1">
        <f t="array" ref="M564">SUMPRODUCT(--($B$5:$B$498=B564),--($E$5:$E$498=C564),--($D$5:$D$498=""),$M$5:$M$498)</f>
        <v>0</v>
      </c>
      <c r="N564" s="109">
        <f t="shared" si="27"/>
        <v>0</v>
      </c>
      <c r="O564" s="58"/>
      <c r="P564" s="109" t="e" cm="1">
        <f t="array" ref="P564">SUMPRODUCT(--($B$4:$B$498=B564),--($E$4:$E$498=C564),--($D$4:$D$498=""),$P$4:$P$498)</f>
        <v>#N/A</v>
      </c>
    </row>
    <row r="565" spans="2:16" ht="15.75" thickBot="1">
      <c r="C565" s="117" t="s">
        <v>467</v>
      </c>
      <c r="D565" s="113"/>
      <c r="E565" s="113"/>
      <c r="F565" s="114">
        <f t="shared" ref="F565:M565" si="28">SUM(F552:F564)</f>
        <v>0</v>
      </c>
      <c r="G565" s="114">
        <f t="shared" si="28"/>
        <v>0</v>
      </c>
      <c r="H565" s="114">
        <f t="shared" si="28"/>
        <v>0</v>
      </c>
      <c r="I565" s="114">
        <f t="shared" si="28"/>
        <v>0</v>
      </c>
      <c r="J565" s="114">
        <f t="shared" si="28"/>
        <v>0</v>
      </c>
      <c r="K565" s="114">
        <f t="shared" si="28"/>
        <v>0</v>
      </c>
      <c r="L565" s="114">
        <f t="shared" si="28"/>
        <v>0</v>
      </c>
      <c r="M565" s="114">
        <f t="shared" si="28"/>
        <v>0</v>
      </c>
      <c r="N565" s="114">
        <f t="shared" si="27"/>
        <v>0</v>
      </c>
      <c r="O565" s="70"/>
      <c r="P565" s="114" t="e">
        <f>SUM(P552:P564)</f>
        <v>#N/A</v>
      </c>
    </row>
    <row r="566" spans="2:16" ht="15.75" thickTop="1">
      <c r="C566" s="115"/>
      <c r="D566" s="10"/>
      <c r="E566" s="10"/>
      <c r="F566" s="83"/>
      <c r="G566" s="83"/>
      <c r="H566" s="83"/>
      <c r="I566" s="83"/>
      <c r="J566" s="83"/>
      <c r="K566" s="83"/>
      <c r="L566" s="85"/>
      <c r="M566" s="83"/>
    </row>
    <row r="567" spans="2:16">
      <c r="C567" s="116" t="s">
        <v>468</v>
      </c>
      <c r="D567" s="82"/>
      <c r="E567" s="82"/>
      <c r="F567" s="109"/>
      <c r="G567" s="109"/>
      <c r="H567" s="109"/>
      <c r="I567" s="109"/>
      <c r="J567" s="109"/>
      <c r="K567" s="109"/>
      <c r="L567" s="110"/>
      <c r="M567" s="111"/>
      <c r="N567" s="108" t="s">
        <v>280</v>
      </c>
      <c r="O567" s="10"/>
      <c r="P567" s="108" t="s">
        <v>281</v>
      </c>
    </row>
    <row r="568" spans="2:16">
      <c r="B568" t="s">
        <v>194</v>
      </c>
      <c r="C568" s="108" t="str">
        <f>C499</f>
        <v>A</v>
      </c>
      <c r="D568" s="82"/>
      <c r="E568" s="82"/>
      <c r="F568" s="109" cm="1">
        <f t="array" ref="F568">SUMPRODUCT(--($B$4:$B$498=B568),--($E$4:$E$498=C568),--($D$4:$D$498=""),$F$4:$F$498)</f>
        <v>0</v>
      </c>
      <c r="G568" s="109" cm="1">
        <f t="array" ref="G568">SUMPRODUCT(--($B$4:$B$498=B568),--($E$4:$E$498=C568),--($D$4:$D$498=""),$G$4:$G$498)</f>
        <v>0</v>
      </c>
      <c r="H568" s="109" cm="1">
        <f t="array" ref="H568">SUMPRODUCT(--($B$4:$B$498=B568),--($E$4:$E$498=C568),--($D$4:$D$498=""),$H$4:$H$498)</f>
        <v>0</v>
      </c>
      <c r="I568" s="109" cm="1">
        <f t="array" ref="I568">SUMPRODUCT(--($B$4:$B$498=B568),--($E$4:$E$498=C568),--($D$4:$D$498=""),$I$4:$I$498)</f>
        <v>0</v>
      </c>
      <c r="J568" s="109" cm="1">
        <f t="array" ref="J568">SUMPRODUCT(--($B$4:$B$498=B568),--($E$4:$E$498=C568),--($D$4:$D$498=""),$J$4:$J$498)</f>
        <v>0</v>
      </c>
      <c r="K568" s="109" cm="1">
        <f t="array" ref="K568">SUMPRODUCT(--($B$4:$B$498=B568),--($E$4:$E$498=C568),--($D$4:$D$498=""),$K$4:$K$498)</f>
        <v>0</v>
      </c>
      <c r="L568" s="109" cm="1">
        <f t="array" ref="L568">SUMPRODUCT(--($B$4:$B$498=B568),--($E$4:$E$498=C568),--($D$4:$D$498=""),$L$4:$L$498)</f>
        <v>0</v>
      </c>
      <c r="M568" s="109" cm="1">
        <f t="array" ref="M568">SUMPRODUCT(--($B$5:$B$498=B568),--($E$5:$E$498=C568),--($D$5:$D$498=""),$M$5:$M$498)</f>
        <v>0</v>
      </c>
      <c r="N568" s="109">
        <f>SUM(F568:M568)</f>
        <v>0</v>
      </c>
      <c r="O568" s="58"/>
      <c r="P568" s="109" t="e" cm="1">
        <f t="array" ref="P568">SUMPRODUCT(--($B$4:$B$498=B568),--($E$4:$E$498=C568),--($D$4:$D$498=""),$P$4:$P$498)</f>
        <v>#N/A</v>
      </c>
    </row>
    <row r="569" spans="2:16">
      <c r="B569" t="s">
        <v>194</v>
      </c>
      <c r="C569" s="108" t="str">
        <f>C500</f>
        <v>B</v>
      </c>
      <c r="D569" s="82"/>
      <c r="E569" s="82"/>
      <c r="F569" s="109" cm="1">
        <f t="array" ref="F569">SUMPRODUCT(--($B$4:$B$498=B569),--($E$4:$E$498=C569),--($D$4:$D$498=""),$F$4:$F$498)</f>
        <v>0</v>
      </c>
      <c r="G569" s="109" cm="1">
        <f t="array" ref="G569">SUMPRODUCT(--($B$4:$B$498=B569),--($E$4:$E$498=C569),--($D$4:$D$498=""),$G$4:$G$498)</f>
        <v>0</v>
      </c>
      <c r="H569" s="109" cm="1">
        <f t="array" ref="H569">SUMPRODUCT(--($B$4:$B$498=B569),--($E$4:$E$498=C569),--($D$4:$D$498=""),$H$4:$H$498)</f>
        <v>0</v>
      </c>
      <c r="I569" s="109" cm="1">
        <f t="array" ref="I569">SUMPRODUCT(--($B$4:$B$498=B569),--($E$4:$E$498=C569),--($D$4:$D$498=""),$I$4:$I$498)</f>
        <v>0</v>
      </c>
      <c r="J569" s="109" cm="1">
        <f t="array" ref="J569">SUMPRODUCT(--($B$4:$B$498=B569),--($E$4:$E$498=C569),--($D$4:$D$498=""),$J$4:$J$498)</f>
        <v>0</v>
      </c>
      <c r="K569" s="109" cm="1">
        <f t="array" ref="K569">SUMPRODUCT(--($B$4:$B$498=B569),--($E$4:$E$498=C569),--($D$4:$D$498=""),$K$4:$K$498)</f>
        <v>0</v>
      </c>
      <c r="L569" s="109" cm="1">
        <f t="array" ref="L569">SUMPRODUCT(--($B$4:$B$498=B569),--($E$4:$E$498=C569),--($D$4:$D$498=""),$L$4:$L$498)</f>
        <v>0</v>
      </c>
      <c r="M569" s="109" cm="1">
        <f t="array" ref="M569">SUMPRODUCT(--($B$5:$B$498=B569),--($E$5:$E$498=C569),--($D$5:$D$498=""),$M$5:$M$498)</f>
        <v>0</v>
      </c>
      <c r="N569" s="109">
        <f t="shared" ref="N569:N581" si="29">SUM(F569:M569)</f>
        <v>0</v>
      </c>
      <c r="O569" s="58"/>
      <c r="P569" s="109" t="e" cm="1">
        <f t="array" ref="P569">SUMPRODUCT(--($B$4:$B$498=B569),--($E$4:$E$498=C569),--($D$4:$D$498=""),$P$4:$P$498)</f>
        <v>#N/A</v>
      </c>
    </row>
    <row r="570" spans="2:16">
      <c r="B570" t="s">
        <v>194</v>
      </c>
      <c r="C570" s="108" t="str">
        <f t="shared" ref="C570:C580" si="30">C501</f>
        <v>C</v>
      </c>
      <c r="D570" s="82"/>
      <c r="E570" s="82"/>
      <c r="F570" s="109" cm="1">
        <f t="array" ref="F570">SUMPRODUCT(--($B$4:$B$498=B570),--($E$4:$E$498=C570),--($D$4:$D$498=""),$F$4:$F$498)</f>
        <v>0</v>
      </c>
      <c r="G570" s="109" cm="1">
        <f t="array" ref="G570">SUMPRODUCT(--($B$4:$B$498=B570),--($E$4:$E$498=C570),--($D$4:$D$498=""),$G$4:$G$498)</f>
        <v>0</v>
      </c>
      <c r="H570" s="109" cm="1">
        <f t="array" ref="H570">SUMPRODUCT(--($B$4:$B$498=B570),--($E$4:$E$498=C570),--($D$4:$D$498=""),$H$4:$H$498)</f>
        <v>0</v>
      </c>
      <c r="I570" s="109" cm="1">
        <f t="array" ref="I570">SUMPRODUCT(--($B$4:$B$498=B570),--($E$4:$E$498=C570),--($D$4:$D$498=""),$I$4:$I$498)</f>
        <v>0</v>
      </c>
      <c r="J570" s="109" cm="1">
        <f t="array" ref="J570">SUMPRODUCT(--($B$4:$B$498=B570),--($E$4:$E$498=C570),--($D$4:$D$498=""),$J$4:$J$498)</f>
        <v>0</v>
      </c>
      <c r="K570" s="109" cm="1">
        <f t="array" ref="K570">SUMPRODUCT(--($B$4:$B$498=B570),--($E$4:$E$498=C570),--($D$4:$D$498=""),$K$4:$K$498)</f>
        <v>0</v>
      </c>
      <c r="L570" s="109" cm="1">
        <f t="array" ref="L570">SUMPRODUCT(--($B$4:$B$498=B570),--($E$4:$E$498=C570),--($D$4:$D$498=""),$L$4:$L$498)</f>
        <v>0</v>
      </c>
      <c r="M570" s="109" cm="1">
        <f t="array" ref="M570">SUMPRODUCT(--($B$5:$B$498=B570),--($E$5:$E$498=C570),--($D$5:$D$498=""),$M$5:$M$498)</f>
        <v>0</v>
      </c>
      <c r="N570" s="109">
        <f t="shared" si="29"/>
        <v>0</v>
      </c>
      <c r="O570" s="58"/>
      <c r="P570" s="109" t="e" cm="1">
        <f t="array" ref="P570">SUMPRODUCT(--($B$4:$B$498=B570),--($E$4:$E$498=C570),--($D$4:$D$498=""),$P$4:$P$498)</f>
        <v>#N/A</v>
      </c>
    </row>
    <row r="571" spans="2:16">
      <c r="B571" t="s">
        <v>194</v>
      </c>
      <c r="C571" s="108" t="str">
        <f t="shared" si="30"/>
        <v>D</v>
      </c>
      <c r="D571" s="82"/>
      <c r="E571" s="82"/>
      <c r="F571" s="109" cm="1">
        <f t="array" ref="F571">SUMPRODUCT(--($B$4:$B$498=B571),--($E$4:$E$498=C571),--($D$4:$D$498=""),$F$4:$F$498)</f>
        <v>0</v>
      </c>
      <c r="G571" s="109" cm="1">
        <f t="array" ref="G571">SUMPRODUCT(--($B$4:$B$498=B571),--($E$4:$E$498=C571),--($D$4:$D$498=""),$G$4:$G$498)</f>
        <v>0</v>
      </c>
      <c r="H571" s="109" cm="1">
        <f t="array" ref="H571">SUMPRODUCT(--($B$4:$B$498=B571),--($E$4:$E$498=C571),--($D$4:$D$498=""),$H$4:$H$498)</f>
        <v>0</v>
      </c>
      <c r="I571" s="109" cm="1">
        <f t="array" ref="I571">SUMPRODUCT(--($B$4:$B$498=B571),--($E$4:$E$498=C571),--($D$4:$D$498=""),$I$4:$I$498)</f>
        <v>0</v>
      </c>
      <c r="J571" s="109" cm="1">
        <f t="array" ref="J571">SUMPRODUCT(--($B$4:$B$498=B571),--($E$4:$E$498=C571),--($D$4:$D$498=""),$J$4:$J$498)</f>
        <v>0</v>
      </c>
      <c r="K571" s="109" cm="1">
        <f t="array" ref="K571">SUMPRODUCT(--($B$4:$B$498=B571),--($E$4:$E$498=C571),--($D$4:$D$498=""),$K$4:$K$498)</f>
        <v>0</v>
      </c>
      <c r="L571" s="109" cm="1">
        <f t="array" ref="L571">SUMPRODUCT(--($B$4:$B$498=B571),--($E$4:$E$498=C571),--($D$4:$D$498=""),$L$4:$L$498)</f>
        <v>0</v>
      </c>
      <c r="M571" s="109" cm="1">
        <f t="array" ref="M571">SUMPRODUCT(--($B$5:$B$498=B571),--($E$5:$E$498=C571),--($D$5:$D$498=""),$M$5:$M$498)</f>
        <v>0</v>
      </c>
      <c r="N571" s="109">
        <f t="shared" si="29"/>
        <v>0</v>
      </c>
      <c r="O571" s="58"/>
      <c r="P571" s="109" t="e" cm="1">
        <f t="array" ref="P571">SUMPRODUCT(--($B$4:$B$498=B571),--($E$4:$E$498=C571),--($D$4:$D$498=""),$P$4:$P$498)</f>
        <v>#N/A</v>
      </c>
    </row>
    <row r="572" spans="2:16">
      <c r="B572" t="s">
        <v>194</v>
      </c>
      <c r="C572" s="108" t="str">
        <f t="shared" si="30"/>
        <v>E</v>
      </c>
      <c r="D572" s="82"/>
      <c r="E572" s="82"/>
      <c r="F572" s="109" cm="1">
        <f t="array" ref="F572">SUMPRODUCT(--($B$4:$B$498=B572),--($E$4:$E$498=C572),--($D$4:$D$498=""),$F$4:$F$498)</f>
        <v>0</v>
      </c>
      <c r="G572" s="109" cm="1">
        <f t="array" ref="G572">SUMPRODUCT(--($B$4:$B$498=B572),--($E$4:$E$498=C572),--($D$4:$D$498=""),$G$4:$G$498)</f>
        <v>0</v>
      </c>
      <c r="H572" s="109" cm="1">
        <f t="array" ref="H572">SUMPRODUCT(--($B$4:$B$498=B572),--($E$4:$E$498=C572),--($D$4:$D$498=""),$H$4:$H$498)</f>
        <v>0</v>
      </c>
      <c r="I572" s="109" cm="1">
        <f t="array" ref="I572">SUMPRODUCT(--($B$4:$B$498=B572),--($E$4:$E$498=C572),--($D$4:$D$498=""),$I$4:$I$498)</f>
        <v>0</v>
      </c>
      <c r="J572" s="109" cm="1">
        <f t="array" ref="J572">SUMPRODUCT(--($B$4:$B$498=B572),--($E$4:$E$498=C572),--($D$4:$D$498=""),$J$4:$J$498)</f>
        <v>0</v>
      </c>
      <c r="K572" s="109" cm="1">
        <f t="array" ref="K572">SUMPRODUCT(--($B$4:$B$498=B572),--($E$4:$E$498=C572),--($D$4:$D$498=""),$K$4:$K$498)</f>
        <v>0</v>
      </c>
      <c r="L572" s="109" cm="1">
        <f t="array" ref="L572">SUMPRODUCT(--($B$4:$B$498=B572),--($E$4:$E$498=C572),--($D$4:$D$498=""),$L$4:$L$498)</f>
        <v>0</v>
      </c>
      <c r="M572" s="109" cm="1">
        <f t="array" ref="M572">SUMPRODUCT(--($B$5:$B$498=B572),--($E$5:$E$498=C572),--($D$5:$D$498=""),$M$5:$M$498)</f>
        <v>0</v>
      </c>
      <c r="N572" s="109">
        <f t="shared" si="29"/>
        <v>0</v>
      </c>
      <c r="O572" s="58"/>
      <c r="P572" s="109" t="e" cm="1">
        <f t="array" ref="P572">SUMPRODUCT(--($B$4:$B$498=B572),--($E$4:$E$498=C572),--($D$4:$D$498=""),$P$4:$P$498)</f>
        <v>#N/A</v>
      </c>
    </row>
    <row r="573" spans="2:16">
      <c r="B573" t="s">
        <v>194</v>
      </c>
      <c r="C573" s="108" t="str">
        <f t="shared" si="30"/>
        <v>F</v>
      </c>
      <c r="D573" s="82"/>
      <c r="E573" s="82"/>
      <c r="F573" s="109" cm="1">
        <f t="array" ref="F573">SUMPRODUCT(--($B$4:$B$498=B573),--($E$4:$E$498=C573),--($D$4:$D$498=""),$F$4:$F$498)</f>
        <v>0</v>
      </c>
      <c r="G573" s="109" cm="1">
        <f t="array" ref="G573">SUMPRODUCT(--($B$4:$B$498=B573),--($E$4:$E$498=C573),--($D$4:$D$498=""),$G$4:$G$498)</f>
        <v>0</v>
      </c>
      <c r="H573" s="109" cm="1">
        <f t="array" ref="H573">SUMPRODUCT(--($B$4:$B$498=B573),--($E$4:$E$498=C573),--($D$4:$D$498=""),$H$4:$H$498)</f>
        <v>0</v>
      </c>
      <c r="I573" s="109" cm="1">
        <f t="array" ref="I573">SUMPRODUCT(--($B$4:$B$498=B573),--($E$4:$E$498=C573),--($D$4:$D$498=""),$I$4:$I$498)</f>
        <v>0</v>
      </c>
      <c r="J573" s="109" cm="1">
        <f t="array" ref="J573">SUMPRODUCT(--($B$4:$B$498=B573),--($E$4:$E$498=C573),--($D$4:$D$498=""),$J$4:$J$498)</f>
        <v>0</v>
      </c>
      <c r="K573" s="109" cm="1">
        <f t="array" ref="K573">SUMPRODUCT(--($B$4:$B$498=B573),--($E$4:$E$498=C573),--($D$4:$D$498=""),$K$4:$K$498)</f>
        <v>0</v>
      </c>
      <c r="L573" s="109" cm="1">
        <f t="array" ref="L573">SUMPRODUCT(--($B$4:$B$498=B573),--($E$4:$E$498=C573),--($D$4:$D$498=""),$L$4:$L$498)</f>
        <v>0</v>
      </c>
      <c r="M573" s="109" cm="1">
        <f t="array" ref="M573">SUMPRODUCT(--($B$5:$B$498=B573),--($E$5:$E$498=C573),--($D$5:$D$498=""),$M$5:$M$498)</f>
        <v>0</v>
      </c>
      <c r="N573" s="109">
        <f t="shared" si="29"/>
        <v>0</v>
      </c>
      <c r="O573" s="58"/>
      <c r="P573" s="109" t="e" cm="1">
        <f t="array" ref="P573">SUMPRODUCT(--($B$4:$B$498=B573),--($E$4:$E$498=C573),--($D$4:$D$498=""),$P$4:$P$498)</f>
        <v>#N/A</v>
      </c>
    </row>
    <row r="574" spans="2:16">
      <c r="B574" t="s">
        <v>194</v>
      </c>
      <c r="C574" s="108" t="str">
        <f t="shared" si="30"/>
        <v>G</v>
      </c>
      <c r="D574" s="82"/>
      <c r="E574" s="82"/>
      <c r="F574" s="109" cm="1">
        <f t="array" ref="F574">SUMPRODUCT(--($B$4:$B$498=B574),--($E$4:$E$498=C574),--($D$4:$D$498=""),$F$4:$F$498)</f>
        <v>0</v>
      </c>
      <c r="G574" s="109" cm="1">
        <f t="array" ref="G574">SUMPRODUCT(--($B$4:$B$498=B574),--($E$4:$E$498=C574),--($D$4:$D$498=""),$G$4:$G$498)</f>
        <v>0</v>
      </c>
      <c r="H574" s="109" cm="1">
        <f t="array" ref="H574">SUMPRODUCT(--($B$4:$B$498=B574),--($E$4:$E$498=C574),--($D$4:$D$498=""),$H$4:$H$498)</f>
        <v>0</v>
      </c>
      <c r="I574" s="109" cm="1">
        <f t="array" ref="I574">SUMPRODUCT(--($B$4:$B$498=B574),--($E$4:$E$498=C574),--($D$4:$D$498=""),$I$4:$I$498)</f>
        <v>0</v>
      </c>
      <c r="J574" s="109" cm="1">
        <f t="array" ref="J574">SUMPRODUCT(--($B$4:$B$498=B574),--($E$4:$E$498=C574),--($D$4:$D$498=""),$J$4:$J$498)</f>
        <v>0</v>
      </c>
      <c r="K574" s="109" cm="1">
        <f t="array" ref="K574">SUMPRODUCT(--($B$4:$B$498=B574),--($E$4:$E$498=C574),--($D$4:$D$498=""),$K$4:$K$498)</f>
        <v>0</v>
      </c>
      <c r="L574" s="109" cm="1">
        <f t="array" ref="L574">SUMPRODUCT(--($B$4:$B$498=B574),--($E$4:$E$498=C574),--($D$4:$D$498=""),$L$4:$L$498)</f>
        <v>0</v>
      </c>
      <c r="M574" s="109" cm="1">
        <f t="array" ref="M574">SUMPRODUCT(--($B$5:$B$498=B574),--($E$5:$E$498=C574),--($D$5:$D$498=""),$M$5:$M$498)</f>
        <v>0</v>
      </c>
      <c r="N574" s="109">
        <f t="shared" si="29"/>
        <v>0</v>
      </c>
      <c r="O574" s="58"/>
      <c r="P574" s="109" t="e" cm="1">
        <f t="array" ref="P574">SUMPRODUCT(--($B$4:$B$498=B574),--($E$4:$E$498=C574),--($D$4:$D$498=""),$P$4:$P$498)</f>
        <v>#N/A</v>
      </c>
    </row>
    <row r="575" spans="2:16">
      <c r="B575" t="s">
        <v>194</v>
      </c>
      <c r="C575" s="108" t="str">
        <f t="shared" si="30"/>
        <v>H</v>
      </c>
      <c r="D575" s="82"/>
      <c r="E575" s="82"/>
      <c r="F575" s="109" cm="1">
        <f t="array" ref="F575">SUMPRODUCT(--($B$4:$B$498=B575),--($E$4:$E$498=C575),--($D$4:$D$498=""),$F$4:$F$498)</f>
        <v>0</v>
      </c>
      <c r="G575" s="109" cm="1">
        <f t="array" ref="G575">SUMPRODUCT(--($B$4:$B$498=B575),--($E$4:$E$498=C575),--($D$4:$D$498=""),$G$4:$G$498)</f>
        <v>0</v>
      </c>
      <c r="H575" s="109" cm="1">
        <f t="array" ref="H575">SUMPRODUCT(--($B$4:$B$498=B575),--($E$4:$E$498=C575),--($D$4:$D$498=""),$H$4:$H$498)</f>
        <v>0</v>
      </c>
      <c r="I575" s="109" cm="1">
        <f t="array" ref="I575">SUMPRODUCT(--($B$4:$B$498=B575),--($E$4:$E$498=C575),--($D$4:$D$498=""),$I$4:$I$498)</f>
        <v>0</v>
      </c>
      <c r="J575" s="109" cm="1">
        <f t="array" ref="J575">SUMPRODUCT(--($B$4:$B$498=B575),--($E$4:$E$498=C575),--($D$4:$D$498=""),$J$4:$J$498)</f>
        <v>0</v>
      </c>
      <c r="K575" s="109" cm="1">
        <f t="array" ref="K575">SUMPRODUCT(--($B$4:$B$498=B575),--($E$4:$E$498=C575),--($D$4:$D$498=""),$K$4:$K$498)</f>
        <v>0</v>
      </c>
      <c r="L575" s="109" cm="1">
        <f t="array" ref="L575">SUMPRODUCT(--($B$4:$B$498=B575),--($E$4:$E$498=C575),--($D$4:$D$498=""),$L$4:$L$498)</f>
        <v>0</v>
      </c>
      <c r="M575" s="109" cm="1">
        <f t="array" ref="M575">SUMPRODUCT(--($B$5:$B$498=B575),--($E$5:$E$498=C575),--($D$5:$D$498=""),$M$5:$M$498)</f>
        <v>0</v>
      </c>
      <c r="N575" s="109">
        <f t="shared" si="29"/>
        <v>0</v>
      </c>
      <c r="O575" s="58"/>
      <c r="P575" s="109" t="e" cm="1">
        <f t="array" ref="P575">SUMPRODUCT(--($B$4:$B$498=B575),--($E$4:$E$498=C575),--($D$4:$D$498=""),$P$4:$P$498)</f>
        <v>#N/A</v>
      </c>
    </row>
    <row r="576" spans="2:16">
      <c r="B576" t="s">
        <v>194</v>
      </c>
      <c r="C576" s="108" t="str">
        <f t="shared" si="30"/>
        <v>I</v>
      </c>
      <c r="D576" s="82"/>
      <c r="E576" s="82"/>
      <c r="F576" s="109" cm="1">
        <f t="array" ref="F576">SUMPRODUCT(--($B$4:$B$498=B576),--($E$4:$E$498=C576),--($D$4:$D$498=""),$F$4:$F$498)</f>
        <v>0</v>
      </c>
      <c r="G576" s="109" cm="1">
        <f t="array" ref="G576">SUMPRODUCT(--($B$4:$B$498=B576),--($E$4:$E$498=C576),--($D$4:$D$498=""),$G$4:$G$498)</f>
        <v>0</v>
      </c>
      <c r="H576" s="109" cm="1">
        <f t="array" ref="H576">SUMPRODUCT(--($B$4:$B$498=B576),--($E$4:$E$498=C576),--($D$4:$D$498=""),$H$4:$H$498)</f>
        <v>0</v>
      </c>
      <c r="I576" s="109" cm="1">
        <f t="array" ref="I576">SUMPRODUCT(--($B$4:$B$498=B576),--($E$4:$E$498=C576),--($D$4:$D$498=""),$I$4:$I$498)</f>
        <v>0</v>
      </c>
      <c r="J576" s="109" cm="1">
        <f t="array" ref="J576">SUMPRODUCT(--($B$4:$B$498=B576),--($E$4:$E$498=C576),--($D$4:$D$498=""),$J$4:$J$498)</f>
        <v>0</v>
      </c>
      <c r="K576" s="109" cm="1">
        <f t="array" ref="K576">SUMPRODUCT(--($B$4:$B$498=B576),--($E$4:$E$498=C576),--($D$4:$D$498=""),$K$4:$K$498)</f>
        <v>0</v>
      </c>
      <c r="L576" s="109" cm="1">
        <f t="array" ref="L576">SUMPRODUCT(--($B$4:$B$498=B576),--($E$4:$E$498=C576),--($D$4:$D$498=""),$L$4:$L$498)</f>
        <v>0</v>
      </c>
      <c r="M576" s="109" cm="1">
        <f t="array" ref="M576">SUMPRODUCT(--($B$5:$B$498=B576),--($E$5:$E$498=C576),--($D$5:$D$498=""),$M$5:$M$498)</f>
        <v>0</v>
      </c>
      <c r="N576" s="109">
        <f t="shared" si="29"/>
        <v>0</v>
      </c>
      <c r="O576" s="58"/>
      <c r="P576" s="109" t="e" cm="1">
        <f t="array" ref="P576">SUMPRODUCT(--($B$4:$B$498=B576),--($E$4:$E$498=C576),--($D$4:$D$498=""),$P$4:$P$498)</f>
        <v>#N/A</v>
      </c>
    </row>
    <row r="577" spans="2:16">
      <c r="B577" t="s">
        <v>194</v>
      </c>
      <c r="C577" s="108" t="str">
        <f t="shared" si="30"/>
        <v>J</v>
      </c>
      <c r="D577" s="82"/>
      <c r="E577" s="82"/>
      <c r="F577" s="109" cm="1">
        <f t="array" ref="F577">SUMPRODUCT(--($B$4:$B$498=B577),--($E$4:$E$498=C577),--($D$4:$D$498=""),$F$4:$F$498)</f>
        <v>0</v>
      </c>
      <c r="G577" s="109" cm="1">
        <f t="array" ref="G577">SUMPRODUCT(--($B$4:$B$498=B577),--($E$4:$E$498=C577),--($D$4:$D$498=""),$G$4:$G$498)</f>
        <v>0</v>
      </c>
      <c r="H577" s="109" cm="1">
        <f t="array" ref="H577">SUMPRODUCT(--($B$4:$B$498=B577),--($E$4:$E$498=C577),--($D$4:$D$498=""),$H$4:$H$498)</f>
        <v>0</v>
      </c>
      <c r="I577" s="109" cm="1">
        <f t="array" ref="I577">SUMPRODUCT(--($B$4:$B$498=B577),--($E$4:$E$498=C577),--($D$4:$D$498=""),$I$4:$I$498)</f>
        <v>0</v>
      </c>
      <c r="J577" s="109" cm="1">
        <f t="array" ref="J577">SUMPRODUCT(--($B$4:$B$498=B577),--($E$4:$E$498=C577),--($D$4:$D$498=""),$J$4:$J$498)</f>
        <v>0</v>
      </c>
      <c r="K577" s="109" cm="1">
        <f t="array" ref="K577">SUMPRODUCT(--($B$4:$B$498=B577),--($E$4:$E$498=C577),--($D$4:$D$498=""),$K$4:$K$498)</f>
        <v>0</v>
      </c>
      <c r="L577" s="109" cm="1">
        <f t="array" ref="L577">SUMPRODUCT(--($B$4:$B$498=B577),--($E$4:$E$498=C577),--($D$4:$D$498=""),$L$4:$L$498)</f>
        <v>0</v>
      </c>
      <c r="M577" s="109" cm="1">
        <f t="array" ref="M577">SUMPRODUCT(--($B$5:$B$498=B577),--($E$5:$E$498=C577),--($D$5:$D$498=""),$M$5:$M$498)</f>
        <v>0</v>
      </c>
      <c r="N577" s="109">
        <f t="shared" si="29"/>
        <v>0</v>
      </c>
      <c r="O577" s="58"/>
      <c r="P577" s="109" t="e" cm="1">
        <f t="array" ref="P577">SUMPRODUCT(--($B$4:$B$498=B577),--($E$4:$E$498=C577),--($D$4:$D$498=""),$P$4:$P$498)</f>
        <v>#N/A</v>
      </c>
    </row>
    <row r="578" spans="2:16">
      <c r="B578" t="s">
        <v>194</v>
      </c>
      <c r="C578" s="108" t="str">
        <f t="shared" si="30"/>
        <v>K</v>
      </c>
      <c r="D578" s="82"/>
      <c r="E578" s="82"/>
      <c r="F578" s="109" cm="1">
        <f t="array" ref="F578">SUMPRODUCT(--($B$4:$B$498=B578),--($E$4:$E$498=C578),--($D$4:$D$498=""),$F$4:$F$498)</f>
        <v>0</v>
      </c>
      <c r="G578" s="109" cm="1">
        <f t="array" ref="G578">SUMPRODUCT(--($B$4:$B$498=B578),--($E$4:$E$498=C578),--($D$4:$D$498=""),$G$4:$G$498)</f>
        <v>0</v>
      </c>
      <c r="H578" s="109" cm="1">
        <f t="array" ref="H578">SUMPRODUCT(--($B$4:$B$498=B578),--($E$4:$E$498=C578),--($D$4:$D$498=""),$H$4:$H$498)</f>
        <v>0</v>
      </c>
      <c r="I578" s="109" cm="1">
        <f t="array" ref="I578">SUMPRODUCT(--($B$4:$B$498=B578),--($E$4:$E$498=C578),--($D$4:$D$498=""),$I$4:$I$498)</f>
        <v>0</v>
      </c>
      <c r="J578" s="109" cm="1">
        <f t="array" ref="J578">SUMPRODUCT(--($B$4:$B$498=B578),--($E$4:$E$498=C578),--($D$4:$D$498=""),$J$4:$J$498)</f>
        <v>0</v>
      </c>
      <c r="K578" s="109" cm="1">
        <f t="array" ref="K578">SUMPRODUCT(--($B$4:$B$498=B578),--($E$4:$E$498=C578),--($D$4:$D$498=""),$K$4:$K$498)</f>
        <v>0</v>
      </c>
      <c r="L578" s="109" cm="1">
        <f t="array" ref="L578">SUMPRODUCT(--($B$4:$B$498=B578),--($E$4:$E$498=C578),--($D$4:$D$498=""),$L$4:$L$498)</f>
        <v>0</v>
      </c>
      <c r="M578" s="109" cm="1">
        <f t="array" ref="M578">SUMPRODUCT(--($B$5:$B$498=B578),--($E$5:$E$498=C578),--($D$5:$D$498=""),$M$5:$M$498)</f>
        <v>0</v>
      </c>
      <c r="N578" s="109">
        <f t="shared" si="29"/>
        <v>0</v>
      </c>
      <c r="O578" s="58"/>
      <c r="P578" s="109" t="e" cm="1">
        <f t="array" ref="P578">SUMPRODUCT(--($B$4:$B$498=B578),--($E$4:$E$498=C578),--($D$4:$D$498=""),$P$4:$P$498)</f>
        <v>#N/A</v>
      </c>
    </row>
    <row r="579" spans="2:16">
      <c r="C579" s="108" t="str">
        <f t="shared" si="30"/>
        <v>Vrije categorie</v>
      </c>
      <c r="D579" s="82"/>
      <c r="E579" s="82"/>
      <c r="F579" s="109" cm="1">
        <f t="array" ref="F579">SUMPRODUCT(--($B$4:$B$498=B579),--($E$4:$E$498=C579),--($D$4:$D$498=""),$F$4:$F$498)</f>
        <v>0</v>
      </c>
      <c r="G579" s="109" cm="1">
        <f t="array" ref="G579">SUMPRODUCT(--($B$4:$B$498=B579),--($E$4:$E$498=C579),--($D$4:$D$498=""),$G$4:$G$498)</f>
        <v>0</v>
      </c>
      <c r="H579" s="109" cm="1">
        <f t="array" ref="H579">SUMPRODUCT(--($B$4:$B$498=B579),--($E$4:$E$498=C579),--($D$4:$D$498=""),$H$4:$H$498)</f>
        <v>0</v>
      </c>
      <c r="I579" s="109" cm="1">
        <f t="array" ref="I579">SUMPRODUCT(--($B$4:$B$498=B579),--($E$4:$E$498=C579),--($D$4:$D$498=""),$I$4:$I$498)</f>
        <v>0</v>
      </c>
      <c r="J579" s="109" cm="1">
        <f t="array" ref="J579">SUMPRODUCT(--($B$4:$B$498=B579),--($E$4:$E$498=C579),--($D$4:$D$498=""),$J$4:$J$498)</f>
        <v>0</v>
      </c>
      <c r="K579" s="109" cm="1">
        <f t="array" ref="K579">SUMPRODUCT(--($B$4:$B$498=B579),--($E$4:$E$498=C579),--($D$4:$D$498=""),$K$4:$K$498)</f>
        <v>0</v>
      </c>
      <c r="L579" s="109" cm="1">
        <f t="array" ref="L579">SUMPRODUCT(--($B$4:$B$498=B579),--($E$4:$E$498=C579),--($D$4:$D$498=""),$L$4:$L$498)</f>
        <v>0</v>
      </c>
      <c r="M579" s="109" cm="1">
        <f t="array" ref="M579">SUMPRODUCT(--($B$5:$B$498=B579),--($E$5:$E$498=C579),--($D$5:$D$498=""),$M$5:$M$498)</f>
        <v>0</v>
      </c>
      <c r="N579" s="109">
        <f t="shared" si="29"/>
        <v>0</v>
      </c>
      <c r="O579" s="58"/>
      <c r="P579" s="109" t="e" cm="1">
        <f t="array" ref="P579">SUMPRODUCT(--($B$4:$B$498=B579),--($E$4:$E$498=C579),--($D$4:$D$498=""),$P$4:$P$498)</f>
        <v>#N/A</v>
      </c>
    </row>
    <row r="580" spans="2:16">
      <c r="C580" s="108" t="str">
        <f t="shared" si="30"/>
        <v>Vrije categorie</v>
      </c>
      <c r="D580" s="82"/>
      <c r="E580" s="82"/>
      <c r="F580" s="109" cm="1">
        <f t="array" ref="F580">SUMPRODUCT(--($B$4:$B$498=B580),--($E$4:$E$498=C580),--($D$4:$D$498=""),$F$4:$F$498)</f>
        <v>0</v>
      </c>
      <c r="G580" s="109" cm="1">
        <f t="array" ref="G580">SUMPRODUCT(--($B$4:$B$498=B580),--($E$4:$E$498=C580),--($D$4:$D$498=""),$G$4:$G$498)</f>
        <v>0</v>
      </c>
      <c r="H580" s="109" cm="1">
        <f t="array" ref="H580">SUMPRODUCT(--($B$4:$B$498=B580),--($E$4:$E$498=C580),--($D$4:$D$498=""),$H$4:$H$498)</f>
        <v>0</v>
      </c>
      <c r="I580" s="109" cm="1">
        <f t="array" ref="I580">SUMPRODUCT(--($B$4:$B$498=B580),--($E$4:$E$498=C580),--($D$4:$D$498=""),$I$4:$I$498)</f>
        <v>0</v>
      </c>
      <c r="J580" s="109" cm="1">
        <f t="array" ref="J580">SUMPRODUCT(--($B$4:$B$498=B580),--($E$4:$E$498=C580),--($D$4:$D$498=""),$J$4:$J$498)</f>
        <v>0</v>
      </c>
      <c r="K580" s="109" cm="1">
        <f t="array" ref="K580">SUMPRODUCT(--($B$4:$B$498=B580),--($E$4:$E$498=C580),--($D$4:$D$498=""),$K$4:$K$498)</f>
        <v>0</v>
      </c>
      <c r="L580" s="109" cm="1">
        <f t="array" ref="L580">SUMPRODUCT(--($B$4:$B$498=B580),--($E$4:$E$498=C580),--($D$4:$D$498=""),$L$4:$L$498)</f>
        <v>0</v>
      </c>
      <c r="M580" s="109" cm="1">
        <f t="array" ref="M580">SUMPRODUCT(--($B$5:$B$498=B580),--($E$5:$E$498=C580),--($D$5:$D$498=""),$M$5:$M$498)</f>
        <v>0</v>
      </c>
      <c r="N580" s="109">
        <f t="shared" si="29"/>
        <v>0</v>
      </c>
      <c r="O580" s="58"/>
      <c r="P580" s="109" t="e" cm="1">
        <f t="array" ref="P580">SUMPRODUCT(--($B$4:$B$498=B580),--($E$4:$E$498=C580),--($D$4:$D$498=""),$P$4:$P$498)</f>
        <v>#N/A</v>
      </c>
    </row>
    <row r="581" spans="2:16" ht="15.75" thickBot="1">
      <c r="C581" s="117" t="s">
        <v>469</v>
      </c>
      <c r="D581" s="113"/>
      <c r="E581" s="113"/>
      <c r="F581" s="114">
        <f t="shared" ref="F581:M581" si="31">SUM(F568:F580)</f>
        <v>0</v>
      </c>
      <c r="G581" s="114">
        <f t="shared" si="31"/>
        <v>0</v>
      </c>
      <c r="H581" s="114">
        <f t="shared" si="31"/>
        <v>0</v>
      </c>
      <c r="I581" s="114">
        <f t="shared" si="31"/>
        <v>0</v>
      </c>
      <c r="J581" s="114">
        <f t="shared" si="31"/>
        <v>0</v>
      </c>
      <c r="K581" s="114">
        <f t="shared" si="31"/>
        <v>0</v>
      </c>
      <c r="L581" s="114">
        <f t="shared" si="31"/>
        <v>0</v>
      </c>
      <c r="M581" s="114">
        <f t="shared" si="31"/>
        <v>0</v>
      </c>
      <c r="N581" s="114">
        <f t="shared" si="29"/>
        <v>0</v>
      </c>
      <c r="O581" s="70"/>
      <c r="P581" s="114" t="e">
        <f>SUM(P568:P580)</f>
        <v>#N/A</v>
      </c>
    </row>
    <row r="582" spans="2:16" ht="15.75" thickTop="1">
      <c r="C582" s="115"/>
      <c r="D582" s="10"/>
      <c r="E582" s="10"/>
      <c r="F582" s="83"/>
      <c r="G582" s="83"/>
      <c r="H582" s="83"/>
      <c r="I582" s="83"/>
      <c r="J582" s="83"/>
      <c r="K582" s="83"/>
      <c r="L582" s="85"/>
      <c r="M582" s="83"/>
    </row>
    <row r="583" spans="2:16">
      <c r="C583" s="116" t="s">
        <v>470</v>
      </c>
      <c r="D583" s="82"/>
      <c r="E583" s="82"/>
      <c r="F583" s="109"/>
      <c r="G583" s="109"/>
      <c r="H583" s="109"/>
      <c r="I583" s="109"/>
      <c r="J583" s="109"/>
      <c r="K583" s="109"/>
      <c r="L583" s="110"/>
      <c r="M583" s="111"/>
      <c r="N583" s="108" t="s">
        <v>280</v>
      </c>
      <c r="O583" s="10"/>
      <c r="P583" s="108" t="s">
        <v>281</v>
      </c>
    </row>
    <row r="584" spans="2:16">
      <c r="B584" t="s">
        <v>197</v>
      </c>
      <c r="C584" s="108" t="str">
        <f>C499</f>
        <v>A</v>
      </c>
      <c r="D584" s="82"/>
      <c r="E584" s="82"/>
      <c r="F584" s="109" cm="1">
        <f t="array" ref="F584">SUMPRODUCT(--($B$4:$B$498=B584),--($E$4:$E$498=C584),--($D$4:$D$498=""),$F$4:$F$498)</f>
        <v>0</v>
      </c>
      <c r="G584" s="109" cm="1">
        <f t="array" ref="G584">SUMPRODUCT(--($B$4:$B$498=B584),--($E$4:$E$498=C584),--($D$4:$D$498=""),$G$4:$G$498)</f>
        <v>0</v>
      </c>
      <c r="H584" s="109" cm="1">
        <f t="array" ref="H584">SUMPRODUCT(--($B$4:$B$498=B584),--($E$4:$E$498=C584),--($D$4:$D$498=""),$H$4:$H$498)</f>
        <v>0</v>
      </c>
      <c r="I584" s="109" cm="1">
        <f t="array" ref="I584">SUMPRODUCT(--($B$4:$B$498=B584),--($E$4:$E$498=C584),--($D$4:$D$498=""),$I$4:$I$498)</f>
        <v>0</v>
      </c>
      <c r="J584" s="109" cm="1">
        <f t="array" ref="J584">SUMPRODUCT(--($B$4:$B$498=B584),--($E$4:$E$498=C584),--($D$4:$D$498=""),$J$4:$J$498)</f>
        <v>0</v>
      </c>
      <c r="K584" s="109" cm="1">
        <f t="array" ref="K584">SUMPRODUCT(--($B$4:$B$498=B584),--($E$4:$E$498=C584),--($D$4:$D$498=""),$K$4:$K$498)</f>
        <v>0</v>
      </c>
      <c r="L584" s="109" cm="1">
        <f t="array" ref="L584">SUMPRODUCT(--($B$4:$B$498=B584),--($E$4:$E$498=C584),--($D$4:$D$498=""),$L$4:$L$498)</f>
        <v>0</v>
      </c>
      <c r="M584" s="109" cm="1">
        <f t="array" ref="M584">SUMPRODUCT(--($B$5:$B$498=B584),--($E$5:$E$498=C584),--($D$5:$D$498=""),$M$5:$M$498)</f>
        <v>0</v>
      </c>
      <c r="N584" s="109">
        <f>SUM(F584:M584)</f>
        <v>0</v>
      </c>
      <c r="O584" s="58"/>
      <c r="P584" s="109" t="e" cm="1">
        <f t="array" ref="P584">SUMPRODUCT(--($B$4:$B$498=B584),--($E$4:$E$498=C584),--($D$4:$D$498=""),$P$4:$P$498)</f>
        <v>#N/A</v>
      </c>
    </row>
    <row r="585" spans="2:16">
      <c r="B585" t="s">
        <v>197</v>
      </c>
      <c r="C585" s="108" t="str">
        <f>C500</f>
        <v>B</v>
      </c>
      <c r="D585" s="82"/>
      <c r="E585" s="82"/>
      <c r="F585" s="109" cm="1">
        <f t="array" ref="F585">SUMPRODUCT(--($B$4:$B$498=B585),--($E$4:$E$498=C585),--($D$4:$D$498=""),$F$4:$F$498)</f>
        <v>0</v>
      </c>
      <c r="G585" s="109" cm="1">
        <f t="array" ref="G585">SUMPRODUCT(--($B$4:$B$498=B585),--($E$4:$E$498=C585),--($D$4:$D$498=""),$G$4:$G$498)</f>
        <v>0</v>
      </c>
      <c r="H585" s="109" cm="1">
        <f t="array" ref="H585">SUMPRODUCT(--($B$4:$B$498=B585),--($E$4:$E$498=C585),--($D$4:$D$498=""),$H$4:$H$498)</f>
        <v>0</v>
      </c>
      <c r="I585" s="109" cm="1">
        <f t="array" ref="I585">SUMPRODUCT(--($B$4:$B$498=B585),--($E$4:$E$498=C585),--($D$4:$D$498=""),$I$4:$I$498)</f>
        <v>0</v>
      </c>
      <c r="J585" s="109" cm="1">
        <f t="array" ref="J585">SUMPRODUCT(--($B$4:$B$498=B585),--($E$4:$E$498=C585),--($D$4:$D$498=""),$J$4:$J$498)</f>
        <v>0</v>
      </c>
      <c r="K585" s="109" cm="1">
        <f t="array" ref="K585">SUMPRODUCT(--($B$4:$B$498=B585),--($E$4:$E$498=C585),--($D$4:$D$498=""),$K$4:$K$498)</f>
        <v>0</v>
      </c>
      <c r="L585" s="109" cm="1">
        <f t="array" ref="L585">SUMPRODUCT(--($B$4:$B$498=B585),--($E$4:$E$498=C585),--($D$4:$D$498=""),$L$4:$L$498)</f>
        <v>0</v>
      </c>
      <c r="M585" s="109" cm="1">
        <f t="array" ref="M585">SUMPRODUCT(--($B$5:$B$498=B585),--($E$5:$E$498=C585),--($D$5:$D$498=""),$M$5:$M$498)</f>
        <v>0</v>
      </c>
      <c r="N585" s="109">
        <f t="shared" ref="N585:N597" si="32">SUM(F585:M585)</f>
        <v>0</v>
      </c>
      <c r="O585" s="58"/>
      <c r="P585" s="109" t="e" cm="1">
        <f t="array" ref="P585">SUMPRODUCT(--($B$4:$B$498=B585),--($E$4:$E$498=C585),--($D$4:$D$498=""),$P$4:$P$498)</f>
        <v>#N/A</v>
      </c>
    </row>
    <row r="586" spans="2:16">
      <c r="B586" t="s">
        <v>197</v>
      </c>
      <c r="C586" s="108" t="str">
        <f t="shared" ref="C586:C596" si="33">C501</f>
        <v>C</v>
      </c>
      <c r="D586" s="82"/>
      <c r="E586" s="82"/>
      <c r="F586" s="109" cm="1">
        <f t="array" ref="F586">SUMPRODUCT(--($B$4:$B$498=B586),--($E$4:$E$498=C586),--($D$4:$D$498=""),$F$4:$F$498)</f>
        <v>0</v>
      </c>
      <c r="G586" s="109" cm="1">
        <f t="array" ref="G586">SUMPRODUCT(--($B$4:$B$498=B586),--($E$4:$E$498=C586),--($D$4:$D$498=""),$G$4:$G$498)</f>
        <v>0</v>
      </c>
      <c r="H586" s="109" cm="1">
        <f t="array" ref="H586">SUMPRODUCT(--($B$4:$B$498=B586),--($E$4:$E$498=C586),--($D$4:$D$498=""),$H$4:$H$498)</f>
        <v>0</v>
      </c>
      <c r="I586" s="109" cm="1">
        <f t="array" ref="I586">SUMPRODUCT(--($B$4:$B$498=B586),--($E$4:$E$498=C586),--($D$4:$D$498=""),$I$4:$I$498)</f>
        <v>0</v>
      </c>
      <c r="J586" s="109" cm="1">
        <f t="array" ref="J586">SUMPRODUCT(--($B$4:$B$498=B586),--($E$4:$E$498=C586),--($D$4:$D$498=""),$J$4:$J$498)</f>
        <v>0</v>
      </c>
      <c r="K586" s="109" cm="1">
        <f t="array" ref="K586">SUMPRODUCT(--($B$4:$B$498=B586),--($E$4:$E$498=C586),--($D$4:$D$498=""),$K$4:$K$498)</f>
        <v>0</v>
      </c>
      <c r="L586" s="109" cm="1">
        <f t="array" ref="L586">SUMPRODUCT(--($B$4:$B$498=B586),--($E$4:$E$498=C586),--($D$4:$D$498=""),$L$4:$L$498)</f>
        <v>0</v>
      </c>
      <c r="M586" s="109" cm="1">
        <f t="array" ref="M586">SUMPRODUCT(--($B$5:$B$498=B586),--($E$5:$E$498=C586),--($D$5:$D$498=""),$M$5:$M$498)</f>
        <v>0</v>
      </c>
      <c r="N586" s="109">
        <f t="shared" si="32"/>
        <v>0</v>
      </c>
      <c r="O586" s="58"/>
      <c r="P586" s="109" t="e" cm="1">
        <f t="array" ref="P586">SUMPRODUCT(--($B$4:$B$498=B586),--($E$4:$E$498=C586),--($D$4:$D$498=""),$P$4:$P$498)</f>
        <v>#N/A</v>
      </c>
    </row>
    <row r="587" spans="2:16">
      <c r="B587" t="s">
        <v>197</v>
      </c>
      <c r="C587" s="108" t="str">
        <f t="shared" si="33"/>
        <v>D</v>
      </c>
      <c r="D587" s="82"/>
      <c r="E587" s="82"/>
      <c r="F587" s="109" cm="1">
        <f t="array" ref="F587">SUMPRODUCT(--($B$4:$B$498=B587),--($E$4:$E$498=C587),--($D$4:$D$498=""),$F$4:$F$498)</f>
        <v>0</v>
      </c>
      <c r="G587" s="109" cm="1">
        <f t="array" ref="G587">SUMPRODUCT(--($B$4:$B$498=B587),--($E$4:$E$498=C587),--($D$4:$D$498=""),$G$4:$G$498)</f>
        <v>0</v>
      </c>
      <c r="H587" s="109" cm="1">
        <f t="array" ref="H587">SUMPRODUCT(--($B$4:$B$498=B587),--($E$4:$E$498=C587),--($D$4:$D$498=""),$H$4:$H$498)</f>
        <v>0</v>
      </c>
      <c r="I587" s="109" cm="1">
        <f t="array" ref="I587">SUMPRODUCT(--($B$4:$B$498=B587),--($E$4:$E$498=C587),--($D$4:$D$498=""),$I$4:$I$498)</f>
        <v>0</v>
      </c>
      <c r="J587" s="109" cm="1">
        <f t="array" ref="J587">SUMPRODUCT(--($B$4:$B$498=B587),--($E$4:$E$498=C587),--($D$4:$D$498=""),$J$4:$J$498)</f>
        <v>0</v>
      </c>
      <c r="K587" s="109" cm="1">
        <f t="array" ref="K587">SUMPRODUCT(--($B$4:$B$498=B587),--($E$4:$E$498=C587),--($D$4:$D$498=""),$K$4:$K$498)</f>
        <v>0</v>
      </c>
      <c r="L587" s="109" cm="1">
        <f t="array" ref="L587">SUMPRODUCT(--($B$4:$B$498=B587),--($E$4:$E$498=C587),--($D$4:$D$498=""),$L$4:$L$498)</f>
        <v>0</v>
      </c>
      <c r="M587" s="109" cm="1">
        <f t="array" ref="M587">SUMPRODUCT(--($B$5:$B$498=B587),--($E$5:$E$498=C587),--($D$5:$D$498=""),$M$5:$M$498)</f>
        <v>0</v>
      </c>
      <c r="N587" s="109">
        <f t="shared" si="32"/>
        <v>0</v>
      </c>
      <c r="O587" s="58"/>
      <c r="P587" s="109" t="e" cm="1">
        <f t="array" ref="P587">SUMPRODUCT(--($B$4:$B$498=B587),--($E$4:$E$498=C587),--($D$4:$D$498=""),$P$4:$P$498)</f>
        <v>#N/A</v>
      </c>
    </row>
    <row r="588" spans="2:16">
      <c r="B588" t="s">
        <v>197</v>
      </c>
      <c r="C588" s="108" t="str">
        <f t="shared" si="33"/>
        <v>E</v>
      </c>
      <c r="D588" s="82"/>
      <c r="E588" s="82"/>
      <c r="F588" s="109" cm="1">
        <f t="array" ref="F588">SUMPRODUCT(--($B$4:$B$498=B588),--($E$4:$E$498=C588),--($D$4:$D$498=""),$F$4:$F$498)</f>
        <v>0</v>
      </c>
      <c r="G588" s="109" cm="1">
        <f t="array" ref="G588">SUMPRODUCT(--($B$4:$B$498=B588),--($E$4:$E$498=C588),--($D$4:$D$498=""),$G$4:$G$498)</f>
        <v>0</v>
      </c>
      <c r="H588" s="109" cm="1">
        <f t="array" ref="H588">SUMPRODUCT(--($B$4:$B$498=B588),--($E$4:$E$498=C588),--($D$4:$D$498=""),$H$4:$H$498)</f>
        <v>0</v>
      </c>
      <c r="I588" s="109" cm="1">
        <f t="array" ref="I588">SUMPRODUCT(--($B$4:$B$498=B588),--($E$4:$E$498=C588),--($D$4:$D$498=""),$I$4:$I$498)</f>
        <v>0</v>
      </c>
      <c r="J588" s="109" cm="1">
        <f t="array" ref="J588">SUMPRODUCT(--($B$4:$B$498=B588),--($E$4:$E$498=C588),--($D$4:$D$498=""),$J$4:$J$498)</f>
        <v>0</v>
      </c>
      <c r="K588" s="109" cm="1">
        <f t="array" ref="K588">SUMPRODUCT(--($B$4:$B$498=B588),--($E$4:$E$498=C588),--($D$4:$D$498=""),$K$4:$K$498)</f>
        <v>0</v>
      </c>
      <c r="L588" s="109" cm="1">
        <f t="array" ref="L588">SUMPRODUCT(--($B$4:$B$498=B588),--($E$4:$E$498=C588),--($D$4:$D$498=""),$L$4:$L$498)</f>
        <v>0</v>
      </c>
      <c r="M588" s="109" cm="1">
        <f t="array" ref="M588">SUMPRODUCT(--($B$5:$B$498=B588),--($E$5:$E$498=C588),--($D$5:$D$498=""),$M$5:$M$498)</f>
        <v>0</v>
      </c>
      <c r="N588" s="109">
        <f t="shared" si="32"/>
        <v>0</v>
      </c>
      <c r="O588" s="58"/>
      <c r="P588" s="109" t="e" cm="1">
        <f t="array" ref="P588">SUMPRODUCT(--($B$4:$B$498=B588),--($E$4:$E$498=C588),--($D$4:$D$498=""),$P$4:$P$498)</f>
        <v>#N/A</v>
      </c>
    </row>
    <row r="589" spans="2:16">
      <c r="B589" t="s">
        <v>197</v>
      </c>
      <c r="C589" s="108" t="str">
        <f t="shared" si="33"/>
        <v>F</v>
      </c>
      <c r="D589" s="82"/>
      <c r="E589" s="82"/>
      <c r="F589" s="109" cm="1">
        <f t="array" ref="F589">SUMPRODUCT(--($B$4:$B$498=B589),--($E$4:$E$498=C589),--($D$4:$D$498=""),$F$4:$F$498)</f>
        <v>0</v>
      </c>
      <c r="G589" s="109" cm="1">
        <f t="array" ref="G589">SUMPRODUCT(--($B$4:$B$498=B589),--($E$4:$E$498=C589),--($D$4:$D$498=""),$G$4:$G$498)</f>
        <v>0</v>
      </c>
      <c r="H589" s="109" cm="1">
        <f t="array" ref="H589">SUMPRODUCT(--($B$4:$B$498=B589),--($E$4:$E$498=C589),--($D$4:$D$498=""),$H$4:$H$498)</f>
        <v>0</v>
      </c>
      <c r="I589" s="109" cm="1">
        <f t="array" ref="I589">SUMPRODUCT(--($B$4:$B$498=B589),--($E$4:$E$498=C589),--($D$4:$D$498=""),$I$4:$I$498)</f>
        <v>0</v>
      </c>
      <c r="J589" s="109" cm="1">
        <f t="array" ref="J589">SUMPRODUCT(--($B$4:$B$498=B589),--($E$4:$E$498=C589),--($D$4:$D$498=""),$J$4:$J$498)</f>
        <v>0</v>
      </c>
      <c r="K589" s="109" cm="1">
        <f t="array" ref="K589">SUMPRODUCT(--($B$4:$B$498=B589),--($E$4:$E$498=C589),--($D$4:$D$498=""),$K$4:$K$498)</f>
        <v>0</v>
      </c>
      <c r="L589" s="109" cm="1">
        <f t="array" ref="L589">SUMPRODUCT(--($B$4:$B$498=B589),--($E$4:$E$498=C589),--($D$4:$D$498=""),$L$4:$L$498)</f>
        <v>0</v>
      </c>
      <c r="M589" s="109" cm="1">
        <f t="array" ref="M589">SUMPRODUCT(--($B$5:$B$498=B589),--($E$5:$E$498=C589),--($D$5:$D$498=""),$M$5:$M$498)</f>
        <v>0</v>
      </c>
      <c r="N589" s="109">
        <f t="shared" si="32"/>
        <v>0</v>
      </c>
      <c r="O589" s="58"/>
      <c r="P589" s="109" t="e" cm="1">
        <f t="array" ref="P589">SUMPRODUCT(--($B$4:$B$498=B589),--($E$4:$E$498=C589),--($D$4:$D$498=""),$P$4:$P$498)</f>
        <v>#N/A</v>
      </c>
    </row>
    <row r="590" spans="2:16">
      <c r="B590" t="s">
        <v>197</v>
      </c>
      <c r="C590" s="108" t="str">
        <f t="shared" si="33"/>
        <v>G</v>
      </c>
      <c r="D590" s="82"/>
      <c r="E590" s="82"/>
      <c r="F590" s="109" cm="1">
        <f t="array" ref="F590">SUMPRODUCT(--($B$4:$B$498=B590),--($E$4:$E$498=C590),--($D$4:$D$498=""),$F$4:$F$498)</f>
        <v>0</v>
      </c>
      <c r="G590" s="109" cm="1">
        <f t="array" ref="G590">SUMPRODUCT(--($B$4:$B$498=B590),--($E$4:$E$498=C590),--($D$4:$D$498=""),$G$4:$G$498)</f>
        <v>0</v>
      </c>
      <c r="H590" s="109" cm="1">
        <f t="array" ref="H590">SUMPRODUCT(--($B$4:$B$498=B590),--($E$4:$E$498=C590),--($D$4:$D$498=""),$H$4:$H$498)</f>
        <v>0</v>
      </c>
      <c r="I590" s="109" cm="1">
        <f t="array" ref="I590">SUMPRODUCT(--($B$4:$B$498=B590),--($E$4:$E$498=C590),--($D$4:$D$498=""),$I$4:$I$498)</f>
        <v>0</v>
      </c>
      <c r="J590" s="109" cm="1">
        <f t="array" ref="J590">SUMPRODUCT(--($B$4:$B$498=B590),--($E$4:$E$498=C590),--($D$4:$D$498=""),$J$4:$J$498)</f>
        <v>0</v>
      </c>
      <c r="K590" s="109" cm="1">
        <f t="array" ref="K590">SUMPRODUCT(--($B$4:$B$498=B590),--($E$4:$E$498=C590),--($D$4:$D$498=""),$K$4:$K$498)</f>
        <v>0</v>
      </c>
      <c r="L590" s="109" cm="1">
        <f t="array" ref="L590">SUMPRODUCT(--($B$4:$B$498=B590),--($E$4:$E$498=C590),--($D$4:$D$498=""),$L$4:$L$498)</f>
        <v>0</v>
      </c>
      <c r="M590" s="109" cm="1">
        <f t="array" ref="M590">SUMPRODUCT(--($B$5:$B$498=B590),--($E$5:$E$498=C590),--($D$5:$D$498=""),$M$5:$M$498)</f>
        <v>0</v>
      </c>
      <c r="N590" s="109">
        <f t="shared" si="32"/>
        <v>0</v>
      </c>
      <c r="O590" s="58"/>
      <c r="P590" s="109" t="e" cm="1">
        <f t="array" ref="P590">SUMPRODUCT(--($B$4:$B$498=B590),--($E$4:$E$498=C590),--($D$4:$D$498=""),$P$4:$P$498)</f>
        <v>#N/A</v>
      </c>
    </row>
    <row r="591" spans="2:16">
      <c r="B591" t="s">
        <v>197</v>
      </c>
      <c r="C591" s="108" t="str">
        <f t="shared" si="33"/>
        <v>H</v>
      </c>
      <c r="D591" s="82"/>
      <c r="E591" s="82"/>
      <c r="F591" s="109" cm="1">
        <f t="array" ref="F591">SUMPRODUCT(--($B$4:$B$498=B591),--($E$4:$E$498=C591),--($D$4:$D$498=""),$F$4:$F$498)</f>
        <v>0</v>
      </c>
      <c r="G591" s="109" cm="1">
        <f t="array" ref="G591">SUMPRODUCT(--($B$4:$B$498=B591),--($E$4:$E$498=C591),--($D$4:$D$498=""),$G$4:$G$498)</f>
        <v>0</v>
      </c>
      <c r="H591" s="109" cm="1">
        <f t="array" ref="H591">SUMPRODUCT(--($B$4:$B$498=B591),--($E$4:$E$498=C591),--($D$4:$D$498=""),$H$4:$H$498)</f>
        <v>0</v>
      </c>
      <c r="I591" s="109" cm="1">
        <f t="array" ref="I591">SUMPRODUCT(--($B$4:$B$498=B591),--($E$4:$E$498=C591),--($D$4:$D$498=""),$I$4:$I$498)</f>
        <v>0</v>
      </c>
      <c r="J591" s="109" cm="1">
        <f t="array" ref="J591">SUMPRODUCT(--($B$4:$B$498=B591),--($E$4:$E$498=C591),--($D$4:$D$498=""),$J$4:$J$498)</f>
        <v>0</v>
      </c>
      <c r="K591" s="109" cm="1">
        <f t="array" ref="K591">SUMPRODUCT(--($B$4:$B$498=B591),--($E$4:$E$498=C591),--($D$4:$D$498=""),$K$4:$K$498)</f>
        <v>0</v>
      </c>
      <c r="L591" s="109" cm="1">
        <f t="array" ref="L591">SUMPRODUCT(--($B$4:$B$498=B591),--($E$4:$E$498=C591),--($D$4:$D$498=""),$L$4:$L$498)</f>
        <v>0</v>
      </c>
      <c r="M591" s="109" cm="1">
        <f t="array" ref="M591">SUMPRODUCT(--($B$5:$B$498=B591),--($E$5:$E$498=C591),--($D$5:$D$498=""),$M$5:$M$498)</f>
        <v>0</v>
      </c>
      <c r="N591" s="109">
        <f t="shared" si="32"/>
        <v>0</v>
      </c>
      <c r="O591" s="58"/>
      <c r="P591" s="109" t="e" cm="1">
        <f t="array" ref="P591">SUMPRODUCT(--($B$4:$B$498=B591),--($E$4:$E$498=C591),--($D$4:$D$498=""),$P$4:$P$498)</f>
        <v>#N/A</v>
      </c>
    </row>
    <row r="592" spans="2:16">
      <c r="B592" t="s">
        <v>197</v>
      </c>
      <c r="C592" s="108" t="str">
        <f t="shared" si="33"/>
        <v>I</v>
      </c>
      <c r="D592" s="82"/>
      <c r="E592" s="82"/>
      <c r="F592" s="109" cm="1">
        <f t="array" ref="F592">SUMPRODUCT(--($B$4:$B$498=B592),--($E$4:$E$498=C592),--($D$4:$D$498=""),$F$4:$F$498)</f>
        <v>0</v>
      </c>
      <c r="G592" s="109" cm="1">
        <f t="array" ref="G592">SUMPRODUCT(--($B$4:$B$498=B592),--($E$4:$E$498=C592),--($D$4:$D$498=""),$G$4:$G$498)</f>
        <v>0</v>
      </c>
      <c r="H592" s="109" cm="1">
        <f t="array" ref="H592">SUMPRODUCT(--($B$4:$B$498=B592),--($E$4:$E$498=C592),--($D$4:$D$498=""),$H$4:$H$498)</f>
        <v>0</v>
      </c>
      <c r="I592" s="109" cm="1">
        <f t="array" ref="I592">SUMPRODUCT(--($B$4:$B$498=B592),--($E$4:$E$498=C592),--($D$4:$D$498=""),$I$4:$I$498)</f>
        <v>0</v>
      </c>
      <c r="J592" s="109" cm="1">
        <f t="array" ref="J592">SUMPRODUCT(--($B$4:$B$498=B592),--($E$4:$E$498=C592),--($D$4:$D$498=""),$J$4:$J$498)</f>
        <v>0</v>
      </c>
      <c r="K592" s="109" cm="1">
        <f t="array" ref="K592">SUMPRODUCT(--($B$4:$B$498=B592),--($E$4:$E$498=C592),--($D$4:$D$498=""),$K$4:$K$498)</f>
        <v>0</v>
      </c>
      <c r="L592" s="109" cm="1">
        <f t="array" ref="L592">SUMPRODUCT(--($B$4:$B$498=B592),--($E$4:$E$498=C592),--($D$4:$D$498=""),$L$4:$L$498)</f>
        <v>0</v>
      </c>
      <c r="M592" s="109" cm="1">
        <f t="array" ref="M592">SUMPRODUCT(--($B$5:$B$498=B592),--($E$5:$E$498=C592),--($D$5:$D$498=""),$M$5:$M$498)</f>
        <v>0</v>
      </c>
      <c r="N592" s="109">
        <f t="shared" si="32"/>
        <v>0</v>
      </c>
      <c r="O592" s="58"/>
      <c r="P592" s="109" t="e" cm="1">
        <f t="array" ref="P592">SUMPRODUCT(--($B$4:$B$498=B592),--($E$4:$E$498=C592),--($D$4:$D$498=""),$P$4:$P$498)</f>
        <v>#N/A</v>
      </c>
    </row>
    <row r="593" spans="2:16">
      <c r="B593" t="s">
        <v>197</v>
      </c>
      <c r="C593" s="108" t="str">
        <f t="shared" si="33"/>
        <v>J</v>
      </c>
      <c r="D593" s="82"/>
      <c r="E593" s="82"/>
      <c r="F593" s="109" cm="1">
        <f t="array" ref="F593">SUMPRODUCT(--($B$4:$B$498=B593),--($E$4:$E$498=C593),--($D$4:$D$498=""),$F$4:$F$498)</f>
        <v>0</v>
      </c>
      <c r="G593" s="109" cm="1">
        <f t="array" ref="G593">SUMPRODUCT(--($B$4:$B$498=B593),--($E$4:$E$498=C593),--($D$4:$D$498=""),$G$4:$G$498)</f>
        <v>0</v>
      </c>
      <c r="H593" s="109" cm="1">
        <f t="array" ref="H593">SUMPRODUCT(--($B$4:$B$498=B593),--($E$4:$E$498=C593),--($D$4:$D$498=""),$H$4:$H$498)</f>
        <v>0</v>
      </c>
      <c r="I593" s="109" cm="1">
        <f t="array" ref="I593">SUMPRODUCT(--($B$4:$B$498=B593),--($E$4:$E$498=C593),--($D$4:$D$498=""),$I$4:$I$498)</f>
        <v>0</v>
      </c>
      <c r="J593" s="109" cm="1">
        <f t="array" ref="J593">SUMPRODUCT(--($B$4:$B$498=B593),--($E$4:$E$498=C593),--($D$4:$D$498=""),$J$4:$J$498)</f>
        <v>0</v>
      </c>
      <c r="K593" s="109" cm="1">
        <f t="array" ref="K593">SUMPRODUCT(--($B$4:$B$498=B593),--($E$4:$E$498=C593),--($D$4:$D$498=""),$K$4:$K$498)</f>
        <v>0</v>
      </c>
      <c r="L593" s="109" cm="1">
        <f t="array" ref="L593">SUMPRODUCT(--($B$4:$B$498=B593),--($E$4:$E$498=C593),--($D$4:$D$498=""),$L$4:$L$498)</f>
        <v>0</v>
      </c>
      <c r="M593" s="109" cm="1">
        <f t="array" ref="M593">SUMPRODUCT(--($B$5:$B$498=B593),--($E$5:$E$498=C593),--($D$5:$D$498=""),$M$5:$M$498)</f>
        <v>0</v>
      </c>
      <c r="N593" s="109">
        <f t="shared" si="32"/>
        <v>0</v>
      </c>
      <c r="O593" s="58"/>
      <c r="P593" s="109" t="e" cm="1">
        <f t="array" ref="P593">SUMPRODUCT(--($B$4:$B$498=B593),--($E$4:$E$498=C593),--($D$4:$D$498=""),$P$4:$P$498)</f>
        <v>#N/A</v>
      </c>
    </row>
    <row r="594" spans="2:16">
      <c r="B594" t="s">
        <v>197</v>
      </c>
      <c r="C594" s="108" t="str">
        <f t="shared" si="33"/>
        <v>K</v>
      </c>
      <c r="D594" s="82"/>
      <c r="E594" s="82"/>
      <c r="F594" s="109" cm="1">
        <f t="array" ref="F594">SUMPRODUCT(--($B$4:$B$498=B594),--($E$4:$E$498=C594),--($D$4:$D$498=""),$F$4:$F$498)</f>
        <v>0</v>
      </c>
      <c r="G594" s="109" cm="1">
        <f t="array" ref="G594">SUMPRODUCT(--($B$4:$B$498=B594),--($E$4:$E$498=C594),--($D$4:$D$498=""),$G$4:$G$498)</f>
        <v>0</v>
      </c>
      <c r="H594" s="109" cm="1">
        <f t="array" ref="H594">SUMPRODUCT(--($B$4:$B$498=B594),--($E$4:$E$498=C594),--($D$4:$D$498=""),$H$4:$H$498)</f>
        <v>0</v>
      </c>
      <c r="I594" s="109" cm="1">
        <f t="array" ref="I594">SUMPRODUCT(--($B$4:$B$498=B594),--($E$4:$E$498=C594),--($D$4:$D$498=""),$I$4:$I$498)</f>
        <v>0</v>
      </c>
      <c r="J594" s="109" cm="1">
        <f t="array" ref="J594">SUMPRODUCT(--($B$4:$B$498=B594),--($E$4:$E$498=C594),--($D$4:$D$498=""),$J$4:$J$498)</f>
        <v>0</v>
      </c>
      <c r="K594" s="109" cm="1">
        <f t="array" ref="K594">SUMPRODUCT(--($B$4:$B$498=B594),--($E$4:$E$498=C594),--($D$4:$D$498=""),$K$4:$K$498)</f>
        <v>0</v>
      </c>
      <c r="L594" s="109" cm="1">
        <f t="array" ref="L594">SUMPRODUCT(--($B$4:$B$498=B594),--($E$4:$E$498=C594),--($D$4:$D$498=""),$L$4:$L$498)</f>
        <v>0</v>
      </c>
      <c r="M594" s="109" cm="1">
        <f t="array" ref="M594">SUMPRODUCT(--($B$5:$B$498=B594),--($E$5:$E$498=C594),--($D$5:$D$498=""),$M$5:$M$498)</f>
        <v>0</v>
      </c>
      <c r="N594" s="109">
        <f t="shared" si="32"/>
        <v>0</v>
      </c>
      <c r="O594" s="58"/>
      <c r="P594" s="109" t="e" cm="1">
        <f t="array" ref="P594">SUMPRODUCT(--($B$4:$B$498=B594),--($E$4:$E$498=C594),--($D$4:$D$498=""),$P$4:$P$498)</f>
        <v>#N/A</v>
      </c>
    </row>
    <row r="595" spans="2:16">
      <c r="C595" s="108" t="str">
        <f t="shared" si="33"/>
        <v>Vrije categorie</v>
      </c>
      <c r="D595" s="82"/>
      <c r="E595" s="82"/>
      <c r="F595" s="109" cm="1">
        <f t="array" ref="F595">SUMPRODUCT(--($B$4:$B$498=B595),--($E$4:$E$498=C595),--($D$4:$D$498=""),$F$4:$F$498)</f>
        <v>0</v>
      </c>
      <c r="G595" s="109" cm="1">
        <f t="array" ref="G595">SUMPRODUCT(--($B$4:$B$498=B595),--($E$4:$E$498=C595),--($D$4:$D$498=""),$G$4:$G$498)</f>
        <v>0</v>
      </c>
      <c r="H595" s="109" cm="1">
        <f t="array" ref="H595">SUMPRODUCT(--($B$4:$B$498=B595),--($E$4:$E$498=C595),--($D$4:$D$498=""),$H$4:$H$498)</f>
        <v>0</v>
      </c>
      <c r="I595" s="109" cm="1">
        <f t="array" ref="I595">SUMPRODUCT(--($B$4:$B$498=B595),--($E$4:$E$498=C595),--($D$4:$D$498=""),$I$4:$I$498)</f>
        <v>0</v>
      </c>
      <c r="J595" s="109" cm="1">
        <f t="array" ref="J595">SUMPRODUCT(--($B$4:$B$498=B595),--($E$4:$E$498=C595),--($D$4:$D$498=""),$J$4:$J$498)</f>
        <v>0</v>
      </c>
      <c r="K595" s="109" cm="1">
        <f t="array" ref="K595">SUMPRODUCT(--($B$4:$B$498=B595),--($E$4:$E$498=C595),--($D$4:$D$498=""),$K$4:$K$498)</f>
        <v>0</v>
      </c>
      <c r="L595" s="109" cm="1">
        <f t="array" ref="L595">SUMPRODUCT(--($B$4:$B$498=B595),--($E$4:$E$498=C595),--($D$4:$D$498=""),$L$4:$L$498)</f>
        <v>0</v>
      </c>
      <c r="M595" s="109" cm="1">
        <f t="array" ref="M595">SUMPRODUCT(--($B$5:$B$498=B595),--($E$5:$E$498=C595),--($D$5:$D$498=""),$M$5:$M$498)</f>
        <v>0</v>
      </c>
      <c r="N595" s="109">
        <f t="shared" si="32"/>
        <v>0</v>
      </c>
      <c r="O595" s="58"/>
      <c r="P595" s="109" t="e" cm="1">
        <f t="array" ref="P595">SUMPRODUCT(--($B$4:$B$498=B595),--($E$4:$E$498=C595),--($D$4:$D$498=""),$P$4:$P$498)</f>
        <v>#N/A</v>
      </c>
    </row>
    <row r="596" spans="2:16">
      <c r="C596" s="108" t="str">
        <f t="shared" si="33"/>
        <v>Vrije categorie</v>
      </c>
      <c r="D596" s="82"/>
      <c r="E596" s="82"/>
      <c r="F596" s="109" cm="1">
        <f t="array" ref="F596">SUMPRODUCT(--($B$4:$B$498=B596),--($E$4:$E$498=C596),--($D$4:$D$498=""),$F$4:$F$498)</f>
        <v>0</v>
      </c>
      <c r="G596" s="109" cm="1">
        <f t="array" ref="G596">SUMPRODUCT(--($B$4:$B$498=B596),--($E$4:$E$498=C596),--($D$4:$D$498=""),$G$4:$G$498)</f>
        <v>0</v>
      </c>
      <c r="H596" s="109" cm="1">
        <f t="array" ref="H596">SUMPRODUCT(--($B$4:$B$498=B596),--($E$4:$E$498=C596),--($D$4:$D$498=""),$H$4:$H$498)</f>
        <v>0</v>
      </c>
      <c r="I596" s="109" cm="1">
        <f t="array" ref="I596">SUMPRODUCT(--($B$4:$B$498=B596),--($E$4:$E$498=C596),--($D$4:$D$498=""),$I$4:$I$498)</f>
        <v>0</v>
      </c>
      <c r="J596" s="109" cm="1">
        <f t="array" ref="J596">SUMPRODUCT(--($B$4:$B$498=B596),--($E$4:$E$498=C596),--($D$4:$D$498=""),$J$4:$J$498)</f>
        <v>0</v>
      </c>
      <c r="K596" s="109" cm="1">
        <f t="array" ref="K596">SUMPRODUCT(--($B$4:$B$498=B596),--($E$4:$E$498=C596),--($D$4:$D$498=""),$K$4:$K$498)</f>
        <v>0</v>
      </c>
      <c r="L596" s="109" cm="1">
        <f t="array" ref="L596">SUMPRODUCT(--($B$4:$B$498=B596),--($E$4:$E$498=C596),--($D$4:$D$498=""),$L$4:$L$498)</f>
        <v>0</v>
      </c>
      <c r="M596" s="109" cm="1">
        <f t="array" ref="M596">SUMPRODUCT(--($B$5:$B$498=B596),--($E$5:$E$498=C596),--($D$5:$D$498=""),$M$5:$M$498)</f>
        <v>0</v>
      </c>
      <c r="N596" s="109">
        <f t="shared" si="32"/>
        <v>0</v>
      </c>
      <c r="O596" s="58"/>
      <c r="P596" s="109" t="e" cm="1">
        <f t="array" ref="P596">SUMPRODUCT(--($B$4:$B$498=B596),--($E$4:$E$498=C596),--($D$4:$D$498=""),$P$4:$P$498)</f>
        <v>#N/A</v>
      </c>
    </row>
    <row r="597" spans="2:16" ht="15.75" thickBot="1">
      <c r="C597" s="117" t="s">
        <v>471</v>
      </c>
      <c r="D597" s="113"/>
      <c r="E597" s="113"/>
      <c r="F597" s="114">
        <f t="shared" ref="F597:M597" si="34">SUM(F584:F596)</f>
        <v>0</v>
      </c>
      <c r="G597" s="114">
        <f t="shared" si="34"/>
        <v>0</v>
      </c>
      <c r="H597" s="114">
        <f t="shared" si="34"/>
        <v>0</v>
      </c>
      <c r="I597" s="114">
        <f t="shared" si="34"/>
        <v>0</v>
      </c>
      <c r="J597" s="114">
        <f t="shared" si="34"/>
        <v>0</v>
      </c>
      <c r="K597" s="114">
        <f t="shared" si="34"/>
        <v>0</v>
      </c>
      <c r="L597" s="114">
        <f t="shared" si="34"/>
        <v>0</v>
      </c>
      <c r="M597" s="114">
        <f t="shared" si="34"/>
        <v>0</v>
      </c>
      <c r="N597" s="114">
        <f t="shared" si="32"/>
        <v>0</v>
      </c>
      <c r="O597" s="70"/>
      <c r="P597" s="114" t="e">
        <f>SUM(P584:P596)</f>
        <v>#N/A</v>
      </c>
    </row>
    <row r="598" spans="2:16" ht="15.75" thickTop="1">
      <c r="C598" s="115"/>
      <c r="D598" s="10"/>
      <c r="E598" s="10"/>
      <c r="F598" s="83"/>
      <c r="G598" s="83"/>
      <c r="H598" s="83"/>
      <c r="I598" s="83"/>
      <c r="J598" s="83"/>
      <c r="K598" s="83"/>
      <c r="L598" s="85"/>
      <c r="M598" s="83"/>
    </row>
    <row r="599" spans="2:16">
      <c r="B599" t="s">
        <v>198</v>
      </c>
      <c r="C599" s="116" t="s">
        <v>472</v>
      </c>
      <c r="D599" s="82"/>
      <c r="E599" s="82"/>
      <c r="F599" s="109"/>
      <c r="G599" s="109"/>
      <c r="H599" s="109"/>
      <c r="I599" s="109"/>
      <c r="J599" s="109"/>
      <c r="K599" s="109"/>
      <c r="L599" s="110"/>
      <c r="M599" s="111"/>
      <c r="N599" s="108" t="s">
        <v>280</v>
      </c>
      <c r="O599" s="10"/>
      <c r="P599" s="108" t="s">
        <v>281</v>
      </c>
    </row>
    <row r="600" spans="2:16">
      <c r="B600" t="s">
        <v>198</v>
      </c>
      <c r="C600" s="108" t="str">
        <f>C499</f>
        <v>A</v>
      </c>
      <c r="D600" s="82"/>
      <c r="E600" s="82"/>
      <c r="F600" s="109" cm="1">
        <f t="array" ref="F600">SUMPRODUCT(--($B$4:$B$498=B600),--($E$4:$E$498=C600),--($D$4:$D$498=""),$F$4:$F$498)</f>
        <v>0</v>
      </c>
      <c r="G600" s="109" cm="1">
        <f t="array" ref="G600">SUMPRODUCT(--($B$4:$B$498=B600),--($E$4:$E$498=C600),--($D$4:$D$498=""),$G$4:$G$498)</f>
        <v>0</v>
      </c>
      <c r="H600" s="109" cm="1">
        <f t="array" ref="H600">SUMPRODUCT(--($B$4:$B$498=B600),--($E$4:$E$498=C600),--($D$4:$D$498=""),$H$4:$H$498)</f>
        <v>0</v>
      </c>
      <c r="I600" s="109" cm="1">
        <f t="array" ref="I600">SUMPRODUCT(--($B$4:$B$498=B600),--($E$4:$E$498=C600),--($D$4:$D$498=""),$I$4:$I$498)</f>
        <v>0</v>
      </c>
      <c r="J600" s="109" cm="1">
        <f t="array" ref="J600">SUMPRODUCT(--($B$4:$B$498=B600),--($E$4:$E$498=C600),--($D$4:$D$498=""),$J$4:$J$498)</f>
        <v>0</v>
      </c>
      <c r="K600" s="109" cm="1">
        <f t="array" ref="K600">SUMPRODUCT(--($B$4:$B$498=B600),--($E$4:$E$498=C600),--($D$4:$D$498=""),$K$4:$K$498)</f>
        <v>0</v>
      </c>
      <c r="L600" s="109" cm="1">
        <f t="array" ref="L600">SUMPRODUCT(--($B$4:$B$498=B600),--($E$4:$E$498=C600),--($D$4:$D$498=""),$L$4:$L$498)</f>
        <v>0</v>
      </c>
      <c r="M600" s="109" cm="1">
        <f t="array" ref="M600">SUMPRODUCT(--($B$5:$B$498=B600),--($E$5:$E$498=C600),--($D$5:$D$498=""),$M$5:$M$498)</f>
        <v>0</v>
      </c>
      <c r="N600" s="109">
        <f>SUM(F600:M600)</f>
        <v>0</v>
      </c>
      <c r="O600" s="58"/>
      <c r="P600" s="109" t="e" cm="1">
        <f t="array" ref="P600">SUMPRODUCT(--($B$4:$B$498=B600),--($E$4:$E$498=C600),--($D$4:$D$498=""),$P$4:$P$498)</f>
        <v>#N/A</v>
      </c>
    </row>
    <row r="601" spans="2:16">
      <c r="B601" t="s">
        <v>198</v>
      </c>
      <c r="C601" s="108" t="str">
        <f>C500</f>
        <v>B</v>
      </c>
      <c r="D601" s="82"/>
      <c r="E601" s="82"/>
      <c r="F601" s="109" cm="1">
        <f t="array" ref="F601">SUMPRODUCT(--($B$4:$B$498=B601),--($E$4:$E$498=C601),--($D$4:$D$498=""),$F$4:$F$498)</f>
        <v>0</v>
      </c>
      <c r="G601" s="109" cm="1">
        <f t="array" ref="G601">SUMPRODUCT(--($B$4:$B$498=B601),--($E$4:$E$498=C601),--($D$4:$D$498=""),$G$4:$G$498)</f>
        <v>0</v>
      </c>
      <c r="H601" s="109" cm="1">
        <f t="array" ref="H601">SUMPRODUCT(--($B$4:$B$498=B601),--($E$4:$E$498=C601),--($D$4:$D$498=""),$H$4:$H$498)</f>
        <v>0</v>
      </c>
      <c r="I601" s="109" cm="1">
        <f t="array" ref="I601">SUMPRODUCT(--($B$4:$B$498=B601),--($E$4:$E$498=C601),--($D$4:$D$498=""),$I$4:$I$498)</f>
        <v>0</v>
      </c>
      <c r="J601" s="109" cm="1">
        <f t="array" ref="J601">SUMPRODUCT(--($B$4:$B$498=B601),--($E$4:$E$498=C601),--($D$4:$D$498=""),$J$4:$J$498)</f>
        <v>0</v>
      </c>
      <c r="K601" s="109" cm="1">
        <f t="array" ref="K601">SUMPRODUCT(--($B$4:$B$498=B601),--($E$4:$E$498=C601),--($D$4:$D$498=""),$K$4:$K$498)</f>
        <v>0</v>
      </c>
      <c r="L601" s="109" cm="1">
        <f t="array" ref="L601">SUMPRODUCT(--($B$4:$B$498=B601),--($E$4:$E$498=C601),--($D$4:$D$498=""),$L$4:$L$498)</f>
        <v>0</v>
      </c>
      <c r="M601" s="109" cm="1">
        <f t="array" ref="M601">SUMPRODUCT(--($B$5:$B$498=B601),--($E$5:$E$498=C601),--($D$5:$D$498=""),$M$5:$M$498)</f>
        <v>0</v>
      </c>
      <c r="N601" s="109">
        <f t="shared" ref="N601:N613" si="35">SUM(F601:M601)</f>
        <v>0</v>
      </c>
      <c r="O601" s="58"/>
      <c r="P601" s="109" t="e" cm="1">
        <f t="array" ref="P601">SUMPRODUCT(--($B$4:$B$498=B601),--($E$4:$E$498=C601),--($D$4:$D$498=""),$P$4:$P$498)</f>
        <v>#N/A</v>
      </c>
    </row>
    <row r="602" spans="2:16">
      <c r="B602" t="s">
        <v>198</v>
      </c>
      <c r="C602" s="108" t="str">
        <f t="shared" ref="C602:C612" si="36">C501</f>
        <v>C</v>
      </c>
      <c r="D602" s="82"/>
      <c r="E602" s="82"/>
      <c r="F602" s="109" cm="1">
        <f t="array" ref="F602">SUMPRODUCT(--($B$4:$B$498=B602),--($E$4:$E$498=C602),--($D$4:$D$498=""),$F$4:$F$498)</f>
        <v>0</v>
      </c>
      <c r="G602" s="109" cm="1">
        <f t="array" ref="G602">SUMPRODUCT(--($B$4:$B$498=B602),--($E$4:$E$498=C602),--($D$4:$D$498=""),$G$4:$G$498)</f>
        <v>0</v>
      </c>
      <c r="H602" s="109" cm="1">
        <f t="array" ref="H602">SUMPRODUCT(--($B$4:$B$498=B602),--($E$4:$E$498=C602),--($D$4:$D$498=""),$H$4:$H$498)</f>
        <v>0</v>
      </c>
      <c r="I602" s="109" cm="1">
        <f t="array" ref="I602">SUMPRODUCT(--($B$4:$B$498=B602),--($E$4:$E$498=C602),--($D$4:$D$498=""),$I$4:$I$498)</f>
        <v>0</v>
      </c>
      <c r="J602" s="109" cm="1">
        <f t="array" ref="J602">SUMPRODUCT(--($B$4:$B$498=B602),--($E$4:$E$498=C602),--($D$4:$D$498=""),$J$4:$J$498)</f>
        <v>0</v>
      </c>
      <c r="K602" s="109" cm="1">
        <f t="array" ref="K602">SUMPRODUCT(--($B$4:$B$498=B602),--($E$4:$E$498=C602),--($D$4:$D$498=""),$K$4:$K$498)</f>
        <v>0</v>
      </c>
      <c r="L602" s="109" cm="1">
        <f t="array" ref="L602">SUMPRODUCT(--($B$4:$B$498=B602),--($E$4:$E$498=C602),--($D$4:$D$498=""),$L$4:$L$498)</f>
        <v>0</v>
      </c>
      <c r="M602" s="109" cm="1">
        <f t="array" ref="M602">SUMPRODUCT(--($B$5:$B$498=B602),--($E$5:$E$498=C602),--($D$5:$D$498=""),$M$5:$M$498)</f>
        <v>0</v>
      </c>
      <c r="N602" s="109">
        <f t="shared" si="35"/>
        <v>0</v>
      </c>
      <c r="O602" s="58"/>
      <c r="P602" s="109" t="e" cm="1">
        <f t="array" ref="P602">SUMPRODUCT(--($B$4:$B$498=B602),--($E$4:$E$498=C602),--($D$4:$D$498=""),$P$4:$P$498)</f>
        <v>#N/A</v>
      </c>
    </row>
    <row r="603" spans="2:16">
      <c r="B603" t="s">
        <v>198</v>
      </c>
      <c r="C603" s="108" t="str">
        <f t="shared" si="36"/>
        <v>D</v>
      </c>
      <c r="D603" s="82"/>
      <c r="E603" s="82"/>
      <c r="F603" s="109" cm="1">
        <f t="array" ref="F603">SUMPRODUCT(--($B$4:$B$498=B603),--($E$4:$E$498=C603),--($D$4:$D$498=""),$F$4:$F$498)</f>
        <v>0</v>
      </c>
      <c r="G603" s="109" cm="1">
        <f t="array" ref="G603">SUMPRODUCT(--($B$4:$B$498=B603),--($E$4:$E$498=C603),--($D$4:$D$498=""),$G$4:$G$498)</f>
        <v>0</v>
      </c>
      <c r="H603" s="109" cm="1">
        <f t="array" ref="H603">SUMPRODUCT(--($B$4:$B$498=B603),--($E$4:$E$498=C603),--($D$4:$D$498=""),$H$4:$H$498)</f>
        <v>0</v>
      </c>
      <c r="I603" s="109" cm="1">
        <f t="array" ref="I603">SUMPRODUCT(--($B$4:$B$498=B603),--($E$4:$E$498=C603),--($D$4:$D$498=""),$I$4:$I$498)</f>
        <v>0</v>
      </c>
      <c r="J603" s="109" cm="1">
        <f t="array" ref="J603">SUMPRODUCT(--($B$4:$B$498=B603),--($E$4:$E$498=C603),--($D$4:$D$498=""),$J$4:$J$498)</f>
        <v>0</v>
      </c>
      <c r="K603" s="109" cm="1">
        <f t="array" ref="K603">SUMPRODUCT(--($B$4:$B$498=B603),--($E$4:$E$498=C603),--($D$4:$D$498=""),$K$4:$K$498)</f>
        <v>0</v>
      </c>
      <c r="L603" s="109" cm="1">
        <f t="array" ref="L603">SUMPRODUCT(--($B$4:$B$498=B603),--($E$4:$E$498=C603),--($D$4:$D$498=""),$L$4:$L$498)</f>
        <v>0</v>
      </c>
      <c r="M603" s="109" cm="1">
        <f t="array" ref="M603">SUMPRODUCT(--($B$5:$B$498=B603),--($E$5:$E$498=C603),--($D$5:$D$498=""),$M$5:$M$498)</f>
        <v>0</v>
      </c>
      <c r="N603" s="109">
        <f t="shared" si="35"/>
        <v>0</v>
      </c>
      <c r="O603" s="58"/>
      <c r="P603" s="109" t="e" cm="1">
        <f t="array" ref="P603">SUMPRODUCT(--($B$4:$B$498=B603),--($E$4:$E$498=C603),--($D$4:$D$498=""),$P$4:$P$498)</f>
        <v>#N/A</v>
      </c>
    </row>
    <row r="604" spans="2:16">
      <c r="B604" t="s">
        <v>198</v>
      </c>
      <c r="C604" s="108" t="str">
        <f t="shared" si="36"/>
        <v>E</v>
      </c>
      <c r="D604" s="82"/>
      <c r="E604" s="82"/>
      <c r="F604" s="109" cm="1">
        <f t="array" ref="F604">SUMPRODUCT(--($B$4:$B$498=B604),--($E$4:$E$498=C604),--($D$4:$D$498=""),$F$4:$F$498)</f>
        <v>0</v>
      </c>
      <c r="G604" s="109" cm="1">
        <f t="array" ref="G604">SUMPRODUCT(--($B$4:$B$498=B604),--($E$4:$E$498=C604),--($D$4:$D$498=""),$G$4:$G$498)</f>
        <v>0</v>
      </c>
      <c r="H604" s="109" cm="1">
        <f t="array" ref="H604">SUMPRODUCT(--($B$4:$B$498=B604),--($E$4:$E$498=C604),--($D$4:$D$498=""),$H$4:$H$498)</f>
        <v>0</v>
      </c>
      <c r="I604" s="109" cm="1">
        <f t="array" ref="I604">SUMPRODUCT(--($B$4:$B$498=B604),--($E$4:$E$498=C604),--($D$4:$D$498=""),$I$4:$I$498)</f>
        <v>0</v>
      </c>
      <c r="J604" s="109" cm="1">
        <f t="array" ref="J604">SUMPRODUCT(--($B$4:$B$498=B604),--($E$4:$E$498=C604),--($D$4:$D$498=""),$J$4:$J$498)</f>
        <v>0</v>
      </c>
      <c r="K604" s="109" cm="1">
        <f t="array" ref="K604">SUMPRODUCT(--($B$4:$B$498=B604),--($E$4:$E$498=C604),--($D$4:$D$498=""),$K$4:$K$498)</f>
        <v>0</v>
      </c>
      <c r="L604" s="109" cm="1">
        <f t="array" ref="L604">SUMPRODUCT(--($B$4:$B$498=B604),--($E$4:$E$498=C604),--($D$4:$D$498=""),$L$4:$L$498)</f>
        <v>0</v>
      </c>
      <c r="M604" s="109" cm="1">
        <f t="array" ref="M604">SUMPRODUCT(--($B$5:$B$498=B604),--($E$5:$E$498=C604),--($D$5:$D$498=""),$M$5:$M$498)</f>
        <v>0</v>
      </c>
      <c r="N604" s="109">
        <f t="shared" si="35"/>
        <v>0</v>
      </c>
      <c r="O604" s="58"/>
      <c r="P604" s="109" t="e" cm="1">
        <f t="array" ref="P604">SUMPRODUCT(--($B$4:$B$498=B604),--($E$4:$E$498=C604),--($D$4:$D$498=""),$P$4:$P$498)</f>
        <v>#N/A</v>
      </c>
    </row>
    <row r="605" spans="2:16">
      <c r="B605" t="s">
        <v>198</v>
      </c>
      <c r="C605" s="108" t="str">
        <f t="shared" si="36"/>
        <v>F</v>
      </c>
      <c r="D605" s="82"/>
      <c r="E605" s="82"/>
      <c r="F605" s="109" cm="1">
        <f t="array" ref="F605">SUMPRODUCT(--($B$4:$B$498=B605),--($E$4:$E$498=C605),--($D$4:$D$498=""),$F$4:$F$498)</f>
        <v>0</v>
      </c>
      <c r="G605" s="109" cm="1">
        <f t="array" ref="G605">SUMPRODUCT(--($B$4:$B$498=B605),--($E$4:$E$498=C605),--($D$4:$D$498=""),$G$4:$G$498)</f>
        <v>0</v>
      </c>
      <c r="H605" s="109" cm="1">
        <f t="array" ref="H605">SUMPRODUCT(--($B$4:$B$498=B605),--($E$4:$E$498=C605),--($D$4:$D$498=""),$H$4:$H$498)</f>
        <v>0</v>
      </c>
      <c r="I605" s="109" cm="1">
        <f t="array" ref="I605">SUMPRODUCT(--($B$4:$B$498=B605),--($E$4:$E$498=C605),--($D$4:$D$498=""),$I$4:$I$498)</f>
        <v>0</v>
      </c>
      <c r="J605" s="109" cm="1">
        <f t="array" ref="J605">SUMPRODUCT(--($B$4:$B$498=B605),--($E$4:$E$498=C605),--($D$4:$D$498=""),$J$4:$J$498)</f>
        <v>0</v>
      </c>
      <c r="K605" s="109" cm="1">
        <f t="array" ref="K605">SUMPRODUCT(--($B$4:$B$498=B605),--($E$4:$E$498=C605),--($D$4:$D$498=""),$K$4:$K$498)</f>
        <v>0</v>
      </c>
      <c r="L605" s="109" cm="1">
        <f t="array" ref="L605">SUMPRODUCT(--($B$4:$B$498=B605),--($E$4:$E$498=C605),--($D$4:$D$498=""),$L$4:$L$498)</f>
        <v>0</v>
      </c>
      <c r="M605" s="109" cm="1">
        <f t="array" ref="M605">SUMPRODUCT(--($B$5:$B$498=B605),--($E$5:$E$498=C605),--($D$5:$D$498=""),$M$5:$M$498)</f>
        <v>0</v>
      </c>
      <c r="N605" s="109">
        <f t="shared" si="35"/>
        <v>0</v>
      </c>
      <c r="O605" s="58"/>
      <c r="P605" s="109" t="e" cm="1">
        <f t="array" ref="P605">SUMPRODUCT(--($B$4:$B$498=B605),--($E$4:$E$498=C605),--($D$4:$D$498=""),$P$4:$P$498)</f>
        <v>#N/A</v>
      </c>
    </row>
    <row r="606" spans="2:16">
      <c r="B606" t="s">
        <v>198</v>
      </c>
      <c r="C606" s="108" t="str">
        <f t="shared" si="36"/>
        <v>G</v>
      </c>
      <c r="D606" s="82"/>
      <c r="E606" s="82"/>
      <c r="F606" s="109" cm="1">
        <f t="array" ref="F606">SUMPRODUCT(--($B$4:$B$498=B606),--($E$4:$E$498=C606),--($D$4:$D$498=""),$F$4:$F$498)</f>
        <v>0</v>
      </c>
      <c r="G606" s="109" cm="1">
        <f t="array" ref="G606">SUMPRODUCT(--($B$4:$B$498=B606),--($E$4:$E$498=C606),--($D$4:$D$498=""),$G$4:$G$498)</f>
        <v>0</v>
      </c>
      <c r="H606" s="109" cm="1">
        <f t="array" ref="H606">SUMPRODUCT(--($B$4:$B$498=B606),--($E$4:$E$498=C606),--($D$4:$D$498=""),$H$4:$H$498)</f>
        <v>0</v>
      </c>
      <c r="I606" s="109" cm="1">
        <f t="array" ref="I606">SUMPRODUCT(--($B$4:$B$498=B606),--($E$4:$E$498=C606),--($D$4:$D$498=""),$I$4:$I$498)</f>
        <v>0</v>
      </c>
      <c r="J606" s="109" cm="1">
        <f t="array" ref="J606">SUMPRODUCT(--($B$4:$B$498=B606),--($E$4:$E$498=C606),--($D$4:$D$498=""),$J$4:$J$498)</f>
        <v>0</v>
      </c>
      <c r="K606" s="109" cm="1">
        <f t="array" ref="K606">SUMPRODUCT(--($B$4:$B$498=B606),--($E$4:$E$498=C606),--($D$4:$D$498=""),$K$4:$K$498)</f>
        <v>0</v>
      </c>
      <c r="L606" s="109" cm="1">
        <f t="array" ref="L606">SUMPRODUCT(--($B$4:$B$498=B606),--($E$4:$E$498=C606),--($D$4:$D$498=""),$L$4:$L$498)</f>
        <v>0</v>
      </c>
      <c r="M606" s="109" cm="1">
        <f t="array" ref="M606">SUMPRODUCT(--($B$5:$B$498=B606),--($E$5:$E$498=C606),--($D$5:$D$498=""),$M$5:$M$498)</f>
        <v>0</v>
      </c>
      <c r="N606" s="109">
        <f t="shared" si="35"/>
        <v>0</v>
      </c>
      <c r="O606" s="58"/>
      <c r="P606" s="109" t="e" cm="1">
        <f t="array" ref="P606">SUMPRODUCT(--($B$4:$B$498=B606),--($E$4:$E$498=C606),--($D$4:$D$498=""),$P$4:$P$498)</f>
        <v>#N/A</v>
      </c>
    </row>
    <row r="607" spans="2:16">
      <c r="B607" t="s">
        <v>198</v>
      </c>
      <c r="C607" s="108" t="str">
        <f t="shared" si="36"/>
        <v>H</v>
      </c>
      <c r="D607" s="82"/>
      <c r="E607" s="82"/>
      <c r="F607" s="109" cm="1">
        <f t="array" ref="F607">SUMPRODUCT(--($B$4:$B$498=B607),--($E$4:$E$498=C607),--($D$4:$D$498=""),$F$4:$F$498)</f>
        <v>0</v>
      </c>
      <c r="G607" s="109" cm="1">
        <f t="array" ref="G607">SUMPRODUCT(--($B$4:$B$498=B607),--($E$4:$E$498=C607),--($D$4:$D$498=""),$G$4:$G$498)</f>
        <v>0</v>
      </c>
      <c r="H607" s="109" cm="1">
        <f t="array" ref="H607">SUMPRODUCT(--($B$4:$B$498=B607),--($E$4:$E$498=C607),--($D$4:$D$498=""),$H$4:$H$498)</f>
        <v>0</v>
      </c>
      <c r="I607" s="109" cm="1">
        <f t="array" ref="I607">SUMPRODUCT(--($B$4:$B$498=B607),--($E$4:$E$498=C607),--($D$4:$D$498=""),$I$4:$I$498)</f>
        <v>0</v>
      </c>
      <c r="J607" s="109" cm="1">
        <f t="array" ref="J607">SUMPRODUCT(--($B$4:$B$498=B607),--($E$4:$E$498=C607),--($D$4:$D$498=""),$J$4:$J$498)</f>
        <v>0</v>
      </c>
      <c r="K607" s="109" cm="1">
        <f t="array" ref="K607">SUMPRODUCT(--($B$4:$B$498=B607),--($E$4:$E$498=C607),--($D$4:$D$498=""),$K$4:$K$498)</f>
        <v>0</v>
      </c>
      <c r="L607" s="109" cm="1">
        <f t="array" ref="L607">SUMPRODUCT(--($B$4:$B$498=B607),--($E$4:$E$498=C607),--($D$4:$D$498=""),$L$4:$L$498)</f>
        <v>0</v>
      </c>
      <c r="M607" s="109" cm="1">
        <f t="array" ref="M607">SUMPRODUCT(--($B$5:$B$498=B607),--($E$5:$E$498=C607),--($D$5:$D$498=""),$M$5:$M$498)</f>
        <v>0</v>
      </c>
      <c r="N607" s="109">
        <f t="shared" si="35"/>
        <v>0</v>
      </c>
      <c r="O607" s="58"/>
      <c r="P607" s="109" t="e" cm="1">
        <f t="array" ref="P607">SUMPRODUCT(--($B$4:$B$498=B607),--($E$4:$E$498=C607),--($D$4:$D$498=""),$P$4:$P$498)</f>
        <v>#N/A</v>
      </c>
    </row>
    <row r="608" spans="2:16">
      <c r="B608" t="s">
        <v>198</v>
      </c>
      <c r="C608" s="108" t="str">
        <f t="shared" si="36"/>
        <v>I</v>
      </c>
      <c r="D608" s="82"/>
      <c r="E608" s="82"/>
      <c r="F608" s="109" cm="1">
        <f t="array" ref="F608">SUMPRODUCT(--($B$4:$B$498=B608),--($E$4:$E$498=C608),--($D$4:$D$498=""),$F$4:$F$498)</f>
        <v>0</v>
      </c>
      <c r="G608" s="109" cm="1">
        <f t="array" ref="G608">SUMPRODUCT(--($B$4:$B$498=B608),--($E$4:$E$498=C608),--($D$4:$D$498=""),$G$4:$G$498)</f>
        <v>0</v>
      </c>
      <c r="H608" s="109" cm="1">
        <f t="array" ref="H608">SUMPRODUCT(--($B$4:$B$498=B608),--($E$4:$E$498=C608),--($D$4:$D$498=""),$H$4:$H$498)</f>
        <v>0</v>
      </c>
      <c r="I608" s="109" cm="1">
        <f t="array" ref="I608">SUMPRODUCT(--($B$4:$B$498=B608),--($E$4:$E$498=C608),--($D$4:$D$498=""),$I$4:$I$498)</f>
        <v>0</v>
      </c>
      <c r="J608" s="109" cm="1">
        <f t="array" ref="J608">SUMPRODUCT(--($B$4:$B$498=B608),--($E$4:$E$498=C608),--($D$4:$D$498=""),$J$4:$J$498)</f>
        <v>0</v>
      </c>
      <c r="K608" s="109" cm="1">
        <f t="array" ref="K608">SUMPRODUCT(--($B$4:$B$498=B608),--($E$4:$E$498=C608),--($D$4:$D$498=""),$K$4:$K$498)</f>
        <v>0</v>
      </c>
      <c r="L608" s="109" cm="1">
        <f t="array" ref="L608">SUMPRODUCT(--($B$4:$B$498=B608),--($E$4:$E$498=C608),--($D$4:$D$498=""),$L$4:$L$498)</f>
        <v>0</v>
      </c>
      <c r="M608" s="109" cm="1">
        <f t="array" ref="M608">SUMPRODUCT(--($B$5:$B$498=B608),--($E$5:$E$498=C608),--($D$5:$D$498=""),$M$5:$M$498)</f>
        <v>0</v>
      </c>
      <c r="N608" s="109">
        <f t="shared" si="35"/>
        <v>0</v>
      </c>
      <c r="O608" s="58"/>
      <c r="P608" s="109" t="e" cm="1">
        <f t="array" ref="P608">SUMPRODUCT(--($B$4:$B$498=B608),--($E$4:$E$498=C608),--($D$4:$D$498=""),$P$4:$P$498)</f>
        <v>#N/A</v>
      </c>
    </row>
    <row r="609" spans="2:16">
      <c r="B609" t="s">
        <v>198</v>
      </c>
      <c r="C609" s="108" t="str">
        <f t="shared" si="36"/>
        <v>J</v>
      </c>
      <c r="D609" s="82"/>
      <c r="E609" s="82"/>
      <c r="F609" s="109" cm="1">
        <f t="array" ref="F609">SUMPRODUCT(--($B$4:$B$498=B609),--($E$4:$E$498=C609),--($D$4:$D$498=""),$F$4:$F$498)</f>
        <v>0</v>
      </c>
      <c r="G609" s="109" cm="1">
        <f t="array" ref="G609">SUMPRODUCT(--($B$4:$B$498=B609),--($E$4:$E$498=C609),--($D$4:$D$498=""),$G$4:$G$498)</f>
        <v>0</v>
      </c>
      <c r="H609" s="109" cm="1">
        <f t="array" ref="H609">SUMPRODUCT(--($B$4:$B$498=B609),--($E$4:$E$498=C609),--($D$4:$D$498=""),$H$4:$H$498)</f>
        <v>0</v>
      </c>
      <c r="I609" s="109" cm="1">
        <f t="array" ref="I609">SUMPRODUCT(--($B$4:$B$498=B609),--($E$4:$E$498=C609),--($D$4:$D$498=""),$I$4:$I$498)</f>
        <v>0</v>
      </c>
      <c r="J609" s="109" cm="1">
        <f t="array" ref="J609">SUMPRODUCT(--($B$4:$B$498=B609),--($E$4:$E$498=C609),--($D$4:$D$498=""),$J$4:$J$498)</f>
        <v>0</v>
      </c>
      <c r="K609" s="109" cm="1">
        <f t="array" ref="K609">SUMPRODUCT(--($B$4:$B$498=B609),--($E$4:$E$498=C609),--($D$4:$D$498=""),$K$4:$K$498)</f>
        <v>0</v>
      </c>
      <c r="L609" s="109" cm="1">
        <f t="array" ref="L609">SUMPRODUCT(--($B$4:$B$498=B609),--($E$4:$E$498=C609),--($D$4:$D$498=""),$L$4:$L$498)</f>
        <v>0</v>
      </c>
      <c r="M609" s="109" cm="1">
        <f t="array" ref="M609">SUMPRODUCT(--($B$5:$B$498=B609),--($E$5:$E$498=C609),--($D$5:$D$498=""),$M$5:$M$498)</f>
        <v>0</v>
      </c>
      <c r="N609" s="109">
        <f t="shared" si="35"/>
        <v>0</v>
      </c>
      <c r="O609" s="58"/>
      <c r="P609" s="109" t="e" cm="1">
        <f t="array" ref="P609">SUMPRODUCT(--($B$4:$B$498=B609),--($E$4:$E$498=C609),--($D$4:$D$498=""),$P$4:$P$498)</f>
        <v>#N/A</v>
      </c>
    </row>
    <row r="610" spans="2:16">
      <c r="B610" t="s">
        <v>198</v>
      </c>
      <c r="C610" s="108" t="str">
        <f t="shared" si="36"/>
        <v>K</v>
      </c>
      <c r="D610" s="82"/>
      <c r="E610" s="82"/>
      <c r="F610" s="109" cm="1">
        <f t="array" ref="F610">SUMPRODUCT(--($B$4:$B$498=B610),--($E$4:$E$498=C610),--($D$4:$D$498=""),$F$4:$F$498)</f>
        <v>0</v>
      </c>
      <c r="G610" s="109" cm="1">
        <f t="array" ref="G610">SUMPRODUCT(--($B$4:$B$498=B610),--($E$4:$E$498=C610),--($D$4:$D$498=""),$G$4:$G$498)</f>
        <v>0</v>
      </c>
      <c r="H610" s="109" cm="1">
        <f t="array" ref="H610">SUMPRODUCT(--($B$4:$B$498=B610),--($E$4:$E$498=C610),--($D$4:$D$498=""),$H$4:$H$498)</f>
        <v>0</v>
      </c>
      <c r="I610" s="109" cm="1">
        <f t="array" ref="I610">SUMPRODUCT(--($B$4:$B$498=B610),--($E$4:$E$498=C610),--($D$4:$D$498=""),$I$4:$I$498)</f>
        <v>0</v>
      </c>
      <c r="J610" s="109" cm="1">
        <f t="array" ref="J610">SUMPRODUCT(--($B$4:$B$498=B610),--($E$4:$E$498=C610),--($D$4:$D$498=""),$J$4:$J$498)</f>
        <v>0</v>
      </c>
      <c r="K610" s="109" cm="1">
        <f t="array" ref="K610">SUMPRODUCT(--($B$4:$B$498=B610),--($E$4:$E$498=C610),--($D$4:$D$498=""),$K$4:$K$498)</f>
        <v>0</v>
      </c>
      <c r="L610" s="109" cm="1">
        <f t="array" ref="L610">SUMPRODUCT(--($B$4:$B$498=B610),--($E$4:$E$498=C610),--($D$4:$D$498=""),$L$4:$L$498)</f>
        <v>0</v>
      </c>
      <c r="M610" s="109" cm="1">
        <f t="array" ref="M610">SUMPRODUCT(--($B$5:$B$498=B610),--($E$5:$E$498=C610),--($D$5:$D$498=""),$M$5:$M$498)</f>
        <v>0</v>
      </c>
      <c r="N610" s="109">
        <f t="shared" si="35"/>
        <v>0</v>
      </c>
      <c r="O610" s="58"/>
      <c r="P610" s="109" t="e" cm="1">
        <f t="array" ref="P610">SUMPRODUCT(--($B$4:$B$498=B610),--($E$4:$E$498=C610),--($D$4:$D$498=""),$P$4:$P$498)</f>
        <v>#N/A</v>
      </c>
    </row>
    <row r="611" spans="2:16">
      <c r="C611" s="108" t="str">
        <f t="shared" si="36"/>
        <v>Vrije categorie</v>
      </c>
      <c r="D611" s="82"/>
      <c r="E611" s="82"/>
      <c r="F611" s="109" cm="1">
        <f t="array" ref="F611">SUMPRODUCT(--($B$4:$B$498=B611),--($E$4:$E$498=C611),--($D$4:$D$498=""),$F$4:$F$498)</f>
        <v>0</v>
      </c>
      <c r="G611" s="109" cm="1">
        <f t="array" ref="G611">SUMPRODUCT(--($B$4:$B$498=B611),--($E$4:$E$498=C611),--($D$4:$D$498=""),$G$4:$G$498)</f>
        <v>0</v>
      </c>
      <c r="H611" s="109" cm="1">
        <f t="array" ref="H611">SUMPRODUCT(--($B$4:$B$498=B611),--($E$4:$E$498=C611),--($D$4:$D$498=""),$H$4:$H$498)</f>
        <v>0</v>
      </c>
      <c r="I611" s="109" cm="1">
        <f t="array" ref="I611">SUMPRODUCT(--($B$4:$B$498=B611),--($E$4:$E$498=C611),--($D$4:$D$498=""),$I$4:$I$498)</f>
        <v>0</v>
      </c>
      <c r="J611" s="109" cm="1">
        <f t="array" ref="J611">SUMPRODUCT(--($B$4:$B$498=B611),--($E$4:$E$498=C611),--($D$4:$D$498=""),$J$4:$J$498)</f>
        <v>0</v>
      </c>
      <c r="K611" s="109" cm="1">
        <f t="array" ref="K611">SUMPRODUCT(--($B$4:$B$498=B611),--($E$4:$E$498=C611),--($D$4:$D$498=""),$K$4:$K$498)</f>
        <v>0</v>
      </c>
      <c r="L611" s="109" cm="1">
        <f t="array" ref="L611">SUMPRODUCT(--($B$4:$B$498=B611),--($E$4:$E$498=C611),--($D$4:$D$498=""),$L$4:$L$498)</f>
        <v>0</v>
      </c>
      <c r="M611" s="109" cm="1">
        <f t="array" ref="M611">SUMPRODUCT(--($B$5:$B$498=B611),--($E$5:$E$498=C611),--($D$5:$D$498=""),$M$5:$M$498)</f>
        <v>0</v>
      </c>
      <c r="N611" s="109">
        <f t="shared" si="35"/>
        <v>0</v>
      </c>
      <c r="O611" s="58"/>
      <c r="P611" s="109" t="e" cm="1">
        <f t="array" ref="P611">SUMPRODUCT(--($B$4:$B$498=B611),--($E$4:$E$498=C611),--($D$4:$D$498=""),$P$4:$P$498)</f>
        <v>#N/A</v>
      </c>
    </row>
    <row r="612" spans="2:16">
      <c r="C612" s="108" t="str">
        <f t="shared" si="36"/>
        <v>Vrije categorie</v>
      </c>
      <c r="D612" s="82"/>
      <c r="E612" s="82"/>
      <c r="F612" s="109" cm="1">
        <f t="array" ref="F612">SUMPRODUCT(--($B$4:$B$498=B612),--($E$4:$E$498=C612),--($D$4:$D$498=""),$F$4:$F$498)</f>
        <v>0</v>
      </c>
      <c r="G612" s="109" cm="1">
        <f t="array" ref="G612">SUMPRODUCT(--($B$4:$B$498=B612),--($E$4:$E$498=C612),--($D$4:$D$498=""),$G$4:$G$498)</f>
        <v>0</v>
      </c>
      <c r="H612" s="109" cm="1">
        <f t="array" ref="H612">SUMPRODUCT(--($B$4:$B$498=B612),--($E$4:$E$498=C612),--($D$4:$D$498=""),$H$4:$H$498)</f>
        <v>0</v>
      </c>
      <c r="I612" s="109" cm="1">
        <f t="array" ref="I612">SUMPRODUCT(--($B$4:$B$498=B612),--($E$4:$E$498=C612),--($D$4:$D$498=""),$I$4:$I$498)</f>
        <v>0</v>
      </c>
      <c r="J612" s="109" cm="1">
        <f t="array" ref="J612">SUMPRODUCT(--($B$4:$B$498=B612),--($E$4:$E$498=C612),--($D$4:$D$498=""),$J$4:$J$498)</f>
        <v>0</v>
      </c>
      <c r="K612" s="109" cm="1">
        <f t="array" ref="K612">SUMPRODUCT(--($B$4:$B$498=B612),--($E$4:$E$498=C612),--($D$4:$D$498=""),$K$4:$K$498)</f>
        <v>0</v>
      </c>
      <c r="L612" s="109" cm="1">
        <f t="array" ref="L612">SUMPRODUCT(--($B$4:$B$498=B612),--($E$4:$E$498=C612),--($D$4:$D$498=""),$L$4:$L$498)</f>
        <v>0</v>
      </c>
      <c r="M612" s="109" cm="1">
        <f t="array" ref="M612">SUMPRODUCT(--($B$5:$B$498=B612),--($E$5:$E$498=C612),--($D$5:$D$498=""),$M$5:$M$498)</f>
        <v>0</v>
      </c>
      <c r="N612" s="109">
        <f t="shared" si="35"/>
        <v>0</v>
      </c>
      <c r="O612" s="58"/>
      <c r="P612" s="109" t="e" cm="1">
        <f t="array" ref="P612">SUMPRODUCT(--($B$4:$B$498=B612),--($E$4:$E$498=C612),--($D$4:$D$498=""),$P$4:$P$498)</f>
        <v>#N/A</v>
      </c>
    </row>
    <row r="613" spans="2:16" ht="15.75" thickBot="1">
      <c r="C613" s="117" t="s">
        <v>473</v>
      </c>
      <c r="D613" s="113"/>
      <c r="E613" s="113"/>
      <c r="F613" s="114">
        <f t="shared" ref="F613:M613" si="37">SUM(F600:F612)</f>
        <v>0</v>
      </c>
      <c r="G613" s="114">
        <f t="shared" si="37"/>
        <v>0</v>
      </c>
      <c r="H613" s="114">
        <f t="shared" si="37"/>
        <v>0</v>
      </c>
      <c r="I613" s="114">
        <f t="shared" si="37"/>
        <v>0</v>
      </c>
      <c r="J613" s="114">
        <f t="shared" si="37"/>
        <v>0</v>
      </c>
      <c r="K613" s="114">
        <f t="shared" si="37"/>
        <v>0</v>
      </c>
      <c r="L613" s="114">
        <f t="shared" si="37"/>
        <v>0</v>
      </c>
      <c r="M613" s="114">
        <f t="shared" si="37"/>
        <v>0</v>
      </c>
      <c r="N613" s="114">
        <f t="shared" si="35"/>
        <v>0</v>
      </c>
      <c r="O613" s="70"/>
      <c r="P613" s="114" t="e">
        <f>SUM(P600:P612)</f>
        <v>#N/A</v>
      </c>
    </row>
    <row r="614" spans="2:16" ht="15.75" thickTop="1"/>
  </sheetData>
  <sheetProtection algorithmName="SHA-512" hashValue="1OvccSIepMJCkdKWuDSt9J/DjTxa8CDJW/01CvIvTiZalwaow6xiJECqmyVBmM5M+eA3cWvM9CiS64xj9sTrDQ==" saltValue="0muuec8V0mRRZRS8+ENI/Q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5"/>
  <cols>
    <col min="1" max="1" width="30.42578125" bestFit="1" customWidth="1"/>
    <col min="2" max="2" width="13.85546875" customWidth="1"/>
    <col min="3" max="3" width="11.85546875" customWidth="1"/>
  </cols>
  <sheetData>
    <row r="1" spans="1:15" ht="30">
      <c r="A1" s="122" t="s">
        <v>178</v>
      </c>
      <c r="B1" s="123" t="s">
        <v>474</v>
      </c>
      <c r="C1" s="123" t="s">
        <v>475</v>
      </c>
      <c r="D1" s="122" t="s">
        <v>476</v>
      </c>
      <c r="E1" s="122" t="s">
        <v>477</v>
      </c>
      <c r="F1" s="122" t="s">
        <v>478</v>
      </c>
      <c r="G1" s="122" t="s">
        <v>479</v>
      </c>
      <c r="H1" s="122" t="s">
        <v>480</v>
      </c>
      <c r="I1" s="122" t="s">
        <v>481</v>
      </c>
      <c r="J1" s="122" t="s">
        <v>482</v>
      </c>
      <c r="K1" s="122" t="s">
        <v>483</v>
      </c>
      <c r="L1" s="122" t="s">
        <v>484</v>
      </c>
      <c r="M1" s="122" t="s">
        <v>485</v>
      </c>
      <c r="N1" s="122" t="s">
        <v>486</v>
      </c>
      <c r="O1" s="122" t="s">
        <v>487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4" t="s">
        <v>204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>
      <c r="A4" s="124" t="s">
        <v>488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</row>
    <row r="5" spans="1:15">
      <c r="A5" s="14" t="s">
        <v>489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>
      <c r="A6" s="14" t="s">
        <v>490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>
      <c r="A7" s="14" t="s">
        <v>491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>
      <c r="A8" s="14" t="s">
        <v>492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>
      <c r="A9" s="124" t="s">
        <v>493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</row>
    <row r="10" spans="1:15">
      <c r="A10" s="14" t="s">
        <v>225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>
      <c r="A11" s="124" t="s">
        <v>182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</row>
    <row r="12" spans="1:15">
      <c r="A12" s="14" t="s">
        <v>494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4" spans="1:15" ht="30">
      <c r="A14" s="122" t="s">
        <v>178</v>
      </c>
      <c r="B14" s="123" t="s">
        <v>474</v>
      </c>
      <c r="C14" s="123" t="s">
        <v>475</v>
      </c>
      <c r="D14" s="122" t="s">
        <v>476</v>
      </c>
      <c r="E14" s="122" t="s">
        <v>477</v>
      </c>
      <c r="F14" s="122" t="s">
        <v>478</v>
      </c>
      <c r="G14" s="122" t="s">
        <v>479</v>
      </c>
      <c r="H14" s="122" t="s">
        <v>480</v>
      </c>
      <c r="I14" s="122" t="s">
        <v>481</v>
      </c>
      <c r="J14" s="122" t="s">
        <v>482</v>
      </c>
      <c r="K14" s="122" t="s">
        <v>483</v>
      </c>
      <c r="L14" s="122" t="s">
        <v>484</v>
      </c>
      <c r="M14" s="122" t="s">
        <v>485</v>
      </c>
      <c r="N14" s="122" t="s">
        <v>486</v>
      </c>
      <c r="O14" s="122" t="s">
        <v>487</v>
      </c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4" t="s">
        <v>204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>
      <c r="A17" s="124" t="s">
        <v>488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</row>
    <row r="18" spans="1:15">
      <c r="A18" s="14" t="s">
        <v>489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>
      <c r="A19" s="14" t="s">
        <v>490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>
      <c r="A20" s="14" t="s">
        <v>491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>
      <c r="A21" s="14" t="s">
        <v>492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>
      <c r="A22" s="124" t="s">
        <v>493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</row>
    <row r="23" spans="1:15">
      <c r="A23" s="14" t="s">
        <v>225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>
      <c r="A24" s="124" t="s">
        <v>182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</row>
    <row r="25" spans="1:15">
      <c r="A25" s="14" t="s">
        <v>494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7" spans="1:15" ht="30">
      <c r="A27" s="122" t="s">
        <v>178</v>
      </c>
      <c r="B27" s="123" t="s">
        <v>474</v>
      </c>
      <c r="C27" s="123" t="s">
        <v>475</v>
      </c>
      <c r="D27" s="122" t="s">
        <v>476</v>
      </c>
      <c r="E27" s="122" t="s">
        <v>477</v>
      </c>
      <c r="F27" s="122" t="s">
        <v>478</v>
      </c>
      <c r="G27" s="122" t="s">
        <v>479</v>
      </c>
      <c r="H27" s="122" t="s">
        <v>480</v>
      </c>
      <c r="I27" s="122" t="s">
        <v>481</v>
      </c>
      <c r="J27" s="122" t="s">
        <v>482</v>
      </c>
      <c r="K27" s="122" t="s">
        <v>483</v>
      </c>
      <c r="L27" s="122" t="s">
        <v>484</v>
      </c>
      <c r="M27" s="122" t="s">
        <v>485</v>
      </c>
      <c r="N27" s="122" t="s">
        <v>486</v>
      </c>
      <c r="O27" s="122" t="s">
        <v>487</v>
      </c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4" t="s">
        <v>204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>
      <c r="A30" s="124" t="s">
        <v>488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</row>
    <row r="31" spans="1:15">
      <c r="A31" s="14" t="s">
        <v>489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>
      <c r="A32" s="14" t="s">
        <v>490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>
      <c r="A33" s="14" t="s">
        <v>491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>
      <c r="A34" s="14" t="s">
        <v>492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>
      <c r="A35" s="124" t="s">
        <v>493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</row>
    <row r="36" spans="1:15">
      <c r="A36" s="14" t="s">
        <v>225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>
      <c r="A37" s="124" t="s">
        <v>182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</row>
    <row r="38" spans="1:15">
      <c r="A38" s="14" t="s">
        <v>494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40" spans="1:15" ht="30">
      <c r="A40" s="122" t="s">
        <v>178</v>
      </c>
      <c r="B40" s="123" t="s">
        <v>474</v>
      </c>
      <c r="C40" s="123" t="s">
        <v>475</v>
      </c>
      <c r="D40" s="122" t="s">
        <v>476</v>
      </c>
      <c r="E40" s="122" t="s">
        <v>477</v>
      </c>
      <c r="F40" s="122" t="s">
        <v>478</v>
      </c>
      <c r="G40" s="122" t="s">
        <v>479</v>
      </c>
      <c r="H40" s="122" t="s">
        <v>480</v>
      </c>
      <c r="I40" s="122" t="s">
        <v>481</v>
      </c>
      <c r="J40" s="122" t="s">
        <v>482</v>
      </c>
      <c r="K40" s="122" t="s">
        <v>483</v>
      </c>
      <c r="L40" s="122" t="s">
        <v>484</v>
      </c>
      <c r="M40" s="122" t="s">
        <v>485</v>
      </c>
      <c r="N40" s="122" t="s">
        <v>486</v>
      </c>
      <c r="O40" s="122" t="s">
        <v>487</v>
      </c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4" t="s">
        <v>204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>
      <c r="A43" s="124" t="s">
        <v>488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</row>
    <row r="44" spans="1:15">
      <c r="A44" s="14" t="s">
        <v>489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5">
      <c r="A45" s="14" t="s">
        <v>490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5">
      <c r="A46" s="14" t="s">
        <v>491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>
      <c r="A47" s="14" t="s">
        <v>492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>
      <c r="A48" s="124" t="s">
        <v>493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</row>
    <row r="49" spans="1:15">
      <c r="A49" s="14" t="s">
        <v>225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>
      <c r="A50" s="124" t="s">
        <v>182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</row>
    <row r="51" spans="1:15">
      <c r="A51" s="14" t="s">
        <v>494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3" spans="1:15" ht="30">
      <c r="A53" s="122" t="s">
        <v>178</v>
      </c>
      <c r="B53" s="123" t="s">
        <v>474</v>
      </c>
      <c r="C53" s="123" t="s">
        <v>475</v>
      </c>
      <c r="D53" s="122" t="s">
        <v>476</v>
      </c>
      <c r="E53" s="122" t="s">
        <v>477</v>
      </c>
      <c r="F53" s="122" t="s">
        <v>478</v>
      </c>
      <c r="G53" s="122" t="s">
        <v>479</v>
      </c>
      <c r="H53" s="122" t="s">
        <v>480</v>
      </c>
      <c r="I53" s="122" t="s">
        <v>481</v>
      </c>
      <c r="J53" s="122" t="s">
        <v>482</v>
      </c>
      <c r="K53" s="122" t="s">
        <v>483</v>
      </c>
      <c r="L53" s="122" t="s">
        <v>484</v>
      </c>
      <c r="M53" s="122" t="s">
        <v>485</v>
      </c>
      <c r="N53" s="122" t="s">
        <v>486</v>
      </c>
      <c r="O53" s="122" t="s">
        <v>487</v>
      </c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4" t="s">
        <v>204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>
      <c r="A56" s="124" t="s">
        <v>488</v>
      </c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</row>
    <row r="57" spans="1:15">
      <c r="A57" s="14" t="s">
        <v>489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>
      <c r="A58" s="14" t="s">
        <v>490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>
      <c r="A59" s="14" t="s">
        <v>491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>
      <c r="A60" s="14" t="s">
        <v>492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>
      <c r="A61" s="124" t="s">
        <v>493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</row>
    <row r="62" spans="1:15">
      <c r="A62" s="14" t="s">
        <v>225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>
      <c r="A63" s="124" t="s">
        <v>182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</row>
    <row r="64" spans="1:15">
      <c r="A64" s="14" t="s">
        <v>494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6" spans="1:15" ht="30">
      <c r="A66" s="122" t="s">
        <v>178</v>
      </c>
      <c r="B66" s="123" t="s">
        <v>474</v>
      </c>
      <c r="C66" s="123" t="s">
        <v>475</v>
      </c>
      <c r="D66" s="122" t="s">
        <v>476</v>
      </c>
      <c r="E66" s="122" t="s">
        <v>477</v>
      </c>
      <c r="F66" s="122" t="s">
        <v>478</v>
      </c>
      <c r="G66" s="122" t="s">
        <v>479</v>
      </c>
      <c r="H66" s="122" t="s">
        <v>480</v>
      </c>
      <c r="I66" s="122" t="s">
        <v>481</v>
      </c>
      <c r="J66" s="122" t="s">
        <v>482</v>
      </c>
      <c r="K66" s="122" t="s">
        <v>483</v>
      </c>
      <c r="L66" s="122" t="s">
        <v>484</v>
      </c>
      <c r="M66" s="122" t="s">
        <v>485</v>
      </c>
      <c r="N66" s="122" t="s">
        <v>486</v>
      </c>
      <c r="O66" s="122" t="s">
        <v>487</v>
      </c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4" t="s">
        <v>204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>
      <c r="A69" s="124" t="s">
        <v>488</v>
      </c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</row>
    <row r="70" spans="1:15">
      <c r="A70" s="14" t="s">
        <v>489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 t="s">
        <v>490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 t="s">
        <v>491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 t="s">
        <v>492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24" t="s">
        <v>493</v>
      </c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</row>
    <row r="75" spans="1:15">
      <c r="A75" s="14" t="s">
        <v>225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24" t="s">
        <v>182</v>
      </c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</row>
    <row r="77" spans="1:15">
      <c r="A77" s="14" t="s">
        <v>494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9" spans="1:15" ht="30">
      <c r="A79" s="122" t="s">
        <v>178</v>
      </c>
      <c r="B79" s="123" t="s">
        <v>474</v>
      </c>
      <c r="C79" s="123" t="s">
        <v>475</v>
      </c>
      <c r="D79" s="122" t="s">
        <v>476</v>
      </c>
      <c r="E79" s="122" t="s">
        <v>477</v>
      </c>
      <c r="F79" s="122" t="s">
        <v>478</v>
      </c>
      <c r="G79" s="122" t="s">
        <v>479</v>
      </c>
      <c r="H79" s="122" t="s">
        <v>480</v>
      </c>
      <c r="I79" s="122" t="s">
        <v>481</v>
      </c>
      <c r="J79" s="122" t="s">
        <v>482</v>
      </c>
      <c r="K79" s="122" t="s">
        <v>483</v>
      </c>
      <c r="L79" s="122" t="s">
        <v>484</v>
      </c>
      <c r="M79" s="122" t="s">
        <v>485</v>
      </c>
      <c r="N79" s="122" t="s">
        <v>486</v>
      </c>
      <c r="O79" s="122" t="s">
        <v>487</v>
      </c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4" t="s">
        <v>204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>
      <c r="A82" s="124" t="s">
        <v>488</v>
      </c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</row>
    <row r="83" spans="1:15">
      <c r="A83" s="14" t="s">
        <v>489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>
      <c r="A84" s="14" t="s">
        <v>490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1:15">
      <c r="A85" s="14" t="s">
        <v>491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>
      <c r="A86" s="14" t="s">
        <v>492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5">
      <c r="A87" s="124" t="s">
        <v>493</v>
      </c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</row>
    <row r="88" spans="1:15">
      <c r="A88" s="14" t="s">
        <v>225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1:15">
      <c r="A89" s="124" t="s">
        <v>182</v>
      </c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</row>
    <row r="90" spans="1:15">
      <c r="A90" s="14" t="s">
        <v>494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2" spans="1:15" ht="30">
      <c r="A92" s="122" t="s">
        <v>178</v>
      </c>
      <c r="B92" s="123" t="s">
        <v>474</v>
      </c>
      <c r="C92" s="123" t="s">
        <v>475</v>
      </c>
      <c r="D92" s="122" t="s">
        <v>476</v>
      </c>
      <c r="E92" s="122" t="s">
        <v>477</v>
      </c>
      <c r="F92" s="122" t="s">
        <v>478</v>
      </c>
      <c r="G92" s="122" t="s">
        <v>479</v>
      </c>
      <c r="H92" s="122" t="s">
        <v>480</v>
      </c>
      <c r="I92" s="122" t="s">
        <v>481</v>
      </c>
      <c r="J92" s="122" t="s">
        <v>482</v>
      </c>
      <c r="K92" s="122" t="s">
        <v>483</v>
      </c>
      <c r="L92" s="122" t="s">
        <v>484</v>
      </c>
      <c r="M92" s="122" t="s">
        <v>485</v>
      </c>
      <c r="N92" s="122" t="s">
        <v>486</v>
      </c>
      <c r="O92" s="122" t="s">
        <v>487</v>
      </c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14" t="s">
        <v>204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1:15">
      <c r="A95" s="124" t="s">
        <v>488</v>
      </c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</row>
    <row r="96" spans="1:15">
      <c r="A96" s="14" t="s">
        <v>489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1:15">
      <c r="A97" s="14" t="s">
        <v>490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1:15">
      <c r="A98" s="14" t="s">
        <v>491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1:15">
      <c r="A99" s="14" t="s">
        <v>492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1:15">
      <c r="A100" s="124" t="s">
        <v>493</v>
      </c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</row>
    <row r="101" spans="1:15">
      <c r="A101" s="14" t="s">
        <v>225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1:15">
      <c r="A102" s="124" t="s">
        <v>182</v>
      </c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</row>
    <row r="103" spans="1:15">
      <c r="A103" s="14" t="s">
        <v>494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5" spans="1:15" ht="30">
      <c r="A105" s="122" t="s">
        <v>178</v>
      </c>
      <c r="B105" s="123" t="s">
        <v>474</v>
      </c>
      <c r="C105" s="123" t="s">
        <v>475</v>
      </c>
      <c r="D105" s="122" t="s">
        <v>476</v>
      </c>
      <c r="E105" s="122" t="s">
        <v>477</v>
      </c>
      <c r="F105" s="122" t="s">
        <v>478</v>
      </c>
      <c r="G105" s="122" t="s">
        <v>479</v>
      </c>
      <c r="H105" s="122" t="s">
        <v>480</v>
      </c>
      <c r="I105" s="122" t="s">
        <v>481</v>
      </c>
      <c r="J105" s="122" t="s">
        <v>482</v>
      </c>
      <c r="K105" s="122" t="s">
        <v>483</v>
      </c>
      <c r="L105" s="122" t="s">
        <v>484</v>
      </c>
      <c r="M105" s="122" t="s">
        <v>485</v>
      </c>
      <c r="N105" s="122" t="s">
        <v>486</v>
      </c>
      <c r="O105" s="122" t="s">
        <v>487</v>
      </c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14" t="s">
        <v>204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1:15">
      <c r="A108" s="124" t="s">
        <v>488</v>
      </c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</row>
    <row r="109" spans="1:15">
      <c r="A109" s="14" t="s">
        <v>489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1:15">
      <c r="A110" s="14" t="s">
        <v>490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1:15">
      <c r="A111" s="14" t="s">
        <v>491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1:15">
      <c r="A112" s="14" t="s">
        <v>492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1:15">
      <c r="A113" s="124" t="s">
        <v>493</v>
      </c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</row>
    <row r="114" spans="1:15">
      <c r="A114" s="14" t="s">
        <v>225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1:15">
      <c r="A115" s="124" t="s">
        <v>182</v>
      </c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</row>
    <row r="116" spans="1:15">
      <c r="A116" s="14" t="s">
        <v>494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8" spans="1:15" ht="30">
      <c r="A118" s="122" t="s">
        <v>178</v>
      </c>
      <c r="B118" s="123" t="s">
        <v>474</v>
      </c>
      <c r="C118" s="123" t="s">
        <v>475</v>
      </c>
      <c r="D118" s="122" t="s">
        <v>476</v>
      </c>
      <c r="E118" s="122" t="s">
        <v>477</v>
      </c>
      <c r="F118" s="122" t="s">
        <v>478</v>
      </c>
      <c r="G118" s="122" t="s">
        <v>479</v>
      </c>
      <c r="H118" s="122" t="s">
        <v>480</v>
      </c>
      <c r="I118" s="122" t="s">
        <v>481</v>
      </c>
      <c r="J118" s="122" t="s">
        <v>482</v>
      </c>
      <c r="K118" s="122" t="s">
        <v>483</v>
      </c>
      <c r="L118" s="122" t="s">
        <v>484</v>
      </c>
      <c r="M118" s="122" t="s">
        <v>485</v>
      </c>
      <c r="N118" s="122" t="s">
        <v>486</v>
      </c>
      <c r="O118" s="122" t="s">
        <v>487</v>
      </c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14" t="s">
        <v>204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1:15">
      <c r="A121" s="124" t="s">
        <v>488</v>
      </c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</row>
    <row r="122" spans="1:15">
      <c r="A122" s="14" t="s">
        <v>489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</row>
    <row r="123" spans="1:15">
      <c r="A123" s="14" t="s">
        <v>490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</row>
    <row r="124" spans="1:15">
      <c r="A124" s="14" t="s">
        <v>491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spans="1:15">
      <c r="A125" s="14" t="s">
        <v>492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  <row r="126" spans="1:15">
      <c r="A126" s="124" t="s">
        <v>493</v>
      </c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</row>
    <row r="127" spans="1:15">
      <c r="A127" s="14" t="s">
        <v>225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</row>
    <row r="128" spans="1:15">
      <c r="A128" s="124" t="s">
        <v>182</v>
      </c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</row>
    <row r="129" spans="1:15">
      <c r="A129" s="14" t="s">
        <v>494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</row>
    <row r="133" spans="1:15">
      <c r="A133" s="122" t="s">
        <v>182</v>
      </c>
      <c r="B133" s="122" t="s">
        <v>178</v>
      </c>
      <c r="C133" s="122" t="s">
        <v>476</v>
      </c>
      <c r="D133" s="122" t="s">
        <v>477</v>
      </c>
      <c r="E133" s="122" t="s">
        <v>478</v>
      </c>
      <c r="F133" s="122" t="s">
        <v>479</v>
      </c>
      <c r="G133" s="122" t="s">
        <v>480</v>
      </c>
      <c r="H133" s="122" t="s">
        <v>481</v>
      </c>
      <c r="I133" s="122" t="s">
        <v>482</v>
      </c>
      <c r="J133" s="122" t="s">
        <v>483</v>
      </c>
      <c r="K133" s="122" t="s">
        <v>484</v>
      </c>
      <c r="L133" s="122" t="s">
        <v>485</v>
      </c>
      <c r="M133" s="122" t="s">
        <v>486</v>
      </c>
      <c r="N133" s="122" t="s">
        <v>487</v>
      </c>
      <c r="O133" s="122" t="s">
        <v>495</v>
      </c>
    </row>
    <row r="134" spans="1: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</row>
    <row r="135" spans="1: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</row>
    <row r="136" spans="1: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</row>
    <row r="137" spans="1: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  <row r="138" spans="1: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</row>
    <row r="139" spans="1: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</row>
    <row r="140" spans="1: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</row>
    <row r="141" spans="1: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</row>
    <row r="142" spans="1: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</row>
    <row r="143" spans="1: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</row>
    <row r="144" spans="1: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</row>
    <row r="145" spans="1: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</row>
    <row r="146" spans="1: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</row>
    <row r="147" spans="1: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</row>
    <row r="148" spans="1: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</row>
    <row r="149" spans="1: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</row>
    <row r="150" spans="1: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</row>
    <row r="151" spans="1: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</row>
  </sheetData>
  <sheetProtection algorithmName="SHA-512" hashValue="dXkXZK6MXqQeosT0nVRh1snLWrmHhDiDoIf7yOIpuxfDfdI17HO6hy4RCKvKjL9S3SEcZkaEyRCA5+lf5NxlWg==" saltValue="5G47+J7ETx8EQeomEKhUpA==" spinCount="100000" sheet="1" objects="1" scenarios="1"/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BFA-3A54-43EB-8C9B-05910A01EBC3}">
  <sheetPr>
    <tabColor rgb="FFC2E76B"/>
  </sheetPr>
  <dimension ref="A1:K130"/>
  <sheetViews>
    <sheetView workbookViewId="0">
      <selection activeCell="M28" sqref="M28"/>
    </sheetView>
  </sheetViews>
  <sheetFormatPr defaultRowHeight="15"/>
  <cols>
    <col min="1" max="1" width="14.85546875" bestFit="1" customWidth="1"/>
    <col min="2" max="2" width="21.7109375" customWidth="1"/>
    <col min="3" max="3" width="19.28515625" customWidth="1"/>
    <col min="4" max="4" width="18.140625" customWidth="1"/>
    <col min="5" max="5" width="35.7109375" customWidth="1"/>
    <col min="6" max="6" width="17.28515625" bestFit="1" customWidth="1"/>
    <col min="7" max="7" width="19.42578125" bestFit="1" customWidth="1"/>
    <col min="8" max="8" width="15.140625" customWidth="1"/>
    <col min="9" max="9" width="11.7109375" customWidth="1"/>
    <col min="10" max="10" width="18.28515625" customWidth="1"/>
    <col min="11" max="11" width="42.28515625" customWidth="1"/>
  </cols>
  <sheetData>
    <row r="1" spans="1:11" ht="26.25">
      <c r="A1" s="443" t="s">
        <v>496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</row>
    <row r="2" spans="1:11">
      <c r="B2" s="10"/>
      <c r="C2" s="138"/>
      <c r="D2" s="138"/>
      <c r="E2" s="143"/>
      <c r="K2" s="137"/>
    </row>
    <row r="3" spans="1:11" ht="30" customHeight="1">
      <c r="A3" s="139" t="s">
        <v>497</v>
      </c>
      <c r="B3" s="139" t="s">
        <v>178</v>
      </c>
      <c r="C3" s="139" t="s">
        <v>498</v>
      </c>
      <c r="D3" s="139" t="s">
        <v>499</v>
      </c>
      <c r="E3" s="141" t="s">
        <v>500</v>
      </c>
      <c r="F3" s="140" t="s">
        <v>501</v>
      </c>
      <c r="G3" s="140" t="s">
        <v>502</v>
      </c>
      <c r="H3" s="140" t="s">
        <v>503</v>
      </c>
      <c r="I3" s="139" t="s">
        <v>504</v>
      </c>
      <c r="J3" s="141" t="s">
        <v>505</v>
      </c>
      <c r="K3" s="139" t="s">
        <v>506</v>
      </c>
    </row>
    <row r="4" spans="1:11">
      <c r="A4" s="14"/>
      <c r="B4" s="14"/>
      <c r="C4" s="129"/>
      <c r="D4" s="14"/>
      <c r="E4" s="142"/>
      <c r="F4" s="41"/>
      <c r="G4" s="41"/>
      <c r="H4" s="41"/>
      <c r="I4" s="14"/>
      <c r="J4" s="14"/>
      <c r="K4" s="14"/>
    </row>
    <row r="5" spans="1:11">
      <c r="A5" s="14"/>
      <c r="B5" s="14"/>
      <c r="C5" s="129"/>
      <c r="D5" s="14"/>
      <c r="E5" s="142"/>
      <c r="F5" s="41"/>
      <c r="G5" s="41"/>
      <c r="H5" s="41"/>
      <c r="I5" s="14"/>
      <c r="J5" s="14"/>
      <c r="K5" s="14"/>
    </row>
    <row r="6" spans="1:11">
      <c r="A6" s="14"/>
      <c r="B6" s="14"/>
      <c r="C6" s="129"/>
      <c r="D6" s="14"/>
      <c r="E6" s="142"/>
      <c r="F6" s="41"/>
      <c r="G6" s="41"/>
      <c r="H6" s="41"/>
      <c r="I6" s="14"/>
      <c r="J6" s="14"/>
      <c r="K6" s="14"/>
    </row>
    <row r="7" spans="1:11">
      <c r="A7" s="14"/>
      <c r="B7" s="14"/>
      <c r="C7" s="129"/>
      <c r="D7" s="14"/>
      <c r="E7" s="142"/>
      <c r="F7" s="41"/>
      <c r="G7" s="41"/>
      <c r="H7" s="41"/>
      <c r="I7" s="14"/>
      <c r="J7" s="14"/>
      <c r="K7" s="14"/>
    </row>
    <row r="8" spans="1:11">
      <c r="A8" s="14"/>
      <c r="B8" s="14"/>
      <c r="C8" s="129"/>
      <c r="D8" s="14"/>
      <c r="E8" s="142"/>
      <c r="F8" s="41"/>
      <c r="G8" s="41"/>
      <c r="H8" s="41"/>
      <c r="I8" s="14"/>
      <c r="J8" s="14"/>
      <c r="K8" s="14"/>
    </row>
    <row r="9" spans="1:11">
      <c r="A9" s="14"/>
      <c r="B9" s="14"/>
      <c r="C9" s="129"/>
      <c r="D9" s="14"/>
      <c r="E9" s="142"/>
      <c r="F9" s="41"/>
      <c r="G9" s="41"/>
      <c r="H9" s="41"/>
      <c r="I9" s="14"/>
      <c r="J9" s="14"/>
      <c r="K9" s="14"/>
    </row>
    <row r="10" spans="1:11">
      <c r="A10" s="14"/>
      <c r="B10" s="14"/>
      <c r="C10" s="129"/>
      <c r="D10" s="14"/>
      <c r="E10" s="142"/>
      <c r="F10" s="41"/>
      <c r="G10" s="41"/>
      <c r="H10" s="41"/>
      <c r="I10" s="14"/>
      <c r="J10" s="14"/>
      <c r="K10" s="14"/>
    </row>
    <row r="11" spans="1:11">
      <c r="A11" s="14"/>
      <c r="B11" s="14"/>
      <c r="C11" s="129"/>
      <c r="D11" s="14"/>
      <c r="E11" s="142"/>
      <c r="F11" s="41"/>
      <c r="G11" s="41"/>
      <c r="H11" s="41"/>
      <c r="I11" s="14"/>
      <c r="J11" s="14"/>
      <c r="K11" s="14"/>
    </row>
    <row r="12" spans="1:11">
      <c r="A12" s="14"/>
      <c r="B12" s="14"/>
      <c r="C12" s="129"/>
      <c r="D12" s="14"/>
      <c r="E12" s="142"/>
      <c r="F12" s="41"/>
      <c r="G12" s="41"/>
      <c r="H12" s="41"/>
      <c r="I12" s="14"/>
      <c r="J12" s="14"/>
      <c r="K12" s="14"/>
    </row>
    <row r="13" spans="1:11">
      <c r="A13" s="14"/>
      <c r="B13" s="14"/>
      <c r="C13" s="129"/>
      <c r="D13" s="14"/>
      <c r="E13" s="142"/>
      <c r="F13" s="41"/>
      <c r="G13" s="41"/>
      <c r="H13" s="41"/>
      <c r="I13" s="14"/>
      <c r="J13" s="14"/>
      <c r="K13" s="14"/>
    </row>
    <row r="14" spans="1:11">
      <c r="A14" s="14"/>
      <c r="B14" s="14"/>
      <c r="C14" s="129"/>
      <c r="D14" s="14"/>
      <c r="E14" s="142"/>
      <c r="F14" s="41"/>
      <c r="G14" s="41"/>
      <c r="H14" s="41"/>
      <c r="I14" s="14"/>
      <c r="J14" s="14"/>
      <c r="K14" s="14"/>
    </row>
    <row r="15" spans="1:11">
      <c r="A15" s="14"/>
      <c r="B15" s="14"/>
      <c r="C15" s="129"/>
      <c r="D15" s="14"/>
      <c r="E15" s="142"/>
      <c r="F15" s="41"/>
      <c r="G15" s="41"/>
      <c r="H15" s="41"/>
      <c r="I15" s="14"/>
      <c r="J15" s="14"/>
      <c r="K15" s="14"/>
    </row>
    <row r="16" spans="1:11">
      <c r="A16" s="14"/>
      <c r="B16" s="14"/>
      <c r="C16" s="129"/>
      <c r="D16" s="14"/>
      <c r="E16" s="142"/>
      <c r="F16" s="41"/>
      <c r="G16" s="41"/>
      <c r="H16" s="41"/>
      <c r="I16" s="14"/>
      <c r="J16" s="14"/>
      <c r="K16" s="14"/>
    </row>
    <row r="17" spans="1:11">
      <c r="A17" s="14"/>
      <c r="B17" s="14"/>
      <c r="C17" s="129"/>
      <c r="D17" s="14"/>
      <c r="E17" s="142"/>
      <c r="F17" s="41"/>
      <c r="G17" s="41"/>
      <c r="H17" s="41"/>
      <c r="I17" s="14"/>
      <c r="J17" s="14"/>
      <c r="K17" s="14"/>
    </row>
    <row r="18" spans="1:11">
      <c r="A18" s="14"/>
      <c r="B18" s="14"/>
      <c r="C18" s="129"/>
      <c r="D18" s="14"/>
      <c r="E18" s="142"/>
      <c r="F18" s="41"/>
      <c r="G18" s="41"/>
      <c r="H18" s="41"/>
      <c r="I18" s="14"/>
      <c r="J18" s="14"/>
      <c r="K18" s="14"/>
    </row>
    <row r="19" spans="1:11">
      <c r="A19" s="14"/>
      <c r="B19" s="14"/>
      <c r="C19" s="129"/>
      <c r="D19" s="14"/>
      <c r="E19" s="142"/>
      <c r="F19" s="41"/>
      <c r="G19" s="41"/>
      <c r="H19" s="41"/>
      <c r="I19" s="14"/>
      <c r="J19" s="14"/>
      <c r="K19" s="14"/>
    </row>
    <row r="20" spans="1:11">
      <c r="A20" s="14"/>
      <c r="B20" s="14"/>
      <c r="C20" s="129"/>
      <c r="D20" s="14"/>
      <c r="E20" s="142"/>
      <c r="F20" s="41"/>
      <c r="G20" s="41"/>
      <c r="H20" s="41"/>
      <c r="I20" s="14"/>
      <c r="J20" s="14"/>
      <c r="K20" s="14"/>
    </row>
    <row r="21" spans="1:11">
      <c r="A21" s="14"/>
      <c r="B21" s="14"/>
      <c r="C21" s="129"/>
      <c r="D21" s="14"/>
      <c r="E21" s="142"/>
      <c r="F21" s="41"/>
      <c r="G21" s="41"/>
      <c r="H21" s="41"/>
      <c r="I21" s="14"/>
      <c r="J21" s="14"/>
      <c r="K21" s="14"/>
    </row>
    <row r="22" spans="1:11">
      <c r="A22" s="14"/>
      <c r="B22" s="14"/>
      <c r="C22" s="129"/>
      <c r="D22" s="14"/>
      <c r="E22" s="142"/>
      <c r="F22" s="41"/>
      <c r="G22" s="41"/>
      <c r="H22" s="41"/>
      <c r="I22" s="14"/>
      <c r="J22" s="14"/>
      <c r="K22" s="14"/>
    </row>
    <row r="23" spans="1:11">
      <c r="A23" s="14"/>
      <c r="B23" s="14"/>
      <c r="C23" s="129"/>
      <c r="D23" s="14"/>
      <c r="E23" s="142"/>
      <c r="F23" s="41"/>
      <c r="G23" s="41"/>
      <c r="H23" s="41"/>
      <c r="I23" s="14"/>
      <c r="J23" s="14"/>
      <c r="K23" s="14"/>
    </row>
    <row r="24" spans="1:11">
      <c r="A24" s="14"/>
      <c r="B24" s="14"/>
      <c r="C24" s="129"/>
      <c r="D24" s="14"/>
      <c r="E24" s="142"/>
      <c r="F24" s="41"/>
      <c r="G24" s="41"/>
      <c r="H24" s="41"/>
      <c r="I24" s="14"/>
      <c r="J24" s="14"/>
      <c r="K24" s="14"/>
    </row>
    <row r="25" spans="1:11">
      <c r="A25" s="14"/>
      <c r="B25" s="14"/>
      <c r="C25" s="129"/>
      <c r="D25" s="14"/>
      <c r="E25" s="142"/>
      <c r="F25" s="41"/>
      <c r="G25" s="41"/>
      <c r="H25" s="41"/>
      <c r="I25" s="14"/>
      <c r="J25" s="14"/>
      <c r="K25" s="14"/>
    </row>
    <row r="26" spans="1:11">
      <c r="A26" s="14"/>
      <c r="B26" s="14"/>
      <c r="C26" s="129"/>
      <c r="D26" s="14"/>
      <c r="E26" s="142"/>
      <c r="F26" s="41"/>
      <c r="G26" s="41"/>
      <c r="H26" s="41"/>
      <c r="I26" s="14"/>
      <c r="J26" s="14"/>
      <c r="K26" s="14"/>
    </row>
    <row r="27" spans="1:11">
      <c r="A27" s="14"/>
      <c r="B27" s="14"/>
      <c r="C27" s="129"/>
      <c r="D27" s="14"/>
      <c r="E27" s="142"/>
      <c r="F27" s="41"/>
      <c r="G27" s="41"/>
      <c r="H27" s="41"/>
      <c r="I27" s="14"/>
      <c r="J27" s="14"/>
      <c r="K27" s="14"/>
    </row>
    <row r="28" spans="1:11">
      <c r="A28" s="14"/>
      <c r="B28" s="14"/>
      <c r="C28" s="129"/>
      <c r="D28" s="14"/>
      <c r="E28" s="142"/>
      <c r="F28" s="41"/>
      <c r="G28" s="41"/>
      <c r="H28" s="41"/>
      <c r="I28" s="14"/>
      <c r="J28" s="14"/>
      <c r="K28" s="14"/>
    </row>
    <row r="29" spans="1:11">
      <c r="A29" s="14"/>
      <c r="B29" s="14"/>
      <c r="C29" s="129"/>
      <c r="D29" s="14"/>
      <c r="E29" s="142"/>
      <c r="F29" s="41"/>
      <c r="G29" s="41"/>
      <c r="H29" s="41"/>
      <c r="I29" s="14"/>
      <c r="J29" s="14"/>
      <c r="K29" s="14"/>
    </row>
    <row r="30" spans="1:11">
      <c r="A30" s="14"/>
      <c r="B30" s="14"/>
      <c r="C30" s="129"/>
      <c r="D30" s="14"/>
      <c r="E30" s="142"/>
      <c r="F30" s="41"/>
      <c r="G30" s="41"/>
      <c r="H30" s="41"/>
      <c r="I30" s="14"/>
      <c r="J30" s="14"/>
      <c r="K30" s="14"/>
    </row>
    <row r="31" spans="1:11">
      <c r="A31" s="14"/>
      <c r="B31" s="14"/>
      <c r="C31" s="129"/>
      <c r="D31" s="14"/>
      <c r="E31" s="142"/>
      <c r="F31" s="41"/>
      <c r="G31" s="41"/>
      <c r="H31" s="41"/>
      <c r="I31" s="14"/>
      <c r="J31" s="14"/>
      <c r="K31" s="14"/>
    </row>
    <row r="32" spans="1:11">
      <c r="A32" s="14"/>
      <c r="B32" s="14"/>
      <c r="C32" s="129"/>
      <c r="D32" s="14"/>
      <c r="E32" s="142"/>
      <c r="F32" s="41"/>
      <c r="G32" s="41"/>
      <c r="H32" s="41"/>
      <c r="I32" s="14"/>
      <c r="J32" s="14"/>
      <c r="K32" s="14"/>
    </row>
    <row r="33" spans="1:11">
      <c r="A33" s="14"/>
      <c r="B33" s="14"/>
      <c r="C33" s="129"/>
      <c r="D33" s="14"/>
      <c r="E33" s="142"/>
      <c r="F33" s="41"/>
      <c r="G33" s="41"/>
      <c r="H33" s="41"/>
      <c r="I33" s="14"/>
      <c r="J33" s="14"/>
      <c r="K33" s="14"/>
    </row>
    <row r="34" spans="1:11">
      <c r="A34" s="14"/>
      <c r="B34" s="14"/>
      <c r="C34" s="129"/>
      <c r="D34" s="14"/>
      <c r="E34" s="142"/>
      <c r="F34" s="41"/>
      <c r="G34" s="41"/>
      <c r="H34" s="41"/>
      <c r="I34" s="14"/>
      <c r="J34" s="14"/>
      <c r="K34" s="14"/>
    </row>
    <row r="35" spans="1:11">
      <c r="A35" s="14"/>
      <c r="B35" s="14"/>
      <c r="C35" s="129"/>
      <c r="D35" s="14"/>
      <c r="E35" s="142"/>
      <c r="F35" s="41"/>
      <c r="G35" s="41"/>
      <c r="H35" s="41"/>
      <c r="I35" s="14"/>
      <c r="J35" s="14"/>
      <c r="K35" s="14"/>
    </row>
    <row r="36" spans="1:11">
      <c r="A36" s="14"/>
      <c r="B36" s="14"/>
      <c r="C36" s="129"/>
      <c r="D36" s="14"/>
      <c r="E36" s="142"/>
      <c r="F36" s="41"/>
      <c r="G36" s="41"/>
      <c r="H36" s="41"/>
      <c r="I36" s="14"/>
      <c r="J36" s="14"/>
      <c r="K36" s="14"/>
    </row>
    <row r="37" spans="1:11">
      <c r="A37" s="14"/>
      <c r="B37" s="14"/>
      <c r="C37" s="129"/>
      <c r="D37" s="14"/>
      <c r="E37" s="142"/>
      <c r="F37" s="41"/>
      <c r="G37" s="41"/>
      <c r="H37" s="41"/>
      <c r="I37" s="14"/>
      <c r="J37" s="14"/>
      <c r="K37" s="14"/>
    </row>
    <row r="38" spans="1:11">
      <c r="A38" s="14"/>
      <c r="B38" s="14"/>
      <c r="C38" s="129"/>
      <c r="D38" s="14"/>
      <c r="E38" s="142"/>
      <c r="F38" s="41"/>
      <c r="G38" s="41"/>
      <c r="H38" s="41"/>
      <c r="I38" s="14"/>
      <c r="J38" s="14"/>
      <c r="K38" s="14"/>
    </row>
    <row r="39" spans="1:11">
      <c r="A39" s="14"/>
      <c r="B39" s="14"/>
      <c r="C39" s="129"/>
      <c r="D39" s="14"/>
      <c r="E39" s="142"/>
      <c r="F39" s="41"/>
      <c r="G39" s="41"/>
      <c r="H39" s="41"/>
      <c r="I39" s="14"/>
      <c r="J39" s="14"/>
      <c r="K39" s="14"/>
    </row>
    <row r="40" spans="1:11">
      <c r="A40" s="14"/>
      <c r="B40" s="14"/>
      <c r="C40" s="129"/>
      <c r="D40" s="14"/>
      <c r="E40" s="142"/>
      <c r="F40" s="41"/>
      <c r="G40" s="41"/>
      <c r="H40" s="41"/>
      <c r="I40" s="14"/>
      <c r="J40" s="14"/>
      <c r="K40" s="14"/>
    </row>
    <row r="41" spans="1:11">
      <c r="A41" s="14"/>
      <c r="B41" s="14"/>
      <c r="C41" s="129"/>
      <c r="D41" s="14"/>
      <c r="E41" s="142"/>
      <c r="F41" s="41"/>
      <c r="G41" s="41"/>
      <c r="H41" s="41"/>
      <c r="I41" s="14"/>
      <c r="J41" s="14"/>
      <c r="K41" s="14"/>
    </row>
    <row r="42" spans="1:11">
      <c r="A42" s="14"/>
      <c r="B42" s="14"/>
      <c r="C42" s="129"/>
      <c r="D42" s="14"/>
      <c r="E42" s="142"/>
      <c r="F42" s="41"/>
      <c r="G42" s="41"/>
      <c r="H42" s="41"/>
      <c r="I42" s="14"/>
      <c r="J42" s="14"/>
      <c r="K42" s="14"/>
    </row>
    <row r="43" spans="1:11">
      <c r="A43" s="14"/>
      <c r="B43" s="14"/>
      <c r="C43" s="129"/>
      <c r="D43" s="14"/>
      <c r="E43" s="142"/>
      <c r="F43" s="41"/>
      <c r="G43" s="41"/>
      <c r="H43" s="41"/>
      <c r="I43" s="14"/>
      <c r="J43" s="14"/>
      <c r="K43" s="14"/>
    </row>
    <row r="44" spans="1:11">
      <c r="A44" s="14"/>
      <c r="B44" s="14"/>
      <c r="C44" s="129"/>
      <c r="D44" s="14"/>
      <c r="E44" s="142"/>
      <c r="F44" s="41"/>
      <c r="G44" s="41"/>
      <c r="H44" s="41"/>
      <c r="I44" s="14"/>
      <c r="J44" s="14"/>
      <c r="K44" s="14"/>
    </row>
    <row r="45" spans="1:11">
      <c r="A45" s="14"/>
      <c r="B45" s="14"/>
      <c r="C45" s="129"/>
      <c r="D45" s="14"/>
      <c r="E45" s="142"/>
      <c r="F45" s="41"/>
      <c r="G45" s="41"/>
      <c r="H45" s="41"/>
      <c r="I45" s="14"/>
      <c r="J45" s="14"/>
      <c r="K45" s="14"/>
    </row>
    <row r="46" spans="1:11">
      <c r="A46" s="14"/>
      <c r="B46" s="14"/>
      <c r="C46" s="129"/>
      <c r="D46" s="14"/>
      <c r="E46" s="142"/>
      <c r="F46" s="41"/>
      <c r="G46" s="41"/>
      <c r="H46" s="41"/>
      <c r="I46" s="14"/>
      <c r="J46" s="14"/>
      <c r="K46" s="14"/>
    </row>
    <row r="47" spans="1:11">
      <c r="A47" s="14"/>
      <c r="B47" s="14"/>
      <c r="C47" s="129"/>
      <c r="D47" s="14"/>
      <c r="E47" s="142"/>
      <c r="F47" s="41"/>
      <c r="G47" s="41"/>
      <c r="H47" s="41"/>
      <c r="I47" s="14"/>
      <c r="J47" s="14"/>
      <c r="K47" s="14"/>
    </row>
    <row r="48" spans="1:11">
      <c r="A48" s="14"/>
      <c r="B48" s="14"/>
      <c r="C48" s="129"/>
      <c r="D48" s="14"/>
      <c r="E48" s="142"/>
      <c r="F48" s="41"/>
      <c r="G48" s="41"/>
      <c r="H48" s="41"/>
      <c r="I48" s="14"/>
      <c r="J48" s="14"/>
      <c r="K48" s="14"/>
    </row>
    <row r="49" spans="1:11">
      <c r="A49" s="14"/>
      <c r="B49" s="14"/>
      <c r="C49" s="129"/>
      <c r="D49" s="14"/>
      <c r="E49" s="142"/>
      <c r="F49" s="41"/>
      <c r="G49" s="41"/>
      <c r="H49" s="41"/>
      <c r="I49" s="14"/>
      <c r="J49" s="14"/>
      <c r="K49" s="14"/>
    </row>
    <row r="50" spans="1:11">
      <c r="A50" s="14"/>
      <c r="B50" s="14"/>
      <c r="C50" s="129"/>
      <c r="D50" s="14"/>
      <c r="E50" s="142"/>
      <c r="F50" s="41"/>
      <c r="G50" s="41"/>
      <c r="H50" s="41"/>
      <c r="I50" s="14"/>
      <c r="J50" s="14"/>
      <c r="K50" s="14"/>
    </row>
    <row r="51" spans="1:11">
      <c r="A51" s="14"/>
      <c r="B51" s="14"/>
      <c r="C51" s="129"/>
      <c r="D51" s="14"/>
      <c r="E51" s="142"/>
      <c r="F51" s="41"/>
      <c r="G51" s="41"/>
      <c r="H51" s="41"/>
      <c r="I51" s="14"/>
      <c r="J51" s="14"/>
      <c r="K51" s="14"/>
    </row>
    <row r="52" spans="1:11">
      <c r="A52" s="14"/>
      <c r="B52" s="14"/>
      <c r="C52" s="129"/>
      <c r="D52" s="14"/>
      <c r="E52" s="142"/>
      <c r="F52" s="41"/>
      <c r="G52" s="41"/>
      <c r="H52" s="41"/>
      <c r="I52" s="14"/>
      <c r="J52" s="14"/>
      <c r="K52" s="14"/>
    </row>
    <row r="53" spans="1:11">
      <c r="A53" s="14"/>
      <c r="B53" s="14"/>
      <c r="C53" s="129"/>
      <c r="D53" s="14"/>
      <c r="E53" s="142"/>
      <c r="F53" s="41"/>
      <c r="G53" s="41"/>
      <c r="H53" s="41"/>
      <c r="I53" s="14"/>
      <c r="J53" s="14"/>
      <c r="K53" s="14"/>
    </row>
    <row r="54" spans="1:11">
      <c r="A54" s="14"/>
      <c r="B54" s="14"/>
      <c r="C54" s="129"/>
      <c r="D54" s="14"/>
      <c r="E54" s="142"/>
      <c r="F54" s="41"/>
      <c r="G54" s="41"/>
      <c r="H54" s="41"/>
      <c r="I54" s="14"/>
      <c r="J54" s="14"/>
      <c r="K54" s="14"/>
    </row>
    <row r="55" spans="1:11">
      <c r="A55" s="14"/>
      <c r="B55" s="14"/>
      <c r="C55" s="129"/>
      <c r="D55" s="14"/>
      <c r="E55" s="142"/>
      <c r="F55" s="41"/>
      <c r="G55" s="41"/>
      <c r="H55" s="41"/>
      <c r="I55" s="14"/>
      <c r="J55" s="14"/>
      <c r="K55" s="14"/>
    </row>
    <row r="56" spans="1:11">
      <c r="A56" s="14"/>
      <c r="B56" s="14"/>
      <c r="C56" s="129"/>
      <c r="D56" s="14"/>
      <c r="E56" s="142"/>
      <c r="F56" s="41"/>
      <c r="G56" s="41"/>
      <c r="H56" s="41"/>
      <c r="I56" s="14"/>
      <c r="J56" s="14"/>
      <c r="K56" s="14"/>
    </row>
    <row r="57" spans="1:11">
      <c r="A57" s="14"/>
      <c r="B57" s="14"/>
      <c r="C57" s="129"/>
      <c r="D57" s="14"/>
      <c r="E57" s="142"/>
      <c r="F57" s="41"/>
      <c r="G57" s="41"/>
      <c r="H57" s="41"/>
      <c r="I57" s="14"/>
      <c r="J57" s="14"/>
      <c r="K57" s="14"/>
    </row>
    <row r="58" spans="1:11">
      <c r="A58" s="14"/>
      <c r="B58" s="14"/>
      <c r="C58" s="129"/>
      <c r="D58" s="14"/>
      <c r="E58" s="142"/>
      <c r="F58" s="41"/>
      <c r="G58" s="41"/>
      <c r="H58" s="41"/>
      <c r="I58" s="14"/>
      <c r="J58" s="14"/>
      <c r="K58" s="14"/>
    </row>
    <row r="59" spans="1:11">
      <c r="A59" s="14"/>
      <c r="B59" s="14"/>
      <c r="C59" s="129"/>
      <c r="D59" s="14"/>
      <c r="E59" s="142"/>
      <c r="F59" s="41"/>
      <c r="G59" s="41"/>
      <c r="H59" s="41"/>
      <c r="I59" s="14"/>
      <c r="J59" s="14"/>
      <c r="K59" s="14"/>
    </row>
    <row r="60" spans="1:11">
      <c r="A60" s="14"/>
      <c r="B60" s="14"/>
      <c r="C60" s="129"/>
      <c r="D60" s="14"/>
      <c r="E60" s="142"/>
      <c r="F60" s="41"/>
      <c r="G60" s="41"/>
      <c r="H60" s="41"/>
      <c r="I60" s="14"/>
      <c r="J60" s="14"/>
      <c r="K60" s="14"/>
    </row>
    <row r="61" spans="1:11">
      <c r="A61" s="14"/>
      <c r="B61" s="14"/>
      <c r="C61" s="129"/>
      <c r="D61" s="14"/>
      <c r="E61" s="142"/>
      <c r="F61" s="41"/>
      <c r="G61" s="41"/>
      <c r="H61" s="41"/>
      <c r="I61" s="14"/>
      <c r="J61" s="14"/>
      <c r="K61" s="14"/>
    </row>
    <row r="62" spans="1:11">
      <c r="A62" s="14"/>
      <c r="B62" s="14"/>
      <c r="C62" s="129"/>
      <c r="D62" s="14"/>
      <c r="E62" s="142"/>
      <c r="F62" s="41"/>
      <c r="G62" s="41"/>
      <c r="H62" s="41"/>
      <c r="I62" s="14"/>
      <c r="J62" s="14"/>
      <c r="K62" s="14"/>
    </row>
    <row r="63" spans="1:11">
      <c r="A63" s="14"/>
      <c r="B63" s="14"/>
      <c r="C63" s="129"/>
      <c r="D63" s="14"/>
      <c r="E63" s="142"/>
      <c r="F63" s="41"/>
      <c r="G63" s="41"/>
      <c r="H63" s="41"/>
      <c r="I63" s="14"/>
      <c r="J63" s="14"/>
      <c r="K63" s="14"/>
    </row>
    <row r="64" spans="1:11">
      <c r="A64" s="14"/>
      <c r="B64" s="14"/>
      <c r="C64" s="129"/>
      <c r="D64" s="14"/>
      <c r="E64" s="142"/>
      <c r="F64" s="41"/>
      <c r="G64" s="41"/>
      <c r="H64" s="41"/>
      <c r="I64" s="14"/>
      <c r="J64" s="14"/>
      <c r="K64" s="14"/>
    </row>
    <row r="65" spans="1:11">
      <c r="A65" s="14"/>
      <c r="B65" s="14"/>
      <c r="C65" s="129"/>
      <c r="D65" s="14"/>
      <c r="E65" s="142"/>
      <c r="F65" s="41"/>
      <c r="G65" s="41"/>
      <c r="H65" s="41"/>
      <c r="I65" s="14"/>
      <c r="J65" s="14"/>
      <c r="K65" s="14"/>
    </row>
    <row r="66" spans="1:11">
      <c r="A66" s="14"/>
      <c r="B66" s="14"/>
      <c r="C66" s="129"/>
      <c r="D66" s="14"/>
      <c r="E66" s="142"/>
      <c r="F66" s="41"/>
      <c r="G66" s="41"/>
      <c r="H66" s="41"/>
      <c r="I66" s="14"/>
      <c r="J66" s="14"/>
      <c r="K66" s="14"/>
    </row>
    <row r="67" spans="1:11">
      <c r="A67" s="14"/>
      <c r="B67" s="14"/>
      <c r="C67" s="129"/>
      <c r="D67" s="14"/>
      <c r="E67" s="142"/>
      <c r="F67" s="41"/>
      <c r="G67" s="41"/>
      <c r="H67" s="41"/>
      <c r="I67" s="14"/>
      <c r="J67" s="14"/>
      <c r="K67" s="14"/>
    </row>
    <row r="68" spans="1:11">
      <c r="A68" s="14"/>
      <c r="B68" s="14"/>
      <c r="C68" s="129"/>
      <c r="D68" s="14"/>
      <c r="E68" s="142"/>
      <c r="F68" s="41"/>
      <c r="G68" s="41"/>
      <c r="H68" s="41"/>
      <c r="I68" s="14"/>
      <c r="J68" s="14"/>
      <c r="K68" s="14"/>
    </row>
    <row r="69" spans="1:11">
      <c r="A69" s="14"/>
      <c r="B69" s="14"/>
      <c r="C69" s="129"/>
      <c r="D69" s="14"/>
      <c r="E69" s="142"/>
      <c r="F69" s="41"/>
      <c r="G69" s="41"/>
      <c r="H69" s="41"/>
      <c r="I69" s="14"/>
      <c r="J69" s="14"/>
      <c r="K69" s="14"/>
    </row>
    <row r="70" spans="1:11">
      <c r="A70" s="14"/>
      <c r="B70" s="14"/>
      <c r="C70" s="129"/>
      <c r="D70" s="14"/>
      <c r="E70" s="142"/>
      <c r="F70" s="41"/>
      <c r="G70" s="41"/>
      <c r="H70" s="41"/>
      <c r="I70" s="14"/>
      <c r="J70" s="14"/>
      <c r="K70" s="14"/>
    </row>
    <row r="71" spans="1:11">
      <c r="A71" s="14"/>
      <c r="B71" s="14"/>
      <c r="C71" s="129"/>
      <c r="D71" s="14"/>
      <c r="E71" s="142"/>
      <c r="F71" s="41"/>
      <c r="G71" s="41"/>
      <c r="H71" s="41"/>
      <c r="I71" s="14"/>
      <c r="J71" s="14"/>
      <c r="K71" s="14"/>
    </row>
    <row r="72" spans="1:11">
      <c r="A72" s="14"/>
      <c r="B72" s="14"/>
      <c r="C72" s="129"/>
      <c r="D72" s="14"/>
      <c r="E72" s="142"/>
      <c r="F72" s="41"/>
      <c r="G72" s="41"/>
      <c r="H72" s="41"/>
      <c r="I72" s="14"/>
      <c r="J72" s="14"/>
      <c r="K72" s="14"/>
    </row>
    <row r="73" spans="1:11">
      <c r="A73" s="14"/>
      <c r="B73" s="14"/>
      <c r="C73" s="129"/>
      <c r="D73" s="14"/>
      <c r="E73" s="142"/>
      <c r="F73" s="41"/>
      <c r="G73" s="41"/>
      <c r="H73" s="41"/>
      <c r="I73" s="14"/>
      <c r="J73" s="14"/>
      <c r="K73" s="14"/>
    </row>
    <row r="74" spans="1:11">
      <c r="A74" s="14"/>
      <c r="B74" s="14"/>
      <c r="C74" s="129"/>
      <c r="D74" s="14"/>
      <c r="E74" s="142"/>
      <c r="F74" s="41"/>
      <c r="G74" s="41"/>
      <c r="H74" s="41"/>
      <c r="I74" s="14"/>
      <c r="J74" s="14"/>
      <c r="K74" s="14"/>
    </row>
    <row r="75" spans="1:11">
      <c r="A75" s="14"/>
      <c r="B75" s="14"/>
      <c r="C75" s="129"/>
      <c r="D75" s="14"/>
      <c r="E75" s="142"/>
      <c r="F75" s="41"/>
      <c r="G75" s="41"/>
      <c r="H75" s="41"/>
      <c r="I75" s="14"/>
      <c r="J75" s="14"/>
      <c r="K75" s="14"/>
    </row>
    <row r="76" spans="1:11">
      <c r="A76" s="14"/>
      <c r="B76" s="14"/>
      <c r="C76" s="129"/>
      <c r="D76" s="14"/>
      <c r="E76" s="142"/>
      <c r="F76" s="41"/>
      <c r="G76" s="41"/>
      <c r="H76" s="41"/>
      <c r="I76" s="14"/>
      <c r="J76" s="14"/>
      <c r="K76" s="14"/>
    </row>
    <row r="77" spans="1:11">
      <c r="A77" s="14"/>
      <c r="B77" s="14"/>
      <c r="C77" s="129"/>
      <c r="D77" s="14"/>
      <c r="E77" s="142"/>
      <c r="F77" s="41"/>
      <c r="G77" s="41"/>
      <c r="H77" s="41"/>
      <c r="I77" s="14"/>
      <c r="J77" s="14"/>
      <c r="K77" s="14"/>
    </row>
    <row r="78" spans="1:11">
      <c r="A78" s="14"/>
      <c r="B78" s="14"/>
      <c r="C78" s="129"/>
      <c r="D78" s="14"/>
      <c r="E78" s="142"/>
      <c r="F78" s="41"/>
      <c r="G78" s="41"/>
      <c r="H78" s="41"/>
      <c r="I78" s="14"/>
      <c r="J78" s="14"/>
      <c r="K78" s="14"/>
    </row>
    <row r="79" spans="1:11">
      <c r="A79" s="14"/>
      <c r="B79" s="14"/>
      <c r="C79" s="129"/>
      <c r="D79" s="14"/>
      <c r="E79" s="142"/>
      <c r="F79" s="41"/>
      <c r="G79" s="41"/>
      <c r="H79" s="41"/>
      <c r="I79" s="14"/>
      <c r="J79" s="14"/>
      <c r="K79" s="14"/>
    </row>
    <row r="80" spans="1:11">
      <c r="A80" s="14"/>
      <c r="B80" s="14"/>
      <c r="C80" s="129"/>
      <c r="D80" s="14"/>
      <c r="E80" s="142"/>
      <c r="F80" s="41"/>
      <c r="G80" s="41"/>
      <c r="H80" s="41"/>
      <c r="I80" s="14"/>
      <c r="J80" s="14"/>
      <c r="K80" s="14"/>
    </row>
    <row r="81" spans="1:11">
      <c r="A81" s="14"/>
      <c r="B81" s="14"/>
      <c r="C81" s="129"/>
      <c r="D81" s="14"/>
      <c r="E81" s="142"/>
      <c r="F81" s="41"/>
      <c r="G81" s="41"/>
      <c r="H81" s="41"/>
      <c r="I81" s="14"/>
      <c r="J81" s="14"/>
      <c r="K81" s="14"/>
    </row>
    <row r="82" spans="1:11">
      <c r="A82" s="14"/>
      <c r="B82" s="14"/>
      <c r="C82" s="129"/>
      <c r="D82" s="14"/>
      <c r="E82" s="142"/>
      <c r="F82" s="41"/>
      <c r="G82" s="41"/>
      <c r="H82" s="41"/>
      <c r="I82" s="14"/>
      <c r="J82" s="14"/>
      <c r="K82" s="14"/>
    </row>
    <row r="83" spans="1:11">
      <c r="A83" s="14"/>
      <c r="B83" s="14"/>
      <c r="C83" s="129"/>
      <c r="D83" s="14"/>
      <c r="E83" s="142"/>
      <c r="F83" s="41"/>
      <c r="G83" s="41"/>
      <c r="H83" s="41"/>
      <c r="I83" s="14"/>
      <c r="J83" s="14"/>
      <c r="K83" s="14"/>
    </row>
    <row r="84" spans="1:11">
      <c r="A84" s="14"/>
      <c r="B84" s="14"/>
      <c r="C84" s="129"/>
      <c r="D84" s="14"/>
      <c r="E84" s="142"/>
      <c r="F84" s="41"/>
      <c r="G84" s="41"/>
      <c r="H84" s="41"/>
      <c r="I84" s="14"/>
      <c r="J84" s="14"/>
      <c r="K84" s="14"/>
    </row>
    <row r="85" spans="1:11">
      <c r="A85" s="14"/>
      <c r="B85" s="14"/>
      <c r="C85" s="129"/>
      <c r="D85" s="14"/>
      <c r="E85" s="142"/>
      <c r="F85" s="41"/>
      <c r="G85" s="41"/>
      <c r="H85" s="41"/>
      <c r="I85" s="14"/>
      <c r="J85" s="14"/>
      <c r="K85" s="14"/>
    </row>
    <row r="86" spans="1:11">
      <c r="A86" s="14"/>
      <c r="B86" s="14"/>
      <c r="C86" s="129"/>
      <c r="D86" s="14"/>
      <c r="E86" s="142"/>
      <c r="F86" s="41"/>
      <c r="G86" s="41"/>
      <c r="H86" s="41"/>
      <c r="I86" s="14"/>
      <c r="J86" s="14"/>
      <c r="K86" s="14"/>
    </row>
    <row r="87" spans="1:11">
      <c r="A87" s="14"/>
      <c r="B87" s="14"/>
      <c r="C87" s="129"/>
      <c r="D87" s="14"/>
      <c r="E87" s="142"/>
      <c r="F87" s="41"/>
      <c r="G87" s="41"/>
      <c r="H87" s="41"/>
      <c r="I87" s="14"/>
      <c r="J87" s="14"/>
      <c r="K87" s="14"/>
    </row>
    <row r="88" spans="1:11">
      <c r="A88" s="14"/>
      <c r="B88" s="14"/>
      <c r="C88" s="129"/>
      <c r="D88" s="14"/>
      <c r="E88" s="142"/>
      <c r="F88" s="41"/>
      <c r="G88" s="41"/>
      <c r="H88" s="41"/>
      <c r="I88" s="14"/>
      <c r="J88" s="14"/>
      <c r="K88" s="14"/>
    </row>
    <row r="89" spans="1:11">
      <c r="A89" s="14"/>
      <c r="B89" s="14"/>
      <c r="C89" s="129"/>
      <c r="D89" s="14"/>
      <c r="E89" s="142"/>
      <c r="F89" s="41"/>
      <c r="G89" s="41"/>
      <c r="H89" s="41"/>
      <c r="I89" s="14"/>
      <c r="J89" s="14"/>
      <c r="K89" s="14"/>
    </row>
    <row r="90" spans="1:11">
      <c r="A90" s="14"/>
      <c r="B90" s="14"/>
      <c r="C90" s="129"/>
      <c r="D90" s="14"/>
      <c r="E90" s="142"/>
      <c r="F90" s="41"/>
      <c r="G90" s="41"/>
      <c r="H90" s="41"/>
      <c r="I90" s="14"/>
      <c r="J90" s="14"/>
      <c r="K90" s="14"/>
    </row>
    <row r="91" spans="1:11">
      <c r="A91" s="14"/>
      <c r="B91" s="14"/>
      <c r="C91" s="129"/>
      <c r="D91" s="14"/>
      <c r="E91" s="142"/>
      <c r="F91" s="41"/>
      <c r="G91" s="41"/>
      <c r="H91" s="41"/>
      <c r="I91" s="14"/>
      <c r="J91" s="14"/>
      <c r="K91" s="14"/>
    </row>
    <row r="92" spans="1:11">
      <c r="A92" s="14"/>
      <c r="B92" s="14"/>
      <c r="C92" s="129"/>
      <c r="D92" s="14"/>
      <c r="E92" s="142"/>
      <c r="F92" s="41"/>
      <c r="G92" s="41"/>
      <c r="H92" s="41"/>
      <c r="I92" s="14"/>
      <c r="J92" s="14"/>
      <c r="K92" s="14"/>
    </row>
    <row r="93" spans="1:11">
      <c r="A93" s="14"/>
      <c r="B93" s="14"/>
      <c r="C93" s="129"/>
      <c r="D93" s="14"/>
      <c r="E93" s="142"/>
      <c r="F93" s="41"/>
      <c r="G93" s="41"/>
      <c r="H93" s="41"/>
      <c r="I93" s="14"/>
      <c r="J93" s="14"/>
      <c r="K93" s="14"/>
    </row>
    <row r="94" spans="1:11">
      <c r="A94" s="14"/>
      <c r="B94" s="14"/>
      <c r="C94" s="129"/>
      <c r="D94" s="14"/>
      <c r="E94" s="142"/>
      <c r="F94" s="41"/>
      <c r="G94" s="41"/>
      <c r="H94" s="41"/>
      <c r="I94" s="14"/>
      <c r="J94" s="14"/>
      <c r="K94" s="14"/>
    </row>
    <row r="95" spans="1:11">
      <c r="A95" s="14"/>
      <c r="B95" s="14"/>
      <c r="C95" s="129"/>
      <c r="D95" s="14"/>
      <c r="E95" s="142"/>
      <c r="F95" s="41"/>
      <c r="G95" s="41"/>
      <c r="H95" s="41"/>
      <c r="I95" s="14"/>
      <c r="J95" s="14"/>
      <c r="K95" s="14"/>
    </row>
    <row r="96" spans="1:11">
      <c r="A96" s="14"/>
      <c r="B96" s="14"/>
      <c r="C96" s="129"/>
      <c r="D96" s="14"/>
      <c r="E96" s="142"/>
      <c r="F96" s="41"/>
      <c r="G96" s="41"/>
      <c r="H96" s="41"/>
      <c r="I96" s="14"/>
      <c r="J96" s="14"/>
      <c r="K96" s="14"/>
    </row>
    <row r="97" spans="1:11">
      <c r="A97" s="14"/>
      <c r="B97" s="14"/>
      <c r="C97" s="129"/>
      <c r="D97" s="14"/>
      <c r="E97" s="142"/>
      <c r="F97" s="41"/>
      <c r="G97" s="41"/>
      <c r="H97" s="41"/>
      <c r="I97" s="14"/>
      <c r="J97" s="14"/>
      <c r="K97" s="14"/>
    </row>
    <row r="98" spans="1:11">
      <c r="A98" s="14"/>
      <c r="B98" s="14"/>
      <c r="C98" s="129"/>
      <c r="D98" s="14"/>
      <c r="E98" s="142"/>
      <c r="F98" s="41"/>
      <c r="G98" s="41"/>
      <c r="H98" s="41"/>
      <c r="I98" s="14"/>
      <c r="J98" s="14"/>
      <c r="K98" s="14"/>
    </row>
    <row r="99" spans="1:11">
      <c r="A99" s="14"/>
      <c r="B99" s="14"/>
      <c r="C99" s="129"/>
      <c r="D99" s="14"/>
      <c r="E99" s="142"/>
      <c r="F99" s="41"/>
      <c r="G99" s="41"/>
      <c r="H99" s="41"/>
      <c r="I99" s="14"/>
      <c r="J99" s="14"/>
      <c r="K99" s="14"/>
    </row>
    <row r="100" spans="1:11">
      <c r="A100" s="14"/>
      <c r="B100" s="14"/>
      <c r="C100" s="129"/>
      <c r="D100" s="14"/>
      <c r="E100" s="142"/>
      <c r="F100" s="41"/>
      <c r="G100" s="41"/>
      <c r="H100" s="41"/>
      <c r="I100" s="14"/>
      <c r="J100" s="14"/>
      <c r="K100" s="14"/>
    </row>
    <row r="101" spans="1:11">
      <c r="A101" s="14"/>
      <c r="B101" s="14"/>
      <c r="C101" s="129"/>
      <c r="D101" s="14"/>
      <c r="E101" s="142"/>
      <c r="F101" s="41"/>
      <c r="G101" s="41"/>
      <c r="H101" s="41"/>
      <c r="I101" s="14"/>
      <c r="J101" s="14"/>
      <c r="K101" s="14"/>
    </row>
    <row r="102" spans="1:11">
      <c r="A102" s="14"/>
      <c r="B102" s="14"/>
      <c r="C102" s="129"/>
      <c r="D102" s="14"/>
      <c r="E102" s="142"/>
      <c r="F102" s="41"/>
      <c r="G102" s="41"/>
      <c r="H102" s="41"/>
      <c r="I102" s="14"/>
      <c r="J102" s="14"/>
      <c r="K102" s="14"/>
    </row>
    <row r="103" spans="1:11">
      <c r="A103" s="14"/>
      <c r="B103" s="14"/>
      <c r="C103" s="129"/>
      <c r="D103" s="14"/>
      <c r="E103" s="142"/>
      <c r="F103" s="41"/>
      <c r="G103" s="41"/>
      <c r="H103" s="41"/>
      <c r="I103" s="14"/>
      <c r="J103" s="14"/>
      <c r="K103" s="14"/>
    </row>
    <row r="104" spans="1:11">
      <c r="A104" s="14"/>
      <c r="B104" s="14"/>
      <c r="C104" s="129"/>
      <c r="D104" s="14"/>
      <c r="E104" s="142"/>
      <c r="F104" s="41"/>
      <c r="G104" s="41"/>
      <c r="H104" s="41"/>
      <c r="I104" s="14"/>
      <c r="J104" s="14"/>
      <c r="K104" s="14"/>
    </row>
    <row r="105" spans="1:11">
      <c r="A105" s="14"/>
      <c r="B105" s="14"/>
      <c r="C105" s="14"/>
      <c r="D105" s="14"/>
      <c r="E105" s="142"/>
      <c r="F105" s="41"/>
      <c r="G105" s="41"/>
      <c r="H105" s="41"/>
      <c r="I105" s="14"/>
      <c r="J105" s="14"/>
      <c r="K105" s="14"/>
    </row>
    <row r="106" spans="1:11">
      <c r="A106" s="14"/>
      <c r="B106" s="14"/>
      <c r="C106" s="14"/>
      <c r="D106" s="14"/>
      <c r="E106" s="142"/>
      <c r="F106" s="41"/>
      <c r="G106" s="41"/>
      <c r="H106" s="41"/>
      <c r="I106" s="14"/>
      <c r="J106" s="14"/>
      <c r="K106" s="14"/>
    </row>
    <row r="107" spans="1:11">
      <c r="A107" s="14"/>
      <c r="B107" s="14"/>
      <c r="C107" s="14"/>
      <c r="D107" s="14"/>
      <c r="E107" s="142"/>
      <c r="F107" s="41"/>
      <c r="G107" s="41"/>
      <c r="H107" s="41"/>
      <c r="I107" s="14"/>
      <c r="J107" s="14"/>
      <c r="K107" s="14"/>
    </row>
    <row r="108" spans="1:11">
      <c r="A108" s="14"/>
      <c r="B108" s="14"/>
      <c r="C108" s="14"/>
      <c r="D108" s="14"/>
      <c r="E108" s="142"/>
      <c r="F108" s="41"/>
      <c r="G108" s="41"/>
      <c r="H108" s="41"/>
      <c r="I108" s="14"/>
      <c r="J108" s="14"/>
      <c r="K108" s="14"/>
    </row>
    <row r="109" spans="1:11">
      <c r="A109" s="14"/>
      <c r="B109" s="14"/>
      <c r="C109" s="14"/>
      <c r="D109" s="14"/>
      <c r="E109" s="142"/>
      <c r="F109" s="41"/>
      <c r="G109" s="41"/>
      <c r="H109" s="41"/>
      <c r="I109" s="14"/>
      <c r="J109" s="14"/>
      <c r="K109" s="14"/>
    </row>
    <row r="110" spans="1:11">
      <c r="A110" s="14"/>
      <c r="B110" s="14"/>
      <c r="C110" s="14"/>
      <c r="D110" s="14"/>
      <c r="E110" s="142"/>
      <c r="F110" s="41"/>
      <c r="G110" s="41"/>
      <c r="H110" s="41"/>
      <c r="I110" s="14"/>
      <c r="J110" s="14"/>
      <c r="K110" s="14"/>
    </row>
    <row r="111" spans="1:11">
      <c r="A111" s="14"/>
      <c r="B111" s="14"/>
      <c r="C111" s="14"/>
      <c r="D111" s="14"/>
      <c r="E111" s="142"/>
      <c r="F111" s="41"/>
      <c r="G111" s="41"/>
      <c r="H111" s="41"/>
      <c r="I111" s="14"/>
      <c r="J111" s="14"/>
      <c r="K111" s="14"/>
    </row>
    <row r="112" spans="1:11">
      <c r="A112" s="14"/>
      <c r="B112" s="14"/>
      <c r="C112" s="14"/>
      <c r="D112" s="14"/>
      <c r="E112" s="142"/>
      <c r="F112" s="41"/>
      <c r="G112" s="41"/>
      <c r="H112" s="41"/>
      <c r="I112" s="14"/>
      <c r="J112" s="14"/>
      <c r="K112" s="14"/>
    </row>
    <row r="113" spans="1:11">
      <c r="A113" s="14"/>
      <c r="B113" s="14"/>
      <c r="C113" s="14"/>
      <c r="D113" s="14"/>
      <c r="E113" s="142"/>
      <c r="F113" s="41"/>
      <c r="G113" s="41"/>
      <c r="H113" s="41"/>
      <c r="I113" s="14"/>
      <c r="J113" s="14"/>
      <c r="K113" s="14"/>
    </row>
    <row r="114" spans="1:11">
      <c r="A114" s="14"/>
      <c r="B114" s="14"/>
      <c r="C114" s="14"/>
      <c r="D114" s="14"/>
      <c r="E114" s="142"/>
      <c r="F114" s="41"/>
      <c r="G114" s="41"/>
      <c r="H114" s="41"/>
      <c r="I114" s="14"/>
      <c r="J114" s="14"/>
      <c r="K114" s="14"/>
    </row>
    <row r="115" spans="1:11">
      <c r="A115" s="14"/>
      <c r="B115" s="14"/>
      <c r="C115" s="14"/>
      <c r="D115" s="14"/>
      <c r="E115" s="142"/>
      <c r="F115" s="41"/>
      <c r="G115" s="41"/>
      <c r="H115" s="41"/>
      <c r="I115" s="14"/>
      <c r="J115" s="14"/>
      <c r="K115" s="14"/>
    </row>
    <row r="116" spans="1:11">
      <c r="A116" s="14"/>
      <c r="B116" s="14"/>
      <c r="C116" s="14"/>
      <c r="D116" s="14"/>
      <c r="E116" s="142"/>
      <c r="F116" s="41"/>
      <c r="G116" s="41"/>
      <c r="H116" s="41"/>
      <c r="I116" s="14"/>
      <c r="J116" s="14"/>
      <c r="K116" s="14"/>
    </row>
    <row r="117" spans="1:11">
      <c r="A117" s="14"/>
      <c r="B117" s="14"/>
      <c r="C117" s="14"/>
      <c r="D117" s="14"/>
      <c r="E117" s="142"/>
      <c r="F117" s="41"/>
      <c r="G117" s="41"/>
      <c r="H117" s="41"/>
      <c r="I117" s="14"/>
      <c r="J117" s="14"/>
      <c r="K117" s="14"/>
    </row>
    <row r="118" spans="1:11">
      <c r="A118" s="14"/>
      <c r="B118" s="14"/>
      <c r="C118" s="14"/>
      <c r="D118" s="14"/>
      <c r="E118" s="142"/>
      <c r="F118" s="41"/>
      <c r="G118" s="41"/>
      <c r="H118" s="41"/>
      <c r="I118" s="14"/>
      <c r="J118" s="14"/>
      <c r="K118" s="14"/>
    </row>
    <row r="119" spans="1:11">
      <c r="A119" s="14"/>
      <c r="B119" s="14"/>
      <c r="C119" s="14"/>
      <c r="D119" s="14"/>
      <c r="E119" s="142"/>
      <c r="F119" s="41"/>
      <c r="G119" s="41"/>
      <c r="H119" s="41"/>
      <c r="I119" s="14"/>
      <c r="J119" s="14"/>
      <c r="K119" s="14"/>
    </row>
    <row r="120" spans="1:11">
      <c r="A120" s="14"/>
      <c r="B120" s="14"/>
      <c r="C120" s="14"/>
      <c r="D120" s="14"/>
      <c r="E120" s="142"/>
      <c r="F120" s="41"/>
      <c r="G120" s="41"/>
      <c r="H120" s="41"/>
      <c r="I120" s="14"/>
      <c r="J120" s="14"/>
      <c r="K120" s="14"/>
    </row>
    <row r="121" spans="1:11">
      <c r="A121" s="14"/>
      <c r="B121" s="14"/>
      <c r="C121" s="14"/>
      <c r="D121" s="14"/>
      <c r="E121" s="142"/>
      <c r="F121" s="41"/>
      <c r="G121" s="41"/>
      <c r="H121" s="41"/>
      <c r="I121" s="14"/>
      <c r="J121" s="14"/>
      <c r="K121" s="14"/>
    </row>
    <row r="122" spans="1:11">
      <c r="A122" s="14"/>
      <c r="B122" s="14"/>
      <c r="C122" s="14"/>
      <c r="D122" s="14"/>
      <c r="E122" s="142"/>
      <c r="F122" s="41"/>
      <c r="G122" s="41"/>
      <c r="H122" s="41"/>
      <c r="I122" s="14"/>
      <c r="J122" s="14"/>
      <c r="K122" s="14"/>
    </row>
    <row r="123" spans="1:11">
      <c r="E123" s="42"/>
      <c r="F123" s="78"/>
      <c r="G123" s="78"/>
      <c r="H123" s="78"/>
    </row>
    <row r="124" spans="1:11">
      <c r="E124" s="42"/>
      <c r="F124" s="78"/>
      <c r="G124" s="78"/>
      <c r="H124" s="78"/>
    </row>
    <row r="125" spans="1:11">
      <c r="E125" s="42"/>
      <c r="F125" s="78"/>
      <c r="G125" s="78"/>
      <c r="H125" s="78"/>
    </row>
    <row r="126" spans="1:11">
      <c r="E126" s="42"/>
      <c r="F126" s="78"/>
      <c r="G126" s="78"/>
      <c r="H126" s="78"/>
    </row>
    <row r="127" spans="1:11">
      <c r="E127" s="42"/>
      <c r="F127" s="78"/>
      <c r="G127" s="78"/>
      <c r="H127" s="78"/>
    </row>
    <row r="128" spans="1:11">
      <c r="E128" s="42"/>
      <c r="F128" s="78"/>
      <c r="G128" s="78"/>
      <c r="H128" s="78"/>
    </row>
    <row r="129" spans="6:8">
      <c r="F129" s="78"/>
      <c r="G129" s="78"/>
      <c r="H129" s="78"/>
    </row>
    <row r="130" spans="6:8">
      <c r="F130" s="78"/>
      <c r="G130" s="78"/>
      <c r="H130" s="78"/>
    </row>
  </sheetData>
  <sheetProtection algorithmName="SHA-512" hashValue="Kqin0ffw/DxZn1LpUspJt27+FI+kvdPkQ0Ysrad6T5qW6jFWEi91aTOn01RRYXk+Op1ygYxxDMZumzMe5Vvwew==" saltValue="9aVcI0jlkM827hvSjNIAdw==" spinCount="100000" sheet="1" objects="1" scenarios="1"/>
  <mergeCells count="1">
    <mergeCell ref="A1:K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F48A-6270-4100-BE69-9D85D732082F}">
  <sheetPr>
    <tabColor rgb="FF173583"/>
  </sheetPr>
  <dimension ref="A1:J203"/>
  <sheetViews>
    <sheetView workbookViewId="0">
      <selection activeCell="F11" sqref="F11"/>
    </sheetView>
  </sheetViews>
  <sheetFormatPr defaultRowHeight="15"/>
  <cols>
    <col min="1" max="1" width="4.42578125" customWidth="1"/>
    <col min="2" max="2" width="10.7109375" customWidth="1"/>
    <col min="3" max="3" width="14.85546875" customWidth="1"/>
    <col min="4" max="4" width="18.7109375" customWidth="1"/>
    <col min="5" max="5" width="25.42578125" customWidth="1"/>
    <col min="6" max="6" width="57.7109375" customWidth="1"/>
    <col min="7" max="7" width="21.7109375" customWidth="1"/>
    <col min="8" max="8" width="21.42578125" customWidth="1"/>
    <col min="9" max="9" width="16.42578125" customWidth="1"/>
    <col min="10" max="10" width="22.5703125" customWidth="1"/>
  </cols>
  <sheetData>
    <row r="1" spans="1:10" ht="26.25">
      <c r="A1" s="444" t="s">
        <v>507</v>
      </c>
      <c r="B1" s="444"/>
      <c r="C1" s="444"/>
      <c r="D1" s="444"/>
      <c r="E1" s="444"/>
      <c r="F1" s="444"/>
      <c r="G1" s="444"/>
      <c r="H1" s="444"/>
      <c r="I1" s="444"/>
      <c r="J1" s="444"/>
    </row>
    <row r="2" spans="1:10" ht="30">
      <c r="A2" s="131" t="s">
        <v>508</v>
      </c>
      <c r="B2" s="132" t="s">
        <v>509</v>
      </c>
      <c r="C2" s="133" t="s">
        <v>510</v>
      </c>
      <c r="D2" s="133" t="s">
        <v>511</v>
      </c>
      <c r="E2" s="132" t="s">
        <v>512</v>
      </c>
      <c r="F2" s="132" t="s">
        <v>513</v>
      </c>
      <c r="G2" s="134" t="s">
        <v>514</v>
      </c>
      <c r="H2" s="134" t="s">
        <v>515</v>
      </c>
      <c r="I2" s="136" t="s">
        <v>503</v>
      </c>
      <c r="J2" s="135" t="s">
        <v>516</v>
      </c>
    </row>
    <row r="3" spans="1:10">
      <c r="C3" s="130"/>
      <c r="D3" s="130"/>
      <c r="F3" s="42"/>
      <c r="G3" s="78"/>
      <c r="H3" s="78"/>
      <c r="I3" s="78"/>
    </row>
    <row r="4" spans="1:10">
      <c r="C4" s="130"/>
      <c r="D4" s="130"/>
      <c r="F4" s="42"/>
      <c r="G4" s="78"/>
      <c r="H4" s="78"/>
      <c r="I4" s="78"/>
    </row>
    <row r="5" spans="1:10">
      <c r="C5" s="130"/>
      <c r="D5" s="130"/>
      <c r="F5" s="42"/>
      <c r="G5" s="78"/>
      <c r="H5" s="78"/>
      <c r="I5" s="78"/>
    </row>
    <row r="6" spans="1:10">
      <c r="C6" s="130"/>
      <c r="D6" s="130"/>
      <c r="F6" s="42"/>
      <c r="G6" s="78"/>
      <c r="H6" s="78"/>
      <c r="I6" s="78"/>
    </row>
    <row r="7" spans="1:10">
      <c r="C7" s="130"/>
      <c r="D7" s="130"/>
      <c r="F7" s="42"/>
      <c r="G7" s="78"/>
      <c r="H7" s="78"/>
      <c r="I7" s="78"/>
    </row>
    <row r="8" spans="1:10">
      <c r="C8" s="130"/>
      <c r="D8" s="130"/>
      <c r="F8" s="42"/>
      <c r="G8" s="78"/>
      <c r="H8" s="78"/>
      <c r="I8" s="78"/>
    </row>
    <row r="9" spans="1:10">
      <c r="C9" s="130"/>
      <c r="D9" s="130"/>
      <c r="F9" s="42"/>
      <c r="G9" s="78"/>
      <c r="H9" s="78"/>
      <c r="I9" s="78"/>
    </row>
    <row r="10" spans="1:10">
      <c r="C10" s="130"/>
      <c r="D10" s="130"/>
      <c r="F10" s="42"/>
      <c r="G10" s="78"/>
      <c r="H10" s="78"/>
      <c r="I10" s="78"/>
    </row>
    <row r="11" spans="1:10">
      <c r="C11" s="130"/>
      <c r="D11" s="130"/>
      <c r="F11" s="42"/>
      <c r="G11" s="78"/>
      <c r="H11" s="78"/>
      <c r="I11" s="78"/>
    </row>
    <row r="12" spans="1:10">
      <c r="C12" s="130"/>
      <c r="D12" s="130"/>
      <c r="F12" s="42"/>
      <c r="G12" s="78"/>
      <c r="H12" s="78"/>
      <c r="I12" s="78"/>
    </row>
    <row r="13" spans="1:10">
      <c r="C13" s="130"/>
      <c r="D13" s="130"/>
      <c r="F13" s="42"/>
      <c r="G13" s="78"/>
      <c r="H13" s="78"/>
      <c r="I13" s="78"/>
    </row>
    <row r="14" spans="1:10">
      <c r="C14" s="130"/>
      <c r="D14" s="130"/>
      <c r="F14" s="42"/>
      <c r="G14" s="78"/>
      <c r="H14" s="78"/>
      <c r="I14" s="78"/>
    </row>
    <row r="15" spans="1:10">
      <c r="C15" s="130"/>
      <c r="D15" s="130"/>
      <c r="F15" s="42"/>
      <c r="G15" s="78"/>
      <c r="H15" s="78"/>
      <c r="I15" s="78"/>
    </row>
    <row r="16" spans="1:10">
      <c r="C16" s="130"/>
      <c r="D16" s="130"/>
      <c r="F16" s="42"/>
      <c r="G16" s="78"/>
      <c r="H16" s="78"/>
      <c r="I16" s="78"/>
    </row>
    <row r="17" spans="3:9">
      <c r="C17" s="130"/>
      <c r="D17" s="130"/>
      <c r="F17" s="42"/>
      <c r="G17" s="78"/>
      <c r="H17" s="78"/>
      <c r="I17" s="78"/>
    </row>
    <row r="18" spans="3:9">
      <c r="C18" s="130"/>
      <c r="D18" s="130"/>
      <c r="F18" s="42"/>
      <c r="G18" s="78"/>
      <c r="H18" s="78"/>
      <c r="I18" s="78"/>
    </row>
    <row r="19" spans="3:9">
      <c r="C19" s="130"/>
      <c r="D19" s="130"/>
      <c r="F19" s="42"/>
      <c r="G19" s="78"/>
      <c r="H19" s="78"/>
      <c r="I19" s="78"/>
    </row>
    <row r="20" spans="3:9">
      <c r="C20" s="130"/>
      <c r="D20" s="130"/>
      <c r="F20" s="42"/>
      <c r="G20" s="78"/>
      <c r="H20" s="78"/>
      <c r="I20" s="78"/>
    </row>
    <row r="21" spans="3:9">
      <c r="C21" s="130"/>
      <c r="D21" s="130"/>
      <c r="F21" s="42"/>
      <c r="G21" s="78"/>
      <c r="H21" s="78"/>
      <c r="I21" s="78"/>
    </row>
    <row r="22" spans="3:9">
      <c r="C22" s="130"/>
      <c r="D22" s="130"/>
      <c r="F22" s="42"/>
      <c r="G22" s="78"/>
      <c r="H22" s="78"/>
      <c r="I22" s="78"/>
    </row>
    <row r="23" spans="3:9">
      <c r="C23" s="130"/>
      <c r="D23" s="130"/>
      <c r="F23" s="42"/>
      <c r="G23" s="78"/>
      <c r="H23" s="78"/>
      <c r="I23" s="78"/>
    </row>
    <row r="24" spans="3:9">
      <c r="C24" s="130"/>
      <c r="D24" s="130"/>
      <c r="F24" s="42"/>
      <c r="G24" s="78"/>
      <c r="H24" s="78"/>
      <c r="I24" s="78"/>
    </row>
    <row r="25" spans="3:9">
      <c r="C25" s="130"/>
      <c r="D25" s="130"/>
      <c r="F25" s="42"/>
      <c r="G25" s="78"/>
      <c r="H25" s="78"/>
      <c r="I25" s="78"/>
    </row>
    <row r="26" spans="3:9">
      <c r="C26" s="130"/>
      <c r="D26" s="130"/>
      <c r="F26" s="42"/>
      <c r="G26" s="78"/>
      <c r="H26" s="78"/>
      <c r="I26" s="78"/>
    </row>
    <row r="27" spans="3:9">
      <c r="C27" s="130"/>
      <c r="D27" s="130"/>
      <c r="F27" s="42"/>
      <c r="G27" s="78"/>
      <c r="H27" s="78"/>
      <c r="I27" s="78"/>
    </row>
    <row r="28" spans="3:9">
      <c r="C28" s="130"/>
      <c r="D28" s="130"/>
      <c r="F28" s="42"/>
      <c r="G28" s="78"/>
      <c r="H28" s="78"/>
      <c r="I28" s="78"/>
    </row>
    <row r="29" spans="3:9">
      <c r="C29" s="130"/>
      <c r="D29" s="130"/>
      <c r="F29" s="42"/>
      <c r="G29" s="78"/>
      <c r="H29" s="78"/>
      <c r="I29" s="78"/>
    </row>
    <row r="30" spans="3:9">
      <c r="C30" s="130"/>
      <c r="D30" s="130"/>
      <c r="F30" s="42"/>
      <c r="G30" s="78"/>
      <c r="H30" s="78"/>
      <c r="I30" s="78"/>
    </row>
    <row r="31" spans="3:9">
      <c r="C31" s="130"/>
      <c r="D31" s="130"/>
      <c r="F31" s="42"/>
      <c r="G31" s="78"/>
      <c r="H31" s="78"/>
      <c r="I31" s="78"/>
    </row>
    <row r="32" spans="3:9">
      <c r="C32" s="130"/>
      <c r="D32" s="130"/>
      <c r="F32" s="42"/>
      <c r="G32" s="78"/>
      <c r="H32" s="78"/>
      <c r="I32" s="78"/>
    </row>
    <row r="33" spans="3:9">
      <c r="C33" s="130"/>
      <c r="D33" s="130"/>
      <c r="F33" s="42"/>
      <c r="G33" s="78"/>
      <c r="H33" s="78"/>
      <c r="I33" s="78"/>
    </row>
    <row r="34" spans="3:9">
      <c r="C34" s="130"/>
      <c r="D34" s="130"/>
      <c r="F34" s="42"/>
      <c r="G34" s="78"/>
      <c r="H34" s="78"/>
      <c r="I34" s="78"/>
    </row>
    <row r="35" spans="3:9">
      <c r="C35" s="130"/>
      <c r="D35" s="130"/>
      <c r="F35" s="42"/>
      <c r="G35" s="78"/>
      <c r="H35" s="78"/>
      <c r="I35" s="78"/>
    </row>
    <row r="36" spans="3:9">
      <c r="C36" s="130"/>
      <c r="D36" s="130"/>
      <c r="F36" s="42"/>
      <c r="G36" s="78"/>
      <c r="H36" s="78"/>
      <c r="I36" s="78"/>
    </row>
    <row r="37" spans="3:9">
      <c r="C37" s="130"/>
      <c r="D37" s="130"/>
      <c r="F37" s="42"/>
      <c r="G37" s="78"/>
      <c r="H37" s="78"/>
      <c r="I37" s="78"/>
    </row>
    <row r="38" spans="3:9">
      <c r="C38" s="130"/>
      <c r="D38" s="130"/>
      <c r="F38" s="42"/>
      <c r="G38" s="78"/>
      <c r="H38" s="78"/>
      <c r="I38" s="78"/>
    </row>
    <row r="39" spans="3:9">
      <c r="C39" s="130"/>
      <c r="D39" s="130"/>
      <c r="F39" s="42"/>
      <c r="G39" s="78"/>
      <c r="H39" s="78"/>
      <c r="I39" s="78"/>
    </row>
    <row r="40" spans="3:9">
      <c r="C40" s="130"/>
      <c r="D40" s="130"/>
      <c r="F40" s="42"/>
      <c r="G40" s="78"/>
      <c r="H40" s="78"/>
      <c r="I40" s="78"/>
    </row>
    <row r="41" spans="3:9">
      <c r="C41" s="130"/>
      <c r="D41" s="130"/>
      <c r="F41" s="42"/>
      <c r="G41" s="78"/>
      <c r="H41" s="78"/>
      <c r="I41" s="78"/>
    </row>
    <row r="42" spans="3:9">
      <c r="C42" s="130"/>
      <c r="D42" s="130"/>
      <c r="F42" s="42"/>
      <c r="G42" s="78"/>
      <c r="H42" s="78"/>
      <c r="I42" s="78"/>
    </row>
    <row r="43" spans="3:9">
      <c r="C43" s="130"/>
      <c r="D43" s="130"/>
      <c r="F43" s="42"/>
      <c r="G43" s="78"/>
      <c r="H43" s="78"/>
      <c r="I43" s="78"/>
    </row>
    <row r="44" spans="3:9">
      <c r="C44" s="130"/>
      <c r="D44" s="130"/>
      <c r="F44" s="42"/>
      <c r="G44" s="78"/>
      <c r="H44" s="78"/>
      <c r="I44" s="78"/>
    </row>
    <row r="45" spans="3:9">
      <c r="C45" s="130"/>
      <c r="D45" s="130"/>
      <c r="F45" s="42"/>
      <c r="G45" s="78"/>
      <c r="H45" s="78"/>
      <c r="I45" s="78"/>
    </row>
    <row r="46" spans="3:9">
      <c r="C46" s="130"/>
      <c r="D46" s="130"/>
      <c r="F46" s="42"/>
      <c r="G46" s="78"/>
      <c r="H46" s="78"/>
      <c r="I46" s="78"/>
    </row>
    <row r="47" spans="3:9">
      <c r="C47" s="130"/>
      <c r="D47" s="130"/>
      <c r="F47" s="42"/>
      <c r="G47" s="78"/>
      <c r="H47" s="78"/>
      <c r="I47" s="78"/>
    </row>
    <row r="48" spans="3:9">
      <c r="C48" s="130"/>
      <c r="D48" s="130"/>
      <c r="F48" s="42"/>
      <c r="G48" s="78"/>
      <c r="H48" s="78"/>
      <c r="I48" s="78"/>
    </row>
    <row r="49" spans="3:9">
      <c r="C49" s="130"/>
      <c r="D49" s="130"/>
      <c r="F49" s="42"/>
      <c r="G49" s="78"/>
      <c r="H49" s="78"/>
      <c r="I49" s="78"/>
    </row>
    <row r="50" spans="3:9">
      <c r="C50" s="130"/>
      <c r="D50" s="130"/>
      <c r="F50" s="42"/>
      <c r="G50" s="78"/>
      <c r="H50" s="78"/>
      <c r="I50" s="78"/>
    </row>
    <row r="51" spans="3:9">
      <c r="C51" s="130"/>
      <c r="D51" s="130"/>
      <c r="F51" s="42"/>
      <c r="G51" s="78"/>
      <c r="H51" s="78"/>
      <c r="I51" s="78"/>
    </row>
    <row r="52" spans="3:9">
      <c r="C52" s="130"/>
      <c r="D52" s="130"/>
      <c r="F52" s="42"/>
      <c r="G52" s="78"/>
      <c r="H52" s="78"/>
      <c r="I52" s="78"/>
    </row>
    <row r="53" spans="3:9">
      <c r="C53" s="130"/>
      <c r="D53" s="130"/>
      <c r="F53" s="42"/>
      <c r="G53" s="78"/>
      <c r="H53" s="78"/>
      <c r="I53" s="78"/>
    </row>
    <row r="54" spans="3:9">
      <c r="C54" s="130"/>
      <c r="D54" s="130"/>
      <c r="F54" s="42"/>
      <c r="G54" s="78"/>
      <c r="H54" s="78"/>
      <c r="I54" s="78"/>
    </row>
    <row r="55" spans="3:9">
      <c r="C55" s="130"/>
      <c r="D55" s="130"/>
      <c r="F55" s="42"/>
      <c r="G55" s="78"/>
      <c r="H55" s="78"/>
      <c r="I55" s="78"/>
    </row>
    <row r="56" spans="3:9">
      <c r="C56" s="130"/>
      <c r="D56" s="130"/>
      <c r="F56" s="42"/>
      <c r="G56" s="78"/>
      <c r="H56" s="78"/>
      <c r="I56" s="78"/>
    </row>
    <row r="57" spans="3:9">
      <c r="C57" s="130"/>
      <c r="D57" s="130"/>
      <c r="F57" s="42"/>
      <c r="G57" s="78"/>
      <c r="H57" s="78"/>
      <c r="I57" s="78"/>
    </row>
    <row r="58" spans="3:9">
      <c r="C58" s="130"/>
      <c r="D58" s="130"/>
      <c r="F58" s="42"/>
      <c r="G58" s="78"/>
      <c r="H58" s="78"/>
      <c r="I58" s="78"/>
    </row>
    <row r="59" spans="3:9">
      <c r="C59" s="130"/>
      <c r="D59" s="130"/>
      <c r="F59" s="42"/>
      <c r="G59" s="78"/>
      <c r="H59" s="78"/>
      <c r="I59" s="78"/>
    </row>
    <row r="60" spans="3:9">
      <c r="C60" s="130"/>
      <c r="D60" s="130"/>
      <c r="F60" s="42"/>
      <c r="G60" s="78"/>
      <c r="H60" s="78"/>
      <c r="I60" s="78"/>
    </row>
    <row r="61" spans="3:9">
      <c r="C61" s="130"/>
      <c r="D61" s="130"/>
      <c r="F61" s="42"/>
      <c r="G61" s="78"/>
      <c r="H61" s="78"/>
      <c r="I61" s="78"/>
    </row>
    <row r="62" spans="3:9">
      <c r="C62" s="130"/>
      <c r="D62" s="130"/>
      <c r="F62" s="42"/>
      <c r="G62" s="78"/>
      <c r="H62" s="78"/>
      <c r="I62" s="78"/>
    </row>
    <row r="63" spans="3:9">
      <c r="C63" s="130"/>
      <c r="D63" s="130"/>
      <c r="F63" s="42"/>
      <c r="G63" s="78"/>
      <c r="H63" s="78"/>
      <c r="I63" s="78"/>
    </row>
    <row r="64" spans="3:9">
      <c r="C64" s="130"/>
      <c r="D64" s="130"/>
      <c r="F64" s="42"/>
      <c r="G64" s="78"/>
      <c r="H64" s="78"/>
      <c r="I64" s="78"/>
    </row>
    <row r="65" spans="3:9">
      <c r="C65" s="130"/>
      <c r="D65" s="130"/>
      <c r="F65" s="42"/>
      <c r="G65" s="78"/>
      <c r="H65" s="78"/>
      <c r="I65" s="78"/>
    </row>
    <row r="66" spans="3:9">
      <c r="C66" s="130"/>
      <c r="D66" s="130"/>
      <c r="F66" s="42"/>
      <c r="G66" s="78"/>
      <c r="H66" s="78"/>
      <c r="I66" s="78"/>
    </row>
    <row r="67" spans="3:9">
      <c r="C67" s="130"/>
      <c r="D67" s="130"/>
      <c r="F67" s="42"/>
      <c r="G67" s="78"/>
      <c r="H67" s="78"/>
      <c r="I67" s="78"/>
    </row>
    <row r="68" spans="3:9">
      <c r="C68" s="130"/>
      <c r="D68" s="130"/>
      <c r="F68" s="42"/>
      <c r="G68" s="78"/>
      <c r="H68" s="78"/>
      <c r="I68" s="78"/>
    </row>
    <row r="69" spans="3:9">
      <c r="C69" s="130"/>
      <c r="D69" s="130"/>
      <c r="F69" s="42"/>
      <c r="G69" s="78"/>
      <c r="H69" s="78"/>
      <c r="I69" s="78"/>
    </row>
    <row r="70" spans="3:9">
      <c r="C70" s="130"/>
      <c r="D70" s="130"/>
      <c r="F70" s="42"/>
      <c r="G70" s="78"/>
      <c r="H70" s="78"/>
      <c r="I70" s="78"/>
    </row>
    <row r="71" spans="3:9">
      <c r="C71" s="130"/>
      <c r="D71" s="130"/>
      <c r="F71" s="42"/>
      <c r="G71" s="78"/>
      <c r="H71" s="78"/>
      <c r="I71" s="78"/>
    </row>
    <row r="72" spans="3:9">
      <c r="C72" s="130"/>
      <c r="D72" s="130"/>
      <c r="F72" s="42"/>
      <c r="G72" s="78"/>
      <c r="H72" s="78"/>
      <c r="I72" s="78"/>
    </row>
    <row r="73" spans="3:9">
      <c r="C73" s="130"/>
      <c r="D73" s="130"/>
      <c r="F73" s="42"/>
      <c r="G73" s="78"/>
      <c r="H73" s="78"/>
      <c r="I73" s="78"/>
    </row>
    <row r="74" spans="3:9">
      <c r="C74" s="130"/>
      <c r="D74" s="130"/>
      <c r="F74" s="42"/>
      <c r="G74" s="78"/>
      <c r="H74" s="78"/>
      <c r="I74" s="78"/>
    </row>
    <row r="75" spans="3:9">
      <c r="C75" s="130"/>
      <c r="D75" s="130"/>
      <c r="F75" s="42"/>
      <c r="G75" s="78"/>
      <c r="H75" s="78"/>
      <c r="I75" s="78"/>
    </row>
    <row r="76" spans="3:9">
      <c r="C76" s="130"/>
      <c r="D76" s="130"/>
      <c r="F76" s="42"/>
      <c r="G76" s="78"/>
      <c r="H76" s="78"/>
      <c r="I76" s="78"/>
    </row>
    <row r="77" spans="3:9">
      <c r="C77" s="130"/>
      <c r="D77" s="130"/>
      <c r="F77" s="42"/>
      <c r="G77" s="78"/>
      <c r="H77" s="78"/>
      <c r="I77" s="78"/>
    </row>
    <row r="78" spans="3:9">
      <c r="C78" s="130"/>
      <c r="D78" s="130"/>
      <c r="F78" s="42"/>
      <c r="G78" s="78"/>
      <c r="H78" s="78"/>
      <c r="I78" s="78"/>
    </row>
    <row r="79" spans="3:9">
      <c r="C79" s="130"/>
      <c r="D79" s="130"/>
      <c r="F79" s="42"/>
      <c r="G79" s="78"/>
      <c r="H79" s="78"/>
      <c r="I79" s="78"/>
    </row>
    <row r="80" spans="3:9">
      <c r="C80" s="130"/>
      <c r="D80" s="130"/>
      <c r="F80" s="42"/>
      <c r="G80" s="78"/>
      <c r="H80" s="78"/>
      <c r="I80" s="78"/>
    </row>
    <row r="81" spans="3:9">
      <c r="C81" s="130"/>
      <c r="D81" s="130"/>
      <c r="F81" s="42"/>
      <c r="G81" s="78"/>
      <c r="H81" s="78"/>
      <c r="I81" s="78"/>
    </row>
    <row r="82" spans="3:9">
      <c r="C82" s="130"/>
      <c r="D82" s="130"/>
      <c r="F82" s="42"/>
      <c r="G82" s="78"/>
      <c r="H82" s="78"/>
      <c r="I82" s="78"/>
    </row>
    <row r="83" spans="3:9">
      <c r="C83" s="130"/>
      <c r="D83" s="130"/>
      <c r="F83" s="42"/>
      <c r="G83" s="78"/>
      <c r="H83" s="78"/>
      <c r="I83" s="78"/>
    </row>
    <row r="84" spans="3:9">
      <c r="C84" s="130"/>
      <c r="D84" s="130"/>
      <c r="F84" s="42"/>
      <c r="G84" s="78"/>
      <c r="H84" s="78"/>
      <c r="I84" s="78"/>
    </row>
    <row r="85" spans="3:9">
      <c r="C85" s="130"/>
      <c r="D85" s="130"/>
      <c r="F85" s="42"/>
      <c r="G85" s="78"/>
      <c r="H85" s="78"/>
      <c r="I85" s="78"/>
    </row>
    <row r="86" spans="3:9">
      <c r="C86" s="130"/>
      <c r="D86" s="130"/>
      <c r="F86" s="42"/>
      <c r="G86" s="78"/>
      <c r="H86" s="78"/>
      <c r="I86" s="78"/>
    </row>
    <row r="87" spans="3:9">
      <c r="C87" s="130"/>
      <c r="D87" s="130"/>
      <c r="F87" s="42"/>
      <c r="G87" s="78"/>
      <c r="H87" s="78"/>
      <c r="I87" s="78"/>
    </row>
    <row r="88" spans="3:9">
      <c r="C88" s="130"/>
      <c r="D88" s="130"/>
      <c r="F88" s="42"/>
      <c r="G88" s="78"/>
      <c r="H88" s="78"/>
      <c r="I88" s="78"/>
    </row>
    <row r="89" spans="3:9">
      <c r="C89" s="130"/>
      <c r="D89" s="130"/>
      <c r="F89" s="42"/>
      <c r="G89" s="78"/>
      <c r="H89" s="78"/>
      <c r="I89" s="78"/>
    </row>
    <row r="90" spans="3:9">
      <c r="C90" s="130"/>
      <c r="D90" s="130"/>
      <c r="F90" s="42"/>
      <c r="G90" s="78"/>
      <c r="H90" s="78"/>
      <c r="I90" s="78"/>
    </row>
    <row r="91" spans="3:9">
      <c r="C91" s="130"/>
      <c r="D91" s="130"/>
      <c r="F91" s="42"/>
      <c r="G91" s="78"/>
      <c r="H91" s="78"/>
      <c r="I91" s="78"/>
    </row>
    <row r="92" spans="3:9">
      <c r="C92" s="130"/>
      <c r="D92" s="130"/>
      <c r="F92" s="42"/>
      <c r="G92" s="78"/>
      <c r="H92" s="78"/>
      <c r="I92" s="78"/>
    </row>
    <row r="93" spans="3:9">
      <c r="C93" s="130"/>
      <c r="D93" s="130"/>
      <c r="F93" s="42"/>
      <c r="G93" s="78"/>
      <c r="H93" s="78"/>
      <c r="I93" s="78"/>
    </row>
    <row r="94" spans="3:9">
      <c r="C94" s="130"/>
      <c r="D94" s="130"/>
      <c r="F94" s="42"/>
      <c r="G94" s="78"/>
      <c r="H94" s="78"/>
      <c r="I94" s="78"/>
    </row>
    <row r="95" spans="3:9">
      <c r="C95" s="130"/>
      <c r="D95" s="130"/>
      <c r="F95" s="42"/>
      <c r="G95" s="78"/>
      <c r="H95" s="78"/>
      <c r="I95" s="78"/>
    </row>
    <row r="96" spans="3:9">
      <c r="C96" s="130"/>
      <c r="D96" s="130"/>
      <c r="F96" s="42"/>
      <c r="G96" s="78"/>
      <c r="H96" s="78"/>
      <c r="I96" s="78"/>
    </row>
    <row r="97" spans="3:9">
      <c r="C97" s="130"/>
      <c r="D97" s="130"/>
      <c r="F97" s="42"/>
      <c r="G97" s="78"/>
      <c r="H97" s="78"/>
      <c r="I97" s="78"/>
    </row>
    <row r="98" spans="3:9">
      <c r="C98" s="130"/>
      <c r="D98" s="130"/>
      <c r="F98" s="42"/>
      <c r="G98" s="78"/>
      <c r="H98" s="78"/>
      <c r="I98" s="78"/>
    </row>
    <row r="99" spans="3:9">
      <c r="C99" s="130"/>
      <c r="D99" s="130"/>
      <c r="F99" s="42"/>
      <c r="G99" s="78"/>
      <c r="H99" s="78"/>
      <c r="I99" s="78"/>
    </row>
    <row r="100" spans="3:9">
      <c r="C100" s="130"/>
      <c r="D100" s="130"/>
      <c r="F100" s="42"/>
      <c r="G100" s="78"/>
      <c r="H100" s="78"/>
      <c r="I100" s="78"/>
    </row>
    <row r="101" spans="3:9">
      <c r="C101" s="130"/>
      <c r="D101" s="130"/>
      <c r="F101" s="42"/>
      <c r="G101" s="78"/>
      <c r="H101" s="78"/>
      <c r="I101" s="78"/>
    </row>
    <row r="102" spans="3:9">
      <c r="C102" s="130"/>
      <c r="D102" s="130"/>
      <c r="F102" s="42"/>
      <c r="G102" s="78"/>
      <c r="H102" s="78"/>
      <c r="I102" s="78"/>
    </row>
    <row r="103" spans="3:9">
      <c r="C103" s="130"/>
      <c r="D103" s="130"/>
      <c r="F103" s="42"/>
      <c r="G103" s="78"/>
      <c r="H103" s="78"/>
      <c r="I103" s="78"/>
    </row>
    <row r="104" spans="3:9">
      <c r="C104" s="130"/>
      <c r="D104" s="130"/>
      <c r="F104" s="42"/>
      <c r="G104" s="78"/>
      <c r="H104" s="78"/>
      <c r="I104" s="78"/>
    </row>
    <row r="105" spans="3:9">
      <c r="C105" s="130"/>
      <c r="D105" s="130"/>
      <c r="F105" s="42"/>
      <c r="G105" s="78"/>
      <c r="H105" s="78"/>
      <c r="I105" s="78"/>
    </row>
    <row r="106" spans="3:9">
      <c r="C106" s="130"/>
      <c r="D106" s="130"/>
      <c r="F106" s="42"/>
      <c r="G106" s="78"/>
      <c r="H106" s="78"/>
      <c r="I106" s="78"/>
    </row>
    <row r="107" spans="3:9">
      <c r="C107" s="130"/>
      <c r="D107" s="130"/>
      <c r="F107" s="42"/>
      <c r="G107" s="78"/>
      <c r="H107" s="78"/>
      <c r="I107" s="78"/>
    </row>
    <row r="108" spans="3:9">
      <c r="C108" s="130"/>
      <c r="D108" s="130"/>
      <c r="F108" s="42"/>
      <c r="G108" s="78"/>
      <c r="H108" s="78"/>
      <c r="I108" s="78"/>
    </row>
    <row r="109" spans="3:9">
      <c r="C109" s="130"/>
      <c r="D109" s="130"/>
      <c r="F109" s="42"/>
      <c r="G109" s="78"/>
      <c r="H109" s="78"/>
      <c r="I109" s="78"/>
    </row>
    <row r="110" spans="3:9">
      <c r="C110" s="130"/>
      <c r="D110" s="130"/>
      <c r="F110" s="42"/>
      <c r="G110" s="78"/>
      <c r="H110" s="78"/>
      <c r="I110" s="78"/>
    </row>
    <row r="111" spans="3:9">
      <c r="C111" s="130"/>
      <c r="D111" s="130"/>
      <c r="F111" s="42"/>
      <c r="G111" s="78"/>
      <c r="H111" s="78"/>
      <c r="I111" s="78"/>
    </row>
    <row r="112" spans="3:9">
      <c r="C112" s="130"/>
      <c r="D112" s="130"/>
      <c r="F112" s="42"/>
      <c r="G112" s="78"/>
      <c r="H112" s="78"/>
      <c r="I112" s="78"/>
    </row>
    <row r="113" spans="3:9">
      <c r="C113" s="130"/>
      <c r="D113" s="130"/>
      <c r="F113" s="42"/>
      <c r="G113" s="78"/>
      <c r="H113" s="78"/>
      <c r="I113" s="78"/>
    </row>
    <row r="114" spans="3:9">
      <c r="C114" s="130"/>
      <c r="D114" s="130"/>
      <c r="F114" s="42"/>
      <c r="G114" s="78"/>
      <c r="H114" s="78"/>
      <c r="I114" s="78"/>
    </row>
    <row r="115" spans="3:9">
      <c r="C115" s="130"/>
      <c r="D115" s="130"/>
      <c r="F115" s="42"/>
      <c r="G115" s="78"/>
      <c r="H115" s="78"/>
      <c r="I115" s="78"/>
    </row>
    <row r="116" spans="3:9">
      <c r="C116" s="130"/>
      <c r="D116" s="130"/>
      <c r="F116" s="42"/>
      <c r="G116" s="78"/>
      <c r="H116" s="78"/>
      <c r="I116" s="78"/>
    </row>
    <row r="117" spans="3:9">
      <c r="C117" s="130"/>
      <c r="D117" s="130"/>
      <c r="F117" s="42"/>
      <c r="G117" s="78"/>
      <c r="H117" s="78"/>
      <c r="I117" s="78"/>
    </row>
    <row r="118" spans="3:9">
      <c r="C118" s="130"/>
      <c r="D118" s="130"/>
      <c r="F118" s="42"/>
      <c r="G118" s="78"/>
      <c r="H118" s="78"/>
      <c r="I118" s="78"/>
    </row>
    <row r="119" spans="3:9">
      <c r="C119" s="130"/>
      <c r="D119" s="130"/>
      <c r="F119" s="42"/>
      <c r="G119" s="78"/>
      <c r="H119" s="78"/>
      <c r="I119" s="78"/>
    </row>
    <row r="120" spans="3:9">
      <c r="C120" s="130"/>
      <c r="D120" s="130"/>
      <c r="F120" s="42"/>
      <c r="G120" s="78"/>
      <c r="H120" s="78"/>
      <c r="I120" s="78"/>
    </row>
    <row r="121" spans="3:9">
      <c r="C121" s="130"/>
      <c r="D121" s="130"/>
      <c r="F121" s="42"/>
      <c r="G121" s="78"/>
      <c r="H121" s="78"/>
      <c r="I121" s="78"/>
    </row>
    <row r="122" spans="3:9">
      <c r="C122" s="130"/>
      <c r="D122" s="130"/>
      <c r="F122" s="42"/>
      <c r="G122" s="78"/>
      <c r="H122" s="78"/>
      <c r="I122" s="78"/>
    </row>
    <row r="123" spans="3:9">
      <c r="C123" s="130"/>
      <c r="D123" s="130"/>
      <c r="F123" s="42"/>
      <c r="G123" s="78"/>
      <c r="H123" s="78"/>
      <c r="I123" s="78"/>
    </row>
    <row r="124" spans="3:9">
      <c r="C124" s="130"/>
      <c r="D124" s="130"/>
      <c r="F124" s="42"/>
      <c r="G124" s="78"/>
      <c r="H124" s="78"/>
      <c r="I124" s="78"/>
    </row>
    <row r="125" spans="3:9">
      <c r="C125" s="130"/>
      <c r="D125" s="130"/>
      <c r="F125" s="42"/>
      <c r="G125" s="78"/>
      <c r="H125" s="78"/>
      <c r="I125" s="78"/>
    </row>
    <row r="126" spans="3:9">
      <c r="C126" s="130"/>
      <c r="D126" s="130"/>
      <c r="G126" s="78"/>
      <c r="H126" s="78"/>
      <c r="I126" s="78"/>
    </row>
    <row r="127" spans="3:9">
      <c r="C127" s="130"/>
      <c r="D127" s="130"/>
      <c r="G127" s="78"/>
      <c r="H127" s="78"/>
      <c r="I127" s="78"/>
    </row>
    <row r="128" spans="3:9">
      <c r="C128" s="130"/>
      <c r="D128" s="130"/>
      <c r="G128" s="78"/>
      <c r="H128" s="78"/>
      <c r="I128" s="78"/>
    </row>
    <row r="129" spans="3:9">
      <c r="C129" s="130"/>
      <c r="D129" s="130"/>
      <c r="G129" s="78"/>
      <c r="H129" s="78"/>
      <c r="I129" s="78"/>
    </row>
    <row r="130" spans="3:9">
      <c r="C130" s="130"/>
      <c r="D130" s="130"/>
      <c r="G130" s="78"/>
      <c r="H130" s="78"/>
      <c r="I130" s="78"/>
    </row>
    <row r="131" spans="3:9">
      <c r="C131" s="130"/>
      <c r="D131" s="130"/>
      <c r="G131" s="78"/>
      <c r="H131" s="78"/>
      <c r="I131" s="78"/>
    </row>
    <row r="132" spans="3:9">
      <c r="C132" s="130"/>
      <c r="D132" s="130"/>
      <c r="G132" s="78"/>
      <c r="H132" s="78"/>
      <c r="I132" s="78"/>
    </row>
    <row r="133" spans="3:9">
      <c r="C133" s="130"/>
      <c r="D133" s="130"/>
      <c r="G133" s="78"/>
      <c r="H133" s="78"/>
      <c r="I133" s="78"/>
    </row>
    <row r="134" spans="3:9">
      <c r="C134" s="130"/>
      <c r="D134" s="130"/>
      <c r="G134" s="78"/>
      <c r="H134" s="78"/>
      <c r="I134" s="78"/>
    </row>
    <row r="135" spans="3:9">
      <c r="C135" s="130"/>
      <c r="D135" s="130"/>
      <c r="G135" s="78"/>
      <c r="H135" s="78"/>
      <c r="I135" s="78"/>
    </row>
    <row r="136" spans="3:9">
      <c r="C136" s="130"/>
      <c r="D136" s="130"/>
      <c r="G136" s="78"/>
      <c r="H136" s="78"/>
      <c r="I136" s="78"/>
    </row>
    <row r="137" spans="3:9">
      <c r="C137" s="130"/>
      <c r="D137" s="130"/>
      <c r="G137" s="78"/>
      <c r="H137" s="78"/>
      <c r="I137" s="78"/>
    </row>
    <row r="138" spans="3:9">
      <c r="C138" s="130"/>
      <c r="D138" s="130"/>
      <c r="G138" s="78"/>
      <c r="H138" s="78"/>
      <c r="I138" s="78"/>
    </row>
    <row r="139" spans="3:9">
      <c r="C139" s="130"/>
      <c r="D139" s="130"/>
      <c r="G139" s="78"/>
      <c r="H139" s="78"/>
      <c r="I139" s="78"/>
    </row>
    <row r="140" spans="3:9">
      <c r="C140" s="130"/>
      <c r="D140" s="130"/>
      <c r="G140" s="78"/>
      <c r="H140" s="78"/>
      <c r="I140" s="78"/>
    </row>
    <row r="141" spans="3:9">
      <c r="C141" s="130"/>
      <c r="D141" s="130"/>
      <c r="G141" s="78"/>
      <c r="H141" s="78"/>
      <c r="I141" s="78"/>
    </row>
    <row r="142" spans="3:9">
      <c r="C142" s="130"/>
      <c r="D142" s="130"/>
      <c r="G142" s="78"/>
      <c r="H142" s="78"/>
      <c r="I142" s="78"/>
    </row>
    <row r="143" spans="3:9">
      <c r="C143" s="130"/>
      <c r="D143" s="130"/>
      <c r="G143" s="78"/>
      <c r="H143" s="78"/>
      <c r="I143" s="78"/>
    </row>
    <row r="144" spans="3:9">
      <c r="C144" s="130"/>
      <c r="D144" s="130"/>
      <c r="G144" s="78"/>
      <c r="H144" s="78"/>
      <c r="I144" s="78"/>
    </row>
    <row r="145" spans="3:9">
      <c r="C145" s="130"/>
      <c r="D145" s="130"/>
      <c r="G145" s="78"/>
      <c r="H145" s="78"/>
      <c r="I145" s="78"/>
    </row>
    <row r="146" spans="3:9">
      <c r="C146" s="130"/>
      <c r="D146" s="130"/>
      <c r="G146" s="78"/>
      <c r="H146" s="78"/>
      <c r="I146" s="78"/>
    </row>
    <row r="147" spans="3:9">
      <c r="C147" s="130"/>
      <c r="D147" s="130"/>
      <c r="G147" s="78"/>
      <c r="H147" s="78"/>
      <c r="I147" s="78"/>
    </row>
    <row r="148" spans="3:9">
      <c r="C148" s="130"/>
      <c r="D148" s="130"/>
      <c r="G148" s="78"/>
      <c r="H148" s="78"/>
      <c r="I148" s="78"/>
    </row>
    <row r="149" spans="3:9">
      <c r="C149" s="130"/>
      <c r="D149" s="130"/>
      <c r="G149" s="78"/>
      <c r="H149" s="78"/>
      <c r="I149" s="78"/>
    </row>
    <row r="150" spans="3:9">
      <c r="C150" s="130"/>
      <c r="D150" s="130"/>
      <c r="G150" s="78"/>
      <c r="H150" s="78"/>
      <c r="I150" s="78"/>
    </row>
    <row r="151" spans="3:9">
      <c r="C151" s="130"/>
      <c r="D151" s="130"/>
      <c r="G151" s="78"/>
      <c r="H151" s="78"/>
      <c r="I151" s="78"/>
    </row>
    <row r="152" spans="3:9">
      <c r="C152" s="130"/>
      <c r="D152" s="130"/>
      <c r="G152" s="78"/>
      <c r="H152" s="78"/>
      <c r="I152" s="78"/>
    </row>
    <row r="153" spans="3:9">
      <c r="C153" s="130"/>
      <c r="D153" s="130"/>
      <c r="G153" s="78"/>
      <c r="H153" s="78"/>
      <c r="I153" s="78"/>
    </row>
    <row r="154" spans="3:9">
      <c r="C154" s="130"/>
      <c r="D154" s="130"/>
      <c r="G154" s="78"/>
      <c r="H154" s="78"/>
      <c r="I154" s="78"/>
    </row>
    <row r="155" spans="3:9">
      <c r="C155" s="130"/>
      <c r="D155" s="130"/>
      <c r="G155" s="78"/>
      <c r="H155" s="78"/>
      <c r="I155" s="78"/>
    </row>
    <row r="156" spans="3:9">
      <c r="C156" s="130"/>
      <c r="D156" s="130"/>
      <c r="G156" s="78"/>
      <c r="H156" s="78"/>
      <c r="I156" s="78"/>
    </row>
    <row r="157" spans="3:9">
      <c r="C157" s="130"/>
      <c r="D157" s="130"/>
      <c r="G157" s="78"/>
      <c r="H157" s="78"/>
      <c r="I157" s="78"/>
    </row>
    <row r="158" spans="3:9">
      <c r="C158" s="130"/>
      <c r="D158" s="130"/>
      <c r="G158" s="78"/>
      <c r="H158" s="78"/>
      <c r="I158" s="78"/>
    </row>
    <row r="159" spans="3:9">
      <c r="C159" s="130"/>
      <c r="D159" s="130"/>
      <c r="G159" s="78"/>
      <c r="H159" s="78"/>
      <c r="I159" s="78"/>
    </row>
    <row r="160" spans="3:9">
      <c r="C160" s="130"/>
      <c r="D160" s="130"/>
      <c r="G160" s="78"/>
      <c r="H160" s="78"/>
      <c r="I160" s="78"/>
    </row>
    <row r="161" spans="3:9">
      <c r="C161" s="130"/>
      <c r="D161" s="130"/>
      <c r="G161" s="78"/>
      <c r="H161" s="78"/>
      <c r="I161" s="78"/>
    </row>
    <row r="162" spans="3:9">
      <c r="C162" s="130"/>
      <c r="D162" s="130"/>
      <c r="G162" s="78"/>
      <c r="H162" s="78"/>
      <c r="I162" s="78"/>
    </row>
    <row r="163" spans="3:9">
      <c r="C163" s="130"/>
      <c r="D163" s="130"/>
      <c r="G163" s="78"/>
      <c r="H163" s="78"/>
      <c r="I163" s="78"/>
    </row>
    <row r="164" spans="3:9">
      <c r="C164" s="130"/>
      <c r="D164" s="130"/>
      <c r="G164" s="78"/>
      <c r="H164" s="78"/>
      <c r="I164" s="78"/>
    </row>
    <row r="165" spans="3:9">
      <c r="C165" s="130"/>
      <c r="D165" s="130"/>
      <c r="G165" s="78"/>
      <c r="H165" s="78"/>
      <c r="I165" s="78"/>
    </row>
    <row r="166" spans="3:9">
      <c r="C166" s="130"/>
      <c r="D166" s="130"/>
      <c r="G166" s="78"/>
      <c r="H166" s="78"/>
      <c r="I166" s="78"/>
    </row>
    <row r="167" spans="3:9">
      <c r="C167" s="130"/>
      <c r="D167" s="130"/>
      <c r="G167" s="78"/>
      <c r="H167" s="78"/>
      <c r="I167" s="78"/>
    </row>
    <row r="168" spans="3:9">
      <c r="C168" s="130"/>
      <c r="D168" s="130"/>
      <c r="G168" s="78"/>
      <c r="H168" s="78"/>
      <c r="I168" s="78"/>
    </row>
    <row r="169" spans="3:9">
      <c r="C169" s="130"/>
      <c r="D169" s="130"/>
      <c r="G169" s="78"/>
      <c r="H169" s="78"/>
      <c r="I169" s="78"/>
    </row>
    <row r="170" spans="3:9">
      <c r="C170" s="130"/>
      <c r="D170" s="130"/>
      <c r="G170" s="78"/>
      <c r="H170" s="78"/>
      <c r="I170" s="78"/>
    </row>
    <row r="171" spans="3:9">
      <c r="C171" s="130"/>
      <c r="D171" s="130"/>
      <c r="G171" s="78"/>
      <c r="H171" s="78"/>
      <c r="I171" s="78"/>
    </row>
    <row r="172" spans="3:9">
      <c r="C172" s="130"/>
      <c r="D172" s="130"/>
      <c r="G172" s="78"/>
      <c r="H172" s="78"/>
      <c r="I172" s="78"/>
    </row>
    <row r="173" spans="3:9">
      <c r="C173" s="130"/>
      <c r="D173" s="130"/>
      <c r="G173" s="78"/>
      <c r="H173" s="78"/>
      <c r="I173" s="78"/>
    </row>
    <row r="174" spans="3:9">
      <c r="C174" s="130"/>
      <c r="D174" s="130"/>
      <c r="G174" s="78"/>
      <c r="H174" s="78"/>
      <c r="I174" s="78"/>
    </row>
    <row r="175" spans="3:9">
      <c r="C175" s="130"/>
      <c r="D175" s="130"/>
      <c r="G175" s="78"/>
      <c r="H175" s="78"/>
      <c r="I175" s="78"/>
    </row>
    <row r="176" spans="3:9">
      <c r="C176" s="130"/>
      <c r="D176" s="130"/>
      <c r="G176" s="78"/>
      <c r="H176" s="78"/>
      <c r="I176" s="78"/>
    </row>
    <row r="177" spans="3:9">
      <c r="C177" s="130"/>
      <c r="D177" s="130"/>
      <c r="G177" s="78"/>
      <c r="H177" s="78"/>
      <c r="I177" s="78"/>
    </row>
    <row r="178" spans="3:9">
      <c r="C178" s="130"/>
      <c r="D178" s="130"/>
      <c r="G178" s="78"/>
      <c r="H178" s="78"/>
      <c r="I178" s="78"/>
    </row>
    <row r="179" spans="3:9">
      <c r="C179" s="130"/>
      <c r="D179" s="130"/>
      <c r="G179" s="78"/>
      <c r="H179" s="78"/>
      <c r="I179" s="78"/>
    </row>
    <row r="180" spans="3:9">
      <c r="C180" s="130"/>
      <c r="D180" s="130"/>
      <c r="G180" s="78"/>
      <c r="H180" s="78"/>
      <c r="I180" s="78"/>
    </row>
    <row r="181" spans="3:9">
      <c r="C181" s="130"/>
      <c r="D181" s="130"/>
      <c r="G181" s="78"/>
      <c r="H181" s="78"/>
      <c r="I181" s="78"/>
    </row>
    <row r="182" spans="3:9">
      <c r="C182" s="130"/>
      <c r="D182" s="130"/>
      <c r="G182" s="78"/>
      <c r="H182" s="78"/>
      <c r="I182" s="78"/>
    </row>
    <row r="183" spans="3:9">
      <c r="C183" s="130"/>
      <c r="D183" s="130"/>
      <c r="G183" s="78"/>
      <c r="H183" s="78"/>
      <c r="I183" s="78"/>
    </row>
    <row r="184" spans="3:9">
      <c r="C184" s="130"/>
      <c r="D184" s="130"/>
      <c r="G184" s="78"/>
      <c r="H184" s="78"/>
      <c r="I184" s="78"/>
    </row>
    <row r="185" spans="3:9">
      <c r="C185" s="130"/>
      <c r="D185" s="130"/>
      <c r="G185" s="78"/>
      <c r="H185" s="78"/>
      <c r="I185" s="78"/>
    </row>
    <row r="186" spans="3:9">
      <c r="C186" s="130"/>
      <c r="D186" s="130"/>
      <c r="G186" s="78"/>
      <c r="H186" s="78"/>
      <c r="I186" s="78"/>
    </row>
    <row r="187" spans="3:9">
      <c r="C187" s="130"/>
      <c r="D187" s="130"/>
      <c r="G187" s="78"/>
      <c r="H187" s="78"/>
      <c r="I187" s="78"/>
    </row>
    <row r="188" spans="3:9">
      <c r="C188" s="130"/>
      <c r="D188" s="130"/>
      <c r="G188" s="78"/>
      <c r="H188" s="78"/>
      <c r="I188" s="78"/>
    </row>
    <row r="189" spans="3:9">
      <c r="C189" s="130"/>
      <c r="D189" s="130"/>
      <c r="G189" s="78"/>
      <c r="H189" s="78"/>
      <c r="I189" s="78"/>
    </row>
    <row r="190" spans="3:9">
      <c r="C190" s="130"/>
      <c r="D190" s="130"/>
      <c r="G190" s="78"/>
      <c r="H190" s="78"/>
      <c r="I190" s="78"/>
    </row>
    <row r="191" spans="3:9">
      <c r="C191" s="130"/>
      <c r="D191" s="130"/>
      <c r="G191" s="78"/>
      <c r="H191" s="78"/>
      <c r="I191" s="78"/>
    </row>
    <row r="192" spans="3:9">
      <c r="C192" s="130"/>
      <c r="D192" s="130"/>
      <c r="G192" s="78"/>
      <c r="H192" s="78"/>
      <c r="I192" s="78"/>
    </row>
    <row r="193" spans="3:9">
      <c r="C193" s="130"/>
      <c r="D193" s="130"/>
      <c r="G193" s="78"/>
      <c r="H193" s="78"/>
      <c r="I193" s="78"/>
    </row>
    <row r="194" spans="3:9">
      <c r="C194" s="130"/>
      <c r="D194" s="130"/>
      <c r="G194" s="78"/>
      <c r="H194" s="78"/>
      <c r="I194" s="78"/>
    </row>
    <row r="195" spans="3:9">
      <c r="C195" s="130"/>
      <c r="D195" s="130"/>
      <c r="G195" s="78"/>
      <c r="H195" s="78"/>
      <c r="I195" s="78"/>
    </row>
    <row r="196" spans="3:9">
      <c r="C196" s="130"/>
      <c r="D196" s="130"/>
    </row>
    <row r="197" spans="3:9">
      <c r="C197" s="130"/>
      <c r="D197" s="130"/>
    </row>
    <row r="198" spans="3:9">
      <c r="C198" s="130"/>
      <c r="D198" s="130"/>
    </row>
    <row r="199" spans="3:9">
      <c r="C199" s="130"/>
      <c r="D199" s="130"/>
    </row>
    <row r="200" spans="3:9">
      <c r="C200" s="130"/>
      <c r="D200" s="130"/>
    </row>
    <row r="201" spans="3:9">
      <c r="C201" s="130"/>
      <c r="D201" s="130"/>
    </row>
    <row r="202" spans="3:9">
      <c r="C202" s="130"/>
      <c r="D202" s="130"/>
    </row>
    <row r="203" spans="3:9">
      <c r="C203" s="130"/>
      <c r="D203" s="130"/>
    </row>
  </sheetData>
  <sheetProtection algorithmName="SHA-512" hashValue="1eqXkgCmOtk+4E81oxw8T2K6MiPN4L1KD65hrm0Yvc3otblEYUltyFCgMySERiq4l6SiUL2UMSwqHr6cxyvThQ==" saltValue="b3uEs3Vz9peo6Tw3zncpKw==" spinCount="100000" sheet="1" objects="1" scenarios="1"/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Z534"/>
  <sheetViews>
    <sheetView topLeftCell="B30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6" width="11.85546875" customWidth="1"/>
    <col min="7" max="7" width="17.140625" customWidth="1"/>
    <col min="8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5.85546875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'4'!H5</f>
        <v>4</v>
      </c>
      <c r="B1" s="401" t="s">
        <v>190</v>
      </c>
      <c r="C1" s="402"/>
      <c r="D1" s="403" t="str">
        <f>VLOOKUP(A1,Kwaliteitsinspecties!A5:J54,3)</f>
        <v>BS Mandegoud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Halsemastraat 6B te Kloosterburen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263</v>
      </c>
      <c r="D4" s="10"/>
      <c r="E4" s="81" t="s">
        <v>198</v>
      </c>
      <c r="F4" s="224">
        <v>4.2</v>
      </c>
      <c r="G4" s="213"/>
      <c r="H4" s="83"/>
      <c r="I4" s="83"/>
      <c r="J4" s="83"/>
      <c r="L4" s="213"/>
      <c r="N4" s="83">
        <f t="shared" ref="N4:N37" si="0">SUM(F4:M4)</f>
        <v>4.2</v>
      </c>
      <c r="O4" s="85">
        <f>IF(D4="X",0,IF(E4="X",0,VLOOKUP(E4,'4'!$K$3:$L$16,2,FALSE)))</f>
        <v>210</v>
      </c>
      <c r="P4" s="83">
        <f t="shared" ref="P4:P37" si="1">N4*O4</f>
        <v>882</v>
      </c>
      <c r="R4" s="83">
        <v>1.5</v>
      </c>
      <c r="S4" s="83"/>
      <c r="T4" s="83">
        <v>1.5</v>
      </c>
    </row>
    <row r="5" spans="1:24">
      <c r="A5" s="9"/>
      <c r="B5" s="207">
        <v>2</v>
      </c>
      <c r="C5" s="209" t="s">
        <v>264</v>
      </c>
      <c r="D5" s="10"/>
      <c r="E5" s="81" t="s">
        <v>198</v>
      </c>
      <c r="F5" s="214"/>
      <c r="G5" s="223">
        <v>18.45</v>
      </c>
      <c r="H5" s="83"/>
      <c r="I5" s="83"/>
      <c r="J5" s="83"/>
      <c r="L5" s="214"/>
      <c r="N5" s="83">
        <f t="shared" si="0"/>
        <v>18.45</v>
      </c>
      <c r="O5" s="85">
        <f>IF(D5="X",0,IF(E5="X",0,VLOOKUP(E5,'4'!$K$3:$L$16,2,FALSE)))</f>
        <v>210</v>
      </c>
      <c r="P5" s="83">
        <f t="shared" si="1"/>
        <v>3874.5</v>
      </c>
      <c r="R5" s="83"/>
      <c r="S5" s="83"/>
      <c r="T5" s="83"/>
    </row>
    <row r="6" spans="1:24">
      <c r="A6" s="9"/>
      <c r="B6" s="207">
        <v>3</v>
      </c>
      <c r="C6" s="209" t="s">
        <v>312</v>
      </c>
      <c r="D6" s="10"/>
      <c r="E6" s="81" t="s">
        <v>194</v>
      </c>
      <c r="F6" s="214"/>
      <c r="G6" s="223">
        <v>24.65</v>
      </c>
      <c r="H6" s="83"/>
      <c r="I6" s="83"/>
      <c r="J6" s="83"/>
      <c r="L6" s="214"/>
      <c r="N6" s="83">
        <f t="shared" si="0"/>
        <v>24.65</v>
      </c>
      <c r="O6" s="85">
        <f>IF(D6="X",0,IF(E6="X",0,VLOOKUP(E6,'4'!$K$3:$L$16,2,FALSE)))</f>
        <v>210</v>
      </c>
      <c r="P6" s="83">
        <f t="shared" si="1"/>
        <v>5176.5</v>
      </c>
      <c r="R6" s="83">
        <v>7</v>
      </c>
      <c r="S6" s="83"/>
      <c r="T6" s="83"/>
    </row>
    <row r="7" spans="1:24">
      <c r="A7" s="9"/>
      <c r="B7" s="210">
        <v>4</v>
      </c>
      <c r="C7" s="208" t="s">
        <v>321</v>
      </c>
      <c r="D7" s="10"/>
      <c r="E7" s="81" t="s">
        <v>209</v>
      </c>
      <c r="F7" s="214"/>
      <c r="G7" s="223">
        <v>8.8000000000000007</v>
      </c>
      <c r="H7" s="83"/>
      <c r="I7" s="83"/>
      <c r="J7" s="83"/>
      <c r="L7" s="214"/>
      <c r="N7" s="83">
        <f t="shared" si="0"/>
        <v>8.8000000000000007</v>
      </c>
      <c r="O7" s="85">
        <f>IF(D7="X",0,IF(E7="X",0,VLOOKUP(E7,'4'!$K$3:$L$16,2,FALSE)))</f>
        <v>12</v>
      </c>
      <c r="P7" s="83">
        <f t="shared" si="1"/>
        <v>105.60000000000001</v>
      </c>
      <c r="R7" s="83">
        <v>3.5</v>
      </c>
      <c r="S7" s="83"/>
      <c r="T7" s="83"/>
    </row>
    <row r="8" spans="1:24">
      <c r="A8" s="9"/>
      <c r="B8" s="207">
        <v>5</v>
      </c>
      <c r="C8" s="208" t="s">
        <v>271</v>
      </c>
      <c r="D8" s="10"/>
      <c r="E8" s="81" t="s">
        <v>201</v>
      </c>
      <c r="F8" s="216"/>
      <c r="G8" s="216"/>
      <c r="H8" s="83"/>
      <c r="I8" s="83"/>
      <c r="J8" s="83"/>
      <c r="L8" s="221">
        <v>6.4</v>
      </c>
      <c r="N8" s="83">
        <f t="shared" si="0"/>
        <v>6.4</v>
      </c>
      <c r="O8" s="85">
        <f>IF(D8="X",0,IF(E8="X",0,VLOOKUP(E8,'4'!$K$3:$L$16,2,FALSE)))</f>
        <v>210</v>
      </c>
      <c r="P8" s="83">
        <f t="shared" si="1"/>
        <v>1344</v>
      </c>
      <c r="R8" s="83"/>
      <c r="S8" s="83"/>
      <c r="T8" s="83">
        <v>0.3</v>
      </c>
    </row>
    <row r="9" spans="1:24">
      <c r="A9" s="9"/>
      <c r="B9" s="207">
        <v>6</v>
      </c>
      <c r="C9" s="208" t="s">
        <v>269</v>
      </c>
      <c r="D9" s="10"/>
      <c r="E9" s="81" t="s">
        <v>200</v>
      </c>
      <c r="F9" s="216"/>
      <c r="G9" s="221">
        <v>12.6</v>
      </c>
      <c r="H9" s="83"/>
      <c r="I9" s="83"/>
      <c r="J9" s="83"/>
      <c r="L9" s="216"/>
      <c r="N9" s="83">
        <f t="shared" si="0"/>
        <v>12.6</v>
      </c>
      <c r="O9" s="85">
        <f>IF(D9="X",0,IF(E9="X",0,VLOOKUP(E9,'4'!$K$3:$L$16,2,FALSE)))</f>
        <v>12</v>
      </c>
      <c r="P9" s="83">
        <f t="shared" si="1"/>
        <v>151.19999999999999</v>
      </c>
      <c r="R9" s="83"/>
      <c r="S9" s="83"/>
      <c r="T9" s="83">
        <v>0.3</v>
      </c>
    </row>
    <row r="10" spans="1:24">
      <c r="A10" s="9"/>
      <c r="B10" s="207">
        <v>7</v>
      </c>
      <c r="C10" s="208" t="s">
        <v>297</v>
      </c>
      <c r="D10" s="10"/>
      <c r="E10" s="81" t="s">
        <v>201</v>
      </c>
      <c r="F10" s="216"/>
      <c r="G10" s="216"/>
      <c r="H10" s="83"/>
      <c r="I10" s="83"/>
      <c r="J10" s="83"/>
      <c r="L10" s="221">
        <v>5.3</v>
      </c>
      <c r="N10" s="83">
        <f t="shared" si="0"/>
        <v>5.3</v>
      </c>
      <c r="O10" s="85">
        <f>IF(D10="X",0,IF(E10="X",0,VLOOKUP(E10,'4'!$K$3:$L$16,2,FALSE)))</f>
        <v>210</v>
      </c>
      <c r="P10" s="83">
        <f t="shared" si="1"/>
        <v>1113</v>
      </c>
      <c r="R10" s="83"/>
      <c r="S10" s="83"/>
      <c r="T10" s="83">
        <v>0.3</v>
      </c>
    </row>
    <row r="11" spans="1:24">
      <c r="A11" s="9"/>
      <c r="B11" s="210">
        <v>8</v>
      </c>
      <c r="C11" s="208" t="s">
        <v>264</v>
      </c>
      <c r="D11" s="10"/>
      <c r="E11" s="81" t="s">
        <v>198</v>
      </c>
      <c r="F11" s="214"/>
      <c r="G11" s="223">
        <v>36.1</v>
      </c>
      <c r="H11" s="83"/>
      <c r="I11" s="83"/>
      <c r="J11" s="83"/>
      <c r="L11" s="214"/>
      <c r="N11" s="83">
        <f t="shared" si="0"/>
        <v>36.1</v>
      </c>
      <c r="O11" s="85">
        <f>IF(D11="X",0,IF(E11="X",0,VLOOKUP(E11,'4'!$K$3:$L$16,2,FALSE)))</f>
        <v>210</v>
      </c>
      <c r="P11" s="83">
        <f t="shared" si="1"/>
        <v>7581</v>
      </c>
      <c r="R11" s="83"/>
      <c r="S11" s="83"/>
      <c r="T11" s="83"/>
    </row>
    <row r="12" spans="1:24">
      <c r="A12" s="9"/>
      <c r="B12" s="210">
        <v>9</v>
      </c>
      <c r="C12" s="208" t="s">
        <v>322</v>
      </c>
      <c r="D12" s="10"/>
      <c r="E12" s="81" t="s">
        <v>198</v>
      </c>
      <c r="F12" s="214"/>
      <c r="G12" s="223">
        <v>94.7</v>
      </c>
      <c r="H12" s="83"/>
      <c r="I12" s="83"/>
      <c r="J12" s="83"/>
      <c r="L12" s="214"/>
      <c r="N12" s="83">
        <f t="shared" si="0"/>
        <v>94.7</v>
      </c>
      <c r="O12" s="85">
        <f>IF(D12="X",0,IF(E12="X",0,VLOOKUP(E12,'4'!$K$3:$L$16,2,FALSE)))</f>
        <v>210</v>
      </c>
      <c r="P12" s="83">
        <f t="shared" si="1"/>
        <v>19887</v>
      </c>
      <c r="R12" s="83"/>
      <c r="S12" s="83"/>
      <c r="T12" s="83"/>
    </row>
    <row r="13" spans="1:24">
      <c r="A13" s="9"/>
      <c r="B13" s="207">
        <v>10</v>
      </c>
      <c r="C13" s="209" t="s">
        <v>264</v>
      </c>
      <c r="D13" s="10"/>
      <c r="E13" s="81" t="s">
        <v>198</v>
      </c>
      <c r="F13" s="214"/>
      <c r="G13" s="223">
        <v>36.1</v>
      </c>
      <c r="H13" s="83"/>
      <c r="I13" s="83"/>
      <c r="J13" s="83"/>
      <c r="L13" s="214"/>
      <c r="N13" s="83">
        <f t="shared" si="0"/>
        <v>36.1</v>
      </c>
      <c r="O13" s="85">
        <f>IF(D13="X",0,IF(E13="X",0,VLOOKUP(E13,'4'!$K$3:$L$16,2,FALSE)))</f>
        <v>210</v>
      </c>
      <c r="P13" s="83">
        <f t="shared" si="1"/>
        <v>7581</v>
      </c>
      <c r="R13" s="83"/>
      <c r="S13" s="83"/>
      <c r="T13" s="83"/>
    </row>
    <row r="14" spans="1:24">
      <c r="A14" s="9"/>
      <c r="B14" s="210">
        <v>11</v>
      </c>
      <c r="C14" s="208" t="s">
        <v>297</v>
      </c>
      <c r="D14" s="10"/>
      <c r="E14" s="81" t="s">
        <v>201</v>
      </c>
      <c r="F14" s="216"/>
      <c r="G14" s="216"/>
      <c r="H14" s="83"/>
      <c r="I14" s="83"/>
      <c r="J14" s="83"/>
      <c r="L14" s="214"/>
      <c r="N14" s="83">
        <f t="shared" si="0"/>
        <v>0</v>
      </c>
      <c r="O14" s="85">
        <f>IF(D14="X",0,IF(E14="X",0,VLOOKUP(E14,'4'!$K$3:$L$16,2,FALSE)))</f>
        <v>210</v>
      </c>
      <c r="P14" s="83">
        <f t="shared" si="1"/>
        <v>0</v>
      </c>
      <c r="R14" s="83">
        <v>5.2</v>
      </c>
      <c r="S14" s="83"/>
      <c r="T14" s="83">
        <v>0.3</v>
      </c>
    </row>
    <row r="15" spans="1:24">
      <c r="A15" s="9"/>
      <c r="B15" s="211">
        <v>12</v>
      </c>
      <c r="C15" s="209" t="s">
        <v>269</v>
      </c>
      <c r="D15" s="10"/>
      <c r="E15" s="81" t="s">
        <v>200</v>
      </c>
      <c r="F15" s="214"/>
      <c r="G15" s="223">
        <v>4.45</v>
      </c>
      <c r="H15" s="83"/>
      <c r="I15" s="83"/>
      <c r="J15" s="83"/>
      <c r="L15" s="214"/>
      <c r="N15" s="83">
        <f t="shared" si="0"/>
        <v>4.45</v>
      </c>
      <c r="O15" s="85">
        <f>IF(D15="X",0,IF(E15="X",0,VLOOKUP(E15,'4'!$K$3:$L$16,2,FALSE)))</f>
        <v>12</v>
      </c>
      <c r="P15" s="83">
        <f t="shared" si="1"/>
        <v>53.400000000000006</v>
      </c>
      <c r="R15" s="83"/>
      <c r="S15" s="83"/>
      <c r="T15" s="83"/>
    </row>
    <row r="16" spans="1:24">
      <c r="A16" s="9"/>
      <c r="B16" s="211">
        <v>13</v>
      </c>
      <c r="C16" s="209" t="s">
        <v>269</v>
      </c>
      <c r="D16" s="10"/>
      <c r="E16" s="81" t="s">
        <v>200</v>
      </c>
      <c r="F16" s="214"/>
      <c r="G16" s="223">
        <v>8.6999999999999993</v>
      </c>
      <c r="H16" s="83"/>
      <c r="I16" s="83"/>
      <c r="J16" s="83"/>
      <c r="L16" s="214"/>
      <c r="N16" s="83">
        <f t="shared" si="0"/>
        <v>8.6999999999999993</v>
      </c>
      <c r="O16" s="85">
        <f>IF(D16="X",0,IF(E16="X",0,VLOOKUP(E16,'4'!$K$3:$L$16,2,FALSE)))</f>
        <v>12</v>
      </c>
      <c r="P16" s="83">
        <f t="shared" si="1"/>
        <v>104.39999999999999</v>
      </c>
      <c r="R16" s="83"/>
      <c r="S16" s="83"/>
      <c r="T16" s="83"/>
    </row>
    <row r="17" spans="1:20">
      <c r="A17" s="9"/>
      <c r="B17" s="207">
        <v>14</v>
      </c>
      <c r="C17" s="208" t="s">
        <v>276</v>
      </c>
      <c r="D17" s="10"/>
      <c r="E17" s="81" t="s">
        <v>191</v>
      </c>
      <c r="F17" s="216"/>
      <c r="G17" s="221">
        <v>20.65</v>
      </c>
      <c r="H17" s="83"/>
      <c r="I17" s="83"/>
      <c r="J17" s="83"/>
      <c r="L17" s="216"/>
      <c r="N17" s="83">
        <f t="shared" si="0"/>
        <v>20.65</v>
      </c>
      <c r="O17" s="85">
        <f>IF(D17="X",0,IF(E17="X",0,VLOOKUP(E17,'4'!$K$3:$L$16,2,FALSE)))</f>
        <v>210</v>
      </c>
      <c r="P17" s="83">
        <f t="shared" si="1"/>
        <v>4336.5</v>
      </c>
      <c r="R17" s="83">
        <v>4.3</v>
      </c>
      <c r="S17" s="83"/>
      <c r="T17" s="83"/>
    </row>
    <row r="18" spans="1:20">
      <c r="A18" s="9"/>
      <c r="B18" s="207">
        <v>15</v>
      </c>
      <c r="C18" s="212" t="s">
        <v>263</v>
      </c>
      <c r="D18" s="10"/>
      <c r="E18" s="81" t="s">
        <v>198</v>
      </c>
      <c r="F18" s="221">
        <v>4.45</v>
      </c>
      <c r="G18" s="216"/>
      <c r="H18" s="83"/>
      <c r="I18" s="83"/>
      <c r="J18" s="83"/>
      <c r="L18" s="216"/>
      <c r="N18" s="83">
        <f t="shared" si="0"/>
        <v>4.45</v>
      </c>
      <c r="O18" s="85">
        <f>IF(D18="X",0,IF(E18="X",0,VLOOKUP(E18,'4'!$K$3:$L$16,2,FALSE)))</f>
        <v>210</v>
      </c>
      <c r="P18" s="83">
        <f t="shared" si="1"/>
        <v>934.5</v>
      </c>
      <c r="R18" s="83">
        <v>1.5</v>
      </c>
      <c r="S18" s="83"/>
      <c r="T18" s="83">
        <v>1.5</v>
      </c>
    </row>
    <row r="19" spans="1:20">
      <c r="A19" s="9"/>
      <c r="B19" s="207">
        <v>16</v>
      </c>
      <c r="C19" s="212" t="s">
        <v>288</v>
      </c>
      <c r="D19" s="10"/>
      <c r="E19" s="81" t="s">
        <v>189</v>
      </c>
      <c r="F19" s="216"/>
      <c r="G19" s="221">
        <v>52.6</v>
      </c>
      <c r="H19" s="83"/>
      <c r="I19" s="83"/>
      <c r="J19" s="83"/>
      <c r="L19" s="216"/>
      <c r="N19" s="83">
        <f t="shared" si="0"/>
        <v>52.6</v>
      </c>
      <c r="O19" s="85">
        <f>IF(D19="X",0,IF(E19="X",0,VLOOKUP(E19,'4'!$K$3:$L$16,2,FALSE)))</f>
        <v>210</v>
      </c>
      <c r="P19" s="83">
        <f t="shared" si="1"/>
        <v>11046</v>
      </c>
      <c r="R19" s="83">
        <v>12.9</v>
      </c>
      <c r="S19" s="83"/>
      <c r="T19" s="83">
        <v>3</v>
      </c>
    </row>
    <row r="20" spans="1:20">
      <c r="A20" s="9"/>
      <c r="B20" s="207">
        <v>17</v>
      </c>
      <c r="C20" s="212" t="s">
        <v>288</v>
      </c>
      <c r="D20" s="10"/>
      <c r="E20" s="81" t="s">
        <v>189</v>
      </c>
      <c r="F20" s="216"/>
      <c r="G20" s="221">
        <v>52.6</v>
      </c>
      <c r="H20" s="83"/>
      <c r="I20" s="83"/>
      <c r="J20" s="83"/>
      <c r="L20" s="216"/>
      <c r="N20" s="83">
        <f t="shared" si="0"/>
        <v>52.6</v>
      </c>
      <c r="O20" s="85">
        <f>IF(D20="X",0,IF(E20="X",0,VLOOKUP(E20,'4'!$K$3:$L$16,2,FALSE)))</f>
        <v>210</v>
      </c>
      <c r="P20" s="83">
        <f t="shared" si="1"/>
        <v>11046</v>
      </c>
      <c r="R20" s="83">
        <v>12.9</v>
      </c>
      <c r="S20" s="83"/>
      <c r="T20" s="83">
        <v>3</v>
      </c>
    </row>
    <row r="21" spans="1:20">
      <c r="A21" s="9"/>
      <c r="B21" s="207">
        <v>18</v>
      </c>
      <c r="C21" s="212" t="s">
        <v>264</v>
      </c>
      <c r="D21" s="10"/>
      <c r="E21" s="81" t="s">
        <v>198</v>
      </c>
      <c r="F21" s="216"/>
      <c r="G21" s="221">
        <v>22.5</v>
      </c>
      <c r="H21" s="83"/>
      <c r="I21" s="83"/>
      <c r="J21" s="83"/>
      <c r="L21" s="216"/>
      <c r="N21" s="83">
        <f t="shared" si="0"/>
        <v>22.5</v>
      </c>
      <c r="O21" s="85">
        <f>IF(D21="X",0,IF(E21="X",0,VLOOKUP(E21,'4'!$K$3:$L$16,2,FALSE)))</f>
        <v>210</v>
      </c>
      <c r="P21" s="83">
        <f t="shared" si="1"/>
        <v>4725</v>
      </c>
      <c r="R21" s="83"/>
      <c r="S21" s="83"/>
      <c r="T21" s="83"/>
    </row>
    <row r="22" spans="1:20">
      <c r="A22" s="9"/>
      <c r="B22" s="207">
        <v>19</v>
      </c>
      <c r="C22" s="212" t="s">
        <v>297</v>
      </c>
      <c r="D22" s="10"/>
      <c r="E22" s="81" t="s">
        <v>201</v>
      </c>
      <c r="F22" s="216"/>
      <c r="G22" s="216"/>
      <c r="H22" s="83"/>
      <c r="I22" s="83"/>
      <c r="J22" s="83"/>
      <c r="L22" s="221">
        <v>5</v>
      </c>
      <c r="N22" s="83">
        <f t="shared" si="0"/>
        <v>5</v>
      </c>
      <c r="O22" s="85">
        <f>IF(D22="X",0,IF(E22="X",0,VLOOKUP(E22,'4'!$K$3:$L$16,2,FALSE)))</f>
        <v>210</v>
      </c>
      <c r="P22" s="83">
        <f t="shared" si="1"/>
        <v>1050</v>
      </c>
      <c r="R22" s="83"/>
      <c r="S22" s="83"/>
      <c r="T22" s="83">
        <v>0.3</v>
      </c>
    </row>
    <row r="23" spans="1:20">
      <c r="A23" s="9"/>
      <c r="B23" s="207">
        <v>20</v>
      </c>
      <c r="C23" s="212" t="s">
        <v>263</v>
      </c>
      <c r="D23" s="10"/>
      <c r="E23" s="81" t="s">
        <v>198</v>
      </c>
      <c r="F23" s="221">
        <v>4</v>
      </c>
      <c r="G23" s="216"/>
      <c r="H23" s="83"/>
      <c r="I23" s="83"/>
      <c r="J23" s="83"/>
      <c r="L23" s="216"/>
      <c r="N23" s="83">
        <f t="shared" si="0"/>
        <v>4</v>
      </c>
      <c r="O23" s="85">
        <f>IF(D23="X",0,IF(E23="X",0,VLOOKUP(E23,'4'!$K$3:$L$16,2,FALSE)))</f>
        <v>210</v>
      </c>
      <c r="P23" s="83">
        <f t="shared" si="1"/>
        <v>840</v>
      </c>
      <c r="R23" s="83">
        <v>1.5</v>
      </c>
      <c r="S23" s="83"/>
      <c r="T23" s="83">
        <v>1.5</v>
      </c>
    </row>
    <row r="24" spans="1:20">
      <c r="A24" s="9"/>
      <c r="B24" s="207">
        <v>21</v>
      </c>
      <c r="C24" s="212" t="s">
        <v>323</v>
      </c>
      <c r="D24" s="10" t="s">
        <v>308</v>
      </c>
      <c r="E24" s="81" t="s">
        <v>212</v>
      </c>
      <c r="F24" s="216"/>
      <c r="G24" s="221">
        <v>57.1</v>
      </c>
      <c r="H24" s="83"/>
      <c r="I24" s="83"/>
      <c r="J24" s="83"/>
      <c r="L24" s="216"/>
      <c r="N24" s="83">
        <f t="shared" si="0"/>
        <v>57.1</v>
      </c>
      <c r="O24" s="85">
        <f>IF(D24="X",0,IF(E24="X",0,VLOOKUP(E24,'4'!$K$3:$L$16,2,FALSE)))</f>
        <v>0</v>
      </c>
      <c r="P24" s="83">
        <f t="shared" si="1"/>
        <v>0</v>
      </c>
      <c r="R24" s="83">
        <v>12.9</v>
      </c>
      <c r="S24" s="83"/>
      <c r="T24" s="83">
        <v>3</v>
      </c>
    </row>
    <row r="25" spans="1:20">
      <c r="A25" s="9"/>
      <c r="B25" s="210">
        <v>22</v>
      </c>
      <c r="C25" s="212" t="s">
        <v>295</v>
      </c>
      <c r="D25" s="10"/>
      <c r="E25" s="81" t="s">
        <v>198</v>
      </c>
      <c r="F25" s="223">
        <v>6.45</v>
      </c>
      <c r="G25" s="214"/>
      <c r="H25" s="83"/>
      <c r="I25" s="83"/>
      <c r="J25" s="83"/>
      <c r="L25" s="214"/>
      <c r="N25" s="83">
        <f t="shared" si="0"/>
        <v>6.45</v>
      </c>
      <c r="O25" s="85">
        <f>IF(D25="X",0,IF(E25="X",0,VLOOKUP(E25,'4'!$K$3:$L$16,2,FALSE)))</f>
        <v>210</v>
      </c>
      <c r="P25" s="83">
        <f t="shared" si="1"/>
        <v>1354.5</v>
      </c>
      <c r="R25" s="83">
        <v>1</v>
      </c>
      <c r="S25" s="83"/>
      <c r="T25" s="83">
        <v>5.5</v>
      </c>
    </row>
    <row r="26" spans="1:20">
      <c r="A26" s="9"/>
      <c r="B26" s="211">
        <v>23</v>
      </c>
      <c r="C26" s="209" t="s">
        <v>266</v>
      </c>
      <c r="D26" s="10"/>
      <c r="E26" s="81" t="s">
        <v>189</v>
      </c>
      <c r="F26" s="214"/>
      <c r="G26" s="223">
        <v>87.95</v>
      </c>
      <c r="H26" s="83"/>
      <c r="I26" s="83"/>
      <c r="J26" s="83"/>
      <c r="L26" s="214"/>
      <c r="N26" s="83">
        <f t="shared" si="0"/>
        <v>87.95</v>
      </c>
      <c r="O26" s="85">
        <f>IF(D26="X",0,IF(E26="X",0,VLOOKUP(E26,'4'!$K$3:$L$16,2,FALSE)))</f>
        <v>210</v>
      </c>
      <c r="P26" s="83">
        <f t="shared" si="1"/>
        <v>18469.5</v>
      </c>
      <c r="R26" s="83">
        <v>26</v>
      </c>
      <c r="S26" s="83"/>
      <c r="T26" s="83">
        <v>2</v>
      </c>
    </row>
    <row r="27" spans="1:20">
      <c r="A27" s="9"/>
      <c r="B27" s="211">
        <v>24</v>
      </c>
      <c r="C27" s="118" t="s">
        <v>297</v>
      </c>
      <c r="D27" s="10"/>
      <c r="E27" s="81" t="s">
        <v>201</v>
      </c>
      <c r="F27" s="214"/>
      <c r="G27" s="214"/>
      <c r="H27" s="83"/>
      <c r="I27" s="83"/>
      <c r="J27" s="83"/>
      <c r="L27" s="223">
        <v>5</v>
      </c>
      <c r="N27" s="83">
        <f t="shared" si="0"/>
        <v>5</v>
      </c>
      <c r="O27" s="85">
        <f>IF(D27="X",0,IF(E27="X",0,VLOOKUP(E27,'4'!$K$3:$L$16,2,FALSE)))</f>
        <v>210</v>
      </c>
      <c r="P27" s="83">
        <f t="shared" si="1"/>
        <v>1050</v>
      </c>
      <c r="R27" s="83"/>
      <c r="S27" s="83"/>
      <c r="T27" s="83">
        <v>1</v>
      </c>
    </row>
    <row r="28" spans="1:20">
      <c r="A28" s="9"/>
      <c r="B28" s="210">
        <v>25</v>
      </c>
      <c r="C28" s="212" t="s">
        <v>263</v>
      </c>
      <c r="D28" s="10"/>
      <c r="E28" s="81" t="s">
        <v>198</v>
      </c>
      <c r="F28" s="223">
        <v>6</v>
      </c>
      <c r="G28" s="214"/>
      <c r="H28" s="83"/>
      <c r="I28" s="83"/>
      <c r="J28" s="83"/>
      <c r="L28" s="214"/>
      <c r="N28" s="83">
        <f t="shared" si="0"/>
        <v>6</v>
      </c>
      <c r="O28" s="85">
        <f>IF(D28="X",0,IF(E28="X",0,VLOOKUP(E28,'4'!$K$3:$L$16,2,FALSE)))</f>
        <v>210</v>
      </c>
      <c r="P28" s="83">
        <f t="shared" si="1"/>
        <v>1260</v>
      </c>
      <c r="R28" s="83">
        <v>2.25</v>
      </c>
      <c r="S28" s="83"/>
      <c r="T28" s="83">
        <v>3</v>
      </c>
    </row>
    <row r="29" spans="1:20">
      <c r="A29" s="9"/>
      <c r="B29" s="207">
        <v>26</v>
      </c>
      <c r="C29" s="209" t="s">
        <v>324</v>
      </c>
      <c r="D29" s="10"/>
      <c r="E29" s="81" t="s">
        <v>201</v>
      </c>
      <c r="F29" s="214"/>
      <c r="G29" s="214"/>
      <c r="H29" s="83"/>
      <c r="I29" s="83"/>
      <c r="J29" s="83"/>
      <c r="L29" s="223">
        <v>2.8</v>
      </c>
      <c r="N29" s="83">
        <f t="shared" si="0"/>
        <v>2.8</v>
      </c>
      <c r="O29" s="85">
        <f>IF(D29="X",0,IF(E29="X",0,VLOOKUP(E29,'4'!$K$3:$L$16,2,FALSE)))</f>
        <v>210</v>
      </c>
      <c r="P29" s="83">
        <f t="shared" si="1"/>
        <v>588</v>
      </c>
      <c r="R29" s="83"/>
      <c r="S29" s="83"/>
      <c r="T29" s="83">
        <v>0.5</v>
      </c>
    </row>
    <row r="30" spans="1:20">
      <c r="A30" s="9"/>
      <c r="B30" s="207">
        <v>27</v>
      </c>
      <c r="C30" s="209" t="s">
        <v>302</v>
      </c>
      <c r="D30" s="10"/>
      <c r="E30" s="81" t="s">
        <v>203</v>
      </c>
      <c r="F30" s="214"/>
      <c r="G30" s="223">
        <v>85.05</v>
      </c>
      <c r="H30" s="83"/>
      <c r="I30" s="83"/>
      <c r="J30" s="83"/>
      <c r="L30" s="214"/>
      <c r="N30" s="83">
        <f t="shared" si="0"/>
        <v>85.05</v>
      </c>
      <c r="O30" s="85">
        <f>IF(D30="X",0,IF(E30="X",0,VLOOKUP(E30,'4'!$K$3:$L$16,2,FALSE)))</f>
        <v>210</v>
      </c>
      <c r="P30" s="83">
        <f t="shared" si="1"/>
        <v>17860.5</v>
      </c>
      <c r="R30" s="83">
        <v>16</v>
      </c>
      <c r="S30" s="83"/>
      <c r="T30" s="83">
        <v>3</v>
      </c>
    </row>
    <row r="31" spans="1:20">
      <c r="A31" s="9"/>
      <c r="B31" s="207">
        <v>28</v>
      </c>
      <c r="C31" s="209" t="s">
        <v>297</v>
      </c>
      <c r="D31" s="10"/>
      <c r="E31" s="81" t="s">
        <v>201</v>
      </c>
      <c r="F31" s="214"/>
      <c r="G31" s="214"/>
      <c r="H31" s="83"/>
      <c r="I31" s="83"/>
      <c r="J31" s="83"/>
      <c r="L31" s="223">
        <v>5.0999999999999996</v>
      </c>
      <c r="N31" s="83">
        <f t="shared" si="0"/>
        <v>5.0999999999999996</v>
      </c>
      <c r="O31" s="85">
        <f>IF(D31="X",0,IF(E31="X",0,VLOOKUP(E31,'4'!$K$3:$L$16,2,FALSE)))</f>
        <v>210</v>
      </c>
      <c r="P31" s="83">
        <f t="shared" si="1"/>
        <v>1071</v>
      </c>
      <c r="R31" s="83"/>
      <c r="S31" s="83"/>
      <c r="T31" s="83">
        <v>0.3</v>
      </c>
    </row>
    <row r="32" spans="1:20">
      <c r="A32" s="9"/>
      <c r="B32" s="207">
        <v>29</v>
      </c>
      <c r="C32" s="209" t="s">
        <v>266</v>
      </c>
      <c r="D32" s="10"/>
      <c r="E32" s="81" t="s">
        <v>189</v>
      </c>
      <c r="F32" s="214"/>
      <c r="G32" s="223">
        <v>60.2</v>
      </c>
      <c r="H32" s="83"/>
      <c r="I32" s="83"/>
      <c r="J32" s="83"/>
      <c r="L32" s="214"/>
      <c r="N32" s="83">
        <f t="shared" si="0"/>
        <v>60.2</v>
      </c>
      <c r="O32" s="85">
        <f>IF(D32="X",0,IF(E32="X",0,VLOOKUP(E32,'4'!$K$3:$L$16,2,FALSE)))</f>
        <v>210</v>
      </c>
      <c r="P32" s="83">
        <f t="shared" si="1"/>
        <v>12642</v>
      </c>
      <c r="R32" s="83">
        <v>16.899999999999999</v>
      </c>
      <c r="S32" s="83"/>
      <c r="T32" s="83">
        <v>3.05</v>
      </c>
    </row>
    <row r="33" spans="1:20">
      <c r="A33" s="9"/>
      <c r="B33" s="207">
        <v>30</v>
      </c>
      <c r="C33" s="209" t="s">
        <v>263</v>
      </c>
      <c r="D33" s="10"/>
      <c r="E33" s="81" t="s">
        <v>198</v>
      </c>
      <c r="F33" s="223">
        <v>4</v>
      </c>
      <c r="G33" s="214"/>
      <c r="H33" s="83"/>
      <c r="I33" s="83"/>
      <c r="J33" s="83"/>
      <c r="L33" s="214"/>
      <c r="N33" s="83">
        <f t="shared" si="0"/>
        <v>4</v>
      </c>
      <c r="O33" s="85">
        <f>IF(D33="X",0,IF(E33="X",0,VLOOKUP(E33,'4'!$K$3:$L$16,2,FALSE)))</f>
        <v>210</v>
      </c>
      <c r="P33" s="83">
        <f t="shared" si="1"/>
        <v>840</v>
      </c>
      <c r="R33" s="83">
        <v>1.5</v>
      </c>
      <c r="S33" s="83"/>
      <c r="T33" s="83">
        <v>1.5</v>
      </c>
    </row>
    <row r="34" spans="1:20">
      <c r="A34" s="9"/>
      <c r="B34" s="207">
        <v>31</v>
      </c>
      <c r="C34" s="209" t="s">
        <v>297</v>
      </c>
      <c r="D34" s="10"/>
      <c r="E34" s="81" t="s">
        <v>201</v>
      </c>
      <c r="F34" s="214"/>
      <c r="G34" s="214"/>
      <c r="H34" s="83"/>
      <c r="I34" s="83"/>
      <c r="J34" s="83"/>
      <c r="L34" s="223">
        <v>4.25</v>
      </c>
      <c r="N34" s="83">
        <f t="shared" si="0"/>
        <v>4.25</v>
      </c>
      <c r="O34" s="85">
        <f>IF(D34="X",0,IF(E34="X",0,VLOOKUP(E34,'4'!$K$3:$L$16,2,FALSE)))</f>
        <v>210</v>
      </c>
      <c r="P34" s="83">
        <f t="shared" si="1"/>
        <v>892.5</v>
      </c>
      <c r="R34" s="83"/>
      <c r="S34" s="83"/>
      <c r="T34" s="83">
        <v>0.3</v>
      </c>
    </row>
    <row r="35" spans="1:20">
      <c r="A35" s="9"/>
      <c r="B35" s="207">
        <v>32</v>
      </c>
      <c r="C35" s="209" t="s">
        <v>295</v>
      </c>
      <c r="D35" s="10"/>
      <c r="E35" s="81" t="s">
        <v>198</v>
      </c>
      <c r="F35" s="214"/>
      <c r="G35" s="223">
        <v>4</v>
      </c>
      <c r="H35" s="83"/>
      <c r="I35" s="83"/>
      <c r="J35" s="83"/>
      <c r="L35" s="214"/>
      <c r="N35" s="83">
        <f t="shared" si="0"/>
        <v>4</v>
      </c>
      <c r="O35" s="85">
        <f>IF(D35="X",0,IF(E35="X",0,VLOOKUP(E35,'4'!$K$3:$L$16,2,FALSE)))</f>
        <v>210</v>
      </c>
      <c r="P35" s="83">
        <f t="shared" si="1"/>
        <v>840</v>
      </c>
      <c r="R35" s="83"/>
      <c r="S35" s="83"/>
      <c r="T35" s="83"/>
    </row>
    <row r="36" spans="1:20">
      <c r="A36" s="9"/>
      <c r="B36" s="211">
        <v>33</v>
      </c>
      <c r="C36" s="209" t="s">
        <v>288</v>
      </c>
      <c r="D36" s="10"/>
      <c r="E36" s="81" t="s">
        <v>189</v>
      </c>
      <c r="F36" s="214"/>
      <c r="G36" s="223">
        <v>52.6</v>
      </c>
      <c r="H36" s="83"/>
      <c r="I36" s="83"/>
      <c r="J36" s="83"/>
      <c r="L36" s="214"/>
      <c r="N36" s="83">
        <f t="shared" si="0"/>
        <v>52.6</v>
      </c>
      <c r="O36" s="85">
        <f>IF(D36="X",0,IF(E36="X",0,VLOOKUP(E36,'4'!$K$3:$L$16,2,FALSE)))</f>
        <v>210</v>
      </c>
      <c r="P36" s="83">
        <f t="shared" si="1"/>
        <v>11046</v>
      </c>
      <c r="R36" s="83">
        <v>12.9</v>
      </c>
      <c r="S36" s="83"/>
      <c r="T36" s="83">
        <v>3</v>
      </c>
    </row>
    <row r="37" spans="1:20">
      <c r="A37" s="9"/>
      <c r="B37" s="207">
        <v>34</v>
      </c>
      <c r="C37" s="209" t="s">
        <v>288</v>
      </c>
      <c r="D37" s="10"/>
      <c r="E37" s="81" t="s">
        <v>189</v>
      </c>
      <c r="F37" s="214"/>
      <c r="G37" s="223">
        <v>52.6</v>
      </c>
      <c r="H37" s="83"/>
      <c r="I37" s="83"/>
      <c r="J37" s="83"/>
      <c r="L37" s="214"/>
      <c r="N37" s="83">
        <f t="shared" si="0"/>
        <v>52.6</v>
      </c>
      <c r="O37" s="85">
        <f>IF(D37="X",0,IF(E37="X",0,VLOOKUP(E37,'4'!$K$3:$L$16,2,FALSE)))</f>
        <v>210</v>
      </c>
      <c r="P37" s="83">
        <f t="shared" si="1"/>
        <v>11046</v>
      </c>
      <c r="R37" s="83">
        <v>12.9</v>
      </c>
      <c r="S37" s="83"/>
      <c r="T37" s="83">
        <v>3</v>
      </c>
    </row>
    <row r="38" spans="1:20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20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20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20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20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20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20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20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20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20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20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29.1</v>
      </c>
      <c r="G495" s="68">
        <f t="shared" si="2"/>
        <v>792.40000000000009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33.85</v>
      </c>
      <c r="M495" s="68">
        <f t="shared" si="2"/>
        <v>0</v>
      </c>
      <c r="Q495" s="56" t="s">
        <v>278</v>
      </c>
      <c r="R495" s="68">
        <f t="shared" ref="R495:W495" si="3">SUM(R4:R494)</f>
        <v>152.65</v>
      </c>
      <c r="S495" s="68">
        <f t="shared" si="3"/>
        <v>0</v>
      </c>
      <c r="T495" s="68">
        <f t="shared" si="3"/>
        <v>41.15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IF('4'!K3="", "Vrije categorie",'4'!K3)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358.55000000000007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358.55000000000007</v>
      </c>
      <c r="O499" s="58"/>
      <c r="P499" s="69" cm="1">
        <f t="array" ref="P499">SUMPRODUCT(--($E$4:$E$494=C499),--($D$4:$D$494=""),$P$4:$P$494)</f>
        <v>75295.5</v>
      </c>
    </row>
    <row r="500" spans="3:26">
      <c r="C500" s="58" t="str">
        <f>IF('4'!K4="", "Vrije categorie",'4'!K4)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20.65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20.65</v>
      </c>
      <c r="O500" s="58"/>
      <c r="P500" s="69" cm="1">
        <f t="array" ref="P500">SUMPRODUCT(--($E$4:$E$494=C500),--($D$4:$D$494=""),$P$4:$P$494)</f>
        <v>4336.5</v>
      </c>
    </row>
    <row r="501" spans="3:26">
      <c r="C501" s="58" t="str">
        <f>IF('4'!K5="", "Vrije categorie",'4'!K5)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24.65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24.65</v>
      </c>
      <c r="O501" s="58"/>
      <c r="P501" s="69" cm="1">
        <f t="array" ref="P501">SUMPRODUCT(--($E$4:$E$494=C501),--($D$4:$D$494=""),$P$4:$P$494)</f>
        <v>5176.5</v>
      </c>
    </row>
    <row r="502" spans="3:26">
      <c r="C502" s="58" t="str">
        <f>IF('4'!K6="", "Vrije categorie",'4'!K6)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IF('4'!K7="", "Vrije categorie",'4'!K7)</f>
        <v>E</v>
      </c>
      <c r="F503" s="69" cm="1">
        <f t="array" ref="F503">SUMPRODUCT(--($E$4:$E$494=C503),--($D$4:$D$494=""),$F$4:$F$494)</f>
        <v>29.1</v>
      </c>
      <c r="G503" s="69" cm="1">
        <f t="array" ref="G503">SUMPRODUCT(--($E$4:$E$494=C503),--($D$4:$D$494=""),$G$4:$G$494)</f>
        <v>211.85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240.95</v>
      </c>
      <c r="O503" s="58"/>
      <c r="P503" s="69" cm="1">
        <f t="array" ref="P503">SUMPRODUCT(--($E$4:$E$494=C503),--($D$4:$D$494=""),$P$4:$P$494)</f>
        <v>50599.5</v>
      </c>
    </row>
    <row r="504" spans="3:26">
      <c r="C504" s="58" t="str">
        <f>IF('4'!K8="", "Vrije categorie",'4'!K8)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25.75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25.75</v>
      </c>
      <c r="O504" s="58"/>
      <c r="P504" s="69" cm="1">
        <f t="array" ref="P504">SUMPRODUCT(--($E$4:$E$494=C504),--($D$4:$D$494=""),$P$4:$P$494)</f>
        <v>309</v>
      </c>
    </row>
    <row r="505" spans="3:26">
      <c r="C505" s="58" t="str">
        <f>IF('4'!K9="", "Vrije categorie",'4'!K9)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33.85</v>
      </c>
      <c r="M505" s="69" cm="1">
        <f t="array" ref="M505">SUMPRODUCT(--($E$4:$E$494=C505),--($D$4:$D$494=""),$M$4:$M$494)</f>
        <v>0</v>
      </c>
      <c r="N505" s="69">
        <f t="shared" si="4"/>
        <v>33.85</v>
      </c>
      <c r="O505" s="58"/>
      <c r="P505" s="69" cm="1">
        <f t="array" ref="P505">SUMPRODUCT(--($E$4:$E$494=C505),--($D$4:$D$494=""),$P$4:$P$494)</f>
        <v>7108.5</v>
      </c>
    </row>
    <row r="506" spans="3:26">
      <c r="C506" s="58" t="str">
        <f>IF('4'!K10="", "Vrije categorie",'4'!K10)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85.05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85.05</v>
      </c>
      <c r="O506" s="58"/>
      <c r="P506" s="69" cm="1">
        <f t="array" ref="P506">SUMPRODUCT(--($E$4:$E$494=C506),--($D$4:$D$494=""),$P$4:$P$494)</f>
        <v>17860.5</v>
      </c>
    </row>
    <row r="507" spans="3:26">
      <c r="C507" s="58" t="str">
        <f>IF('4'!K11="", "Vrije categorie",'4'!K11)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IF('4'!K12="", "Vrije categorie",'4'!K12)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IF('4'!K13="", "Vrije categorie",'4'!K13)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8.8000000000000007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8.8000000000000007</v>
      </c>
      <c r="O509" s="58"/>
      <c r="P509" s="69" cm="1">
        <f t="array" ref="P509">SUMPRODUCT(--($E$4:$E$494=C509),--($D$4:$D$494=""),$P$4:$P$494)</f>
        <v>105.60000000000001</v>
      </c>
    </row>
    <row r="510" spans="3:26">
      <c r="C510" s="58" t="str">
        <f>IF('4'!K14="", "Vrije categorie",'4'!K14)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IF('4'!K15="", "Vrije categorie",'4'!K15)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29.1</v>
      </c>
      <c r="G513" s="70">
        <f t="shared" ref="G513:M513" si="5">SUM(G499:G511)</f>
        <v>735.3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33.85</v>
      </c>
      <c r="M513" s="70">
        <f t="shared" si="5"/>
        <v>0</v>
      </c>
      <c r="N513" s="70">
        <f t="shared" si="4"/>
        <v>798.25</v>
      </c>
      <c r="O513" s="70"/>
      <c r="P513" s="70">
        <f>SUM(P499:P512)</f>
        <v>160791.6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57.1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57.1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57.1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57.1</v>
      </c>
      <c r="X533"/>
      <c r="Y533"/>
      <c r="Z533"/>
    </row>
    <row r="534" spans="3:26" ht="15.75" thickTop="1"/>
  </sheetData>
  <sheetProtection algorithmName="SHA-512" hashValue="olMWy+/maG/eF+8E6ouWFTeOTZHd9cDD4W48id8K/Er6+Xuwaix9bLSYgwA6FfVAl75x9JyWDOCB2BA39OkOcA==" saltValue="dQ5NtrcbOe3WkDqlPlQ2T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topLeftCell="A11" workbookViewId="0">
      <selection activeCell="H43" sqref="H43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5,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'5a'!P499/M3</f>
        <v>#DIV/0!</v>
      </c>
    </row>
    <row r="4" spans="1:14">
      <c r="A4" s="19" t="s">
        <v>190</v>
      </c>
      <c r="B4" s="384" t="str">
        <f>VLOOKUP(H5,Kwaliteitsinspecties!A5:E54,3)</f>
        <v>OBS De Getijden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'5a'!P500/M4</f>
        <v>#DIV/0!</v>
      </c>
    </row>
    <row r="5" spans="1:14">
      <c r="A5" s="20" t="s">
        <v>192</v>
      </c>
      <c r="B5" s="385" t="str">
        <f>VLOOKUP(H5,Kwaliteitsinspecties!A5:E54,4)</f>
        <v xml:space="preserve"> Frederiksoortweg 26</v>
      </c>
      <c r="C5" s="385"/>
      <c r="D5" s="385"/>
      <c r="E5" s="385"/>
      <c r="F5" s="399" t="s">
        <v>193</v>
      </c>
      <c r="G5" s="399"/>
      <c r="H5" s="16">
        <f>Kwaliteitsinspecties!A9</f>
        <v>5</v>
      </c>
      <c r="K5" s="37" t="s">
        <v>194</v>
      </c>
      <c r="L5" s="49">
        <v>210</v>
      </c>
      <c r="M5" s="184"/>
      <c r="N5" s="87" t="e">
        <f>'5a'!P501/M5</f>
        <v>#DIV/0!</v>
      </c>
    </row>
    <row r="6" spans="1:14">
      <c r="A6" s="21" t="s">
        <v>195</v>
      </c>
      <c r="B6" s="386" t="str">
        <f>VLOOKUP(H5,Kwaliteitsinspecties!A5:E54,5)</f>
        <v>Pieterburen</v>
      </c>
      <c r="C6" s="386"/>
      <c r="D6" s="386"/>
      <c r="E6" s="386"/>
      <c r="F6" s="400" t="s">
        <v>196</v>
      </c>
      <c r="G6" s="400"/>
      <c r="H6" s="17" t="str">
        <f>CONCATENATE(H5,"a")</f>
        <v>5a</v>
      </c>
      <c r="K6" s="37" t="s">
        <v>197</v>
      </c>
      <c r="L6" s="49">
        <v>210</v>
      </c>
      <c r="M6" s="184"/>
      <c r="N6" s="87" t="e">
        <f>'5a'!P502/M6</f>
        <v>#DIV/0!</v>
      </c>
    </row>
    <row r="7" spans="1:14">
      <c r="K7" s="37" t="s">
        <v>198</v>
      </c>
      <c r="L7" s="49">
        <v>210</v>
      </c>
      <c r="M7" s="184"/>
      <c r="N7" s="87" t="e">
        <f>'5a'!P503/M7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'5a'!P504/M8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'5a'!P505/M9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'5a'!P506/M10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'5a'!P507/M11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'5a'!P508/M12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'5a'!N513</f>
        <v>597.5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'5a'!P509/M13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'5a'!P510/M14</f>
        <v>#DIV/0!</v>
      </c>
    </row>
    <row r="15" spans="1:14">
      <c r="K15" s="37" t="s">
        <v>212</v>
      </c>
      <c r="L15" s="49">
        <v>260</v>
      </c>
      <c r="M15" s="186"/>
      <c r="N15" s="87" t="e">
        <f>'5a'!P511/M15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'5a'!P512/M16</f>
        <v>#DIV/0!</v>
      </c>
    </row>
    <row r="17" spans="1:9">
      <c r="A17" s="396" t="s">
        <v>215</v>
      </c>
      <c r="B17" s="396"/>
      <c r="C17" s="396"/>
      <c r="D17" s="47">
        <f>'5a'!P513</f>
        <v>116208.6</v>
      </c>
      <c r="E17" s="396" t="s">
        <v>216</v>
      </c>
      <c r="F17" s="396"/>
      <c r="G17" s="47">
        <f>D17/E8</f>
        <v>446.95615384615388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'5a'!G513</f>
        <v>225.25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225.25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225.25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225.25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'5a'!F513-E27</f>
        <v>26.65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'5a'!S495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'5a'!R495</f>
        <v>139.56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'5a'!T495</f>
        <v>86.699999999999989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'5a'!U495</f>
        <v>105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'5a'!V495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'5a'!W495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'5a'!N505</f>
        <v>33.599999999999994</v>
      </c>
      <c r="F41" s="192"/>
      <c r="G41" s="203">
        <f>E41*F41</f>
        <v>0</v>
      </c>
      <c r="H41" s="36">
        <v>1</v>
      </c>
      <c r="I41" s="203"/>
    </row>
    <row r="42" spans="1:9">
      <c r="A42" s="389" t="s">
        <v>293</v>
      </c>
      <c r="B42" s="390"/>
      <c r="C42" s="390"/>
      <c r="D42" s="12" t="s">
        <v>294</v>
      </c>
      <c r="E42" s="12">
        <v>1</v>
      </c>
      <c r="F42" s="193"/>
      <c r="G42" s="199"/>
      <c r="H42" s="38">
        <v>12</v>
      </c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oPHzBESRbdUjJnbsp7WobYWV52K6A1QTIDhD4GYr1e+ZX2oBLZhSU+QXh7z/K1W4oNjvWjSZ9vsSwXHUeEFXAQ==" saltValue="opewRa0TB9kZm5TS0p5FW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Z534"/>
  <sheetViews>
    <sheetView topLeftCell="B23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10" width="11.85546875" hidden="1" customWidth="1"/>
    <col min="11" max="12" width="11.85546875" customWidth="1"/>
    <col min="13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'5'!H5</f>
        <v>5</v>
      </c>
      <c r="B1" s="401" t="s">
        <v>190</v>
      </c>
      <c r="C1" s="402"/>
      <c r="D1" s="403" t="str">
        <f>VLOOKUP(A1,Kwaliteitsinspecties!A5:J54,3)</f>
        <v>OBS De Getijden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Frederiksoortweg 26 te Pieterburen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263</v>
      </c>
      <c r="D4" s="10" t="s">
        <v>308</v>
      </c>
      <c r="E4" s="81" t="s">
        <v>212</v>
      </c>
      <c r="F4" s="224">
        <v>5.45</v>
      </c>
      <c r="G4" s="213"/>
      <c r="H4" s="83"/>
      <c r="I4" s="83"/>
      <c r="J4" s="83"/>
      <c r="K4" s="213"/>
      <c r="L4" s="213"/>
      <c r="N4" s="83">
        <f t="shared" ref="N4:N33" si="0">SUM(F4:M4)</f>
        <v>5.45</v>
      </c>
      <c r="O4" s="85">
        <f>IF(D4="X",0,IF(E4="X",0,VLOOKUP(E4,'5'!$K$3:$L$16,2,FALSE)))</f>
        <v>0</v>
      </c>
      <c r="P4" s="83">
        <f t="shared" ref="P4:P33" si="1">N4*O4</f>
        <v>0</v>
      </c>
      <c r="R4" s="83">
        <v>5</v>
      </c>
      <c r="S4" s="83"/>
      <c r="T4" s="83">
        <v>5</v>
      </c>
      <c r="U4" s="83"/>
    </row>
    <row r="5" spans="1:24">
      <c r="A5" s="9"/>
      <c r="B5" s="207">
        <v>2</v>
      </c>
      <c r="C5" s="209" t="s">
        <v>295</v>
      </c>
      <c r="D5" s="10"/>
      <c r="E5" s="81" t="s">
        <v>198</v>
      </c>
      <c r="F5" s="214"/>
      <c r="G5" s="223">
        <v>18.850000000000001</v>
      </c>
      <c r="H5" s="83"/>
      <c r="I5" s="83"/>
      <c r="J5" s="83"/>
      <c r="K5" s="214"/>
      <c r="L5" s="214"/>
      <c r="N5" s="83">
        <f t="shared" si="0"/>
        <v>18.850000000000001</v>
      </c>
      <c r="O5" s="85">
        <f>IF(D5="X",0,IF(E5="X",0,VLOOKUP(E5,'5'!$K$3:$L$16,2,FALSE)))</f>
        <v>210</v>
      </c>
      <c r="P5" s="83">
        <f t="shared" si="1"/>
        <v>3958.5000000000005</v>
      </c>
      <c r="R5" s="83"/>
      <c r="S5" s="83"/>
      <c r="T5" s="83"/>
      <c r="U5" s="83"/>
    </row>
    <row r="6" spans="1:24">
      <c r="A6" s="9"/>
      <c r="B6" s="207">
        <v>3</v>
      </c>
      <c r="C6" s="209" t="s">
        <v>325</v>
      </c>
      <c r="D6" s="10"/>
      <c r="E6" s="81" t="s">
        <v>198</v>
      </c>
      <c r="F6" s="214"/>
      <c r="G6" s="223">
        <v>6.45</v>
      </c>
      <c r="H6" s="83"/>
      <c r="I6" s="83"/>
      <c r="J6" s="83"/>
      <c r="K6" s="214"/>
      <c r="L6" s="214"/>
      <c r="N6" s="83">
        <f t="shared" si="0"/>
        <v>6.45</v>
      </c>
      <c r="O6" s="85">
        <f>IF(D6="X",0,IF(E6="X",0,VLOOKUP(E6,'5'!$K$3:$L$16,2,FALSE)))</f>
        <v>210</v>
      </c>
      <c r="P6" s="83">
        <f t="shared" si="1"/>
        <v>1354.5</v>
      </c>
      <c r="R6" s="83"/>
      <c r="S6" s="83"/>
      <c r="T6" s="83">
        <v>5</v>
      </c>
      <c r="U6" s="83"/>
    </row>
    <row r="7" spans="1:24">
      <c r="A7" s="9"/>
      <c r="B7" s="210">
        <v>4</v>
      </c>
      <c r="C7" s="208" t="s">
        <v>287</v>
      </c>
      <c r="D7" s="10" t="s">
        <v>308</v>
      </c>
      <c r="E7" s="81" t="s">
        <v>212</v>
      </c>
      <c r="F7" s="214"/>
      <c r="G7" s="214">
        <v>106</v>
      </c>
      <c r="H7" s="83"/>
      <c r="I7" s="83"/>
      <c r="J7" s="83"/>
      <c r="K7" s="214"/>
      <c r="L7" s="214"/>
      <c r="N7" s="83">
        <f t="shared" si="0"/>
        <v>106</v>
      </c>
      <c r="O7" s="85">
        <f>IF(D7="X",0,IF(E7="X",0,VLOOKUP(E7,'5'!$K$3:$L$16,2,FALSE)))</f>
        <v>0</v>
      </c>
      <c r="P7" s="83">
        <f t="shared" si="1"/>
        <v>0</v>
      </c>
      <c r="R7" s="83"/>
      <c r="S7" s="83"/>
      <c r="T7" s="83"/>
      <c r="U7" s="83"/>
    </row>
    <row r="8" spans="1:24">
      <c r="A8" s="9"/>
      <c r="B8" s="207">
        <v>5</v>
      </c>
      <c r="C8" s="208" t="s">
        <v>326</v>
      </c>
      <c r="D8" s="10" t="s">
        <v>308</v>
      </c>
      <c r="E8" s="81" t="s">
        <v>214</v>
      </c>
      <c r="F8" s="216"/>
      <c r="G8" s="216"/>
      <c r="H8" s="83"/>
      <c r="I8" s="83"/>
      <c r="J8" s="83"/>
      <c r="K8" s="216"/>
      <c r="L8" s="221">
        <v>7.45</v>
      </c>
      <c r="N8" s="83">
        <f t="shared" si="0"/>
        <v>7.45</v>
      </c>
      <c r="O8" s="85">
        <f>IF(D8="X",0,IF(E8="X",0,VLOOKUP(E8,'5'!$K$3:$L$16,2,FALSE)))</f>
        <v>0</v>
      </c>
      <c r="P8" s="83">
        <f t="shared" si="1"/>
        <v>0</v>
      </c>
      <c r="R8" s="83"/>
      <c r="S8" s="83"/>
      <c r="T8" s="83">
        <v>3.1</v>
      </c>
      <c r="U8" s="83">
        <v>1</v>
      </c>
    </row>
    <row r="9" spans="1:24">
      <c r="A9" s="9"/>
      <c r="B9" s="207">
        <v>6</v>
      </c>
      <c r="C9" s="208" t="s">
        <v>266</v>
      </c>
      <c r="D9" s="10" t="s">
        <v>308</v>
      </c>
      <c r="E9" s="81" t="s">
        <v>212</v>
      </c>
      <c r="F9" s="216"/>
      <c r="G9" s="221">
        <v>55.3</v>
      </c>
      <c r="H9" s="83"/>
      <c r="I9" s="83"/>
      <c r="J9" s="83"/>
      <c r="K9" s="216"/>
      <c r="L9" s="216"/>
      <c r="N9" s="83">
        <f t="shared" si="0"/>
        <v>55.3</v>
      </c>
      <c r="O9" s="85">
        <f>IF(D9="X",0,IF(E9="X",0,VLOOKUP(E9,'5'!$K$3:$L$16,2,FALSE)))</f>
        <v>0</v>
      </c>
      <c r="P9" s="83">
        <f t="shared" si="1"/>
        <v>0</v>
      </c>
      <c r="R9" s="83">
        <v>21</v>
      </c>
      <c r="S9" s="83"/>
      <c r="T9" s="83">
        <v>5.5</v>
      </c>
      <c r="U9" s="83"/>
    </row>
    <row r="10" spans="1:24">
      <c r="A10" s="9"/>
      <c r="B10" s="207">
        <v>7</v>
      </c>
      <c r="C10" s="208" t="s">
        <v>263</v>
      </c>
      <c r="D10" s="10"/>
      <c r="E10" s="81" t="s">
        <v>198</v>
      </c>
      <c r="F10" s="221">
        <v>5.85</v>
      </c>
      <c r="G10" s="216"/>
      <c r="H10" s="83"/>
      <c r="I10" s="83"/>
      <c r="J10" s="83"/>
      <c r="K10" s="216"/>
      <c r="L10" s="216"/>
      <c r="N10" s="83">
        <f t="shared" si="0"/>
        <v>5.85</v>
      </c>
      <c r="O10" s="85">
        <f>IF(D10="X",0,IF(E10="X",0,VLOOKUP(E10,'5'!$K$3:$L$16,2,FALSE)))</f>
        <v>210</v>
      </c>
      <c r="P10" s="83">
        <f t="shared" si="1"/>
        <v>1228.5</v>
      </c>
      <c r="R10" s="83">
        <v>3.56</v>
      </c>
      <c r="S10" s="83"/>
      <c r="T10" s="83">
        <v>11</v>
      </c>
      <c r="U10" s="83"/>
    </row>
    <row r="11" spans="1:24">
      <c r="A11" s="9"/>
      <c r="B11" s="210">
        <v>8</v>
      </c>
      <c r="C11" s="208" t="s">
        <v>326</v>
      </c>
      <c r="D11" s="10" t="s">
        <v>308</v>
      </c>
      <c r="E11" s="81" t="s">
        <v>214</v>
      </c>
      <c r="F11" s="214"/>
      <c r="G11" s="214"/>
      <c r="H11" s="83"/>
      <c r="I11" s="83"/>
      <c r="J11" s="83"/>
      <c r="K11" s="214"/>
      <c r="L11" s="223">
        <v>7.2</v>
      </c>
      <c r="N11" s="83">
        <f t="shared" si="0"/>
        <v>7.2</v>
      </c>
      <c r="O11" s="85">
        <f>IF(D11="X",0,IF(E11="X",0,VLOOKUP(E11,'5'!$K$3:$L$16,2,FALSE)))</f>
        <v>0</v>
      </c>
      <c r="P11" s="83">
        <f t="shared" si="1"/>
        <v>0</v>
      </c>
      <c r="R11" s="83"/>
      <c r="S11" s="83"/>
      <c r="T11" s="83">
        <v>11</v>
      </c>
      <c r="U11" s="83">
        <v>100</v>
      </c>
    </row>
    <row r="12" spans="1:24">
      <c r="A12" s="9"/>
      <c r="B12" s="210">
        <v>9</v>
      </c>
      <c r="C12" s="208" t="s">
        <v>266</v>
      </c>
      <c r="D12" s="10"/>
      <c r="E12" s="81" t="s">
        <v>189</v>
      </c>
      <c r="F12" s="214"/>
      <c r="G12" s="223">
        <v>55.3</v>
      </c>
      <c r="H12" s="83"/>
      <c r="I12" s="83"/>
      <c r="J12" s="83"/>
      <c r="K12" s="214"/>
      <c r="L12" s="214"/>
      <c r="N12" s="83">
        <f t="shared" si="0"/>
        <v>55.3</v>
      </c>
      <c r="O12" s="85">
        <f>IF(D12="X",0,IF(E12="X",0,VLOOKUP(E12,'5'!$K$3:$L$16,2,FALSE)))</f>
        <v>210</v>
      </c>
      <c r="P12" s="83">
        <f t="shared" si="1"/>
        <v>11613</v>
      </c>
      <c r="R12" s="83">
        <v>21</v>
      </c>
      <c r="S12" s="83"/>
      <c r="T12" s="83">
        <v>5.5</v>
      </c>
      <c r="U12" s="83"/>
    </row>
    <row r="13" spans="1:24">
      <c r="A13" s="9"/>
      <c r="B13" s="207">
        <v>10</v>
      </c>
      <c r="C13" s="209" t="s">
        <v>288</v>
      </c>
      <c r="D13" s="10"/>
      <c r="E13" s="81" t="s">
        <v>189</v>
      </c>
      <c r="F13" s="214"/>
      <c r="G13" s="223">
        <v>50.55</v>
      </c>
      <c r="H13" s="83"/>
      <c r="I13" s="83"/>
      <c r="J13" s="83"/>
      <c r="K13" s="214"/>
      <c r="L13" s="214"/>
      <c r="N13" s="83">
        <f t="shared" si="0"/>
        <v>50.55</v>
      </c>
      <c r="O13" s="85">
        <f>IF(D13="X",0,IF(E13="X",0,VLOOKUP(E13,'5'!$K$3:$L$16,2,FALSE)))</f>
        <v>210</v>
      </c>
      <c r="P13" s="83">
        <f t="shared" si="1"/>
        <v>10615.5</v>
      </c>
      <c r="R13" s="83">
        <v>10.6</v>
      </c>
      <c r="S13" s="83"/>
      <c r="T13" s="83">
        <v>16</v>
      </c>
      <c r="U13" s="83"/>
    </row>
    <row r="14" spans="1:24">
      <c r="A14" s="9"/>
      <c r="B14" s="210">
        <v>11</v>
      </c>
      <c r="C14" s="208" t="s">
        <v>292</v>
      </c>
      <c r="D14" s="10"/>
      <c r="E14" s="81" t="s">
        <v>191</v>
      </c>
      <c r="F14" s="216"/>
      <c r="G14" s="221">
        <v>8.3000000000000007</v>
      </c>
      <c r="H14" s="83"/>
      <c r="I14" s="83"/>
      <c r="J14" s="83"/>
      <c r="K14" s="214"/>
      <c r="L14" s="214"/>
      <c r="N14" s="83">
        <f t="shared" si="0"/>
        <v>8.3000000000000007</v>
      </c>
      <c r="O14" s="85">
        <f>IF(D14="X",0,IF(E14="X",0,VLOOKUP(E14,'5'!$K$3:$L$16,2,FALSE)))</f>
        <v>210</v>
      </c>
      <c r="P14" s="83">
        <f t="shared" si="1"/>
        <v>1743.0000000000002</v>
      </c>
      <c r="R14" s="83">
        <v>2.95</v>
      </c>
      <c r="S14" s="83"/>
      <c r="T14" s="83"/>
      <c r="U14" s="83"/>
    </row>
    <row r="15" spans="1:24">
      <c r="A15" s="9"/>
      <c r="B15" s="211">
        <v>12</v>
      </c>
      <c r="C15" s="209" t="s">
        <v>264</v>
      </c>
      <c r="D15" s="10"/>
      <c r="E15" s="81" t="s">
        <v>198</v>
      </c>
      <c r="F15" s="214"/>
      <c r="G15" s="223">
        <v>12</v>
      </c>
      <c r="H15" s="83"/>
      <c r="I15" s="83"/>
      <c r="J15" s="83"/>
      <c r="K15" s="214"/>
      <c r="L15" s="214"/>
      <c r="N15" s="83">
        <f t="shared" si="0"/>
        <v>12</v>
      </c>
      <c r="O15" s="85">
        <f>IF(D15="X",0,IF(E15="X",0,VLOOKUP(E15,'5'!$K$3:$L$16,2,FALSE)))</f>
        <v>210</v>
      </c>
      <c r="P15" s="83">
        <f t="shared" si="1"/>
        <v>2520</v>
      </c>
      <c r="R15" s="83"/>
      <c r="S15" s="83"/>
      <c r="T15" s="83"/>
      <c r="U15" s="83"/>
    </row>
    <row r="16" spans="1:24">
      <c r="A16" s="9"/>
      <c r="B16" s="211">
        <v>13</v>
      </c>
      <c r="C16" s="209" t="s">
        <v>292</v>
      </c>
      <c r="D16" s="10"/>
      <c r="E16" s="81" t="s">
        <v>191</v>
      </c>
      <c r="F16" s="214"/>
      <c r="G16" s="223">
        <v>11.3</v>
      </c>
      <c r="H16" s="83"/>
      <c r="I16" s="83"/>
      <c r="J16" s="83"/>
      <c r="K16" s="214"/>
      <c r="L16" s="214"/>
      <c r="N16" s="83">
        <f t="shared" si="0"/>
        <v>11.3</v>
      </c>
      <c r="O16" s="85">
        <f>IF(D16="X",0,IF(E16="X",0,VLOOKUP(E16,'5'!$K$3:$L$16,2,FALSE)))</f>
        <v>210</v>
      </c>
      <c r="P16" s="83">
        <f t="shared" si="1"/>
        <v>2373</v>
      </c>
      <c r="R16" s="83">
        <v>3.4</v>
      </c>
      <c r="S16" s="83"/>
      <c r="T16" s="83">
        <v>2.75</v>
      </c>
      <c r="U16" s="83"/>
    </row>
    <row r="17" spans="1:21">
      <c r="A17" s="9"/>
      <c r="B17" s="207">
        <v>14</v>
      </c>
      <c r="C17" s="208" t="s">
        <v>263</v>
      </c>
      <c r="D17" s="10"/>
      <c r="E17" s="81" t="s">
        <v>198</v>
      </c>
      <c r="F17" s="221">
        <v>3.35</v>
      </c>
      <c r="G17" s="216"/>
      <c r="H17" s="83"/>
      <c r="I17" s="83"/>
      <c r="J17" s="83"/>
      <c r="K17" s="216"/>
      <c r="L17" s="216"/>
      <c r="N17" s="83">
        <f t="shared" si="0"/>
        <v>3.35</v>
      </c>
      <c r="O17" s="85">
        <f>IF(D17="X",0,IF(E17="X",0,VLOOKUP(E17,'5'!$K$3:$L$16,2,FALSE)))</f>
        <v>210</v>
      </c>
      <c r="P17" s="83">
        <f t="shared" si="1"/>
        <v>703.5</v>
      </c>
      <c r="R17" s="83">
        <v>4.05</v>
      </c>
      <c r="S17" s="83"/>
      <c r="T17" s="83">
        <v>4.05</v>
      </c>
      <c r="U17" s="83"/>
    </row>
    <row r="18" spans="1:21">
      <c r="A18" s="9"/>
      <c r="B18" s="207">
        <v>15</v>
      </c>
      <c r="C18" s="212" t="s">
        <v>271</v>
      </c>
      <c r="D18" s="10"/>
      <c r="E18" s="81" t="s">
        <v>201</v>
      </c>
      <c r="F18" s="216"/>
      <c r="G18" s="216"/>
      <c r="H18" s="83"/>
      <c r="I18" s="83"/>
      <c r="J18" s="83"/>
      <c r="K18" s="216"/>
      <c r="L18" s="221">
        <v>6</v>
      </c>
      <c r="N18" s="83">
        <f t="shared" si="0"/>
        <v>6</v>
      </c>
      <c r="O18" s="85">
        <f>IF(D18="X",0,IF(E18="X",0,VLOOKUP(E18,'5'!$K$3:$L$16,2,FALSE)))</f>
        <v>210</v>
      </c>
      <c r="P18" s="83">
        <f t="shared" si="1"/>
        <v>1260</v>
      </c>
      <c r="R18" s="83"/>
      <c r="S18" s="83"/>
      <c r="T18" s="83"/>
      <c r="U18" s="83">
        <v>1</v>
      </c>
    </row>
    <row r="19" spans="1:21">
      <c r="A19" s="9"/>
      <c r="B19" s="207">
        <v>16</v>
      </c>
      <c r="C19" s="212" t="s">
        <v>269</v>
      </c>
      <c r="D19" s="10"/>
      <c r="E19" s="81" t="s">
        <v>200</v>
      </c>
      <c r="F19" s="216"/>
      <c r="G19" s="221">
        <v>2.4500000000000002</v>
      </c>
      <c r="H19" s="83"/>
      <c r="I19" s="83"/>
      <c r="J19" s="83"/>
      <c r="K19" s="216"/>
      <c r="L19" s="216"/>
      <c r="N19" s="83">
        <f t="shared" si="0"/>
        <v>2.4500000000000002</v>
      </c>
      <c r="O19" s="85">
        <f>IF(D19="X",0,IF(E19="X",0,VLOOKUP(E19,'5'!$K$3:$L$16,2,FALSE)))</f>
        <v>12</v>
      </c>
      <c r="P19" s="83">
        <f t="shared" si="1"/>
        <v>29.400000000000002</v>
      </c>
      <c r="R19" s="83"/>
      <c r="S19" s="83"/>
      <c r="T19" s="83"/>
      <c r="U19" s="83"/>
    </row>
    <row r="20" spans="1:21">
      <c r="A20" s="9"/>
      <c r="B20" s="207">
        <v>17</v>
      </c>
      <c r="C20" s="212" t="s">
        <v>264</v>
      </c>
      <c r="D20" s="10"/>
      <c r="E20" s="81" t="s">
        <v>198</v>
      </c>
      <c r="F20" s="216"/>
      <c r="G20" s="221">
        <v>31.45</v>
      </c>
      <c r="H20" s="83"/>
      <c r="I20" s="83"/>
      <c r="J20" s="83"/>
      <c r="K20" s="216"/>
      <c r="L20" s="216"/>
      <c r="N20" s="83">
        <f t="shared" si="0"/>
        <v>31.45</v>
      </c>
      <c r="O20" s="85">
        <f>IF(D20="X",0,IF(E20="X",0,VLOOKUP(E20,'5'!$K$3:$L$16,2,FALSE)))</f>
        <v>210</v>
      </c>
      <c r="P20" s="83">
        <f t="shared" si="1"/>
        <v>6604.5</v>
      </c>
      <c r="R20" s="83">
        <v>6</v>
      </c>
      <c r="S20" s="83"/>
      <c r="T20" s="83">
        <v>6.3</v>
      </c>
      <c r="U20" s="83"/>
    </row>
    <row r="21" spans="1:21">
      <c r="A21" s="9"/>
      <c r="B21" s="207">
        <v>18</v>
      </c>
      <c r="C21" s="212" t="s">
        <v>327</v>
      </c>
      <c r="D21" s="10"/>
      <c r="E21" s="81" t="s">
        <v>205</v>
      </c>
      <c r="F21" s="216"/>
      <c r="G21" s="216"/>
      <c r="H21" s="83"/>
      <c r="I21" s="83"/>
      <c r="J21" s="83"/>
      <c r="K21" s="216"/>
      <c r="L21" s="221">
        <v>15.5</v>
      </c>
      <c r="N21" s="83">
        <f t="shared" si="0"/>
        <v>15.5</v>
      </c>
      <c r="O21" s="85">
        <f>IF(D21="X",0,IF(E21="X",0,VLOOKUP(E21,'5'!$K$3:$L$16,2,FALSE)))</f>
        <v>210</v>
      </c>
      <c r="P21" s="83">
        <f t="shared" si="1"/>
        <v>3255</v>
      </c>
      <c r="R21" s="83"/>
      <c r="S21" s="83"/>
      <c r="T21" s="83"/>
      <c r="U21" s="83">
        <v>1.5</v>
      </c>
    </row>
    <row r="22" spans="1:21">
      <c r="A22" s="9"/>
      <c r="B22" s="207" t="s">
        <v>310</v>
      </c>
      <c r="C22" s="212" t="s">
        <v>328</v>
      </c>
      <c r="D22" s="10"/>
      <c r="E22" s="81" t="s">
        <v>201</v>
      </c>
      <c r="F22" s="216"/>
      <c r="G22" s="216"/>
      <c r="H22" s="83"/>
      <c r="I22" s="83"/>
      <c r="J22" s="83"/>
      <c r="K22" s="216"/>
      <c r="L22" s="221">
        <v>12.5</v>
      </c>
      <c r="N22" s="83">
        <f t="shared" si="0"/>
        <v>12.5</v>
      </c>
      <c r="O22" s="85">
        <f>IF(D22="X",0,IF(E22="X",0,VLOOKUP(E22,'5'!$K$3:$L$16,2,FALSE)))</f>
        <v>210</v>
      </c>
      <c r="P22" s="83">
        <f t="shared" si="1"/>
        <v>2625</v>
      </c>
      <c r="R22" s="83"/>
      <c r="S22" s="83"/>
      <c r="T22" s="83"/>
      <c r="U22" s="83"/>
    </row>
    <row r="23" spans="1:21">
      <c r="A23" s="9"/>
      <c r="B23" s="207" t="s">
        <v>329</v>
      </c>
      <c r="C23" s="212" t="s">
        <v>317</v>
      </c>
      <c r="D23" s="10"/>
      <c r="E23" s="81" t="s">
        <v>201</v>
      </c>
      <c r="F23" s="216"/>
      <c r="G23" s="216"/>
      <c r="H23" s="83"/>
      <c r="I23" s="83"/>
      <c r="J23" s="83"/>
      <c r="K23" s="216"/>
      <c r="L23" s="221">
        <v>1.3</v>
      </c>
      <c r="N23" s="83">
        <f t="shared" si="0"/>
        <v>1.3</v>
      </c>
      <c r="O23" s="85">
        <f>IF(D23="X",0,IF(E23="X",0,VLOOKUP(E23,'5'!$K$3:$L$16,2,FALSE)))</f>
        <v>210</v>
      </c>
      <c r="P23" s="83">
        <f t="shared" si="1"/>
        <v>273</v>
      </c>
      <c r="R23" s="83"/>
      <c r="S23" s="83"/>
      <c r="T23" s="83"/>
      <c r="U23" s="83"/>
    </row>
    <row r="24" spans="1:21">
      <c r="A24" s="9"/>
      <c r="B24" s="207">
        <v>19</v>
      </c>
      <c r="C24" s="212" t="s">
        <v>330</v>
      </c>
      <c r="D24" s="10"/>
      <c r="E24" s="81" t="s">
        <v>205</v>
      </c>
      <c r="F24" s="216"/>
      <c r="G24" s="216"/>
      <c r="H24" s="83"/>
      <c r="I24" s="83"/>
      <c r="J24" s="83"/>
      <c r="K24" s="221">
        <v>249</v>
      </c>
      <c r="L24" s="216"/>
      <c r="N24" s="83">
        <f t="shared" si="0"/>
        <v>249</v>
      </c>
      <c r="O24" s="85">
        <f>IF(D24="X",0,IF(E24="X",0,VLOOKUP(E24,'5'!$K$3:$L$16,2,FALSE)))</f>
        <v>210</v>
      </c>
      <c r="P24" s="83">
        <f t="shared" si="1"/>
        <v>52290</v>
      </c>
      <c r="R24" s="83">
        <v>44</v>
      </c>
      <c r="S24" s="83"/>
      <c r="T24" s="83"/>
      <c r="U24" s="83"/>
    </row>
    <row r="25" spans="1:21">
      <c r="A25" s="9"/>
      <c r="B25" s="210" t="s">
        <v>331</v>
      </c>
      <c r="C25" s="212" t="s">
        <v>304</v>
      </c>
      <c r="D25" s="10"/>
      <c r="E25" s="81" t="s">
        <v>200</v>
      </c>
      <c r="F25" s="214"/>
      <c r="G25" s="214"/>
      <c r="H25" s="83"/>
      <c r="I25" s="83"/>
      <c r="J25" s="83"/>
      <c r="K25" s="214">
        <v>32</v>
      </c>
      <c r="L25" s="214"/>
      <c r="N25" s="83">
        <f t="shared" si="0"/>
        <v>32</v>
      </c>
      <c r="O25" s="85">
        <f>IF(D25="X",0,IF(E25="X",0,VLOOKUP(E25,'5'!$K$3:$L$16,2,FALSE)))</f>
        <v>12</v>
      </c>
      <c r="P25" s="83">
        <f t="shared" si="1"/>
        <v>384</v>
      </c>
      <c r="R25" s="83"/>
      <c r="S25" s="83"/>
      <c r="T25" s="83"/>
      <c r="U25" s="83"/>
    </row>
    <row r="26" spans="1:21">
      <c r="A26" s="9"/>
      <c r="B26" s="211">
        <v>20</v>
      </c>
      <c r="C26" s="209" t="s">
        <v>327</v>
      </c>
      <c r="D26" s="10"/>
      <c r="E26" s="81" t="s">
        <v>205</v>
      </c>
      <c r="F26" s="214"/>
      <c r="G26" s="214"/>
      <c r="H26" s="83"/>
      <c r="I26" s="83"/>
      <c r="J26" s="83"/>
      <c r="K26" s="214"/>
      <c r="L26" s="223">
        <v>15.5</v>
      </c>
      <c r="N26" s="83">
        <f t="shared" si="0"/>
        <v>15.5</v>
      </c>
      <c r="O26" s="85">
        <f>IF(D26="X",0,IF(E26="X",0,VLOOKUP(E26,'5'!$K$3:$L$16,2,FALSE)))</f>
        <v>210</v>
      </c>
      <c r="P26" s="83">
        <f t="shared" si="1"/>
        <v>3255</v>
      </c>
      <c r="R26" s="83"/>
      <c r="S26" s="83"/>
      <c r="T26" s="83"/>
      <c r="U26" s="83">
        <v>1.5</v>
      </c>
    </row>
    <row r="27" spans="1:21">
      <c r="A27" s="9"/>
      <c r="B27" s="211" t="s">
        <v>332</v>
      </c>
      <c r="C27" s="118" t="s">
        <v>328</v>
      </c>
      <c r="D27" s="10"/>
      <c r="E27" s="81" t="s">
        <v>201</v>
      </c>
      <c r="F27" s="214"/>
      <c r="G27" s="214"/>
      <c r="H27" s="83"/>
      <c r="I27" s="83"/>
      <c r="J27" s="83"/>
      <c r="K27" s="214"/>
      <c r="L27" s="223">
        <v>12.5</v>
      </c>
      <c r="N27" s="83">
        <f t="shared" si="0"/>
        <v>12.5</v>
      </c>
      <c r="O27" s="85">
        <f>IF(D27="X",0,IF(E27="X",0,VLOOKUP(E27,'5'!$K$3:$L$16,2,FALSE)))</f>
        <v>210</v>
      </c>
      <c r="P27" s="83">
        <f t="shared" si="1"/>
        <v>2625</v>
      </c>
      <c r="R27" s="83"/>
      <c r="S27" s="83"/>
      <c r="T27" s="83"/>
      <c r="U27" s="83"/>
    </row>
    <row r="28" spans="1:21">
      <c r="A28" s="9"/>
      <c r="B28" s="210" t="s">
        <v>333</v>
      </c>
      <c r="C28" s="212" t="s">
        <v>324</v>
      </c>
      <c r="D28" s="10"/>
      <c r="E28" s="81" t="s">
        <v>201</v>
      </c>
      <c r="F28" s="214"/>
      <c r="G28" s="214"/>
      <c r="H28" s="83"/>
      <c r="I28" s="83"/>
      <c r="J28" s="83"/>
      <c r="K28" s="214"/>
      <c r="L28" s="223">
        <v>1.3</v>
      </c>
      <c r="N28" s="83">
        <f t="shared" si="0"/>
        <v>1.3</v>
      </c>
      <c r="O28" s="85">
        <f>IF(D28="X",0,IF(E28="X",0,VLOOKUP(E28,'5'!$K$3:$L$16,2,FALSE)))</f>
        <v>210</v>
      </c>
      <c r="P28" s="83">
        <f t="shared" si="1"/>
        <v>273</v>
      </c>
      <c r="R28" s="83"/>
      <c r="S28" s="83"/>
      <c r="T28" s="83"/>
      <c r="U28" s="83"/>
    </row>
    <row r="29" spans="1:21">
      <c r="A29" s="9"/>
      <c r="B29" s="207">
        <v>21</v>
      </c>
      <c r="C29" s="209" t="s">
        <v>263</v>
      </c>
      <c r="D29" s="10"/>
      <c r="E29" s="81" t="s">
        <v>198</v>
      </c>
      <c r="F29" s="223">
        <v>5.45</v>
      </c>
      <c r="G29" s="214"/>
      <c r="H29" s="83"/>
      <c r="I29" s="83"/>
      <c r="J29" s="83"/>
      <c r="K29" s="214"/>
      <c r="L29" s="214"/>
      <c r="N29" s="83">
        <f t="shared" si="0"/>
        <v>5.45</v>
      </c>
      <c r="O29" s="85">
        <f>IF(D29="X",0,IF(E29="X",0,VLOOKUP(E29,'5'!$K$3:$L$16,2,FALSE)))</f>
        <v>210</v>
      </c>
      <c r="P29" s="83">
        <f t="shared" si="1"/>
        <v>1144.5</v>
      </c>
      <c r="R29" s="83">
        <v>5</v>
      </c>
      <c r="S29" s="83"/>
      <c r="T29" s="83">
        <v>5</v>
      </c>
      <c r="U29" s="83"/>
    </row>
    <row r="30" spans="1:21">
      <c r="A30" s="9"/>
      <c r="B30" s="207">
        <v>22</v>
      </c>
      <c r="C30" s="209" t="s">
        <v>334</v>
      </c>
      <c r="D30" s="10"/>
      <c r="E30" s="81" t="s">
        <v>200</v>
      </c>
      <c r="F30" s="214"/>
      <c r="G30" s="223">
        <v>12.35</v>
      </c>
      <c r="H30" s="83"/>
      <c r="I30" s="83"/>
      <c r="J30" s="83"/>
      <c r="K30" s="214"/>
      <c r="L30" s="214"/>
      <c r="N30" s="83">
        <f t="shared" si="0"/>
        <v>12.35</v>
      </c>
      <c r="O30" s="85">
        <f>IF(D30="X",0,IF(E30="X",0,VLOOKUP(E30,'5'!$K$3:$L$16,2,FALSE)))</f>
        <v>12</v>
      </c>
      <c r="P30" s="83">
        <f t="shared" si="1"/>
        <v>148.19999999999999</v>
      </c>
      <c r="R30" s="83"/>
      <c r="S30" s="83"/>
      <c r="T30" s="83"/>
      <c r="U30" s="83"/>
    </row>
    <row r="31" spans="1:21">
      <c r="A31" s="9"/>
      <c r="B31" s="207">
        <v>23</v>
      </c>
      <c r="C31" s="209" t="s">
        <v>335</v>
      </c>
      <c r="D31" s="10"/>
      <c r="E31" s="81" t="s">
        <v>197</v>
      </c>
      <c r="F31" s="214"/>
      <c r="G31" s="223">
        <v>5.3</v>
      </c>
      <c r="H31" s="83"/>
      <c r="I31" s="83"/>
      <c r="J31" s="83"/>
      <c r="K31" s="214"/>
      <c r="L31" s="214"/>
      <c r="N31" s="83">
        <f t="shared" si="0"/>
        <v>5.3</v>
      </c>
      <c r="O31" s="85">
        <f>IF(D31="X",0,IF(E31="X",0,VLOOKUP(E31,'5'!$K$3:$L$16,2,FALSE)))</f>
        <v>210</v>
      </c>
      <c r="P31" s="83">
        <f t="shared" si="1"/>
        <v>1113</v>
      </c>
      <c r="R31" s="83"/>
      <c r="S31" s="83"/>
      <c r="T31" s="83">
        <v>3.25</v>
      </c>
      <c r="U31" s="83"/>
    </row>
    <row r="32" spans="1:21">
      <c r="A32" s="9"/>
      <c r="B32" s="207">
        <v>24</v>
      </c>
      <c r="C32" s="209" t="s">
        <v>312</v>
      </c>
      <c r="D32" s="10"/>
      <c r="E32" s="81" t="s">
        <v>194</v>
      </c>
      <c r="F32" s="214"/>
      <c r="G32" s="223">
        <v>10.95</v>
      </c>
      <c r="H32" s="83"/>
      <c r="I32" s="83"/>
      <c r="J32" s="83"/>
      <c r="K32" s="214"/>
      <c r="L32" s="214"/>
      <c r="N32" s="83">
        <f t="shared" si="0"/>
        <v>10.95</v>
      </c>
      <c r="O32" s="85">
        <f>IF(D32="X",0,IF(E32="X",0,VLOOKUP(E32,'5'!$K$3:$L$16,2,FALSE)))</f>
        <v>210</v>
      </c>
      <c r="P32" s="83">
        <f t="shared" si="1"/>
        <v>2299.5</v>
      </c>
      <c r="R32" s="83">
        <v>8</v>
      </c>
      <c r="S32" s="83"/>
      <c r="T32" s="83"/>
      <c r="U32" s="83"/>
    </row>
    <row r="33" spans="1:21">
      <c r="A33" s="9"/>
      <c r="B33" s="207">
        <v>25</v>
      </c>
      <c r="C33" s="209" t="s">
        <v>292</v>
      </c>
      <c r="D33" s="10"/>
      <c r="E33" s="81" t="s">
        <v>191</v>
      </c>
      <c r="F33" s="223">
        <v>12</v>
      </c>
      <c r="G33" s="215"/>
      <c r="H33" s="83"/>
      <c r="I33" s="83"/>
      <c r="J33" s="83"/>
      <c r="K33" s="214"/>
      <c r="L33" s="214"/>
      <c r="N33" s="83">
        <f t="shared" si="0"/>
        <v>12</v>
      </c>
      <c r="O33" s="85">
        <f>IF(D33="X",0,IF(E33="X",0,VLOOKUP(E33,'5'!$K$3:$L$16,2,FALSE)))</f>
        <v>210</v>
      </c>
      <c r="P33" s="83">
        <f t="shared" si="1"/>
        <v>2520</v>
      </c>
      <c r="R33" s="83">
        <v>5</v>
      </c>
      <c r="S33" s="83"/>
      <c r="T33" s="83">
        <v>3.25</v>
      </c>
      <c r="U33" s="83"/>
    </row>
    <row r="34" spans="1:21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21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21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21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21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21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21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21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21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21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21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21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21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21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21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32.1</v>
      </c>
      <c r="G495" s="68">
        <f t="shared" si="2"/>
        <v>386.55000000000007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281</v>
      </c>
      <c r="L495" s="68">
        <f t="shared" si="2"/>
        <v>79.249999999999986</v>
      </c>
      <c r="M495" s="68">
        <f t="shared" si="2"/>
        <v>0</v>
      </c>
      <c r="Q495" s="56" t="s">
        <v>278</v>
      </c>
      <c r="R495" s="68">
        <f t="shared" ref="R495:W495" si="3">SUM(R4:R494)</f>
        <v>139.56</v>
      </c>
      <c r="S495" s="68">
        <f t="shared" si="3"/>
        <v>0</v>
      </c>
      <c r="T495" s="68">
        <f t="shared" si="3"/>
        <v>86.699999999999989</v>
      </c>
      <c r="U495" s="68">
        <f t="shared" si="3"/>
        <v>105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IF('5'!K3="", "Vrije categorie",'5'!K3)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105.85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105.85</v>
      </c>
      <c r="O499" s="58"/>
      <c r="P499" s="69" cm="1">
        <f t="array" ref="P499">SUMPRODUCT(--($E$4:$E$494=C499),--($D$4:$D$494=""),$P$4:$P$494)</f>
        <v>22228.5</v>
      </c>
    </row>
    <row r="500" spans="3:26">
      <c r="C500" s="58" t="str">
        <f>IF('5'!K4="", "Vrije categorie",'5'!K4)</f>
        <v>B</v>
      </c>
      <c r="F500" s="69" cm="1">
        <f t="array" ref="F500">SUMPRODUCT(--($E$4:$E$494=C500),--($D$4:$D$494=""),$F$4:$F$494)</f>
        <v>12</v>
      </c>
      <c r="G500" s="69" cm="1">
        <f t="array" ref="G500">SUMPRODUCT(--($E$4:$E$494=C500),--($D$4:$D$494=""),$G$4:$G$494)</f>
        <v>19.600000000000001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31.6</v>
      </c>
      <c r="O500" s="58"/>
      <c r="P500" s="69" cm="1">
        <f t="array" ref="P500">SUMPRODUCT(--($E$4:$E$494=C500),--($D$4:$D$494=""),$P$4:$P$494)</f>
        <v>6636</v>
      </c>
    </row>
    <row r="501" spans="3:26">
      <c r="C501" s="58" t="str">
        <f>IF('5'!K5="", "Vrije categorie",'5'!K5)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10.95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10.95</v>
      </c>
      <c r="O501" s="58"/>
      <c r="P501" s="69" cm="1">
        <f t="array" ref="P501">SUMPRODUCT(--($E$4:$E$494=C501),--($D$4:$D$494=""),$P$4:$P$494)</f>
        <v>2299.5</v>
      </c>
    </row>
    <row r="502" spans="3:26">
      <c r="C502" s="58" t="str">
        <f>IF('5'!K6="", "Vrije categorie",'5'!K6)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5.3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5.3</v>
      </c>
      <c r="O502" s="58"/>
      <c r="P502" s="69" cm="1">
        <f t="array" ref="P502">SUMPRODUCT(--($E$4:$E$494=C502),--($D$4:$D$494=""),$P$4:$P$494)</f>
        <v>1113</v>
      </c>
    </row>
    <row r="503" spans="3:26">
      <c r="C503" s="58" t="str">
        <f>IF('5'!K7="", "Vrije categorie",'5'!K7)</f>
        <v>E</v>
      </c>
      <c r="F503" s="69" cm="1">
        <f t="array" ref="F503">SUMPRODUCT(--($E$4:$E$494=C503),--($D$4:$D$494=""),$F$4:$F$494)</f>
        <v>14.649999999999999</v>
      </c>
      <c r="G503" s="69" cm="1">
        <f t="array" ref="G503">SUMPRODUCT(--($E$4:$E$494=C503),--($D$4:$D$494=""),$G$4:$G$494)</f>
        <v>68.75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83.4</v>
      </c>
      <c r="O503" s="58"/>
      <c r="P503" s="69" cm="1">
        <f t="array" ref="P503">SUMPRODUCT(--($E$4:$E$494=C503),--($D$4:$D$494=""),$P$4:$P$494)</f>
        <v>17514</v>
      </c>
    </row>
    <row r="504" spans="3:26">
      <c r="C504" s="58" t="str">
        <f>IF('5'!K8="", "Vrije categorie",'5'!K8)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14.8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32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46.8</v>
      </c>
      <c r="O504" s="58"/>
      <c r="P504" s="69" cm="1">
        <f t="array" ref="P504">SUMPRODUCT(--($E$4:$E$494=C504),--($D$4:$D$494=""),$P$4:$P$494)</f>
        <v>561.59999999999991</v>
      </c>
    </row>
    <row r="505" spans="3:26">
      <c r="C505" s="58" t="str">
        <f>IF('5'!K9="", "Vrije categorie",'5'!K9)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33.599999999999994</v>
      </c>
      <c r="M505" s="69" cm="1">
        <f t="array" ref="M505">SUMPRODUCT(--($E$4:$E$494=C505),--($D$4:$D$494=""),$M$4:$M$494)</f>
        <v>0</v>
      </c>
      <c r="N505" s="69">
        <f t="shared" si="4"/>
        <v>33.599999999999994</v>
      </c>
      <c r="O505" s="58"/>
      <c r="P505" s="69" cm="1">
        <f t="array" ref="P505">SUMPRODUCT(--($E$4:$E$494=C505),--($D$4:$D$494=""),$P$4:$P$494)</f>
        <v>7056</v>
      </c>
    </row>
    <row r="506" spans="3:26">
      <c r="C506" s="58" t="str">
        <f>IF('5'!K10="", "Vrije categorie",'5'!K10)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IF('5'!K11="", "Vrije categorie",'5'!K11)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249</v>
      </c>
      <c r="L507" s="69" cm="1">
        <f t="array" ref="L507">SUMPRODUCT(--($E$4:$E$494=C507),--($D$4:$D$494=""),$L$4:$L$494)</f>
        <v>31</v>
      </c>
      <c r="M507" s="69" cm="1">
        <f t="array" ref="M507">SUMPRODUCT(--($E$4:$E$494=C507),--($D$4:$D$494=""),$M$4:$M$494)</f>
        <v>0</v>
      </c>
      <c r="N507" s="69">
        <f t="shared" si="4"/>
        <v>280</v>
      </c>
      <c r="O507" s="58"/>
      <c r="P507" s="69" cm="1">
        <f t="array" ref="P507">SUMPRODUCT(--($E$4:$E$494=C507),--($D$4:$D$494=""),$P$4:$P$494)</f>
        <v>58800</v>
      </c>
    </row>
    <row r="508" spans="3:26">
      <c r="C508" s="58" t="str">
        <f>IF('5'!K12="", "Vrije categorie",'5'!K12)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IF('5'!K13="", "Vrije categorie",'5'!K13)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IF('5'!K14="", "Vrije categorie",'5'!K14)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IF('5'!K15="", "Vrije categorie",'5'!K15)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26.65</v>
      </c>
      <c r="G513" s="70">
        <f t="shared" ref="G513:M513" si="5">SUM(G499:G511)</f>
        <v>225.25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281</v>
      </c>
      <c r="L513" s="70">
        <f t="shared" si="5"/>
        <v>64.599999999999994</v>
      </c>
      <c r="M513" s="70">
        <f t="shared" si="5"/>
        <v>0</v>
      </c>
      <c r="N513" s="70">
        <f t="shared" si="4"/>
        <v>597.5</v>
      </c>
      <c r="O513" s="70"/>
      <c r="P513" s="70">
        <f>SUM(P499:P512)</f>
        <v>116208.6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5.45</v>
      </c>
      <c r="G531" s="76" cm="1">
        <f t="array" ref="G531">SUMPRODUCT(--($E$4:$E$494=C531),--($D$4:$D$494="X"),$G$4:$G$494)</f>
        <v>161.30000000000001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166.75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14.65</v>
      </c>
      <c r="M532" s="76" cm="1">
        <f t="array" ref="M532">SUMPRODUCT(--($E$4:$E$494=C532),--($D$4:$D$494="X"),$M$4:$M$494)</f>
        <v>0</v>
      </c>
      <c r="N532" s="76">
        <f>SUM(F532:M532)</f>
        <v>14.65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5.45</v>
      </c>
      <c r="G533" s="77">
        <f t="shared" si="8"/>
        <v>161.30000000000001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14.65</v>
      </c>
      <c r="M533" s="77">
        <f t="shared" si="8"/>
        <v>0</v>
      </c>
      <c r="N533" s="77">
        <f t="shared" si="8"/>
        <v>181.4</v>
      </c>
      <c r="X533"/>
      <c r="Y533"/>
      <c r="Z533"/>
    </row>
    <row r="534" spans="3:26" ht="15.75" thickTop="1"/>
  </sheetData>
  <sheetProtection algorithmName="SHA-512" hashValue="TOCb+bs2ba9bK7R6zexUaMvlI2UgBDbzeyiMRsnljo6ydpOVx3cqF+UMyMT5Ko//hBHGqj2fhfxCkQ1wCK+fMA==" saltValue="iZ+KIgFipv9nTftK/EBDw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topLeftCell="A11" workbookViewId="0">
      <selection activeCell="I52" sqref="I52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6,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'6a'!P499/M3</f>
        <v>#DIV/0!</v>
      </c>
    </row>
    <row r="4" spans="1:14">
      <c r="A4" s="19" t="s">
        <v>190</v>
      </c>
      <c r="B4" s="384" t="str">
        <f>VLOOKUP(H5,Kwaliteitsinspecties!A5:E54,3)</f>
        <v>IKC De Linde (OBS De Octopus)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'6a'!P500/M4</f>
        <v>#DIV/0!</v>
      </c>
    </row>
    <row r="5" spans="1:14">
      <c r="A5" s="20" t="s">
        <v>192</v>
      </c>
      <c r="B5" s="385" t="str">
        <f>VLOOKUP(H5,Kwaliteitsinspecties!A5:E54,4)</f>
        <v xml:space="preserve"> Hunse 2</v>
      </c>
      <c r="C5" s="385"/>
      <c r="D5" s="385"/>
      <c r="E5" s="385"/>
      <c r="F5" s="399" t="s">
        <v>193</v>
      </c>
      <c r="G5" s="399"/>
      <c r="H5" s="16">
        <f>Kwaliteitsinspecties!A10</f>
        <v>6</v>
      </c>
      <c r="K5" s="37" t="s">
        <v>194</v>
      </c>
      <c r="L5" s="49">
        <v>210</v>
      </c>
      <c r="M5" s="184"/>
      <c r="N5" s="87" t="e">
        <f>'6a'!P501/M5</f>
        <v>#DIV/0!</v>
      </c>
    </row>
    <row r="6" spans="1:14">
      <c r="A6" s="21" t="s">
        <v>195</v>
      </c>
      <c r="B6" s="386" t="str">
        <f>VLOOKUP(H5,Kwaliteitsinspecties!A5:E54,5)</f>
        <v>Eenrum</v>
      </c>
      <c r="C6" s="386"/>
      <c r="D6" s="386"/>
      <c r="E6" s="386"/>
      <c r="F6" s="400" t="s">
        <v>196</v>
      </c>
      <c r="G6" s="400"/>
      <c r="H6" s="17" t="str">
        <f>CONCATENATE(H5,"a")</f>
        <v>6a</v>
      </c>
      <c r="K6" s="37" t="s">
        <v>197</v>
      </c>
      <c r="L6" s="49">
        <v>210</v>
      </c>
      <c r="M6" s="184"/>
      <c r="N6" s="87" t="e">
        <f>'6a'!P502/M6</f>
        <v>#DIV/0!</v>
      </c>
    </row>
    <row r="7" spans="1:14">
      <c r="K7" s="37" t="s">
        <v>198</v>
      </c>
      <c r="L7" s="49">
        <v>210</v>
      </c>
      <c r="M7" s="184"/>
      <c r="N7" s="87" t="e">
        <f>'6a'!P503/M7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'6a'!P504/M8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'6a'!P505/M9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'6a'!P506/M10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'6a'!P507/M11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'6a'!P508/M12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'6a'!N513</f>
        <v>1099.0999999999999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'6a'!P509/M13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'6a'!P510/M14</f>
        <v>#DIV/0!</v>
      </c>
    </row>
    <row r="15" spans="1:14">
      <c r="K15" s="37" t="s">
        <v>212</v>
      </c>
      <c r="L15" s="49">
        <v>260</v>
      </c>
      <c r="M15" s="186"/>
      <c r="N15" s="87" t="e">
        <f>'6a'!P511/M15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'6a'!P512/M16</f>
        <v>#DIV/0!</v>
      </c>
    </row>
    <row r="17" spans="1:9">
      <c r="A17" s="396" t="s">
        <v>215</v>
      </c>
      <c r="B17" s="396"/>
      <c r="C17" s="396"/>
      <c r="D17" s="47">
        <f>'6a'!P513</f>
        <v>221366.39999999999</v>
      </c>
      <c r="E17" s="396" t="s">
        <v>216</v>
      </c>
      <c r="F17" s="396"/>
      <c r="G17" s="47">
        <f>D17/E8</f>
        <v>851.4092307692307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'6a'!G513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'6a'!F513-E27</f>
        <v>1077.1499999999999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'6a'!S495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'6a'!R495</f>
        <v>239.39999999999998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'6a'!T495</f>
        <v>50.249999999999993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'6a'!U495</f>
        <v>17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'6a'!V495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'6a'!W495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'6a'!N505</f>
        <v>21.950000000000003</v>
      </c>
      <c r="F41" s="192"/>
      <c r="G41" s="203">
        <f>E41*F41</f>
        <v>0</v>
      </c>
      <c r="H41" s="36">
        <v>1</v>
      </c>
      <c r="I41" s="203"/>
    </row>
    <row r="42" spans="1:9">
      <c r="A42" s="389" t="s">
        <v>293</v>
      </c>
      <c r="B42" s="390"/>
      <c r="C42" s="390"/>
      <c r="D42" s="12" t="s">
        <v>294</v>
      </c>
      <c r="E42" s="12">
        <v>1</v>
      </c>
      <c r="F42" s="193"/>
      <c r="G42" s="199"/>
      <c r="H42" s="38">
        <v>12</v>
      </c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vJGGZgbLzKObnS5IzOhyAHYfB81VNlBObgn6pRa8FzJVuwp/OBk0fPe6SKRtYvUKoCkbGHRc7zUSTsS0O0bADQ==" saltValue="mrr+SFjBomJzpirsqybBY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Z534"/>
  <sheetViews>
    <sheetView topLeftCell="A36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6" width="11.85546875" customWidth="1"/>
    <col min="7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'6'!H5</f>
        <v>6</v>
      </c>
      <c r="B1" s="401" t="s">
        <v>190</v>
      </c>
      <c r="C1" s="402"/>
      <c r="D1" s="403" t="str">
        <f>VLOOKUP(A1,Kwaliteitsinspecties!A5:J54,3)</f>
        <v>IKC De Linde (OBS De Octopus)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Hunse 2 te Eenrum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270</v>
      </c>
      <c r="D4" s="10"/>
      <c r="E4" s="81" t="s">
        <v>198</v>
      </c>
      <c r="F4" s="224">
        <v>36.5</v>
      </c>
      <c r="G4" s="83"/>
      <c r="H4" s="83"/>
      <c r="I4" s="83"/>
      <c r="J4" s="83"/>
      <c r="L4" s="213"/>
      <c r="N4" s="83">
        <f t="shared" ref="N4:N43" si="0">SUM(F4:M4)</f>
        <v>36.5</v>
      </c>
      <c r="O4" s="85">
        <f>IF(D4="X",0,IF(E4="X",0,VLOOKUP(E4,'6'!$K$3:$L$16,2,FALSE)))</f>
        <v>210</v>
      </c>
      <c r="P4" s="83">
        <f t="shared" ref="P4:P43" si="1">N4*O4</f>
        <v>7665</v>
      </c>
      <c r="R4" s="83">
        <v>7.05</v>
      </c>
      <c r="S4" s="83"/>
      <c r="T4" s="83">
        <v>4.75</v>
      </c>
      <c r="U4" s="83"/>
    </row>
    <row r="5" spans="1:24">
      <c r="A5" s="9"/>
      <c r="B5" s="207">
        <v>2</v>
      </c>
      <c r="C5" s="209" t="s">
        <v>287</v>
      </c>
      <c r="D5" s="10"/>
      <c r="E5" s="81" t="s">
        <v>198</v>
      </c>
      <c r="F5" s="223">
        <v>65.650000000000006</v>
      </c>
      <c r="G5" s="83"/>
      <c r="H5" s="83"/>
      <c r="I5" s="83"/>
      <c r="J5" s="83"/>
      <c r="L5" s="233"/>
      <c r="N5" s="83">
        <f t="shared" si="0"/>
        <v>65.650000000000006</v>
      </c>
      <c r="O5" s="85">
        <f>IF(D5="X",0,IF(E5="X",0,VLOOKUP(E5,'6'!$K$3:$L$16,2,FALSE)))</f>
        <v>210</v>
      </c>
      <c r="P5" s="83">
        <f t="shared" si="1"/>
        <v>13786.500000000002</v>
      </c>
      <c r="R5" s="83">
        <v>8</v>
      </c>
      <c r="S5" s="83"/>
      <c r="T5" s="83"/>
      <c r="U5" s="83">
        <v>1</v>
      </c>
    </row>
    <row r="6" spans="1:24">
      <c r="A6" s="9"/>
      <c r="B6" s="207">
        <v>3</v>
      </c>
      <c r="C6" s="209" t="s">
        <v>264</v>
      </c>
      <c r="D6" s="10"/>
      <c r="E6" s="81" t="s">
        <v>198</v>
      </c>
      <c r="F6" s="223">
        <v>72</v>
      </c>
      <c r="G6" s="83"/>
      <c r="H6" s="83"/>
      <c r="I6" s="83"/>
      <c r="J6" s="83"/>
      <c r="L6" s="233"/>
      <c r="N6" s="83">
        <f t="shared" si="0"/>
        <v>72</v>
      </c>
      <c r="O6" s="85">
        <f>IF(D6="X",0,IF(E6="X",0,VLOOKUP(E6,'6'!$K$3:$L$16,2,FALSE)))</f>
        <v>210</v>
      </c>
      <c r="P6" s="83">
        <f t="shared" si="1"/>
        <v>15120</v>
      </c>
      <c r="R6" s="83"/>
      <c r="S6" s="83"/>
      <c r="T6" s="83"/>
      <c r="U6" s="83"/>
    </row>
    <row r="7" spans="1:24">
      <c r="A7" s="9"/>
      <c r="B7" s="210">
        <v>4</v>
      </c>
      <c r="C7" s="208" t="s">
        <v>336</v>
      </c>
      <c r="D7" s="10"/>
      <c r="E7" s="81" t="s">
        <v>198</v>
      </c>
      <c r="F7" s="223">
        <v>40.75</v>
      </c>
      <c r="G7" s="83"/>
      <c r="H7" s="83"/>
      <c r="I7" s="83"/>
      <c r="J7" s="83"/>
      <c r="L7" s="233"/>
      <c r="N7" s="83">
        <f t="shared" si="0"/>
        <v>40.75</v>
      </c>
      <c r="O7" s="85">
        <f>IF(D7="X",0,IF(E7="X",0,VLOOKUP(E7,'6'!$K$3:$L$16,2,FALSE)))</f>
        <v>210</v>
      </c>
      <c r="P7" s="83">
        <f t="shared" si="1"/>
        <v>8557.5</v>
      </c>
      <c r="R7" s="83"/>
      <c r="S7" s="83"/>
      <c r="T7" s="83"/>
      <c r="U7" s="83"/>
    </row>
    <row r="8" spans="1:24">
      <c r="A8" s="9"/>
      <c r="B8" s="207">
        <v>5</v>
      </c>
      <c r="C8" s="208" t="s">
        <v>264</v>
      </c>
      <c r="D8" s="10"/>
      <c r="E8" s="81" t="s">
        <v>198</v>
      </c>
      <c r="F8" s="221">
        <v>60.75</v>
      </c>
      <c r="G8" s="83"/>
      <c r="H8" s="83"/>
      <c r="I8" s="83"/>
      <c r="J8" s="83"/>
      <c r="L8" s="216"/>
      <c r="N8" s="83">
        <f t="shared" si="0"/>
        <v>60.75</v>
      </c>
      <c r="O8" s="85">
        <f>IF(D8="X",0,IF(E8="X",0,VLOOKUP(E8,'6'!$K$3:$L$16,2,FALSE)))</f>
        <v>210</v>
      </c>
      <c r="P8" s="83">
        <f t="shared" si="1"/>
        <v>12757.5</v>
      </c>
      <c r="R8" s="83"/>
      <c r="S8" s="83"/>
      <c r="T8" s="83">
        <v>5.5</v>
      </c>
      <c r="U8" s="83">
        <v>2</v>
      </c>
    </row>
    <row r="9" spans="1:24">
      <c r="A9" s="9"/>
      <c r="B9" s="207">
        <v>6</v>
      </c>
      <c r="C9" s="208" t="s">
        <v>271</v>
      </c>
      <c r="D9" s="10"/>
      <c r="E9" s="81" t="s">
        <v>201</v>
      </c>
      <c r="F9" s="216"/>
      <c r="G9" s="83"/>
      <c r="H9" s="83"/>
      <c r="I9" s="83"/>
      <c r="J9" s="83"/>
      <c r="L9" s="216">
        <v>4.6500000000000004</v>
      </c>
      <c r="N9" s="83">
        <f t="shared" si="0"/>
        <v>4.6500000000000004</v>
      </c>
      <c r="O9" s="85">
        <f>IF(D9="X",0,IF(E9="X",0,VLOOKUP(E9,'6'!$K$3:$L$16,2,FALSE)))</f>
        <v>210</v>
      </c>
      <c r="P9" s="83">
        <f t="shared" si="1"/>
        <v>976.50000000000011</v>
      </c>
      <c r="R9" s="83"/>
      <c r="S9" s="83"/>
      <c r="T9" s="83"/>
      <c r="U9" s="83"/>
    </row>
    <row r="10" spans="1:24">
      <c r="A10" s="9"/>
      <c r="B10" s="207">
        <v>7</v>
      </c>
      <c r="C10" s="208" t="s">
        <v>334</v>
      </c>
      <c r="D10" s="10"/>
      <c r="E10" s="81" t="s">
        <v>200</v>
      </c>
      <c r="F10" s="221">
        <v>10.75</v>
      </c>
      <c r="G10" s="83"/>
      <c r="H10" s="83"/>
      <c r="I10" s="83"/>
      <c r="J10" s="83"/>
      <c r="L10" s="216"/>
      <c r="N10" s="83">
        <f t="shared" si="0"/>
        <v>10.75</v>
      </c>
      <c r="O10" s="85">
        <f>IF(D10="X",0,IF(E10="X",0,VLOOKUP(E10,'6'!$K$3:$L$16,2,FALSE)))</f>
        <v>12</v>
      </c>
      <c r="P10" s="83">
        <f t="shared" si="1"/>
        <v>129</v>
      </c>
      <c r="R10" s="83"/>
      <c r="S10" s="83"/>
      <c r="T10" s="83"/>
      <c r="U10" s="83">
        <v>1</v>
      </c>
    </row>
    <row r="11" spans="1:24">
      <c r="A11" s="9"/>
      <c r="B11" s="210">
        <v>8</v>
      </c>
      <c r="C11" s="208" t="s">
        <v>295</v>
      </c>
      <c r="D11" s="10"/>
      <c r="E11" s="81" t="s">
        <v>198</v>
      </c>
      <c r="F11" s="223">
        <v>69.55</v>
      </c>
      <c r="G11" s="83"/>
      <c r="H11" s="83"/>
      <c r="I11" s="83"/>
      <c r="J11" s="83"/>
      <c r="L11" s="233"/>
      <c r="N11" s="83">
        <f t="shared" si="0"/>
        <v>69.55</v>
      </c>
      <c r="O11" s="85">
        <f>IF(D11="X",0,IF(E11="X",0,VLOOKUP(E11,'6'!$K$3:$L$16,2,FALSE)))</f>
        <v>210</v>
      </c>
      <c r="P11" s="83">
        <f t="shared" si="1"/>
        <v>14605.5</v>
      </c>
      <c r="R11" s="83">
        <v>8.8000000000000007</v>
      </c>
      <c r="S11" s="83"/>
      <c r="T11" s="83">
        <v>2.1</v>
      </c>
      <c r="U11" s="83">
        <v>3</v>
      </c>
    </row>
    <row r="12" spans="1:24">
      <c r="A12" s="9"/>
      <c r="B12" s="210">
        <v>9</v>
      </c>
      <c r="C12" s="208" t="s">
        <v>296</v>
      </c>
      <c r="D12" s="10"/>
      <c r="E12" s="81" t="s">
        <v>201</v>
      </c>
      <c r="F12" s="214"/>
      <c r="G12" s="83"/>
      <c r="H12" s="83"/>
      <c r="I12" s="83"/>
      <c r="J12" s="83"/>
      <c r="L12" s="233">
        <v>2.9</v>
      </c>
      <c r="N12" s="83">
        <f t="shared" si="0"/>
        <v>2.9</v>
      </c>
      <c r="O12" s="85">
        <f>IF(D12="X",0,IF(E12="X",0,VLOOKUP(E12,'6'!$K$3:$L$16,2,FALSE)))</f>
        <v>210</v>
      </c>
      <c r="P12" s="83">
        <f t="shared" si="1"/>
        <v>609</v>
      </c>
      <c r="R12" s="83"/>
      <c r="S12" s="83"/>
      <c r="T12" s="83"/>
      <c r="U12" s="83"/>
    </row>
    <row r="13" spans="1:24">
      <c r="A13" s="9"/>
      <c r="B13" s="207">
        <v>10</v>
      </c>
      <c r="C13" s="209" t="s">
        <v>297</v>
      </c>
      <c r="D13" s="10"/>
      <c r="E13" s="81" t="s">
        <v>201</v>
      </c>
      <c r="F13" s="214"/>
      <c r="G13" s="83"/>
      <c r="H13" s="83"/>
      <c r="I13" s="83"/>
      <c r="J13" s="83"/>
      <c r="L13" s="233">
        <v>4.8</v>
      </c>
      <c r="N13" s="83">
        <f t="shared" si="0"/>
        <v>4.8</v>
      </c>
      <c r="O13" s="85">
        <f>IF(D13="X",0,IF(E13="X",0,VLOOKUP(E13,'6'!$K$3:$L$16,2,FALSE)))</f>
        <v>210</v>
      </c>
      <c r="P13" s="83">
        <f t="shared" si="1"/>
        <v>1008</v>
      </c>
      <c r="R13" s="83"/>
      <c r="S13" s="83"/>
      <c r="T13" s="83"/>
      <c r="U13" s="83"/>
    </row>
    <row r="14" spans="1:24">
      <c r="A14" s="9"/>
      <c r="B14" s="210">
        <v>11</v>
      </c>
      <c r="C14" s="208" t="s">
        <v>270</v>
      </c>
      <c r="D14" s="10"/>
      <c r="E14" s="81" t="s">
        <v>198</v>
      </c>
      <c r="F14" s="216">
        <v>14.95</v>
      </c>
      <c r="G14" s="83"/>
      <c r="H14" s="83"/>
      <c r="I14" s="83"/>
      <c r="J14" s="83"/>
      <c r="L14" s="233"/>
      <c r="N14" s="83">
        <f t="shared" si="0"/>
        <v>14.95</v>
      </c>
      <c r="O14" s="85">
        <f>IF(D14="X",0,IF(E14="X",0,VLOOKUP(E14,'6'!$K$3:$L$16,2,FALSE)))</f>
        <v>210</v>
      </c>
      <c r="P14" s="83">
        <f t="shared" si="1"/>
        <v>3139.5</v>
      </c>
      <c r="R14" s="83">
        <v>5.15</v>
      </c>
      <c r="S14" s="83"/>
      <c r="T14" s="83"/>
      <c r="U14" s="83">
        <v>1</v>
      </c>
    </row>
    <row r="15" spans="1:24">
      <c r="A15" s="9"/>
      <c r="B15" s="211">
        <v>12</v>
      </c>
      <c r="C15" s="209" t="s">
        <v>288</v>
      </c>
      <c r="D15" s="10"/>
      <c r="E15" s="81" t="s">
        <v>189</v>
      </c>
      <c r="F15" s="223">
        <v>53.45</v>
      </c>
      <c r="G15" s="83"/>
      <c r="H15" s="83"/>
      <c r="I15" s="83"/>
      <c r="J15" s="83"/>
      <c r="L15" s="233"/>
      <c r="N15" s="83">
        <f t="shared" si="0"/>
        <v>53.45</v>
      </c>
      <c r="O15" s="85">
        <f>IF(D15="X",0,IF(E15="X",0,VLOOKUP(E15,'6'!$K$3:$L$16,2,FALSE)))</f>
        <v>210</v>
      </c>
      <c r="P15" s="83">
        <f t="shared" si="1"/>
        <v>11224.5</v>
      </c>
      <c r="R15" s="83">
        <v>6.8</v>
      </c>
      <c r="S15" s="83"/>
      <c r="T15" s="83">
        <v>0.9</v>
      </c>
      <c r="U15" s="83">
        <v>2</v>
      </c>
    </row>
    <row r="16" spans="1:24">
      <c r="A16" s="9"/>
      <c r="B16" s="211">
        <v>13</v>
      </c>
      <c r="C16" s="209" t="s">
        <v>288</v>
      </c>
      <c r="D16" s="10"/>
      <c r="E16" s="81" t="s">
        <v>189</v>
      </c>
      <c r="F16" s="223">
        <v>53.45</v>
      </c>
      <c r="G16" s="83"/>
      <c r="H16" s="83"/>
      <c r="I16" s="83"/>
      <c r="J16" s="83"/>
      <c r="L16" s="233"/>
      <c r="N16" s="83">
        <f t="shared" si="0"/>
        <v>53.45</v>
      </c>
      <c r="O16" s="85">
        <f>IF(D16="X",0,IF(E16="X",0,VLOOKUP(E16,'6'!$K$3:$L$16,2,FALSE)))</f>
        <v>210</v>
      </c>
      <c r="P16" s="83">
        <f t="shared" si="1"/>
        <v>11224.5</v>
      </c>
      <c r="R16" s="83">
        <v>11.4</v>
      </c>
      <c r="S16" s="83"/>
      <c r="T16" s="83">
        <v>0.3</v>
      </c>
      <c r="U16" s="83">
        <v>3</v>
      </c>
    </row>
    <row r="17" spans="1:21">
      <c r="A17" s="9"/>
      <c r="B17" s="207">
        <v>14</v>
      </c>
      <c r="C17" s="208" t="s">
        <v>292</v>
      </c>
      <c r="D17" s="10"/>
      <c r="E17" s="81" t="s">
        <v>191</v>
      </c>
      <c r="F17" s="221">
        <v>15.65</v>
      </c>
      <c r="G17" s="83"/>
      <c r="H17" s="83"/>
      <c r="I17" s="83"/>
      <c r="J17" s="83"/>
      <c r="L17" s="216"/>
      <c r="N17" s="83">
        <f t="shared" si="0"/>
        <v>15.65</v>
      </c>
      <c r="O17" s="85">
        <f>IF(D17="X",0,IF(E17="X",0,VLOOKUP(E17,'6'!$K$3:$L$16,2,FALSE)))</f>
        <v>210</v>
      </c>
      <c r="P17" s="83">
        <f t="shared" si="1"/>
        <v>3286.5</v>
      </c>
      <c r="R17" s="83">
        <v>9.25</v>
      </c>
      <c r="S17" s="83"/>
      <c r="T17" s="83">
        <v>0.3</v>
      </c>
      <c r="U17" s="83"/>
    </row>
    <row r="18" spans="1:21">
      <c r="A18" s="9"/>
      <c r="B18" s="207">
        <v>15</v>
      </c>
      <c r="C18" s="212" t="s">
        <v>292</v>
      </c>
      <c r="D18" s="10"/>
      <c r="E18" s="81" t="s">
        <v>191</v>
      </c>
      <c r="F18" s="221">
        <v>18.899999999999999</v>
      </c>
      <c r="G18" s="83"/>
      <c r="H18" s="83"/>
      <c r="I18" s="83"/>
      <c r="J18" s="83"/>
      <c r="L18" s="216"/>
      <c r="N18" s="83">
        <f t="shared" si="0"/>
        <v>18.899999999999999</v>
      </c>
      <c r="O18" s="85">
        <f>IF(D18="X",0,IF(E18="X",0,VLOOKUP(E18,'6'!$K$3:$L$16,2,FALSE)))</f>
        <v>210</v>
      </c>
      <c r="P18" s="83">
        <f t="shared" si="1"/>
        <v>3968.9999999999995</v>
      </c>
      <c r="R18" s="83">
        <v>6.55</v>
      </c>
      <c r="S18" s="83"/>
      <c r="T18" s="83">
        <v>0.9</v>
      </c>
      <c r="U18" s="83"/>
    </row>
    <row r="19" spans="1:21">
      <c r="A19" s="9"/>
      <c r="B19" s="207">
        <v>16</v>
      </c>
      <c r="C19" s="212" t="s">
        <v>312</v>
      </c>
      <c r="D19" s="10"/>
      <c r="E19" s="81" t="s">
        <v>194</v>
      </c>
      <c r="F19" s="221">
        <v>24.5</v>
      </c>
      <c r="G19" s="83"/>
      <c r="H19" s="83"/>
      <c r="I19" s="83"/>
      <c r="J19" s="83"/>
      <c r="L19" s="216"/>
      <c r="N19" s="83">
        <f t="shared" si="0"/>
        <v>24.5</v>
      </c>
      <c r="O19" s="85">
        <f>IF(D19="X",0,IF(E19="X",0,VLOOKUP(E19,'6'!$K$3:$L$16,2,FALSE)))</f>
        <v>210</v>
      </c>
      <c r="P19" s="83">
        <f t="shared" si="1"/>
        <v>5145</v>
      </c>
      <c r="R19" s="83">
        <v>8.1999999999999993</v>
      </c>
      <c r="S19" s="83"/>
      <c r="T19" s="83">
        <v>0.3</v>
      </c>
      <c r="U19" s="83"/>
    </row>
    <row r="20" spans="1:21">
      <c r="A20" s="9"/>
      <c r="B20" s="207">
        <v>17</v>
      </c>
      <c r="C20" s="212" t="s">
        <v>292</v>
      </c>
      <c r="D20" s="10"/>
      <c r="E20" s="81" t="s">
        <v>191</v>
      </c>
      <c r="F20" s="221">
        <v>24.1</v>
      </c>
      <c r="G20" s="83"/>
      <c r="H20" s="83"/>
      <c r="I20" s="83"/>
      <c r="J20" s="83"/>
      <c r="L20" s="216"/>
      <c r="N20" s="83">
        <f t="shared" si="0"/>
        <v>24.1</v>
      </c>
      <c r="O20" s="85">
        <f>IF(D20="X",0,IF(E20="X",0,VLOOKUP(E20,'6'!$K$3:$L$16,2,FALSE)))</f>
        <v>210</v>
      </c>
      <c r="P20" s="83">
        <f t="shared" si="1"/>
        <v>5061</v>
      </c>
      <c r="R20" s="83">
        <v>8.1999999999999993</v>
      </c>
      <c r="S20" s="83"/>
      <c r="T20" s="83">
        <v>0.3</v>
      </c>
      <c r="U20" s="83"/>
    </row>
    <row r="21" spans="1:21">
      <c r="A21" s="9"/>
      <c r="B21" s="207">
        <v>18</v>
      </c>
      <c r="C21" s="212" t="s">
        <v>292</v>
      </c>
      <c r="D21" s="10"/>
      <c r="E21" s="81" t="s">
        <v>191</v>
      </c>
      <c r="F21" s="221">
        <v>21.15</v>
      </c>
      <c r="G21" s="83"/>
      <c r="H21" s="83"/>
      <c r="I21" s="83"/>
      <c r="J21" s="83"/>
      <c r="L21" s="216"/>
      <c r="N21" s="83">
        <f t="shared" si="0"/>
        <v>21.15</v>
      </c>
      <c r="O21" s="85">
        <f>IF(D21="X",0,IF(E21="X",0,VLOOKUP(E21,'6'!$K$3:$L$16,2,FALSE)))</f>
        <v>210</v>
      </c>
      <c r="P21" s="83">
        <f t="shared" si="1"/>
        <v>4441.5</v>
      </c>
      <c r="R21" s="83">
        <v>3.5</v>
      </c>
      <c r="S21" s="83"/>
      <c r="T21" s="83">
        <v>0.6</v>
      </c>
      <c r="U21" s="83">
        <v>1</v>
      </c>
    </row>
    <row r="22" spans="1:21">
      <c r="A22" s="9"/>
      <c r="B22" s="207">
        <v>19</v>
      </c>
      <c r="C22" s="212" t="s">
        <v>334</v>
      </c>
      <c r="D22" s="10"/>
      <c r="E22" s="81" t="s">
        <v>200</v>
      </c>
      <c r="F22" s="221">
        <v>3.45</v>
      </c>
      <c r="G22" s="83"/>
      <c r="H22" s="83"/>
      <c r="I22" s="83"/>
      <c r="J22" s="83"/>
      <c r="L22" s="216"/>
      <c r="N22" s="83">
        <f t="shared" si="0"/>
        <v>3.45</v>
      </c>
      <c r="O22" s="85">
        <f>IF(D22="X",0,IF(E22="X",0,VLOOKUP(E22,'6'!$K$3:$L$16,2,FALSE)))</f>
        <v>12</v>
      </c>
      <c r="P22" s="83">
        <f t="shared" si="1"/>
        <v>41.400000000000006</v>
      </c>
      <c r="R22" s="83"/>
      <c r="S22" s="83"/>
      <c r="T22" s="83"/>
      <c r="U22" s="83"/>
    </row>
    <row r="23" spans="1:21">
      <c r="A23" s="9"/>
      <c r="B23" s="207">
        <v>20</v>
      </c>
      <c r="C23" s="212" t="s">
        <v>334</v>
      </c>
      <c r="D23" s="10"/>
      <c r="E23" s="81" t="s">
        <v>200</v>
      </c>
      <c r="F23" s="221">
        <v>3.45</v>
      </c>
      <c r="G23" s="83"/>
      <c r="H23" s="83"/>
      <c r="I23" s="83"/>
      <c r="J23" s="83"/>
      <c r="L23" s="216"/>
      <c r="N23" s="83">
        <f t="shared" si="0"/>
        <v>3.45</v>
      </c>
      <c r="O23" s="85">
        <f>IF(D23="X",0,IF(E23="X",0,VLOOKUP(E23,'6'!$K$3:$L$16,2,FALSE)))</f>
        <v>12</v>
      </c>
      <c r="P23" s="83">
        <f t="shared" si="1"/>
        <v>41.400000000000006</v>
      </c>
      <c r="R23" s="83"/>
      <c r="S23" s="83"/>
      <c r="T23" s="83"/>
      <c r="U23" s="83"/>
    </row>
    <row r="24" spans="1:21">
      <c r="A24" s="9"/>
      <c r="B24" s="207">
        <v>21</v>
      </c>
      <c r="C24" s="212" t="s">
        <v>288</v>
      </c>
      <c r="D24" s="10"/>
      <c r="E24" s="81" t="s">
        <v>189</v>
      </c>
      <c r="F24" s="221">
        <v>57.1</v>
      </c>
      <c r="G24" s="83"/>
      <c r="H24" s="83"/>
      <c r="I24" s="83"/>
      <c r="J24" s="83"/>
      <c r="L24" s="216"/>
      <c r="N24" s="83">
        <f t="shared" si="0"/>
        <v>57.1</v>
      </c>
      <c r="O24" s="85">
        <f>IF(D24="X",0,IF(E24="X",0,VLOOKUP(E24,'6'!$K$3:$L$16,2,FALSE)))</f>
        <v>210</v>
      </c>
      <c r="P24" s="83">
        <f t="shared" si="1"/>
        <v>11991</v>
      </c>
      <c r="R24" s="83">
        <v>13.05</v>
      </c>
      <c r="S24" s="83"/>
      <c r="T24" s="83">
        <v>2.2999999999999998</v>
      </c>
      <c r="U24" s="83"/>
    </row>
    <row r="25" spans="1:21">
      <c r="A25" s="9"/>
      <c r="B25" s="210">
        <v>22</v>
      </c>
      <c r="C25" s="212" t="s">
        <v>288</v>
      </c>
      <c r="D25" s="10"/>
      <c r="E25" s="81" t="s">
        <v>189</v>
      </c>
      <c r="F25" s="223">
        <v>54.8</v>
      </c>
      <c r="G25" s="83"/>
      <c r="H25" s="83"/>
      <c r="I25" s="83"/>
      <c r="J25" s="83"/>
      <c r="L25" s="233"/>
      <c r="N25" s="83">
        <f t="shared" si="0"/>
        <v>54.8</v>
      </c>
      <c r="O25" s="85">
        <f>IF(D25="X",0,IF(E25="X",0,VLOOKUP(E25,'6'!$K$3:$L$16,2,FALSE)))</f>
        <v>210</v>
      </c>
      <c r="P25" s="83">
        <f t="shared" si="1"/>
        <v>11508</v>
      </c>
      <c r="R25" s="83">
        <v>15</v>
      </c>
      <c r="S25" s="83"/>
      <c r="T25" s="83">
        <v>4.8</v>
      </c>
      <c r="U25" s="83"/>
    </row>
    <row r="26" spans="1:21">
      <c r="A26" s="9"/>
      <c r="B26" s="211">
        <v>23</v>
      </c>
      <c r="C26" s="209" t="s">
        <v>266</v>
      </c>
      <c r="D26" s="10"/>
      <c r="E26" s="81" t="s">
        <v>189</v>
      </c>
      <c r="F26" s="223">
        <v>58</v>
      </c>
      <c r="G26" s="83"/>
      <c r="H26" s="83"/>
      <c r="I26" s="83"/>
      <c r="J26" s="83"/>
      <c r="L26" s="233"/>
      <c r="N26" s="83">
        <f t="shared" si="0"/>
        <v>58</v>
      </c>
      <c r="O26" s="85">
        <f>IF(D26="X",0,IF(E26="X",0,VLOOKUP(E26,'6'!$K$3:$L$16,2,FALSE)))</f>
        <v>210</v>
      </c>
      <c r="P26" s="83">
        <f t="shared" si="1"/>
        <v>12180</v>
      </c>
      <c r="R26" s="83">
        <v>14.6</v>
      </c>
      <c r="S26" s="83"/>
      <c r="T26" s="83">
        <v>1.3</v>
      </c>
      <c r="U26" s="83"/>
    </row>
    <row r="27" spans="1:21">
      <c r="A27" s="9"/>
      <c r="B27" s="211">
        <v>24</v>
      </c>
      <c r="C27" s="118" t="s">
        <v>288</v>
      </c>
      <c r="D27" s="10"/>
      <c r="E27" s="81" t="s">
        <v>189</v>
      </c>
      <c r="F27" s="223">
        <v>58</v>
      </c>
      <c r="G27" s="83"/>
      <c r="H27" s="83"/>
      <c r="I27" s="83"/>
      <c r="J27" s="83"/>
      <c r="L27" s="233"/>
      <c r="N27" s="83">
        <f t="shared" si="0"/>
        <v>58</v>
      </c>
      <c r="O27" s="85">
        <f>IF(D27="X",0,IF(E27="X",0,VLOOKUP(E27,'6'!$K$3:$L$16,2,FALSE)))</f>
        <v>210</v>
      </c>
      <c r="P27" s="83">
        <f t="shared" si="1"/>
        <v>12180</v>
      </c>
      <c r="R27" s="83">
        <v>14.6</v>
      </c>
      <c r="S27" s="83"/>
      <c r="T27" s="83">
        <v>7</v>
      </c>
      <c r="U27" s="83"/>
    </row>
    <row r="28" spans="1:21">
      <c r="A28" s="9"/>
      <c r="B28" s="210">
        <v>25</v>
      </c>
      <c r="C28" s="212" t="s">
        <v>264</v>
      </c>
      <c r="D28" s="10"/>
      <c r="E28" s="81" t="s">
        <v>198</v>
      </c>
      <c r="F28" s="223">
        <v>4.3499999999999996</v>
      </c>
      <c r="G28" s="83"/>
      <c r="H28" s="83"/>
      <c r="I28" s="83"/>
      <c r="J28" s="83"/>
      <c r="L28" s="233"/>
      <c r="N28" s="83">
        <f t="shared" si="0"/>
        <v>4.3499999999999996</v>
      </c>
      <c r="O28" s="85">
        <f>IF(D28="X",0,IF(E28="X",0,VLOOKUP(E28,'6'!$K$3:$L$16,2,FALSE)))</f>
        <v>210</v>
      </c>
      <c r="P28" s="83">
        <f t="shared" si="1"/>
        <v>913.49999999999989</v>
      </c>
      <c r="R28" s="83"/>
      <c r="S28" s="83"/>
      <c r="T28" s="83"/>
      <c r="U28" s="83"/>
    </row>
    <row r="29" spans="1:21">
      <c r="A29" s="9"/>
      <c r="B29" s="207">
        <v>26</v>
      </c>
      <c r="C29" s="209" t="s">
        <v>334</v>
      </c>
      <c r="D29" s="10"/>
      <c r="E29" s="81" t="s">
        <v>200</v>
      </c>
      <c r="F29" s="223">
        <v>8.5500000000000007</v>
      </c>
      <c r="G29" s="83"/>
      <c r="H29" s="83"/>
      <c r="I29" s="83"/>
      <c r="J29" s="83"/>
      <c r="L29" s="233"/>
      <c r="N29" s="83">
        <f t="shared" si="0"/>
        <v>8.5500000000000007</v>
      </c>
      <c r="O29" s="85">
        <f>IF(D29="X",0,IF(E29="X",0,VLOOKUP(E29,'6'!$K$3:$L$16,2,FALSE)))</f>
        <v>12</v>
      </c>
      <c r="P29" s="83">
        <f t="shared" si="1"/>
        <v>102.60000000000001</v>
      </c>
      <c r="R29" s="83"/>
      <c r="S29" s="83"/>
      <c r="T29" s="83"/>
      <c r="U29" s="83"/>
    </row>
    <row r="30" spans="1:21">
      <c r="A30" s="9"/>
      <c r="B30" s="207">
        <v>27</v>
      </c>
      <c r="C30" s="209" t="s">
        <v>297</v>
      </c>
      <c r="D30" s="10"/>
      <c r="E30" s="81" t="s">
        <v>201</v>
      </c>
      <c r="F30" s="214"/>
      <c r="G30" s="83"/>
      <c r="H30" s="83"/>
      <c r="I30" s="83"/>
      <c r="J30" s="83"/>
      <c r="L30" s="233">
        <v>4.8</v>
      </c>
      <c r="N30" s="83">
        <f t="shared" si="0"/>
        <v>4.8</v>
      </c>
      <c r="O30" s="85">
        <f>IF(D30="X",0,IF(E30="X",0,VLOOKUP(E30,'6'!$K$3:$L$16,2,FALSE)))</f>
        <v>210</v>
      </c>
      <c r="P30" s="83">
        <f t="shared" si="1"/>
        <v>1008</v>
      </c>
      <c r="R30" s="83"/>
      <c r="S30" s="83"/>
      <c r="T30" s="83"/>
      <c r="U30" s="83"/>
    </row>
    <row r="31" spans="1:21">
      <c r="A31" s="9"/>
      <c r="B31" s="207">
        <v>28</v>
      </c>
      <c r="C31" s="209" t="s">
        <v>297</v>
      </c>
      <c r="D31" s="10"/>
      <c r="E31" s="81" t="s">
        <v>201</v>
      </c>
      <c r="F31" s="214"/>
      <c r="G31" s="83"/>
      <c r="H31" s="83"/>
      <c r="I31" s="83"/>
      <c r="J31" s="83"/>
      <c r="L31" s="233">
        <v>4.8</v>
      </c>
      <c r="N31" s="83">
        <f t="shared" si="0"/>
        <v>4.8</v>
      </c>
      <c r="O31" s="85">
        <f>IF(D31="X",0,IF(E31="X",0,VLOOKUP(E31,'6'!$K$3:$L$16,2,FALSE)))</f>
        <v>210</v>
      </c>
      <c r="P31" s="83">
        <f t="shared" si="1"/>
        <v>1008</v>
      </c>
      <c r="R31" s="83"/>
      <c r="S31" s="83"/>
      <c r="T31" s="83"/>
      <c r="U31" s="83"/>
    </row>
    <row r="32" spans="1:21">
      <c r="A32" s="9"/>
      <c r="B32" s="207">
        <v>29</v>
      </c>
      <c r="C32" s="209" t="s">
        <v>288</v>
      </c>
      <c r="D32" s="10"/>
      <c r="E32" s="81" t="s">
        <v>189</v>
      </c>
      <c r="F32" s="223">
        <v>58</v>
      </c>
      <c r="G32" s="83"/>
      <c r="H32" s="83"/>
      <c r="I32" s="83"/>
      <c r="J32" s="83"/>
      <c r="L32" s="233"/>
      <c r="N32" s="83">
        <f t="shared" si="0"/>
        <v>58</v>
      </c>
      <c r="O32" s="85">
        <f>IF(D32="X",0,IF(E32="X",0,VLOOKUP(E32,'6'!$K$3:$L$16,2,FALSE)))</f>
        <v>210</v>
      </c>
      <c r="P32" s="83">
        <f t="shared" si="1"/>
        <v>12180</v>
      </c>
      <c r="R32" s="83">
        <v>14.6</v>
      </c>
      <c r="S32" s="83"/>
      <c r="T32" s="83">
        <v>7</v>
      </c>
      <c r="U32" s="83"/>
    </row>
    <row r="33" spans="1:21">
      <c r="A33" s="9"/>
      <c r="B33" s="207">
        <v>30</v>
      </c>
      <c r="C33" s="209" t="s">
        <v>334</v>
      </c>
      <c r="D33" s="10"/>
      <c r="E33" s="81" t="s">
        <v>200</v>
      </c>
      <c r="F33" s="223">
        <v>21.5</v>
      </c>
      <c r="G33" s="83"/>
      <c r="H33" s="83"/>
      <c r="I33" s="83"/>
      <c r="J33" s="83"/>
      <c r="L33" s="233"/>
      <c r="N33" s="83">
        <f t="shared" si="0"/>
        <v>21.5</v>
      </c>
      <c r="O33" s="85">
        <f>IF(D33="X",0,IF(E33="X",0,VLOOKUP(E33,'6'!$K$3:$L$16,2,FALSE)))</f>
        <v>12</v>
      </c>
      <c r="P33" s="83">
        <f t="shared" si="1"/>
        <v>258</v>
      </c>
      <c r="R33" s="83"/>
      <c r="S33" s="83"/>
      <c r="T33" s="83"/>
      <c r="U33" s="83"/>
    </row>
    <row r="34" spans="1:21">
      <c r="A34" s="9"/>
      <c r="B34" s="207">
        <v>31</v>
      </c>
      <c r="C34" s="209" t="s">
        <v>264</v>
      </c>
      <c r="D34" s="10" t="s">
        <v>308</v>
      </c>
      <c r="E34" s="81" t="s">
        <v>212</v>
      </c>
      <c r="F34" s="223">
        <v>55.24</v>
      </c>
      <c r="G34" s="83"/>
      <c r="H34" s="83"/>
      <c r="I34" s="83"/>
      <c r="J34" s="83"/>
      <c r="L34" s="233"/>
      <c r="N34" s="83">
        <f t="shared" si="0"/>
        <v>55.24</v>
      </c>
      <c r="O34" s="85">
        <f>IF(D34="X",0,IF(E34="X",0,VLOOKUP(E34,'6'!$K$3:$L$16,2,FALSE)))</f>
        <v>0</v>
      </c>
      <c r="P34" s="83">
        <f t="shared" si="1"/>
        <v>0</v>
      </c>
      <c r="R34" s="83"/>
      <c r="S34" s="83"/>
      <c r="T34" s="83"/>
      <c r="U34" s="83"/>
    </row>
    <row r="35" spans="1:21">
      <c r="A35" s="9"/>
      <c r="B35" s="207">
        <v>32</v>
      </c>
      <c r="C35" s="209" t="s">
        <v>326</v>
      </c>
      <c r="D35" s="10" t="s">
        <v>308</v>
      </c>
      <c r="E35" s="81" t="s">
        <v>214</v>
      </c>
      <c r="F35" s="223">
        <v>8.6</v>
      </c>
      <c r="G35" s="83"/>
      <c r="H35" s="83"/>
      <c r="I35" s="83"/>
      <c r="J35" s="83"/>
      <c r="L35" s="233"/>
      <c r="N35" s="83">
        <f t="shared" si="0"/>
        <v>8.6</v>
      </c>
      <c r="O35" s="85">
        <f>IF(D35="X",0,IF(E35="X",0,VLOOKUP(E35,'6'!$K$3:$L$16,2,FALSE)))</f>
        <v>0</v>
      </c>
      <c r="P35" s="83">
        <f t="shared" si="1"/>
        <v>0</v>
      </c>
      <c r="R35" s="83"/>
      <c r="S35" s="83"/>
      <c r="T35" s="83">
        <v>0.3</v>
      </c>
      <c r="U35" s="83">
        <v>2</v>
      </c>
    </row>
    <row r="36" spans="1:21">
      <c r="A36" s="9"/>
      <c r="B36" s="211">
        <v>33</v>
      </c>
      <c r="C36" s="209" t="s">
        <v>288</v>
      </c>
      <c r="D36" s="10" t="s">
        <v>308</v>
      </c>
      <c r="E36" s="81" t="s">
        <v>212</v>
      </c>
      <c r="F36" s="223">
        <v>60.1</v>
      </c>
      <c r="G36" s="83"/>
      <c r="H36" s="83"/>
      <c r="I36" s="83"/>
      <c r="J36" s="83"/>
      <c r="L36" s="233"/>
      <c r="N36" s="83">
        <f t="shared" si="0"/>
        <v>60.1</v>
      </c>
      <c r="O36" s="85">
        <f>IF(D36="X",0,IF(E36="X",0,VLOOKUP(E36,'6'!$K$3:$L$16,2,FALSE)))</f>
        <v>0</v>
      </c>
      <c r="P36" s="83">
        <f t="shared" si="1"/>
        <v>0</v>
      </c>
      <c r="R36" s="83">
        <v>15.65</v>
      </c>
      <c r="S36" s="83"/>
      <c r="T36" s="83"/>
      <c r="U36" s="83"/>
    </row>
    <row r="37" spans="1:21">
      <c r="A37" s="9"/>
      <c r="B37" s="207">
        <v>34</v>
      </c>
      <c r="C37" s="209" t="s">
        <v>337</v>
      </c>
      <c r="D37" s="10" t="s">
        <v>308</v>
      </c>
      <c r="E37" s="81" t="s">
        <v>211</v>
      </c>
      <c r="F37" s="223">
        <v>4</v>
      </c>
      <c r="G37" s="83"/>
      <c r="H37" s="83"/>
      <c r="I37" s="83"/>
      <c r="J37" s="83"/>
      <c r="L37" s="233"/>
      <c r="N37" s="83">
        <f t="shared" si="0"/>
        <v>4</v>
      </c>
      <c r="O37" s="85">
        <f>IF(D37="X",0,IF(E37="X",0,VLOOKUP(E37,'6'!$K$3:$L$16,2,FALSE)))</f>
        <v>0</v>
      </c>
      <c r="P37" s="83">
        <f t="shared" si="1"/>
        <v>0</v>
      </c>
      <c r="R37" s="83">
        <v>2</v>
      </c>
      <c r="S37" s="83"/>
      <c r="T37" s="83">
        <v>0.3</v>
      </c>
      <c r="U37" s="83"/>
    </row>
    <row r="38" spans="1:21">
      <c r="A38" s="9"/>
      <c r="B38" s="207">
        <v>35</v>
      </c>
      <c r="C38" s="209" t="s">
        <v>337</v>
      </c>
      <c r="D38" s="10" t="s">
        <v>308</v>
      </c>
      <c r="E38" s="81" t="s">
        <v>211</v>
      </c>
      <c r="F38" s="223">
        <v>4</v>
      </c>
      <c r="G38" s="83"/>
      <c r="H38" s="83"/>
      <c r="I38" s="83"/>
      <c r="J38" s="83"/>
      <c r="L38" s="233"/>
      <c r="N38" s="83">
        <f t="shared" si="0"/>
        <v>4</v>
      </c>
      <c r="O38" s="85">
        <f>IF(D38="X",0,IF(E38="X",0,VLOOKUP(E38,'6'!$K$3:$L$16,2,FALSE)))</f>
        <v>0</v>
      </c>
      <c r="P38" s="83">
        <f t="shared" si="1"/>
        <v>0</v>
      </c>
      <c r="R38" s="83">
        <v>2</v>
      </c>
      <c r="S38" s="83"/>
      <c r="T38" s="83">
        <v>0.3</v>
      </c>
      <c r="U38" s="83"/>
    </row>
    <row r="39" spans="1:21">
      <c r="A39" s="9"/>
      <c r="B39" s="207">
        <v>36</v>
      </c>
      <c r="C39" s="208" t="s">
        <v>270</v>
      </c>
      <c r="D39" s="10" t="s">
        <v>308</v>
      </c>
      <c r="E39" s="81" t="s">
        <v>198</v>
      </c>
      <c r="F39" s="216">
        <v>16</v>
      </c>
      <c r="G39" s="83"/>
      <c r="H39" s="83"/>
      <c r="I39" s="83"/>
      <c r="J39" s="83"/>
      <c r="L39" s="216"/>
      <c r="N39" s="83">
        <f t="shared" si="0"/>
        <v>16</v>
      </c>
      <c r="O39" s="85">
        <f>IF(D39="X",0,IF(E39="X",0,VLOOKUP(E39,'6'!$K$3:$L$16,2,FALSE)))</f>
        <v>0</v>
      </c>
      <c r="P39" s="83">
        <f t="shared" si="1"/>
        <v>0</v>
      </c>
      <c r="R39" s="83">
        <v>9</v>
      </c>
      <c r="S39" s="83"/>
      <c r="T39" s="83">
        <v>0.3</v>
      </c>
      <c r="U39" s="83"/>
    </row>
    <row r="40" spans="1:21">
      <c r="A40" s="9"/>
      <c r="B40" s="207">
        <v>37</v>
      </c>
      <c r="C40" s="208" t="s">
        <v>326</v>
      </c>
      <c r="D40" s="10" t="s">
        <v>308</v>
      </c>
      <c r="E40" s="81" t="s">
        <v>214</v>
      </c>
      <c r="F40" s="216"/>
      <c r="G40" s="83"/>
      <c r="H40" s="83"/>
      <c r="I40" s="83"/>
      <c r="J40" s="83"/>
      <c r="L40" s="216">
        <v>9.8000000000000007</v>
      </c>
      <c r="N40" s="83">
        <f t="shared" si="0"/>
        <v>9.8000000000000007</v>
      </c>
      <c r="O40" s="85">
        <f>IF(D40="X",0,IF(E40="X",0,VLOOKUP(E40,'6'!$K$3:$L$16,2,FALSE)))</f>
        <v>0</v>
      </c>
      <c r="P40" s="83">
        <f t="shared" si="1"/>
        <v>0</v>
      </c>
      <c r="R40" s="83"/>
      <c r="S40" s="83"/>
      <c r="T40" s="83">
        <v>1.5</v>
      </c>
      <c r="U40" s="83"/>
    </row>
    <row r="41" spans="1:21">
      <c r="A41" s="9"/>
      <c r="B41" s="207">
        <v>38</v>
      </c>
      <c r="C41" s="208" t="s">
        <v>288</v>
      </c>
      <c r="D41" s="10"/>
      <c r="E41" s="81" t="s">
        <v>189</v>
      </c>
      <c r="F41" s="221">
        <v>62.55</v>
      </c>
      <c r="G41" s="83"/>
      <c r="H41" s="83"/>
      <c r="I41" s="83"/>
      <c r="J41" s="83"/>
      <c r="L41" s="216"/>
      <c r="N41" s="83">
        <f t="shared" si="0"/>
        <v>62.55</v>
      </c>
      <c r="O41" s="85">
        <f>IF(D41="X",0,IF(E41="X",0,VLOOKUP(E41,'6'!$K$3:$L$16,2,FALSE)))</f>
        <v>210</v>
      </c>
      <c r="P41" s="83">
        <f t="shared" si="1"/>
        <v>13135.5</v>
      </c>
      <c r="R41" s="83">
        <v>22</v>
      </c>
      <c r="S41" s="83"/>
      <c r="T41" s="83">
        <v>4.0999999999999996</v>
      </c>
      <c r="U41" s="83"/>
    </row>
    <row r="42" spans="1:21">
      <c r="A42" s="9"/>
      <c r="B42" s="207">
        <v>39</v>
      </c>
      <c r="C42" s="208" t="s">
        <v>288</v>
      </c>
      <c r="D42" s="10"/>
      <c r="E42" s="81" t="s">
        <v>189</v>
      </c>
      <c r="F42" s="221">
        <v>52.65</v>
      </c>
      <c r="G42" s="83"/>
      <c r="H42" s="83"/>
      <c r="I42" s="83"/>
      <c r="J42" s="83"/>
      <c r="L42" s="216"/>
      <c r="N42" s="83">
        <f t="shared" si="0"/>
        <v>52.65</v>
      </c>
      <c r="O42" s="85">
        <f>IF(D42="X",0,IF(E42="X",0,VLOOKUP(E42,'6'!$K$3:$L$16,2,FALSE)))</f>
        <v>210</v>
      </c>
      <c r="P42" s="83">
        <f t="shared" si="1"/>
        <v>11056.5</v>
      </c>
      <c r="R42" s="83">
        <v>17</v>
      </c>
      <c r="S42" s="83"/>
      <c r="T42" s="83">
        <v>2.8</v>
      </c>
      <c r="U42" s="83">
        <v>1</v>
      </c>
    </row>
    <row r="43" spans="1:21">
      <c r="A43" s="9"/>
      <c r="B43" s="207">
        <v>40</v>
      </c>
      <c r="C43" s="208" t="s">
        <v>288</v>
      </c>
      <c r="D43" s="10"/>
      <c r="E43" s="81" t="s">
        <v>189</v>
      </c>
      <c r="F43" s="221">
        <v>52.65</v>
      </c>
      <c r="G43" s="83"/>
      <c r="H43" s="83"/>
      <c r="I43" s="83"/>
      <c r="J43" s="83"/>
      <c r="L43" s="216"/>
      <c r="N43" s="83">
        <f t="shared" si="0"/>
        <v>52.65</v>
      </c>
      <c r="O43" s="85">
        <f>IF(D43="X",0,IF(E43="X",0,VLOOKUP(E43,'6'!$K$3:$L$16,2,FALSE)))</f>
        <v>210</v>
      </c>
      <c r="P43" s="83">
        <f t="shared" si="1"/>
        <v>11056.5</v>
      </c>
      <c r="R43" s="83">
        <v>17</v>
      </c>
      <c r="S43" s="83"/>
      <c r="T43" s="83">
        <v>2.2999999999999998</v>
      </c>
      <c r="U43" s="83"/>
    </row>
    <row r="44" spans="1:21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21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21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21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21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1225.0900000000001</v>
      </c>
      <c r="G495" s="68">
        <f t="shared" si="2"/>
        <v>0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31.750000000000004</v>
      </c>
      <c r="M495" s="68">
        <f t="shared" si="2"/>
        <v>0</v>
      </c>
      <c r="Q495" s="56" t="s">
        <v>278</v>
      </c>
      <c r="R495" s="68">
        <f t="shared" ref="R495:W495" si="3">SUM(R4:R494)</f>
        <v>239.39999999999998</v>
      </c>
      <c r="S495" s="68">
        <f t="shared" si="3"/>
        <v>0</v>
      </c>
      <c r="T495" s="68">
        <f t="shared" si="3"/>
        <v>50.249999999999993</v>
      </c>
      <c r="U495" s="68">
        <f t="shared" si="3"/>
        <v>17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IF('6'!K3="", "Vrije categorie",'6'!K3)</f>
        <v>A</v>
      </c>
      <c r="F499" s="69" cm="1">
        <f t="array" ref="F499">SUMPRODUCT(--($E$4:$E$494=C499),--($D$4:$D$494=""),$F$4:$F$494)</f>
        <v>560.65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560.65</v>
      </c>
      <c r="O499" s="58"/>
      <c r="P499" s="69" cm="1">
        <f t="array" ref="P499">SUMPRODUCT(--($E$4:$E$494=C499),--($D$4:$D$494=""),$P$4:$P$494)</f>
        <v>117736.5</v>
      </c>
    </row>
    <row r="500" spans="3:26">
      <c r="C500" s="58" t="str">
        <f>IF('6'!K4="", "Vrije categorie",'6'!K4)</f>
        <v>B</v>
      </c>
      <c r="F500" s="69" cm="1">
        <f t="array" ref="F500">SUMPRODUCT(--($E$4:$E$494=C500),--($D$4:$D$494=""),$F$4:$F$494)</f>
        <v>79.8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79.8</v>
      </c>
      <c r="O500" s="58"/>
      <c r="P500" s="69" cm="1">
        <f t="array" ref="P500">SUMPRODUCT(--($E$4:$E$494=C500),--($D$4:$D$494=""),$P$4:$P$494)</f>
        <v>16758</v>
      </c>
    </row>
    <row r="501" spans="3:26">
      <c r="C501" s="58" t="str">
        <f>IF('6'!K5="", "Vrije categorie",'6'!K5)</f>
        <v>C</v>
      </c>
      <c r="F501" s="69" cm="1">
        <f t="array" ref="F501">SUMPRODUCT(--($E$4:$E$494=C501),--($D$4:$D$494=""),$F$4:$F$494)</f>
        <v>24.5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24.5</v>
      </c>
      <c r="O501" s="58"/>
      <c r="P501" s="69" cm="1">
        <f t="array" ref="P501">SUMPRODUCT(--($E$4:$E$494=C501),--($D$4:$D$494=""),$P$4:$P$494)</f>
        <v>5145</v>
      </c>
    </row>
    <row r="502" spans="3:26">
      <c r="C502" s="58" t="str">
        <f>IF('6'!K6="", "Vrije categorie",'6'!K6)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IF('6'!K7="", "Vrije categorie",'6'!K7)</f>
        <v>E</v>
      </c>
      <c r="F503" s="69" cm="1">
        <f t="array" ref="F503">SUMPRODUCT(--($E$4:$E$494=C503),--($D$4:$D$494=""),$F$4:$F$494)</f>
        <v>364.5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364.5</v>
      </c>
      <c r="O503" s="58"/>
      <c r="P503" s="69" cm="1">
        <f t="array" ref="P503">SUMPRODUCT(--($E$4:$E$494=C503),--($D$4:$D$494=""),$P$4:$P$494)</f>
        <v>76545</v>
      </c>
    </row>
    <row r="504" spans="3:26">
      <c r="C504" s="58" t="str">
        <f>IF('6'!K8="", "Vrije categorie",'6'!K8)</f>
        <v>F</v>
      </c>
      <c r="F504" s="69" cm="1">
        <f t="array" ref="F504">SUMPRODUCT(--($E$4:$E$494=C504),--($D$4:$D$494=""),$F$4:$F$494)</f>
        <v>47.7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47.7</v>
      </c>
      <c r="O504" s="58"/>
      <c r="P504" s="69" cm="1">
        <f t="array" ref="P504">SUMPRODUCT(--($E$4:$E$494=C504),--($D$4:$D$494=""),$P$4:$P$494)</f>
        <v>572.40000000000009</v>
      </c>
    </row>
    <row r="505" spans="3:26">
      <c r="C505" s="58" t="str">
        <f>IF('6'!K9="", "Vrije categorie",'6'!K9)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21.950000000000003</v>
      </c>
      <c r="M505" s="69" cm="1">
        <f t="array" ref="M505">SUMPRODUCT(--($E$4:$E$494=C505),--($D$4:$D$494=""),$M$4:$M$494)</f>
        <v>0</v>
      </c>
      <c r="N505" s="69">
        <f t="shared" si="4"/>
        <v>21.950000000000003</v>
      </c>
      <c r="O505" s="58"/>
      <c r="P505" s="69" cm="1">
        <f t="array" ref="P505">SUMPRODUCT(--($E$4:$E$494=C505),--($D$4:$D$494=""),$P$4:$P$494)</f>
        <v>4609.5</v>
      </c>
    </row>
    <row r="506" spans="3:26">
      <c r="C506" s="58" t="str">
        <f>IF('6'!K10="", "Vrije categorie",'6'!K10)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IF('6'!K11="", "Vrije categorie",'6'!K11)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IF('6'!K12="", "Vrije categorie",'6'!K12)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IF('6'!K13="", "Vrije categorie",'6'!K13)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IF('6'!K14="", "Vrije categorie",'6'!K14)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IF('6'!K15="", "Vrije categorie",'6'!K15)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1077.1499999999999</v>
      </c>
      <c r="G513" s="70">
        <f t="shared" ref="G513:M513" si="5">SUM(G499:G511)</f>
        <v>0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21.950000000000003</v>
      </c>
      <c r="M513" s="70">
        <f t="shared" si="5"/>
        <v>0</v>
      </c>
      <c r="N513" s="70">
        <f t="shared" si="4"/>
        <v>1099.0999999999999</v>
      </c>
      <c r="O513" s="70"/>
      <c r="P513" s="70">
        <f>SUM(P499:P512)</f>
        <v>221366.39999999999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16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16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8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8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115.34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115.34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8.6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9.8000000000000007</v>
      </c>
      <c r="M532" s="76" cm="1">
        <f t="array" ref="M532">SUMPRODUCT(--($E$4:$E$494=C532),--($D$4:$D$494="X"),$M$4:$M$494)</f>
        <v>0</v>
      </c>
      <c r="N532" s="76">
        <f>SUM(F532:M532)</f>
        <v>18.399999999999999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147.94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9.8000000000000007</v>
      </c>
      <c r="M533" s="77">
        <f t="shared" si="8"/>
        <v>0</v>
      </c>
      <c r="N533" s="77">
        <f t="shared" si="8"/>
        <v>157.74</v>
      </c>
      <c r="X533"/>
      <c r="Y533"/>
      <c r="Z533"/>
    </row>
    <row r="534" spans="3:26" ht="15.75" thickTop="1"/>
  </sheetData>
  <sheetProtection algorithmName="SHA-512" hashValue="q1JBkgAV0nmDmcDloCleYpO5v5he/WX4WHs+0IQex0qfeapuBYfiBo+WYJ8mFywxtpiHUV5hFN6OFvM0SyH5Ig==" saltValue="i/YUFp/kBzJpe3fkyGunv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selection activeCell="A28" sqref="A28:XFD37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7,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'7a'!P499/M3</f>
        <v>#DIV/0!</v>
      </c>
    </row>
    <row r="4" spans="1:14">
      <c r="A4" s="19" t="s">
        <v>190</v>
      </c>
      <c r="B4" s="384" t="str">
        <f>VLOOKUP(H5,Kwaliteitsinspecties!A5:E54,3)</f>
        <v>SWS Op Wier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'7a'!P500/M4</f>
        <v>#DIV/0!</v>
      </c>
    </row>
    <row r="5" spans="1:14">
      <c r="A5" s="20" t="s">
        <v>192</v>
      </c>
      <c r="B5" s="385" t="str">
        <f>VLOOKUP(H5,Kwaliteitsinspecties!A5:E54,4)</f>
        <v xml:space="preserve"> Schoolstraat 28</v>
      </c>
      <c r="C5" s="385"/>
      <c r="D5" s="385"/>
      <c r="E5" s="385"/>
      <c r="F5" s="399" t="s">
        <v>193</v>
      </c>
      <c r="G5" s="399"/>
      <c r="H5" s="16">
        <f>Kwaliteitsinspecties!A11</f>
        <v>7</v>
      </c>
      <c r="K5" s="37" t="s">
        <v>194</v>
      </c>
      <c r="L5" s="49">
        <v>210</v>
      </c>
      <c r="M5" s="184"/>
      <c r="N5" s="87" t="e">
        <f>'7a'!P501/M5</f>
        <v>#DIV/0!</v>
      </c>
    </row>
    <row r="6" spans="1:14">
      <c r="A6" s="21" t="s">
        <v>195</v>
      </c>
      <c r="B6" s="386" t="str">
        <f>VLOOKUP(H5,Kwaliteitsinspecties!A5:E54,5)</f>
        <v>Elzinge</v>
      </c>
      <c r="C6" s="386"/>
      <c r="D6" s="386"/>
      <c r="E6" s="386"/>
      <c r="F6" s="400" t="s">
        <v>196</v>
      </c>
      <c r="G6" s="400"/>
      <c r="H6" s="17" t="str">
        <f>CONCATENATE(H5,"a")</f>
        <v>7a</v>
      </c>
      <c r="K6" s="37" t="s">
        <v>197</v>
      </c>
      <c r="L6" s="49">
        <v>210</v>
      </c>
      <c r="M6" s="184"/>
      <c r="N6" s="87" t="e">
        <f>'7a'!P502/M6</f>
        <v>#DIV/0!</v>
      </c>
    </row>
    <row r="7" spans="1:14">
      <c r="K7" s="37" t="s">
        <v>198</v>
      </c>
      <c r="L7" s="49">
        <v>210</v>
      </c>
      <c r="M7" s="184"/>
      <c r="N7" s="87" t="e">
        <f>'7a'!P503/M7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'7a'!P504/M8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'7a'!P505/M9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'7a'!P506/M10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'7a'!P507/M11</f>
        <v>#DIV/0!</v>
      </c>
    </row>
    <row r="12" spans="1:14">
      <c r="F12" s="10" t="s">
        <v>65</v>
      </c>
      <c r="G12" s="10" t="s">
        <v>206</v>
      </c>
      <c r="H12" s="10"/>
      <c r="K12" s="37" t="s">
        <v>207</v>
      </c>
      <c r="L12" s="49">
        <v>12</v>
      </c>
      <c r="M12" s="184"/>
      <c r="N12" s="87" t="e">
        <f>'7a'!P508/M12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'7a'!N513</f>
        <v>602.69999999999993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'7a'!P509/M13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'7a'!P510/M14</f>
        <v>#DIV/0!</v>
      </c>
    </row>
    <row r="15" spans="1:14">
      <c r="K15" s="37" t="s">
        <v>212</v>
      </c>
      <c r="L15" s="49">
        <v>260</v>
      </c>
      <c r="M15" s="186"/>
      <c r="N15" s="87" t="e">
        <f>'7a'!P511/M15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'7a'!P512/M16</f>
        <v>#DIV/0!</v>
      </c>
    </row>
    <row r="17" spans="1:9">
      <c r="A17" s="396" t="s">
        <v>215</v>
      </c>
      <c r="B17" s="396"/>
      <c r="C17" s="396"/>
      <c r="D17" s="47">
        <f>'7a'!P513</f>
        <v>131406.70000000001</v>
      </c>
      <c r="E17" s="396" t="s">
        <v>216</v>
      </c>
      <c r="F17" s="396"/>
      <c r="G17" s="47">
        <f>D17/E8</f>
        <v>505.41038461538466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'7a'!G513</f>
        <v>247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247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247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247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'7a'!F513-E27</f>
        <v>336.55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'7a'!S495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'7a'!R495</f>
        <v>150.5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'7a'!T495</f>
        <v>12.7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'7a'!U495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'7a'!V495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'7a'!W495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'7a'!N505</f>
        <v>10.6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LXkcVaiJ/K1gHB1G5ANX7TNwGAaTwpPR/r9gswKvpbRfLDDz8mNADm9Hl3Q2J/Jc57nHt6QqoRN2RcVT7XRDiA==" saltValue="Dsf8XMd0HfhPbolla7W5y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Z534"/>
  <sheetViews>
    <sheetView topLeftCell="A21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8" width="11.85546875" hidden="1" customWidth="1"/>
    <col min="9" max="10" width="11.85546875" customWidth="1"/>
    <col min="11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'7'!H5</f>
        <v>7</v>
      </c>
      <c r="B1" s="401" t="s">
        <v>190</v>
      </c>
      <c r="C1" s="402"/>
      <c r="D1" s="403" t="str">
        <f>VLOOKUP(A1,Kwaliteitsinspecties!A5:J54,3)</f>
        <v>SWS Op Wier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Schoolstraat 28 te Elzinge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270</v>
      </c>
      <c r="D4" s="10"/>
      <c r="E4" s="81" t="s">
        <v>198</v>
      </c>
      <c r="F4" s="218">
        <v>13.4</v>
      </c>
      <c r="G4" s="218"/>
      <c r="H4" s="218"/>
      <c r="I4" s="218"/>
      <c r="J4" s="218"/>
      <c r="N4" s="83">
        <f t="shared" ref="N4:N28" si="0">SUM(F4:M4)</f>
        <v>13.4</v>
      </c>
      <c r="O4" s="85">
        <f>IF(D4="X",0,IF(E4="X",0,VLOOKUP(E4,'7'!$K$3:$L$16,2,FALSE)))</f>
        <v>210</v>
      </c>
      <c r="P4" s="83">
        <f t="shared" ref="P4:P28" si="1">N4*O4</f>
        <v>2814</v>
      </c>
      <c r="R4" s="83">
        <v>2.2999999999999998</v>
      </c>
      <c r="S4" s="83"/>
      <c r="T4" s="83">
        <v>0.75</v>
      </c>
    </row>
    <row r="5" spans="1:24">
      <c r="A5" s="9"/>
      <c r="B5" s="207">
        <v>2</v>
      </c>
      <c r="C5" s="209" t="s">
        <v>295</v>
      </c>
      <c r="D5" s="10"/>
      <c r="E5" s="81" t="s">
        <v>198</v>
      </c>
      <c r="F5" s="214"/>
      <c r="G5" s="214">
        <v>37.799999999999997</v>
      </c>
      <c r="H5" s="214"/>
      <c r="I5" s="214"/>
      <c r="J5" s="214"/>
      <c r="N5" s="83">
        <f t="shared" si="0"/>
        <v>37.799999999999997</v>
      </c>
      <c r="O5" s="85">
        <f>IF(D5="X",0,IF(E5="X",0,VLOOKUP(E5,'7'!$K$3:$L$16,2,FALSE)))</f>
        <v>210</v>
      </c>
      <c r="P5" s="83">
        <f t="shared" si="1"/>
        <v>7937.9999999999991</v>
      </c>
      <c r="R5" s="83">
        <v>12.4</v>
      </c>
      <c r="S5" s="83"/>
      <c r="T5" s="83"/>
    </row>
    <row r="6" spans="1:24">
      <c r="A6" s="9"/>
      <c r="B6" s="207">
        <v>3</v>
      </c>
      <c r="C6" s="209" t="s">
        <v>338</v>
      </c>
      <c r="D6" s="10"/>
      <c r="E6" s="81" t="s">
        <v>198</v>
      </c>
      <c r="F6" s="214"/>
      <c r="G6" s="214">
        <v>4.8499999999999996</v>
      </c>
      <c r="H6" s="214"/>
      <c r="I6" s="214"/>
      <c r="J6" s="214"/>
      <c r="N6" s="83">
        <f t="shared" si="0"/>
        <v>4.8499999999999996</v>
      </c>
      <c r="O6" s="85">
        <f>IF(D6="X",0,IF(E6="X",0,VLOOKUP(E6,'7'!$K$3:$L$16,2,FALSE)))</f>
        <v>210</v>
      </c>
      <c r="P6" s="83">
        <f t="shared" si="1"/>
        <v>1018.4999999999999</v>
      </c>
      <c r="R6" s="83"/>
      <c r="S6" s="83"/>
      <c r="T6" s="83"/>
    </row>
    <row r="7" spans="1:24">
      <c r="A7" s="9"/>
      <c r="B7" s="210">
        <v>4</v>
      </c>
      <c r="C7" s="208" t="s">
        <v>339</v>
      </c>
      <c r="D7" s="10"/>
      <c r="E7" s="81" t="s">
        <v>212</v>
      </c>
      <c r="F7" s="214"/>
      <c r="G7" s="214">
        <v>81.150000000000006</v>
      </c>
      <c r="H7" s="214"/>
      <c r="I7" s="214"/>
      <c r="J7" s="214"/>
      <c r="N7" s="83">
        <f t="shared" si="0"/>
        <v>81.150000000000006</v>
      </c>
      <c r="O7" s="85">
        <f>IF(D7="X",0,IF(E7="X",0,VLOOKUP(E7,'7'!$K$3:$L$16,2,FALSE)))</f>
        <v>260</v>
      </c>
      <c r="P7" s="83">
        <f t="shared" si="1"/>
        <v>21099</v>
      </c>
      <c r="R7" s="83">
        <v>18.75</v>
      </c>
      <c r="S7" s="83"/>
      <c r="T7" s="83"/>
    </row>
    <row r="8" spans="1:24">
      <c r="A8" s="9"/>
      <c r="B8" s="207">
        <v>5</v>
      </c>
      <c r="C8" s="208" t="s">
        <v>292</v>
      </c>
      <c r="D8" s="10"/>
      <c r="E8" s="81" t="s">
        <v>191</v>
      </c>
      <c r="F8" s="219">
        <v>16.850000000000001</v>
      </c>
      <c r="G8" s="219"/>
      <c r="H8" s="219"/>
      <c r="I8" s="219"/>
      <c r="J8" s="219"/>
      <c r="N8" s="83">
        <f t="shared" si="0"/>
        <v>16.850000000000001</v>
      </c>
      <c r="O8" s="85">
        <f>IF(D8="X",0,IF(E8="X",0,VLOOKUP(E8,'7'!$K$3:$L$16,2,FALSE)))</f>
        <v>210</v>
      </c>
      <c r="P8" s="83">
        <f t="shared" si="1"/>
        <v>3538.5000000000005</v>
      </c>
      <c r="R8" s="83">
        <v>7</v>
      </c>
      <c r="S8" s="83"/>
      <c r="T8" s="83">
        <v>0.1</v>
      </c>
    </row>
    <row r="9" spans="1:24">
      <c r="A9" s="9"/>
      <c r="B9" s="207">
        <v>6</v>
      </c>
      <c r="C9" s="208" t="s">
        <v>340</v>
      </c>
      <c r="D9" s="10"/>
      <c r="E9" s="81" t="s">
        <v>212</v>
      </c>
      <c r="F9" s="219"/>
      <c r="G9" s="219"/>
      <c r="H9" s="219"/>
      <c r="I9" s="219">
        <v>4.8</v>
      </c>
      <c r="J9" s="219"/>
      <c r="N9" s="83">
        <f t="shared" si="0"/>
        <v>4.8</v>
      </c>
      <c r="O9" s="85">
        <f>IF(D9="X",0,IF(E9="X",0,VLOOKUP(E9,'7'!$K$3:$L$16,2,FALSE)))</f>
        <v>260</v>
      </c>
      <c r="P9" s="83">
        <f t="shared" si="1"/>
        <v>1248</v>
      </c>
      <c r="R9" s="83"/>
      <c r="S9" s="83"/>
      <c r="T9" s="83"/>
    </row>
    <row r="10" spans="1:24">
      <c r="A10" s="9"/>
      <c r="B10" s="207">
        <v>7</v>
      </c>
      <c r="C10" s="208" t="s">
        <v>341</v>
      </c>
      <c r="D10" s="10"/>
      <c r="E10" s="81" t="s">
        <v>212</v>
      </c>
      <c r="F10" s="219"/>
      <c r="G10" s="219">
        <v>58.8</v>
      </c>
      <c r="H10" s="219"/>
      <c r="I10" s="219"/>
      <c r="J10" s="219"/>
      <c r="N10" s="83">
        <f t="shared" si="0"/>
        <v>58.8</v>
      </c>
      <c r="O10" s="85">
        <f>IF(D10="X",0,IF(E10="X",0,VLOOKUP(E10,'7'!$K$3:$L$16,2,FALSE)))</f>
        <v>260</v>
      </c>
      <c r="P10" s="83">
        <f t="shared" si="1"/>
        <v>15288</v>
      </c>
      <c r="R10" s="83">
        <v>12.7</v>
      </c>
      <c r="S10" s="83"/>
      <c r="T10" s="83"/>
    </row>
    <row r="11" spans="1:24">
      <c r="A11" s="9"/>
      <c r="B11" s="210" t="s">
        <v>342</v>
      </c>
      <c r="C11" s="208" t="s">
        <v>334</v>
      </c>
      <c r="D11" s="10"/>
      <c r="E11" s="81" t="s">
        <v>200</v>
      </c>
      <c r="F11" s="214"/>
      <c r="G11" s="214">
        <v>9.6</v>
      </c>
      <c r="H11" s="214"/>
      <c r="I11" s="214"/>
      <c r="J11" s="214"/>
      <c r="N11" s="83">
        <f t="shared" si="0"/>
        <v>9.6</v>
      </c>
      <c r="O11" s="85">
        <f>IF(D11="X",0,IF(E11="X",0,VLOOKUP(E11,'7'!$K$3:$L$16,2,FALSE)))</f>
        <v>12</v>
      </c>
      <c r="P11" s="83">
        <f t="shared" si="1"/>
        <v>115.19999999999999</v>
      </c>
      <c r="R11" s="83"/>
      <c r="S11" s="83"/>
      <c r="T11" s="83"/>
    </row>
    <row r="12" spans="1:24">
      <c r="A12" s="9"/>
      <c r="B12" s="210">
        <v>8</v>
      </c>
      <c r="C12" s="208" t="s">
        <v>292</v>
      </c>
      <c r="D12" s="10"/>
      <c r="E12" s="81" t="s">
        <v>191</v>
      </c>
      <c r="F12" s="214">
        <v>16.649999999999999</v>
      </c>
      <c r="G12" s="214"/>
      <c r="H12" s="214"/>
      <c r="I12" s="214"/>
      <c r="J12" s="214"/>
      <c r="N12" s="83">
        <f t="shared" si="0"/>
        <v>16.649999999999999</v>
      </c>
      <c r="O12" s="85">
        <f>IF(D12="X",0,IF(E12="X",0,VLOOKUP(E12,'7'!$K$3:$L$16,2,FALSE)))</f>
        <v>210</v>
      </c>
      <c r="P12" s="83">
        <f t="shared" si="1"/>
        <v>3496.4999999999995</v>
      </c>
      <c r="R12" s="83">
        <v>4.3</v>
      </c>
      <c r="S12" s="83"/>
      <c r="T12" s="83">
        <v>0.15</v>
      </c>
    </row>
    <row r="13" spans="1:24">
      <c r="A13" s="9"/>
      <c r="B13" s="207">
        <v>9</v>
      </c>
      <c r="C13" s="209" t="s">
        <v>335</v>
      </c>
      <c r="D13" s="10"/>
      <c r="E13" s="81" t="s">
        <v>197</v>
      </c>
      <c r="F13" s="214"/>
      <c r="G13" s="214">
        <v>6.2</v>
      </c>
      <c r="H13" s="214"/>
      <c r="I13" s="214"/>
      <c r="J13" s="214"/>
      <c r="N13" s="83">
        <f t="shared" si="0"/>
        <v>6.2</v>
      </c>
      <c r="O13" s="85">
        <f>IF(D13="X",0,IF(E13="X",0,VLOOKUP(E13,'7'!$K$3:$L$16,2,FALSE)))</f>
        <v>210</v>
      </c>
      <c r="P13" s="83">
        <f t="shared" si="1"/>
        <v>1302</v>
      </c>
      <c r="R13" s="83"/>
      <c r="S13" s="83"/>
      <c r="T13" s="83"/>
    </row>
    <row r="14" spans="1:24">
      <c r="A14" s="9"/>
      <c r="B14" s="210">
        <v>10</v>
      </c>
      <c r="C14" s="208" t="s">
        <v>288</v>
      </c>
      <c r="D14" s="10"/>
      <c r="E14" s="81" t="s">
        <v>189</v>
      </c>
      <c r="F14" s="219"/>
      <c r="G14" s="219">
        <v>48.6</v>
      </c>
      <c r="H14" s="214"/>
      <c r="I14" s="214"/>
      <c r="J14" s="214"/>
      <c r="N14" s="83">
        <f t="shared" si="0"/>
        <v>48.6</v>
      </c>
      <c r="O14" s="85">
        <f>IF(D14="X",0,IF(E14="X",0,VLOOKUP(E14,'7'!$K$3:$L$16,2,FALSE)))</f>
        <v>210</v>
      </c>
      <c r="P14" s="83">
        <f t="shared" si="1"/>
        <v>10206</v>
      </c>
      <c r="R14" s="83">
        <v>9.6999999999999993</v>
      </c>
      <c r="S14" s="83"/>
      <c r="T14" s="83">
        <v>1.5</v>
      </c>
    </row>
    <row r="15" spans="1:24">
      <c r="A15" s="9"/>
      <c r="B15" s="211">
        <v>11</v>
      </c>
      <c r="C15" s="209" t="s">
        <v>270</v>
      </c>
      <c r="D15" s="10"/>
      <c r="E15" s="81" t="s">
        <v>198</v>
      </c>
      <c r="F15" s="214">
        <v>14.65</v>
      </c>
      <c r="G15" s="214"/>
      <c r="H15" s="214"/>
      <c r="I15" s="214"/>
      <c r="J15" s="214"/>
      <c r="N15" s="83">
        <f t="shared" si="0"/>
        <v>14.65</v>
      </c>
      <c r="O15" s="85">
        <f>IF(D15="X",0,IF(E15="X",0,VLOOKUP(E15,'7'!$K$3:$L$16,2,FALSE)))</f>
        <v>210</v>
      </c>
      <c r="P15" s="83">
        <f t="shared" si="1"/>
        <v>3076.5</v>
      </c>
      <c r="R15" s="83">
        <v>4.8499999999999996</v>
      </c>
      <c r="S15" s="83"/>
      <c r="T15" s="83"/>
    </row>
    <row r="16" spans="1:24">
      <c r="A16" s="9"/>
      <c r="B16" s="211">
        <v>12</v>
      </c>
      <c r="C16" s="209" t="s">
        <v>292</v>
      </c>
      <c r="D16" s="10"/>
      <c r="E16" s="81" t="s">
        <v>191</v>
      </c>
      <c r="F16" s="214">
        <v>10.050000000000001</v>
      </c>
      <c r="G16" s="214"/>
      <c r="H16" s="214"/>
      <c r="I16" s="214"/>
      <c r="J16" s="214"/>
      <c r="N16" s="83">
        <f t="shared" si="0"/>
        <v>10.050000000000001</v>
      </c>
      <c r="O16" s="85">
        <f>IF(D16="X",0,IF(E16="X",0,VLOOKUP(E16,'7'!$K$3:$L$16,2,FALSE)))</f>
        <v>210</v>
      </c>
      <c r="P16" s="83">
        <f t="shared" si="1"/>
        <v>2110.5</v>
      </c>
      <c r="R16" s="83">
        <v>2.1</v>
      </c>
      <c r="S16" s="83"/>
      <c r="T16" s="83">
        <v>0.15</v>
      </c>
    </row>
    <row r="17" spans="1:20">
      <c r="A17" s="9"/>
      <c r="B17" s="207">
        <v>13</v>
      </c>
      <c r="C17" s="208" t="s">
        <v>288</v>
      </c>
      <c r="D17" s="10"/>
      <c r="E17" s="81" t="s">
        <v>189</v>
      </c>
      <c r="F17" s="219">
        <v>55.75</v>
      </c>
      <c r="G17" s="219"/>
      <c r="H17" s="219"/>
      <c r="I17" s="219"/>
      <c r="J17" s="219"/>
      <c r="N17" s="83">
        <f t="shared" si="0"/>
        <v>55.75</v>
      </c>
      <c r="O17" s="85">
        <f>IF(D17="X",0,IF(E17="X",0,VLOOKUP(E17,'7'!$K$3:$L$16,2,FALSE)))</f>
        <v>210</v>
      </c>
      <c r="P17" s="83">
        <f t="shared" si="1"/>
        <v>11707.5</v>
      </c>
      <c r="R17" s="83">
        <v>15.6</v>
      </c>
      <c r="S17" s="83"/>
      <c r="T17" s="83"/>
    </row>
    <row r="18" spans="1:20">
      <c r="A18" s="9"/>
      <c r="B18" s="207" t="s">
        <v>303</v>
      </c>
      <c r="C18" s="212" t="s">
        <v>269</v>
      </c>
      <c r="D18" s="10"/>
      <c r="E18" s="81" t="s">
        <v>200</v>
      </c>
      <c r="F18" s="219">
        <v>5.45</v>
      </c>
      <c r="G18" s="219"/>
      <c r="H18" s="219"/>
      <c r="I18" s="219"/>
      <c r="J18" s="219"/>
      <c r="N18" s="83">
        <f t="shared" si="0"/>
        <v>5.45</v>
      </c>
      <c r="O18" s="85">
        <f>IF(D18="X",0,IF(E18="X",0,VLOOKUP(E18,'7'!$K$3:$L$16,2,FALSE)))</f>
        <v>12</v>
      </c>
      <c r="P18" s="83">
        <f t="shared" si="1"/>
        <v>65.400000000000006</v>
      </c>
      <c r="R18" s="83"/>
      <c r="S18" s="83"/>
      <c r="T18" s="83"/>
    </row>
    <row r="19" spans="1:20">
      <c r="A19" s="9"/>
      <c r="B19" s="207">
        <v>14</v>
      </c>
      <c r="C19" s="212" t="s">
        <v>343</v>
      </c>
      <c r="D19" s="10"/>
      <c r="E19" s="81" t="s">
        <v>191</v>
      </c>
      <c r="F19" s="219">
        <v>13.4</v>
      </c>
      <c r="G19" s="219"/>
      <c r="H19" s="219"/>
      <c r="I19" s="219"/>
      <c r="J19" s="219"/>
      <c r="N19" s="83">
        <f t="shared" si="0"/>
        <v>13.4</v>
      </c>
      <c r="O19" s="85">
        <f>IF(D19="X",0,IF(E19="X",0,VLOOKUP(E19,'7'!$K$3:$L$16,2,FALSE)))</f>
        <v>210</v>
      </c>
      <c r="P19" s="83">
        <f t="shared" si="1"/>
        <v>2814</v>
      </c>
      <c r="R19" s="83">
        <v>7</v>
      </c>
      <c r="S19" s="83"/>
      <c r="T19" s="83">
        <v>5.0999999999999996</v>
      </c>
    </row>
    <row r="20" spans="1:20">
      <c r="A20" s="9"/>
      <c r="B20" s="207">
        <v>15</v>
      </c>
      <c r="C20" s="212" t="s">
        <v>326</v>
      </c>
      <c r="D20" s="10"/>
      <c r="E20" s="81" t="s">
        <v>214</v>
      </c>
      <c r="F20" s="219"/>
      <c r="G20" s="219"/>
      <c r="H20" s="219"/>
      <c r="I20" s="219"/>
      <c r="J20" s="219">
        <v>8.75</v>
      </c>
      <c r="N20" s="83">
        <f t="shared" si="0"/>
        <v>8.75</v>
      </c>
      <c r="O20" s="85">
        <f>IF(D20="X",0,IF(E20="X",0,VLOOKUP(E20,'7'!$K$3:$L$16,2,FALSE)))</f>
        <v>260</v>
      </c>
      <c r="P20" s="83">
        <f t="shared" si="1"/>
        <v>2275</v>
      </c>
      <c r="R20" s="83"/>
      <c r="S20" s="83"/>
      <c r="T20" s="83">
        <v>0.75</v>
      </c>
    </row>
    <row r="21" spans="1:20">
      <c r="A21" s="9"/>
      <c r="B21" s="207">
        <v>16</v>
      </c>
      <c r="C21" s="212" t="s">
        <v>288</v>
      </c>
      <c r="D21" s="10"/>
      <c r="E21" s="81" t="s">
        <v>189</v>
      </c>
      <c r="F21" s="219">
        <v>52.3</v>
      </c>
      <c r="G21" s="219"/>
      <c r="H21" s="219"/>
      <c r="I21" s="219"/>
      <c r="J21" s="219">
        <v>3.75</v>
      </c>
      <c r="N21" s="83">
        <f t="shared" si="0"/>
        <v>56.05</v>
      </c>
      <c r="O21" s="85">
        <f>IF(D21="X",0,IF(E21="X",0,VLOOKUP(E21,'7'!$K$3:$L$16,2,FALSE)))</f>
        <v>210</v>
      </c>
      <c r="P21" s="83">
        <f t="shared" si="1"/>
        <v>11770.5</v>
      </c>
      <c r="R21" s="83">
        <v>14</v>
      </c>
      <c r="S21" s="83"/>
      <c r="T21" s="83"/>
    </row>
    <row r="22" spans="1:20">
      <c r="A22" s="9"/>
      <c r="B22" s="207">
        <v>17</v>
      </c>
      <c r="C22" s="212" t="s">
        <v>288</v>
      </c>
      <c r="D22" s="10"/>
      <c r="E22" s="81" t="s">
        <v>189</v>
      </c>
      <c r="F22" s="219">
        <v>56.5</v>
      </c>
      <c r="G22" s="220"/>
      <c r="H22" s="219"/>
      <c r="I22" s="219"/>
      <c r="J22" s="219"/>
      <c r="N22" s="83">
        <f t="shared" si="0"/>
        <v>56.5</v>
      </c>
      <c r="O22" s="85">
        <f>IF(D22="X",0,IF(E22="X",0,VLOOKUP(E22,'7'!$K$3:$L$16,2,FALSE)))</f>
        <v>210</v>
      </c>
      <c r="P22" s="83">
        <f t="shared" si="1"/>
        <v>11865</v>
      </c>
      <c r="R22" s="83">
        <v>14</v>
      </c>
      <c r="S22" s="83"/>
      <c r="T22" s="83">
        <v>1.95</v>
      </c>
    </row>
    <row r="23" spans="1:20">
      <c r="A23" s="9"/>
      <c r="B23" s="207">
        <v>18</v>
      </c>
      <c r="C23" s="212" t="s">
        <v>343</v>
      </c>
      <c r="D23" s="10"/>
      <c r="E23" s="81" t="s">
        <v>191</v>
      </c>
      <c r="F23" s="219">
        <v>12.45</v>
      </c>
      <c r="G23" s="219"/>
      <c r="H23" s="219"/>
      <c r="I23" s="219"/>
      <c r="J23" s="219"/>
      <c r="N23" s="83">
        <f t="shared" si="0"/>
        <v>12.45</v>
      </c>
      <c r="O23" s="85">
        <f>IF(D23="X",0,IF(E23="X",0,VLOOKUP(E23,'7'!$K$3:$L$16,2,FALSE)))</f>
        <v>210</v>
      </c>
      <c r="P23" s="83">
        <f t="shared" si="1"/>
        <v>2614.5</v>
      </c>
      <c r="R23" s="83">
        <v>7</v>
      </c>
      <c r="S23" s="83"/>
      <c r="T23" s="83"/>
    </row>
    <row r="24" spans="1:20">
      <c r="A24" s="9"/>
      <c r="B24" s="207">
        <v>19</v>
      </c>
      <c r="C24" s="212" t="s">
        <v>271</v>
      </c>
      <c r="D24" s="10"/>
      <c r="E24" s="81" t="s">
        <v>201</v>
      </c>
      <c r="F24" s="219"/>
      <c r="G24" s="219"/>
      <c r="H24" s="219"/>
      <c r="I24" s="219"/>
      <c r="J24" s="219">
        <v>4.4000000000000004</v>
      </c>
      <c r="N24" s="83">
        <f t="shared" si="0"/>
        <v>4.4000000000000004</v>
      </c>
      <c r="O24" s="85">
        <f>IF(D24="X",0,IF(E24="X",0,VLOOKUP(E24,'7'!$K$3:$L$16,2,FALSE)))</f>
        <v>210</v>
      </c>
      <c r="P24" s="83">
        <f t="shared" si="1"/>
        <v>924.00000000000011</v>
      </c>
      <c r="R24" s="83"/>
      <c r="S24" s="83"/>
      <c r="T24" s="83"/>
    </row>
    <row r="25" spans="1:20">
      <c r="A25" s="9"/>
      <c r="B25" s="210">
        <v>20</v>
      </c>
      <c r="C25" s="212" t="s">
        <v>297</v>
      </c>
      <c r="D25" s="10"/>
      <c r="E25" s="81" t="s">
        <v>201</v>
      </c>
      <c r="F25" s="214"/>
      <c r="G25" s="215"/>
      <c r="H25" s="214"/>
      <c r="I25" s="214"/>
      <c r="J25" s="214">
        <v>4.3499999999999996</v>
      </c>
      <c r="N25" s="83">
        <f t="shared" si="0"/>
        <v>4.3499999999999996</v>
      </c>
      <c r="O25" s="85">
        <f>IF(D25="X",0,IF(E25="X",0,VLOOKUP(E25,'7'!$K$3:$L$16,2,FALSE)))</f>
        <v>210</v>
      </c>
      <c r="P25" s="83">
        <f t="shared" si="1"/>
        <v>913.49999999999989</v>
      </c>
      <c r="R25" s="83"/>
      <c r="S25" s="83"/>
      <c r="T25" s="83">
        <v>0.75</v>
      </c>
    </row>
    <row r="26" spans="1:20">
      <c r="A26" s="9"/>
      <c r="B26" s="211">
        <v>21</v>
      </c>
      <c r="C26" s="209" t="s">
        <v>288</v>
      </c>
      <c r="D26" s="10"/>
      <c r="E26" s="81" t="s">
        <v>189</v>
      </c>
      <c r="F26" s="214">
        <v>60.55</v>
      </c>
      <c r="G26" s="214"/>
      <c r="H26" s="214"/>
      <c r="I26" s="214"/>
      <c r="J26" s="214"/>
      <c r="N26" s="83">
        <f t="shared" si="0"/>
        <v>60.55</v>
      </c>
      <c r="O26" s="85">
        <f>IF(D26="X",0,IF(E26="X",0,VLOOKUP(E26,'7'!$K$3:$L$16,2,FALSE)))</f>
        <v>210</v>
      </c>
      <c r="P26" s="83">
        <f t="shared" si="1"/>
        <v>12715.5</v>
      </c>
      <c r="R26" s="83">
        <v>18.8</v>
      </c>
      <c r="S26" s="83"/>
      <c r="T26" s="83">
        <v>1.5</v>
      </c>
    </row>
    <row r="27" spans="1:20">
      <c r="A27" s="9"/>
      <c r="B27" s="211">
        <v>22</v>
      </c>
      <c r="C27" s="118" t="s">
        <v>334</v>
      </c>
      <c r="D27" s="10"/>
      <c r="E27" s="81" t="s">
        <v>200</v>
      </c>
      <c r="F27" s="214">
        <v>8.5500000000000007</v>
      </c>
      <c r="G27" s="214"/>
      <c r="H27" s="214"/>
      <c r="I27" s="214"/>
      <c r="J27" s="214"/>
      <c r="N27" s="83">
        <f t="shared" si="0"/>
        <v>8.5500000000000007</v>
      </c>
      <c r="O27" s="85">
        <f>IF(D27="X",0,IF(E27="X",0,VLOOKUP(E27,'7'!$K$3:$L$16,2,FALSE)))</f>
        <v>12</v>
      </c>
      <c r="P27" s="83">
        <f t="shared" si="1"/>
        <v>102.60000000000001</v>
      </c>
      <c r="R27" s="83"/>
      <c r="S27" s="83"/>
      <c r="T27" s="83"/>
    </row>
    <row r="28" spans="1:20">
      <c r="A28" s="9"/>
      <c r="B28" s="210">
        <v>23</v>
      </c>
      <c r="C28" s="212" t="s">
        <v>296</v>
      </c>
      <c r="D28" s="10"/>
      <c r="E28" s="81" t="s">
        <v>201</v>
      </c>
      <c r="F28" s="214"/>
      <c r="G28" s="214"/>
      <c r="H28" s="214"/>
      <c r="I28" s="214"/>
      <c r="J28" s="214">
        <v>1.85</v>
      </c>
      <c r="N28" s="83">
        <f t="shared" si="0"/>
        <v>1.85</v>
      </c>
      <c r="O28" s="85">
        <f>IF(D28="X",0,IF(E28="X",0,VLOOKUP(E28,'7'!$K$3:$L$16,2,FALSE)))</f>
        <v>210</v>
      </c>
      <c r="P28" s="83">
        <f t="shared" si="1"/>
        <v>388.5</v>
      </c>
      <c r="R28" s="83"/>
      <c r="S28" s="83"/>
      <c r="T28" s="83"/>
    </row>
    <row r="29" spans="1:20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0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0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0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336.55</v>
      </c>
      <c r="G495" s="68">
        <f t="shared" si="2"/>
        <v>247</v>
      </c>
      <c r="H495" s="68">
        <f t="shared" si="2"/>
        <v>0</v>
      </c>
      <c r="I495" s="68">
        <f t="shared" si="2"/>
        <v>4.8</v>
      </c>
      <c r="J495" s="68">
        <f t="shared" si="2"/>
        <v>23.1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278</v>
      </c>
      <c r="R495" s="68">
        <f t="shared" ref="R495:W495" si="3">SUM(R4:R494)</f>
        <v>150.5</v>
      </c>
      <c r="S495" s="68">
        <f t="shared" si="3"/>
        <v>0</v>
      </c>
      <c r="T495" s="68">
        <f t="shared" si="3"/>
        <v>12.7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IF('7'!K3="", "Vrije categorie",'7'!K3)</f>
        <v>A</v>
      </c>
      <c r="F499" s="69" cm="1">
        <f t="array" ref="F499">SUMPRODUCT(--($E$4:$E$494=C499),--($D$4:$D$494=""),$F$4:$F$494)</f>
        <v>225.10000000000002</v>
      </c>
      <c r="G499" s="69" cm="1">
        <f t="array" ref="G499">SUMPRODUCT(--($E$4:$E$494=C499),--($D$4:$D$494=""),$G$4:$G$494)</f>
        <v>48.6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3.75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277.45000000000005</v>
      </c>
      <c r="O499" s="58"/>
      <c r="P499" s="69" cm="1">
        <f t="array" ref="P499">SUMPRODUCT(--($E$4:$E$494=C499),--($D$4:$D$494=""),$P$4:$P$494)</f>
        <v>58264.5</v>
      </c>
    </row>
    <row r="500" spans="3:26">
      <c r="C500" s="58" t="str">
        <f>IF('7'!K4="", "Vrije categorie",'7'!K4)</f>
        <v>B</v>
      </c>
      <c r="F500" s="69" cm="1">
        <f t="array" ref="F500">SUMPRODUCT(--($E$4:$E$494=C500),--($D$4:$D$494=""),$F$4:$F$494)</f>
        <v>69.399999999999991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69.399999999999991</v>
      </c>
      <c r="O500" s="58"/>
      <c r="P500" s="69" cm="1">
        <f t="array" ref="P500">SUMPRODUCT(--($E$4:$E$494=C500),--($D$4:$D$494=""),$P$4:$P$494)</f>
        <v>14574</v>
      </c>
    </row>
    <row r="501" spans="3:26">
      <c r="C501" s="58" t="str">
        <f>IF('7'!K5="", "Vrije categorie",'7'!K5)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IF('7'!K6="", "Vrije categorie",'7'!K6)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6.2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6.2</v>
      </c>
      <c r="O502" s="58"/>
      <c r="P502" s="69" cm="1">
        <f t="array" ref="P502">SUMPRODUCT(--($E$4:$E$494=C502),--($D$4:$D$494=""),$P$4:$P$494)</f>
        <v>1302</v>
      </c>
    </row>
    <row r="503" spans="3:26">
      <c r="C503" s="58" t="str">
        <f>IF('7'!K7="", "Vrije categorie",'7'!K7)</f>
        <v>E</v>
      </c>
      <c r="F503" s="69" cm="1">
        <f t="array" ref="F503">SUMPRODUCT(--($E$4:$E$494=C503),--($D$4:$D$494=""),$F$4:$F$494)</f>
        <v>28.05</v>
      </c>
      <c r="G503" s="69" cm="1">
        <f t="array" ref="G503">SUMPRODUCT(--($E$4:$E$494=C503),--($D$4:$D$494=""),$G$4:$G$494)</f>
        <v>42.65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70.7</v>
      </c>
      <c r="O503" s="58"/>
      <c r="P503" s="69" cm="1">
        <f t="array" ref="P503">SUMPRODUCT(--($E$4:$E$494=C503),--($D$4:$D$494=""),$P$4:$P$494)</f>
        <v>14847</v>
      </c>
    </row>
    <row r="504" spans="3:26">
      <c r="C504" s="58" t="str">
        <f>IF('7'!K8="", "Vrije categorie",'7'!K8)</f>
        <v>F</v>
      </c>
      <c r="F504" s="69" cm="1">
        <f t="array" ref="F504">SUMPRODUCT(--($E$4:$E$494=C504),--($D$4:$D$494=""),$F$4:$F$494)</f>
        <v>14</v>
      </c>
      <c r="G504" s="69" cm="1">
        <f t="array" ref="G504">SUMPRODUCT(--($E$4:$E$494=C504),--($D$4:$D$494=""),$G$4:$G$494)</f>
        <v>9.6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23.6</v>
      </c>
      <c r="O504" s="58"/>
      <c r="P504" s="69" cm="1">
        <f t="array" ref="P504">SUMPRODUCT(--($E$4:$E$494=C504),--($D$4:$D$494=""),$P$4:$P$494)</f>
        <v>283.2</v>
      </c>
    </row>
    <row r="505" spans="3:26">
      <c r="C505" s="58" t="str">
        <f>IF('7'!K9="", "Vrije categorie",'7'!K9)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10.6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10.6</v>
      </c>
      <c r="O505" s="58"/>
      <c r="P505" s="69" cm="1">
        <f t="array" ref="P505">SUMPRODUCT(--($E$4:$E$494=C505),--($D$4:$D$494=""),$P$4:$P$494)</f>
        <v>2226</v>
      </c>
    </row>
    <row r="506" spans="3:26">
      <c r="C506" s="58" t="str">
        <f>IF('7'!K10="", "Vrije categorie",'7'!K10)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IF('7'!K11="", "Vrije categorie",'7'!K11)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IF('7'!K12="", "Vrije categorie",'7'!K12)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IF('7'!K13="", "Vrije categorie",'7'!K13)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IF('7'!K14="", "Vrije categorie",'7'!K14)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IF('7'!K15="", "Vrije categorie",'7'!K15)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139.94999999999999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4.8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144.75</v>
      </c>
      <c r="O511" s="58"/>
      <c r="P511" s="69" cm="1">
        <f t="array" ref="P511">SUMPRODUCT(--($E$4:$E$494=C511),--($D$4:$D$494=""),$P$4:$P$494)</f>
        <v>37635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8.75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8.75</v>
      </c>
      <c r="O512" s="58"/>
      <c r="P512" s="69" cm="1">
        <f t="array" ref="P512">SUMPRODUCT(--($E$4:$E$494=C512),--($D$4:$D$494=""),$P$4:$P$494)</f>
        <v>2275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336.55</v>
      </c>
      <c r="G513" s="70">
        <f t="shared" ref="G513:M513" si="5">SUM(G499:G511)</f>
        <v>247</v>
      </c>
      <c r="H513" s="70">
        <f t="shared" si="5"/>
        <v>0</v>
      </c>
      <c r="I513" s="70">
        <f t="shared" si="5"/>
        <v>4.8</v>
      </c>
      <c r="J513" s="70">
        <f t="shared" si="5"/>
        <v>14.35</v>
      </c>
      <c r="K513" s="70">
        <f t="shared" si="5"/>
        <v>0</v>
      </c>
      <c r="L513" s="70">
        <f t="shared" si="5"/>
        <v>0</v>
      </c>
      <c r="M513" s="70">
        <f t="shared" si="5"/>
        <v>0</v>
      </c>
      <c r="N513" s="70">
        <f t="shared" si="4"/>
        <v>602.69999999999993</v>
      </c>
      <c r="O513" s="70"/>
      <c r="P513" s="70">
        <f>SUM(P499:P512)</f>
        <v>131406.70000000001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UxMcPTdCuOL6ZAKy6MB0h+EcsMd+QTtmN2b8SBq7Vb+sqMCasst8Vh9Gvh3jfpNlibxsGVecIW8w8FH5+fY1DQ==" saltValue="ohHWoLYvmpShg8SWXCEcf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selection activeCell="A28" sqref="A28:XFD37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8,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'8a'!P499/M3</f>
        <v>#DIV/0!</v>
      </c>
    </row>
    <row r="4" spans="1:14">
      <c r="A4" s="19" t="s">
        <v>190</v>
      </c>
      <c r="B4" s="384" t="str">
        <f>VLOOKUP(H5,Kwaliteitsinspecties!A5:E54,3)</f>
        <v>OBS Kromme Akkers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'8a'!P500/M4</f>
        <v>#DIV/0!</v>
      </c>
    </row>
    <row r="5" spans="1:14">
      <c r="A5" s="20" t="s">
        <v>192</v>
      </c>
      <c r="B5" s="385" t="str">
        <f>VLOOKUP(H5,Kwaliteitsinspecties!A5:E54,4)</f>
        <v xml:space="preserve"> Hunzeweg 68</v>
      </c>
      <c r="C5" s="385"/>
      <c r="D5" s="385"/>
      <c r="E5" s="385"/>
      <c r="F5" s="399" t="s">
        <v>193</v>
      </c>
      <c r="G5" s="399"/>
      <c r="H5" s="16">
        <f>Kwaliteitsinspecties!A12</f>
        <v>8</v>
      </c>
      <c r="K5" s="37" t="s">
        <v>194</v>
      </c>
      <c r="L5" s="49">
        <v>210</v>
      </c>
      <c r="M5" s="184"/>
      <c r="N5" s="87" t="e">
        <f>'8a'!P501/M5</f>
        <v>#DIV/0!</v>
      </c>
    </row>
    <row r="6" spans="1:14">
      <c r="A6" s="21" t="s">
        <v>195</v>
      </c>
      <c r="B6" s="386" t="str">
        <f>VLOOKUP(H5,Kwaliteitsinspecties!A5:E54,5)</f>
        <v>Garnwerd</v>
      </c>
      <c r="C6" s="386"/>
      <c r="D6" s="386"/>
      <c r="E6" s="386"/>
      <c r="F6" s="400" t="s">
        <v>196</v>
      </c>
      <c r="G6" s="400"/>
      <c r="H6" s="17" t="str">
        <f>CONCATENATE(H5,"a")</f>
        <v>8a</v>
      </c>
      <c r="K6" s="37" t="s">
        <v>197</v>
      </c>
      <c r="L6" s="49">
        <v>210</v>
      </c>
      <c r="M6" s="184"/>
      <c r="N6" s="87" t="e">
        <f>'8a'!P502/M6</f>
        <v>#DIV/0!</v>
      </c>
    </row>
    <row r="7" spans="1:14">
      <c r="K7" s="37" t="s">
        <v>198</v>
      </c>
      <c r="L7" s="49">
        <v>210</v>
      </c>
      <c r="M7" s="184"/>
      <c r="N7" s="87" t="e">
        <f>'8a'!P503/M7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'8a'!P504/M8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'8a'!P505/M9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'8a'!P506/M10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'8a'!P507/M11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'8a'!P508/M12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'8a'!N513</f>
        <v>401.15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'8a'!P509/M13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'8a'!P510/M14</f>
        <v>#DIV/0!</v>
      </c>
    </row>
    <row r="15" spans="1:14">
      <c r="K15" s="37" t="s">
        <v>212</v>
      </c>
      <c r="L15" s="49">
        <v>260</v>
      </c>
      <c r="M15" s="186"/>
      <c r="N15" s="87" t="e">
        <f>'8a'!P511/M15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'8a'!P512/M16</f>
        <v>#DIV/0!</v>
      </c>
    </row>
    <row r="17" spans="1:9">
      <c r="A17" s="396" t="s">
        <v>215</v>
      </c>
      <c r="B17" s="396"/>
      <c r="C17" s="396"/>
      <c r="D17" s="47">
        <f>'8a'!P513</f>
        <v>90736</v>
      </c>
      <c r="E17" s="396" t="s">
        <v>216</v>
      </c>
      <c r="F17" s="396"/>
      <c r="G17" s="47">
        <f>D17/E8</f>
        <v>348.98461538461538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'8a'!G513</f>
        <v>311.55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311.55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311.55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311.55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'8a'!F513-E27</f>
        <v>74.599999999999994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'8a'!S495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'8a'!R495</f>
        <v>75.600000000000009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'8a'!T495</f>
        <v>11.7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'8a'!U495</f>
        <v>23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'8a'!V495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'8a'!W495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'8a'!N505</f>
        <v>15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NhddAuQHdu2PG0SddhQX+uG1jYCGvBOFhqKbaw1DoRTRDveQGUxf0C9dqZHQPpNleRhWp9w1KcCVP6onJQYx3A==" saltValue="cJ83Fb/+HJQGwLjbQdbRg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D11" sqref="D11"/>
    </sheetView>
  </sheetViews>
  <sheetFormatPr defaultColWidth="9.140625" defaultRowHeight="15"/>
  <cols>
    <col min="1" max="1" width="57.85546875" style="2" customWidth="1"/>
    <col min="2" max="8" width="9.140625" style="2"/>
    <col min="9" max="9" width="13.7109375" style="2" bestFit="1" customWidth="1"/>
    <col min="10" max="16384" width="9.140625" style="2"/>
  </cols>
  <sheetData>
    <row r="2" spans="1:17" ht="23.25">
      <c r="A2" s="154" t="str">
        <f>Basisgegevens!A2</f>
        <v>Stichting Goud 2024-SMO9950</v>
      </c>
      <c r="B2" s="155"/>
      <c r="C2" s="155"/>
      <c r="D2" s="155"/>
      <c r="E2" s="155"/>
      <c r="F2" s="155"/>
      <c r="G2" s="156"/>
    </row>
    <row r="4" spans="1:17" ht="45">
      <c r="A4" s="157" t="s">
        <v>23</v>
      </c>
      <c r="B4" s="158"/>
    </row>
    <row r="6" spans="1:17">
      <c r="A6" s="6"/>
      <c r="B6" s="7" t="s">
        <v>24</v>
      </c>
      <c r="C6" s="7"/>
      <c r="D6" s="7" t="s">
        <v>25</v>
      </c>
      <c r="E6" s="7"/>
      <c r="F6" s="7" t="s">
        <v>26</v>
      </c>
      <c r="G6" s="8"/>
      <c r="I6" s="366" t="s">
        <v>27</v>
      </c>
      <c r="J6" s="367"/>
      <c r="K6" s="367"/>
      <c r="L6" s="367"/>
      <c r="M6" s="367"/>
      <c r="N6" s="367"/>
      <c r="O6" s="367"/>
      <c r="P6" s="367"/>
      <c r="Q6" s="368"/>
    </row>
    <row r="7" spans="1:17" ht="15.75" thickBot="1">
      <c r="A7" s="159" t="s">
        <v>28</v>
      </c>
      <c r="B7" s="160"/>
      <c r="C7" s="179"/>
      <c r="D7" s="160"/>
      <c r="E7" s="179"/>
      <c r="F7" s="160"/>
      <c r="G7" s="180"/>
      <c r="I7" s="161"/>
      <c r="J7" s="162" t="s">
        <v>29</v>
      </c>
      <c r="K7" s="162" t="s">
        <v>30</v>
      </c>
      <c r="L7" s="162" t="s">
        <v>31</v>
      </c>
      <c r="M7" s="162" t="s">
        <v>32</v>
      </c>
      <c r="N7" s="162" t="s">
        <v>33</v>
      </c>
      <c r="O7" s="162" t="s">
        <v>34</v>
      </c>
      <c r="P7" s="162" t="s">
        <v>35</v>
      </c>
      <c r="Q7" s="163" t="s">
        <v>36</v>
      </c>
    </row>
    <row r="8" spans="1:17" ht="15.75" thickTop="1">
      <c r="I8" s="366"/>
      <c r="J8" s="367"/>
      <c r="K8" s="367"/>
      <c r="L8" s="367"/>
      <c r="M8" s="367"/>
      <c r="N8" s="367"/>
      <c r="O8" s="367"/>
      <c r="P8" s="367"/>
      <c r="Q8" s="368"/>
    </row>
    <row r="9" spans="1:17">
      <c r="A9" s="164" t="s">
        <v>37</v>
      </c>
      <c r="B9" s="181"/>
      <c r="C9" s="165">
        <f>C7*B9</f>
        <v>0</v>
      </c>
      <c r="D9" s="181"/>
      <c r="E9" s="165">
        <f>E7*D9</f>
        <v>0</v>
      </c>
      <c r="F9" s="181"/>
      <c r="G9" s="166">
        <f>G7*F9</f>
        <v>0</v>
      </c>
      <c r="I9" s="167" t="s">
        <v>38</v>
      </c>
      <c r="J9" s="168">
        <f>SUM($E$7*1.5)+($E$19-$E$7)</f>
        <v>0</v>
      </c>
      <c r="K9" s="168">
        <f>SUM($E$7*1.3)+($E$19-$E$7)</f>
        <v>0</v>
      </c>
      <c r="L9" s="168">
        <f>SUM($E$7*1.3)+($E$19-$E$7)</f>
        <v>0</v>
      </c>
      <c r="M9" s="168">
        <f>SUM($E$7*1.3)+($E$19-$E$7)</f>
        <v>0</v>
      </c>
      <c r="N9" s="168">
        <f>SUM($E$7*1.3)+($E$19-$E$7)</f>
        <v>0</v>
      </c>
      <c r="O9" s="168">
        <f t="shared" ref="O9:P11" si="0">SUM($E$7*1.5)+($E$19-$E$7)</f>
        <v>0</v>
      </c>
      <c r="P9" s="168">
        <f t="shared" si="0"/>
        <v>0</v>
      </c>
      <c r="Q9" s="169">
        <f>SUM($E$7*2.5)+($E$19-$E$7)</f>
        <v>0</v>
      </c>
    </row>
    <row r="10" spans="1:17">
      <c r="A10" s="164" t="s">
        <v>39</v>
      </c>
      <c r="B10" s="181"/>
      <c r="C10" s="165">
        <f>C7*B10</f>
        <v>0</v>
      </c>
      <c r="D10" s="181"/>
      <c r="E10" s="165">
        <f>E7*D10</f>
        <v>0</v>
      </c>
      <c r="F10" s="181"/>
      <c r="G10" s="166">
        <f>G7*F10</f>
        <v>0</v>
      </c>
      <c r="I10" s="167" t="s">
        <v>40</v>
      </c>
      <c r="J10" s="168">
        <f>SUM($E$7*1)+($E$19-$E$7)</f>
        <v>0</v>
      </c>
      <c r="K10" s="168">
        <f>SUM($E$7*1)+($E$19-$E$7)</f>
        <v>0</v>
      </c>
      <c r="L10" s="168">
        <f>SUM($E$7*1)+($E$19-$E$7)</f>
        <v>0</v>
      </c>
      <c r="M10" s="168">
        <f>SUM($E$7*1)+($E$19-$E$7)</f>
        <v>0</v>
      </c>
      <c r="N10" s="168">
        <f>SUM($E$7*1)+($E$19-$E$7)</f>
        <v>0</v>
      </c>
      <c r="O10" s="168">
        <f t="shared" si="0"/>
        <v>0</v>
      </c>
      <c r="P10" s="168">
        <f t="shared" si="0"/>
        <v>0</v>
      </c>
      <c r="Q10" s="169">
        <f>SUM($E$7*2.5)+($E$19-$E$7)</f>
        <v>0</v>
      </c>
    </row>
    <row r="11" spans="1:17">
      <c r="A11" s="164" t="s">
        <v>41</v>
      </c>
      <c r="B11" s="181"/>
      <c r="C11" s="165">
        <f>C7*B11</f>
        <v>0</v>
      </c>
      <c r="D11" s="181"/>
      <c r="E11" s="165">
        <f>E7*D11</f>
        <v>0</v>
      </c>
      <c r="F11" s="181"/>
      <c r="G11" s="166">
        <f>G7*F11</f>
        <v>0</v>
      </c>
      <c r="I11" s="161" t="s">
        <v>42</v>
      </c>
      <c r="J11" s="170">
        <f>SUM($E$7*1.3)+($E$19-$E$7)</f>
        <v>0</v>
      </c>
      <c r="K11" s="170">
        <f>SUM($E$7*1.3)+($E$19-$E$7)</f>
        <v>0</v>
      </c>
      <c r="L11" s="170">
        <f>SUM($E$7*1.3)+($E$19-$E$7)</f>
        <v>0</v>
      </c>
      <c r="M11" s="170">
        <f>SUM($E$7*1.3)+($E$19-$E$7)</f>
        <v>0</v>
      </c>
      <c r="N11" s="170">
        <f>SUM($E$7*1.5)+($E$19-$E$7)</f>
        <v>0</v>
      </c>
      <c r="O11" s="170">
        <f t="shared" si="0"/>
        <v>0</v>
      </c>
      <c r="P11" s="170">
        <f t="shared" si="0"/>
        <v>0</v>
      </c>
      <c r="Q11" s="171">
        <f>SUM($E$7*2.5)+($E$19-$E$7)</f>
        <v>0</v>
      </c>
    </row>
    <row r="12" spans="1:17" ht="15.75" thickBot="1">
      <c r="A12" s="159" t="s">
        <v>43</v>
      </c>
      <c r="B12" s="160"/>
      <c r="C12" s="172">
        <f>SUM(C9:C11)</f>
        <v>0</v>
      </c>
      <c r="D12" s="160"/>
      <c r="E12" s="172">
        <f>SUM(E9:E11)</f>
        <v>0</v>
      </c>
      <c r="F12" s="160"/>
      <c r="G12" s="173">
        <f>SUM(G9:G11)</f>
        <v>0</v>
      </c>
    </row>
    <row r="13" spans="1:17" ht="15.75" thickTop="1"/>
    <row r="14" spans="1:17">
      <c r="A14" s="174" t="s">
        <v>44</v>
      </c>
      <c r="B14" s="182"/>
      <c r="C14" s="165">
        <f>C7*B14</f>
        <v>0</v>
      </c>
      <c r="D14" s="181"/>
      <c r="E14" s="165">
        <f>E7*D14</f>
        <v>0</v>
      </c>
      <c r="F14" s="181"/>
      <c r="G14" s="166">
        <f>G7*F14</f>
        <v>0</v>
      </c>
      <c r="I14" s="366" t="s">
        <v>45</v>
      </c>
      <c r="J14" s="367"/>
      <c r="K14" s="367"/>
      <c r="L14" s="367"/>
      <c r="M14" s="367"/>
      <c r="N14" s="367"/>
      <c r="O14" s="367"/>
      <c r="P14" s="367"/>
      <c r="Q14" s="368"/>
    </row>
    <row r="15" spans="1:17">
      <c r="A15" s="174" t="s">
        <v>46</v>
      </c>
      <c r="B15" s="182"/>
      <c r="C15" s="165">
        <f>C7*B15</f>
        <v>0</v>
      </c>
      <c r="D15" s="181"/>
      <c r="E15" s="165">
        <f>E7*D15</f>
        <v>0</v>
      </c>
      <c r="F15" s="181"/>
      <c r="G15" s="166">
        <f>G7*F15</f>
        <v>0</v>
      </c>
      <c r="I15" s="161"/>
      <c r="J15" s="162" t="s">
        <v>29</v>
      </c>
      <c r="K15" s="162" t="s">
        <v>30</v>
      </c>
      <c r="L15" s="162" t="s">
        <v>31</v>
      </c>
      <c r="M15" s="162" t="s">
        <v>32</v>
      </c>
      <c r="N15" s="162" t="s">
        <v>33</v>
      </c>
      <c r="O15" s="162" t="s">
        <v>34</v>
      </c>
      <c r="P15" s="162" t="s">
        <v>35</v>
      </c>
      <c r="Q15" s="163" t="s">
        <v>36</v>
      </c>
    </row>
    <row r="16" spans="1:17">
      <c r="A16" s="164" t="s">
        <v>47</v>
      </c>
      <c r="B16" s="182"/>
      <c r="C16" s="165">
        <f>C7*B16</f>
        <v>0</v>
      </c>
      <c r="D16" s="181"/>
      <c r="E16" s="165">
        <f>E7*D16</f>
        <v>0</v>
      </c>
      <c r="F16" s="181"/>
      <c r="G16" s="166">
        <f>G7*F16</f>
        <v>0</v>
      </c>
      <c r="I16" s="366"/>
      <c r="J16" s="367"/>
      <c r="K16" s="367"/>
      <c r="L16" s="367"/>
      <c r="M16" s="367"/>
      <c r="N16" s="367"/>
      <c r="O16" s="367"/>
      <c r="P16" s="367"/>
      <c r="Q16" s="368"/>
    </row>
    <row r="17" spans="1:17" ht="15.75" thickBot="1">
      <c r="A17" s="159" t="s">
        <v>48</v>
      </c>
      <c r="B17" s="160"/>
      <c r="C17" s="172">
        <f>SUM(C14:C16)</f>
        <v>0</v>
      </c>
      <c r="D17" s="160"/>
      <c r="E17" s="172">
        <f>SUM(E14:E16)</f>
        <v>0</v>
      </c>
      <c r="F17" s="160"/>
      <c r="G17" s="173">
        <f>SUM(G14:G16)</f>
        <v>0</v>
      </c>
      <c r="I17" s="167" t="s">
        <v>38</v>
      </c>
      <c r="J17" s="168">
        <f>SUM($G$7*1.5)+($G$19-$G$7)</f>
        <v>0</v>
      </c>
      <c r="K17" s="168">
        <f>SUM($G$7*1.3)+($G$19-$G$7)</f>
        <v>0</v>
      </c>
      <c r="L17" s="168">
        <f>SUM($G$7*1.3)+($G$19-$G$7)</f>
        <v>0</v>
      </c>
      <c r="M17" s="168">
        <f>SUM($G$7*1.3)+($G$19-$G$7)</f>
        <v>0</v>
      </c>
      <c r="N17" s="168">
        <f>SUM($G$7*1.3)+($G$19-$G$7)</f>
        <v>0</v>
      </c>
      <c r="O17" s="168">
        <f t="shared" ref="O17:P19" si="1">SUM($G$7*1.5)+($G$19-$G$7)</f>
        <v>0</v>
      </c>
      <c r="P17" s="168">
        <f t="shared" si="1"/>
        <v>0</v>
      </c>
      <c r="Q17" s="169">
        <f>SUM($G$7*2.5)+($G$19-$G$7)</f>
        <v>0</v>
      </c>
    </row>
    <row r="18" spans="1:17" ht="15.75" thickTop="1">
      <c r="I18" s="167" t="s">
        <v>40</v>
      </c>
      <c r="J18" s="168">
        <f>SUM($G$7*1)+($G$19-$G$7)</f>
        <v>0</v>
      </c>
      <c r="K18" s="168">
        <f>SUM($G$7*1)+($G$19-$G$7)</f>
        <v>0</v>
      </c>
      <c r="L18" s="168">
        <f>SUM($G$7*1)+($G$19-$G$7)</f>
        <v>0</v>
      </c>
      <c r="M18" s="168">
        <f>SUM($G$7*1)+($G$19-$G$7)</f>
        <v>0</v>
      </c>
      <c r="N18" s="168">
        <f>SUM($G$7*1)+($G$19-$G$7)</f>
        <v>0</v>
      </c>
      <c r="O18" s="168">
        <f t="shared" si="1"/>
        <v>0</v>
      </c>
      <c r="P18" s="168">
        <f t="shared" si="1"/>
        <v>0</v>
      </c>
      <c r="Q18" s="169">
        <f>SUM($G$7*2.5)+($G$19-$G$7)</f>
        <v>0</v>
      </c>
    </row>
    <row r="19" spans="1:17" ht="15.75" thickBot="1">
      <c r="A19" s="175" t="s">
        <v>49</v>
      </c>
      <c r="B19" s="176"/>
      <c r="C19" s="177">
        <f>SUM(C7,C12,C17)</f>
        <v>0</v>
      </c>
      <c r="D19" s="176"/>
      <c r="E19" s="177">
        <f>SUM(E7,E12,E17)</f>
        <v>0</v>
      </c>
      <c r="F19" s="176"/>
      <c r="G19" s="178">
        <f>SUM(G7,G12,G17)</f>
        <v>0</v>
      </c>
      <c r="I19" s="161" t="s">
        <v>42</v>
      </c>
      <c r="J19" s="170">
        <f>SUM($G$7*1.3)+($G$19-$G$7)</f>
        <v>0</v>
      </c>
      <c r="K19" s="170">
        <f>SUM($G$7*1.3)+($G$19-$G$7)</f>
        <v>0</v>
      </c>
      <c r="L19" s="170">
        <f>SUM($G$7*1.3)+($G$19-$G$7)</f>
        <v>0</v>
      </c>
      <c r="M19" s="170">
        <f>SUM($G$7*1.3)+($G$19-$G$7)</f>
        <v>0</v>
      </c>
      <c r="N19" s="170">
        <f>SUM($G$7*1.5)+($G$19-$G$7)</f>
        <v>0</v>
      </c>
      <c r="O19" s="170">
        <f t="shared" si="1"/>
        <v>0</v>
      </c>
      <c r="P19" s="170">
        <f t="shared" si="1"/>
        <v>0</v>
      </c>
      <c r="Q19" s="171">
        <f>SUM($G$7*2.5)+($G$19-$G$7)</f>
        <v>0</v>
      </c>
    </row>
    <row r="20" spans="1:17" ht="15.75" thickTop="1"/>
  </sheetData>
  <sheetProtection algorithmName="SHA-512" hashValue="xCdB8Z95zmXyMajNeRPZly4WaEp7RKg6FjBVNz2R+XqCljb6Bp6ys8c6X/WQ96hYuWHPccoNBke6Sprx+BlJpA==" saltValue="/sfYtl+HSzjWGIjWddBSNg==" spinCount="100000" sheet="1" objects="1" scenarios="1"/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Z534"/>
  <sheetViews>
    <sheetView topLeftCell="B495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'8'!H5</f>
        <v>8</v>
      </c>
      <c r="B1" s="401" t="s">
        <v>190</v>
      </c>
      <c r="C1" s="402"/>
      <c r="D1" s="403" t="str">
        <f>VLOOKUP(A1,Kwaliteitsinspecties!A5:J54,3)</f>
        <v>OBS Kromme Akkers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Hunzeweg 68 te Garnwerd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 hidden="1">
      <c r="A4" s="9"/>
      <c r="B4" s="234"/>
      <c r="C4" s="235" t="s">
        <v>344</v>
      </c>
      <c r="D4" s="10"/>
      <c r="E4" s="81"/>
      <c r="F4" s="10"/>
      <c r="G4" s="10"/>
      <c r="H4" s="10"/>
      <c r="I4" s="10"/>
      <c r="L4" s="10"/>
      <c r="N4" s="83"/>
      <c r="O4" s="83"/>
      <c r="P4" s="83"/>
    </row>
    <row r="5" spans="1:24">
      <c r="A5" s="9"/>
      <c r="B5" s="207">
        <v>1</v>
      </c>
      <c r="C5" s="208" t="s">
        <v>270</v>
      </c>
      <c r="D5" s="10"/>
      <c r="E5" s="81" t="s">
        <v>198</v>
      </c>
      <c r="F5" s="218">
        <v>9.75</v>
      </c>
      <c r="G5" s="218"/>
      <c r="H5" s="218"/>
      <c r="I5" s="218"/>
      <c r="J5" s="83"/>
      <c r="K5" s="83"/>
      <c r="L5" s="218"/>
      <c r="M5" s="83"/>
      <c r="N5" s="83">
        <f t="shared" ref="N5:N20" si="0">SUM(F5:M5)</f>
        <v>9.75</v>
      </c>
      <c r="O5" s="85">
        <f>IF(D5="X",0,IF(E5="X",0,VLOOKUP(E5,'8'!$K$3:$L$16,2,FALSE)))</f>
        <v>210</v>
      </c>
      <c r="P5" s="83">
        <f t="shared" ref="P5:P20" si="1">N5*O5</f>
        <v>2047.5</v>
      </c>
      <c r="Q5" s="83"/>
      <c r="R5" s="83">
        <v>4.8499999999999996</v>
      </c>
      <c r="S5" s="83"/>
      <c r="T5" s="83">
        <v>4.8499999999999996</v>
      </c>
      <c r="U5" s="83"/>
    </row>
    <row r="6" spans="1:24">
      <c r="A6" s="9"/>
      <c r="B6" s="207">
        <v>2</v>
      </c>
      <c r="C6" s="209" t="s">
        <v>287</v>
      </c>
      <c r="D6" s="10"/>
      <c r="E6" s="81" t="s">
        <v>212</v>
      </c>
      <c r="F6" s="214"/>
      <c r="G6" s="214">
        <v>54.55</v>
      </c>
      <c r="H6" s="214"/>
      <c r="I6" s="214"/>
      <c r="J6" s="83"/>
      <c r="K6" s="83"/>
      <c r="L6" s="214"/>
      <c r="M6" s="83"/>
      <c r="N6" s="83">
        <f t="shared" si="0"/>
        <v>54.55</v>
      </c>
      <c r="O6" s="85">
        <f>IF(D6="X",0,IF(E6="X",0,VLOOKUP(E6,'8'!$K$3:$L$16,2,FALSE)))</f>
        <v>260</v>
      </c>
      <c r="P6" s="83">
        <f t="shared" si="1"/>
        <v>14183</v>
      </c>
      <c r="Q6" s="83"/>
      <c r="R6" s="83"/>
      <c r="S6" s="83"/>
      <c r="T6" s="83"/>
      <c r="U6" s="83">
        <v>9</v>
      </c>
    </row>
    <row r="7" spans="1:24">
      <c r="A7" s="9"/>
      <c r="B7" s="207">
        <v>3</v>
      </c>
      <c r="C7" s="209" t="s">
        <v>345</v>
      </c>
      <c r="D7" s="10"/>
      <c r="E7" s="81" t="s">
        <v>198</v>
      </c>
      <c r="F7" s="214"/>
      <c r="G7" s="214">
        <v>15</v>
      </c>
      <c r="H7" s="214"/>
      <c r="I7" s="214"/>
      <c r="J7" s="83"/>
      <c r="K7" s="83"/>
      <c r="L7" s="214"/>
      <c r="M7" s="83"/>
      <c r="N7" s="83">
        <f t="shared" si="0"/>
        <v>15</v>
      </c>
      <c r="O7" s="85">
        <f>IF(D7="X",0,IF(E7="X",0,VLOOKUP(E7,'8'!$K$3:$L$16,2,FALSE)))</f>
        <v>210</v>
      </c>
      <c r="P7" s="83">
        <f t="shared" si="1"/>
        <v>3150</v>
      </c>
      <c r="Q7" s="83"/>
      <c r="R7" s="83"/>
      <c r="S7" s="83"/>
      <c r="T7" s="83"/>
      <c r="U7" s="83"/>
    </row>
    <row r="8" spans="1:24">
      <c r="A8" s="9"/>
      <c r="B8" s="210">
        <v>4</v>
      </c>
      <c r="C8" s="208" t="s">
        <v>288</v>
      </c>
      <c r="D8" s="10"/>
      <c r="E8" s="81" t="s">
        <v>189</v>
      </c>
      <c r="F8" s="214">
        <v>22.5</v>
      </c>
      <c r="G8" s="214">
        <v>85.5</v>
      </c>
      <c r="H8" s="214"/>
      <c r="I8" s="214"/>
      <c r="J8" s="83"/>
      <c r="K8" s="83"/>
      <c r="L8" s="214"/>
      <c r="M8" s="83"/>
      <c r="N8" s="83">
        <f t="shared" si="0"/>
        <v>108</v>
      </c>
      <c r="O8" s="85">
        <f>IF(D8="X",0,IF(E8="X",0,VLOOKUP(E8,'8'!$K$3:$L$16,2,FALSE)))</f>
        <v>210</v>
      </c>
      <c r="P8" s="83">
        <f t="shared" si="1"/>
        <v>22680</v>
      </c>
      <c r="Q8" s="83"/>
      <c r="R8" s="83">
        <v>20.75</v>
      </c>
      <c r="S8" s="83"/>
      <c r="T8" s="83"/>
      <c r="U8" s="83">
        <v>10.5</v>
      </c>
    </row>
    <row r="9" spans="1:24">
      <c r="A9" s="9"/>
      <c r="B9" s="207">
        <v>5</v>
      </c>
      <c r="C9" s="208" t="s">
        <v>297</v>
      </c>
      <c r="D9" s="10"/>
      <c r="E9" s="81" t="s">
        <v>201</v>
      </c>
      <c r="F9" s="219"/>
      <c r="G9" s="219"/>
      <c r="H9" s="219"/>
      <c r="I9" s="219"/>
      <c r="J9" s="83"/>
      <c r="K9" s="83"/>
      <c r="L9" s="219">
        <v>7</v>
      </c>
      <c r="M9" s="83"/>
      <c r="N9" s="83">
        <f t="shared" si="0"/>
        <v>7</v>
      </c>
      <c r="O9" s="85">
        <f>IF(D9="X",0,IF(E9="X",0,VLOOKUP(E9,'8'!$K$3:$L$16,2,FALSE)))</f>
        <v>210</v>
      </c>
      <c r="P9" s="83">
        <f t="shared" si="1"/>
        <v>1470</v>
      </c>
      <c r="Q9" s="83"/>
      <c r="R9" s="83">
        <v>1.85</v>
      </c>
      <c r="S9" s="83"/>
      <c r="T9" s="83">
        <v>3</v>
      </c>
      <c r="U9" s="83"/>
    </row>
    <row r="10" spans="1:24">
      <c r="A10" s="9"/>
      <c r="B10" s="207">
        <v>6</v>
      </c>
      <c r="C10" s="208" t="s">
        <v>334</v>
      </c>
      <c r="D10" s="10"/>
      <c r="E10" s="81" t="s">
        <v>200</v>
      </c>
      <c r="F10" s="219"/>
      <c r="G10" s="219">
        <v>6</v>
      </c>
      <c r="H10" s="219"/>
      <c r="I10" s="219"/>
      <c r="J10" s="83"/>
      <c r="K10" s="83"/>
      <c r="L10" s="219"/>
      <c r="M10" s="83"/>
      <c r="N10" s="83">
        <f t="shared" si="0"/>
        <v>6</v>
      </c>
      <c r="O10" s="85">
        <f>IF(D10="X",0,IF(E10="X",0,VLOOKUP(E10,'8'!$K$3:$L$16,2,FALSE)))</f>
        <v>12</v>
      </c>
      <c r="P10" s="83">
        <f t="shared" si="1"/>
        <v>72</v>
      </c>
      <c r="Q10" s="83"/>
      <c r="R10" s="83">
        <v>0.9</v>
      </c>
      <c r="S10" s="83"/>
      <c r="T10" s="83"/>
      <c r="U10" s="83"/>
    </row>
    <row r="11" spans="1:24">
      <c r="A11" s="9"/>
      <c r="B11" s="207">
        <v>7</v>
      </c>
      <c r="C11" s="208" t="s">
        <v>270</v>
      </c>
      <c r="D11" s="10"/>
      <c r="E11" s="81" t="s">
        <v>198</v>
      </c>
      <c r="F11" s="219">
        <v>4.8499999999999996</v>
      </c>
      <c r="G11" s="219"/>
      <c r="H11" s="219"/>
      <c r="I11" s="219"/>
      <c r="J11" s="83"/>
      <c r="K11" s="83"/>
      <c r="L11" s="219"/>
      <c r="M11" s="83"/>
      <c r="N11" s="83">
        <f t="shared" si="0"/>
        <v>4.8499999999999996</v>
      </c>
      <c r="O11" s="85">
        <f>IF(D11="X",0,IF(E11="X",0,VLOOKUP(E11,'8'!$K$3:$L$16,2,FALSE)))</f>
        <v>210</v>
      </c>
      <c r="P11" s="83">
        <f t="shared" si="1"/>
        <v>1018.4999999999999</v>
      </c>
      <c r="Q11" s="83"/>
      <c r="R11" s="83">
        <v>3.85</v>
      </c>
      <c r="S11" s="83"/>
      <c r="T11" s="83">
        <v>3.85</v>
      </c>
      <c r="U11" s="83"/>
    </row>
    <row r="12" spans="1:24">
      <c r="A12" s="9"/>
      <c r="B12" s="210">
        <v>8</v>
      </c>
      <c r="C12" s="208" t="s">
        <v>297</v>
      </c>
      <c r="D12" s="10"/>
      <c r="E12" s="81" t="s">
        <v>214</v>
      </c>
      <c r="F12" s="214"/>
      <c r="G12" s="214"/>
      <c r="H12" s="214"/>
      <c r="I12" s="214"/>
      <c r="J12" s="83"/>
      <c r="K12" s="83"/>
      <c r="L12" s="214">
        <v>8</v>
      </c>
      <c r="M12" s="83"/>
      <c r="N12" s="83">
        <f t="shared" si="0"/>
        <v>8</v>
      </c>
      <c r="O12" s="85">
        <f>IF(D12="X",0,IF(E12="X",0,VLOOKUP(E12,'8'!$K$3:$L$16,2,FALSE)))</f>
        <v>260</v>
      </c>
      <c r="P12" s="83">
        <f t="shared" si="1"/>
        <v>2080</v>
      </c>
      <c r="Q12" s="83"/>
      <c r="R12" s="83">
        <v>1.5</v>
      </c>
      <c r="S12" s="83"/>
      <c r="T12" s="83"/>
      <c r="U12" s="83"/>
    </row>
    <row r="13" spans="1:24">
      <c r="A13" s="9"/>
      <c r="B13" s="210">
        <v>9</v>
      </c>
      <c r="C13" s="208" t="s">
        <v>296</v>
      </c>
      <c r="D13" s="10"/>
      <c r="E13" s="81" t="s">
        <v>214</v>
      </c>
      <c r="F13" s="214"/>
      <c r="G13" s="214"/>
      <c r="H13" s="214"/>
      <c r="I13" s="214"/>
      <c r="J13" s="83"/>
      <c r="K13" s="83"/>
      <c r="L13" s="214">
        <v>2.5</v>
      </c>
      <c r="M13" s="83"/>
      <c r="N13" s="83">
        <f t="shared" si="0"/>
        <v>2.5</v>
      </c>
      <c r="O13" s="85">
        <f>IF(D13="X",0,IF(E13="X",0,VLOOKUP(E13,'8'!$K$3:$L$16,2,FALSE)))</f>
        <v>260</v>
      </c>
      <c r="P13" s="83">
        <f t="shared" si="1"/>
        <v>650</v>
      </c>
      <c r="Q13" s="83"/>
      <c r="R13" s="83"/>
      <c r="S13" s="83"/>
      <c r="T13" s="83"/>
      <c r="U13" s="83"/>
    </row>
    <row r="14" spans="1:24">
      <c r="A14" s="9"/>
      <c r="B14" s="207">
        <v>10</v>
      </c>
      <c r="C14" s="209" t="s">
        <v>297</v>
      </c>
      <c r="D14" s="10"/>
      <c r="E14" s="81" t="s">
        <v>201</v>
      </c>
      <c r="F14" s="214"/>
      <c r="G14" s="214"/>
      <c r="H14" s="214"/>
      <c r="I14" s="214"/>
      <c r="J14" s="83"/>
      <c r="K14" s="83"/>
      <c r="L14" s="214">
        <v>8</v>
      </c>
      <c r="M14" s="83"/>
      <c r="N14" s="83">
        <f t="shared" si="0"/>
        <v>8</v>
      </c>
      <c r="O14" s="85">
        <f>IF(D14="X",0,IF(E14="X",0,VLOOKUP(E14,'8'!$K$3:$L$16,2,FALSE)))</f>
        <v>210</v>
      </c>
      <c r="P14" s="83">
        <f t="shared" si="1"/>
        <v>1680</v>
      </c>
      <c r="Q14" s="83"/>
      <c r="R14" s="83">
        <v>1.5</v>
      </c>
      <c r="S14" s="83"/>
      <c r="T14" s="83"/>
      <c r="U14" s="83"/>
    </row>
    <row r="15" spans="1:24">
      <c r="A15" s="9"/>
      <c r="B15" s="210">
        <v>11</v>
      </c>
      <c r="C15" s="208" t="s">
        <v>288</v>
      </c>
      <c r="D15" s="10"/>
      <c r="E15" s="81" t="s">
        <v>189</v>
      </c>
      <c r="F15" s="219"/>
      <c r="G15" s="219">
        <v>55</v>
      </c>
      <c r="H15" s="214"/>
      <c r="I15" s="214"/>
      <c r="J15" s="83"/>
      <c r="K15" s="83"/>
      <c r="L15" s="214"/>
      <c r="M15" s="83"/>
      <c r="N15" s="83">
        <f t="shared" si="0"/>
        <v>55</v>
      </c>
      <c r="O15" s="85">
        <f>IF(D15="X",0,IF(E15="X",0,VLOOKUP(E15,'8'!$K$3:$L$16,2,FALSE)))</f>
        <v>210</v>
      </c>
      <c r="P15" s="83">
        <f t="shared" si="1"/>
        <v>11550</v>
      </c>
      <c r="Q15" s="83"/>
      <c r="R15" s="83">
        <v>10.3</v>
      </c>
      <c r="S15" s="83"/>
      <c r="T15" s="83"/>
      <c r="U15" s="83">
        <v>2</v>
      </c>
    </row>
    <row r="16" spans="1:24">
      <c r="A16" s="9"/>
      <c r="B16" s="211">
        <v>12</v>
      </c>
      <c r="C16" s="209" t="s">
        <v>288</v>
      </c>
      <c r="D16" s="10"/>
      <c r="E16" s="81" t="s">
        <v>211</v>
      </c>
      <c r="F16" s="214"/>
      <c r="G16" s="214">
        <v>36</v>
      </c>
      <c r="H16" s="214"/>
      <c r="I16" s="214"/>
      <c r="J16" s="83"/>
      <c r="K16" s="83"/>
      <c r="L16" s="214"/>
      <c r="M16" s="83"/>
      <c r="N16" s="83">
        <f t="shared" si="0"/>
        <v>36</v>
      </c>
      <c r="O16" s="85">
        <f>IF(D16="X",0,IF(E16="X",0,VLOOKUP(E16,'8'!$K$3:$L$16,2,FALSE)))</f>
        <v>260</v>
      </c>
      <c r="P16" s="83">
        <f t="shared" si="1"/>
        <v>9360</v>
      </c>
      <c r="Q16" s="83"/>
      <c r="R16" s="83">
        <v>15.5</v>
      </c>
      <c r="S16" s="83"/>
      <c r="T16" s="83"/>
      <c r="U16" s="83"/>
    </row>
    <row r="17" spans="1:21">
      <c r="A17" s="9"/>
      <c r="B17" s="211">
        <v>13</v>
      </c>
      <c r="C17" s="209" t="s">
        <v>288</v>
      </c>
      <c r="D17" s="10"/>
      <c r="E17" s="81" t="s">
        <v>189</v>
      </c>
      <c r="F17" s="214"/>
      <c r="G17" s="214">
        <v>53.5</v>
      </c>
      <c r="H17" s="214"/>
      <c r="I17" s="214"/>
      <c r="J17" s="83"/>
      <c r="K17" s="83"/>
      <c r="L17" s="214"/>
      <c r="M17" s="83"/>
      <c r="N17" s="83">
        <f t="shared" si="0"/>
        <v>53.5</v>
      </c>
      <c r="O17" s="85">
        <f>IF(D17="X",0,IF(E17="X",0,VLOOKUP(E17,'8'!$K$3:$L$16,2,FALSE)))</f>
        <v>210</v>
      </c>
      <c r="P17" s="83">
        <f t="shared" si="1"/>
        <v>11235</v>
      </c>
      <c r="Q17" s="83"/>
      <c r="R17" s="83">
        <v>6.4</v>
      </c>
      <c r="S17" s="83"/>
      <c r="T17" s="83"/>
      <c r="U17" s="83">
        <v>1.5</v>
      </c>
    </row>
    <row r="18" spans="1:21">
      <c r="A18" s="9"/>
      <c r="B18" s="207">
        <v>14</v>
      </c>
      <c r="C18" s="208" t="s">
        <v>292</v>
      </c>
      <c r="D18" s="10"/>
      <c r="E18" s="81" t="s">
        <v>191</v>
      </c>
      <c r="F18" s="219">
        <v>11</v>
      </c>
      <c r="G18" s="219"/>
      <c r="H18" s="219"/>
      <c r="I18" s="219"/>
      <c r="J18" s="83"/>
      <c r="K18" s="83"/>
      <c r="L18" s="219"/>
      <c r="M18" s="83"/>
      <c r="N18" s="83">
        <f t="shared" si="0"/>
        <v>11</v>
      </c>
      <c r="O18" s="85">
        <f>IF(D18="X",0,IF(E18="X",0,VLOOKUP(E18,'8'!$K$3:$L$16,2,FALSE)))</f>
        <v>210</v>
      </c>
      <c r="P18" s="83">
        <f t="shared" si="1"/>
        <v>2310</v>
      </c>
      <c r="Q18" s="83"/>
      <c r="R18" s="83">
        <v>2.65</v>
      </c>
      <c r="S18" s="83"/>
      <c r="T18" s="83"/>
      <c r="U18" s="83"/>
    </row>
    <row r="19" spans="1:21">
      <c r="A19" s="9"/>
      <c r="B19" s="207">
        <v>15</v>
      </c>
      <c r="C19" s="212" t="s">
        <v>312</v>
      </c>
      <c r="D19" s="10"/>
      <c r="E19" s="81" t="s">
        <v>194</v>
      </c>
      <c r="F19" s="219">
        <v>18</v>
      </c>
      <c r="G19" s="219">
        <v>6</v>
      </c>
      <c r="H19" s="219"/>
      <c r="I19" s="219"/>
      <c r="J19" s="83"/>
      <c r="K19" s="83"/>
      <c r="L19" s="219"/>
      <c r="M19" s="83"/>
      <c r="N19" s="83">
        <f t="shared" si="0"/>
        <v>24</v>
      </c>
      <c r="O19" s="85">
        <f>IF(D19="X",0,IF(E19="X",0,VLOOKUP(E19,'8'!$K$3:$L$16,2,FALSE)))</f>
        <v>210</v>
      </c>
      <c r="P19" s="83">
        <f t="shared" si="1"/>
        <v>5040</v>
      </c>
      <c r="Q19" s="83"/>
      <c r="R19" s="83">
        <v>3.55</v>
      </c>
      <c r="S19" s="83"/>
      <c r="T19" s="83"/>
      <c r="U19" s="83"/>
    </row>
    <row r="20" spans="1:21">
      <c r="A20" s="9"/>
      <c r="B20" s="207">
        <v>16</v>
      </c>
      <c r="C20" s="212" t="s">
        <v>337</v>
      </c>
      <c r="D20" s="10"/>
      <c r="E20" s="81" t="s">
        <v>211</v>
      </c>
      <c r="F20" s="219">
        <v>8.5</v>
      </c>
      <c r="G20" s="219"/>
      <c r="H20" s="219"/>
      <c r="I20" s="219"/>
      <c r="J20" s="83"/>
      <c r="K20" s="83"/>
      <c r="L20" s="219"/>
      <c r="M20" s="83"/>
      <c r="N20" s="83">
        <f t="shared" si="0"/>
        <v>8.5</v>
      </c>
      <c r="O20" s="85">
        <f>IF(D20="X",0,IF(E20="X",0,VLOOKUP(E20,'8'!$K$3:$L$16,2,FALSE)))</f>
        <v>260</v>
      </c>
      <c r="P20" s="83">
        <f t="shared" si="1"/>
        <v>2210</v>
      </c>
      <c r="Q20" s="83"/>
      <c r="R20" s="83">
        <v>2</v>
      </c>
      <c r="S20" s="83"/>
      <c r="T20" s="83"/>
      <c r="U20" s="83"/>
    </row>
    <row r="21" spans="1:21" hidden="1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/>
      <c r="O21" s="83"/>
      <c r="P21" s="83"/>
    </row>
    <row r="22" spans="1:21" hidden="1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/>
      <c r="O22" s="83"/>
      <c r="P22" s="83"/>
    </row>
    <row r="23" spans="1:21" hidden="1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/>
      <c r="O23" s="83"/>
      <c r="P23" s="83"/>
    </row>
    <row r="24" spans="1:21" hidden="1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/>
      <c r="O24" s="83"/>
      <c r="P24" s="83"/>
    </row>
    <row r="25" spans="1:21" hidden="1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/>
      <c r="O25" s="83"/>
      <c r="P25" s="83"/>
    </row>
    <row r="26" spans="1:21" hidden="1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/>
      <c r="O26" s="83"/>
      <c r="P26" s="83"/>
    </row>
    <row r="27" spans="1:21" hidden="1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/>
      <c r="O27" s="83"/>
      <c r="P27" s="83"/>
    </row>
    <row r="28" spans="1:21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21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1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1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74.599999999999994</v>
      </c>
      <c r="G495" s="68">
        <f t="shared" si="2"/>
        <v>311.55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25.5</v>
      </c>
      <c r="M495" s="68">
        <f t="shared" si="2"/>
        <v>0</v>
      </c>
      <c r="Q495" s="56" t="s">
        <v>278</v>
      </c>
      <c r="R495" s="68">
        <f t="shared" ref="R495:W495" si="3">SUM(R4:R494)</f>
        <v>75.600000000000009</v>
      </c>
      <c r="S495" s="68">
        <f t="shared" si="3"/>
        <v>0</v>
      </c>
      <c r="T495" s="68">
        <f t="shared" si="3"/>
        <v>11.7</v>
      </c>
      <c r="U495" s="68">
        <f t="shared" si="3"/>
        <v>23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IF('8'!K3="", "Vrije categorie",'8'!K3)</f>
        <v>A</v>
      </c>
      <c r="F499" s="69" cm="1">
        <f t="array" ref="F499">SUMPRODUCT(--($E$4:$E$494=C499),--($D$4:$D$494=""),$F$4:$F$494)</f>
        <v>22.5</v>
      </c>
      <c r="G499" s="69" cm="1">
        <f t="array" ref="G499">SUMPRODUCT(--($E$4:$E$494=C499),--($D$4:$D$494=""),$G$4:$G$494)</f>
        <v>194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216.5</v>
      </c>
      <c r="O499" s="58"/>
      <c r="P499" s="69" cm="1">
        <f t="array" ref="P499">SUMPRODUCT(--($E$4:$E$494=C499),--($D$4:$D$494=""),$P$4:$P$494)</f>
        <v>45465</v>
      </c>
    </row>
    <row r="500" spans="3:26">
      <c r="C500" s="58" t="str">
        <f>IF('8'!K4="", "Vrije categorie",'8'!K4)</f>
        <v>B</v>
      </c>
      <c r="F500" s="69" cm="1">
        <f t="array" ref="F500">SUMPRODUCT(--($E$4:$E$494=C500),--($D$4:$D$494=""),$F$4:$F$494)</f>
        <v>11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11</v>
      </c>
      <c r="O500" s="58"/>
      <c r="P500" s="69" cm="1">
        <f t="array" ref="P500">SUMPRODUCT(--($E$4:$E$494=C500),--($D$4:$D$494=""),$P$4:$P$494)</f>
        <v>2310</v>
      </c>
    </row>
    <row r="501" spans="3:26">
      <c r="C501" s="58" t="str">
        <f>IF('8'!K5="", "Vrije categorie",'8'!K5)</f>
        <v>C</v>
      </c>
      <c r="F501" s="69" cm="1">
        <f t="array" ref="F501">SUMPRODUCT(--($E$4:$E$494=C501),--($D$4:$D$494=""),$F$4:$F$494)</f>
        <v>18</v>
      </c>
      <c r="G501" s="69" cm="1">
        <f t="array" ref="G501">SUMPRODUCT(--($E$4:$E$494=C501),--($D$4:$D$494=""),$G$4:$G$494)</f>
        <v>6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24</v>
      </c>
      <c r="O501" s="58"/>
      <c r="P501" s="69" cm="1">
        <f t="array" ref="P501">SUMPRODUCT(--($E$4:$E$494=C501),--($D$4:$D$494=""),$P$4:$P$494)</f>
        <v>5040</v>
      </c>
    </row>
    <row r="502" spans="3:26">
      <c r="C502" s="58" t="str">
        <f>IF('8'!K6="", "Vrije categorie",'8'!K6)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IF('8'!K7="", "Vrije categorie",'8'!K7)</f>
        <v>E</v>
      </c>
      <c r="F503" s="69" cm="1">
        <f t="array" ref="F503">SUMPRODUCT(--($E$4:$E$494=C503),--($D$4:$D$494=""),$F$4:$F$494)</f>
        <v>14.6</v>
      </c>
      <c r="G503" s="69" cm="1">
        <f t="array" ref="G503">SUMPRODUCT(--($E$4:$E$494=C503),--($D$4:$D$494=""),$G$4:$G$494)</f>
        <v>15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29.6</v>
      </c>
      <c r="O503" s="58"/>
      <c r="P503" s="69" cm="1">
        <f t="array" ref="P503">SUMPRODUCT(--($E$4:$E$494=C503),--($D$4:$D$494=""),$P$4:$P$494)</f>
        <v>6216</v>
      </c>
    </row>
    <row r="504" spans="3:26">
      <c r="C504" s="58" t="str">
        <f>IF('8'!K8="", "Vrije categorie",'8'!K8)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6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6</v>
      </c>
      <c r="O504" s="58"/>
      <c r="P504" s="69" cm="1">
        <f t="array" ref="P504">SUMPRODUCT(--($E$4:$E$494=C504),--($D$4:$D$494=""),$P$4:$P$494)</f>
        <v>72</v>
      </c>
    </row>
    <row r="505" spans="3:26">
      <c r="C505" s="58" t="str">
        <f>IF('8'!K9="", "Vrije categorie",'8'!K9)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15</v>
      </c>
      <c r="M505" s="69" cm="1">
        <f t="array" ref="M505">SUMPRODUCT(--($E$4:$E$494=C505),--($D$4:$D$494=""),$M$4:$M$494)</f>
        <v>0</v>
      </c>
      <c r="N505" s="69">
        <f t="shared" si="4"/>
        <v>15</v>
      </c>
      <c r="O505" s="58"/>
      <c r="P505" s="69" cm="1">
        <f t="array" ref="P505">SUMPRODUCT(--($E$4:$E$494=C505),--($D$4:$D$494=""),$P$4:$P$494)</f>
        <v>3150</v>
      </c>
    </row>
    <row r="506" spans="3:26">
      <c r="C506" s="58" t="str">
        <f>IF('8'!K10="", "Vrije categorie",'8'!K10)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IF('8'!K11="", "Vrije categorie",'8'!K11)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IF('8'!K12="", "Vrije categorie",'8'!K12)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IF('8'!K13="", "Vrije categorie",'8'!K13)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IF('8'!K14="", "Vrije categorie",'8'!K14)</f>
        <v>L</v>
      </c>
      <c r="F510" s="69" cm="1">
        <f t="array" ref="F510">SUMPRODUCT(--($E$4:$E$494=C510),--($D$4:$D$494=""),$F$4:$F$494)</f>
        <v>8.5</v>
      </c>
      <c r="G510" s="69" cm="1">
        <f t="array" ref="G510">SUMPRODUCT(--($E$4:$E$494=C510),--($D$4:$D$494=""),$G$4:$G$494)</f>
        <v>36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44.5</v>
      </c>
      <c r="O510" s="58"/>
      <c r="P510" s="69" cm="1">
        <f t="array" ref="P510">SUMPRODUCT(--($E$4:$E$494=C510),--($D$4:$D$494=""),$P$4:$P$494)</f>
        <v>11570</v>
      </c>
    </row>
    <row r="511" spans="3:26">
      <c r="C511" s="58" t="str">
        <f>IF('8'!K15="", "Vrije categorie",'8'!K15)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54.55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54.55</v>
      </c>
      <c r="O511" s="58"/>
      <c r="P511" s="69" cm="1">
        <f t="array" ref="P511">SUMPRODUCT(--($E$4:$E$494=C511),--($D$4:$D$494=""),$P$4:$P$494)</f>
        <v>14183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10.5</v>
      </c>
      <c r="M512" s="69" cm="1">
        <f t="array" ref="M512">SUMPRODUCT(--($E$4:$E$494=C512),--($D$4:$D$494=""),$M$4:$M$494)</f>
        <v>0</v>
      </c>
      <c r="N512" s="69">
        <f>SUM(F512:M512)</f>
        <v>10.5</v>
      </c>
      <c r="O512" s="58"/>
      <c r="P512" s="69" cm="1">
        <f t="array" ref="P512">SUMPRODUCT(--($E$4:$E$494=C512),--($D$4:$D$494=""),$P$4:$P$494)</f>
        <v>2730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74.599999999999994</v>
      </c>
      <c r="G513" s="70">
        <f t="shared" ref="G513:M513" si="5">SUM(G499:G511)</f>
        <v>311.55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15</v>
      </c>
      <c r="M513" s="70">
        <f t="shared" si="5"/>
        <v>0</v>
      </c>
      <c r="N513" s="70">
        <f t="shared" si="4"/>
        <v>401.15</v>
      </c>
      <c r="O513" s="70"/>
      <c r="P513" s="70">
        <f>SUM(P499:P512)</f>
        <v>90736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ZmynJYZWjWw82tkUsm9dX+wuv/5RCts5gkdDkTu4D1A6DbaBQbAra7RIPe0WnE2xekWNFbvnLIRLi2U7ioaeLw==" saltValue="oyaiTvEFtZV1hy8JZ35Ko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A28" sqref="A28:XFD37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9,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'9a'!P499/M3</f>
        <v>#DIV/0!</v>
      </c>
    </row>
    <row r="4" spans="1:14">
      <c r="A4" s="19" t="s">
        <v>190</v>
      </c>
      <c r="B4" s="384" t="str">
        <f>VLOOKUP(H5,Kwaliteitsinspecties!A5:E54,3)</f>
        <v>OBS De Meander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'9a'!P500/M4</f>
        <v>#DIV/0!</v>
      </c>
    </row>
    <row r="5" spans="1:14">
      <c r="A5" s="20" t="s">
        <v>192</v>
      </c>
      <c r="B5" s="385" t="str">
        <f>VLOOKUP(H5,Kwaliteitsinspecties!A5:E54,4)</f>
        <v xml:space="preserve"> Lindenlaan 14</v>
      </c>
      <c r="C5" s="385"/>
      <c r="D5" s="385"/>
      <c r="E5" s="385"/>
      <c r="F5" s="399" t="s">
        <v>193</v>
      </c>
      <c r="G5" s="399"/>
      <c r="H5" s="16">
        <f>Kwaliteitsinspecties!A13</f>
        <v>9</v>
      </c>
      <c r="K5" s="37" t="s">
        <v>194</v>
      </c>
      <c r="L5" s="49">
        <v>210</v>
      </c>
      <c r="M5" s="184"/>
      <c r="N5" s="87" t="e">
        <f>'9a'!P501/M5</f>
        <v>#DIV/0!</v>
      </c>
    </row>
    <row r="6" spans="1:14">
      <c r="A6" s="21" t="s">
        <v>195</v>
      </c>
      <c r="B6" s="386" t="str">
        <f>VLOOKUP(H5,Kwaliteitsinspecties!A5:E54,5)</f>
        <v>Sauwerd</v>
      </c>
      <c r="C6" s="386"/>
      <c r="D6" s="386"/>
      <c r="E6" s="386"/>
      <c r="F6" s="400" t="s">
        <v>196</v>
      </c>
      <c r="G6" s="400"/>
      <c r="H6" s="17" t="str">
        <f>CONCATENATE(H5,"a")</f>
        <v>9a</v>
      </c>
      <c r="K6" s="37" t="s">
        <v>197</v>
      </c>
      <c r="L6" s="49">
        <v>210</v>
      </c>
      <c r="M6" s="184"/>
      <c r="N6" s="87" t="e">
        <f>'9a'!P502/M6</f>
        <v>#DIV/0!</v>
      </c>
    </row>
    <row r="7" spans="1:14">
      <c r="K7" s="37" t="s">
        <v>198</v>
      </c>
      <c r="L7" s="49">
        <v>210</v>
      </c>
      <c r="M7" s="184"/>
      <c r="N7" s="87" t="e">
        <f>'9a'!P503/M7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'9a'!P504/M8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'9a'!P505/M9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'9a'!P506/M10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'9a'!P507/M11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'9a'!P508/M12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'9a'!N513</f>
        <v>695.5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'9a'!P509/M13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'9a'!P510/M14</f>
        <v>#DIV/0!</v>
      </c>
    </row>
    <row r="15" spans="1:14">
      <c r="K15" s="37" t="s">
        <v>212</v>
      </c>
      <c r="L15" s="49">
        <v>260</v>
      </c>
      <c r="M15" s="186"/>
      <c r="N15" s="87" t="e">
        <f>'9a'!P511/M15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'9a'!P512/M16</f>
        <v>#DIV/0!</v>
      </c>
    </row>
    <row r="17" spans="1:9">
      <c r="A17" s="396" t="s">
        <v>215</v>
      </c>
      <c r="B17" s="396"/>
      <c r="C17" s="396"/>
      <c r="D17" s="47">
        <f>'9a'!P513</f>
        <v>142461.5</v>
      </c>
      <c r="E17" s="396" t="s">
        <v>216</v>
      </c>
      <c r="F17" s="396"/>
      <c r="G17" s="47">
        <f>D17/E8</f>
        <v>547.92884615384617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'9a'!G513</f>
        <v>598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598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598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598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'9a'!F513-E27</f>
        <v>16.5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'9a'!S495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'9a'!R495</f>
        <v>230.15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'9a'!T495</f>
        <v>51.1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'9a'!U495</f>
        <v>9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'9a'!V495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'9a'!W495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'9a'!N505</f>
        <v>24.5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+/SnLUly0f/w5yr431zGziQ/wIs8naS0frJiTCcuWPFTzGaXxCT4r2XCBnpxy+H6EwYp3aMY68RPkCYMIGJCnw==" saltValue="AIx4Hsya68AOqFSB7ZQmZ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Z534"/>
  <sheetViews>
    <sheetView topLeftCell="B21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8" width="11.85546875" customWidth="1"/>
    <col min="9" max="9" width="11.85546875" hidden="1" customWidth="1"/>
    <col min="10" max="10" width="11.85546875" customWidth="1"/>
    <col min="11" max="11" width="11.85546875" hidden="1" customWidth="1"/>
    <col min="12" max="12" width="11.85546875" customWidth="1"/>
    <col min="13" max="13" width="11.85546875" hidden="1" customWidth="1"/>
    <col min="14" max="15" width="7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'9'!H5</f>
        <v>9</v>
      </c>
      <c r="B1" s="401" t="s">
        <v>190</v>
      </c>
      <c r="C1" s="402"/>
      <c r="D1" s="403" t="str">
        <f>VLOOKUP(A1,Kwaliteitsinspecties!A5:J54,3)</f>
        <v>OBS De Meander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Lindenlaan 14 te Sauwerd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346</v>
      </c>
      <c r="D4" s="10"/>
      <c r="E4" s="81" t="s">
        <v>211</v>
      </c>
      <c r="F4" s="224">
        <v>8.25</v>
      </c>
      <c r="G4" s="213"/>
      <c r="H4" s="213"/>
      <c r="I4" s="213"/>
      <c r="J4" s="213"/>
      <c r="L4" s="213"/>
      <c r="N4" s="83">
        <f t="shared" ref="N4:N28" si="0">SUM(F4:M4)</f>
        <v>8.25</v>
      </c>
      <c r="O4" s="85">
        <f>IF(D4="X",0,IF(E4="X",0,VLOOKUP(E4,'9'!$K$3:$L$16,2,FALSE)))</f>
        <v>260</v>
      </c>
      <c r="P4" s="83">
        <f t="shared" ref="P4:P28" si="1">N4*O4</f>
        <v>2145</v>
      </c>
      <c r="R4">
        <v>5.25</v>
      </c>
      <c r="T4">
        <v>3.25</v>
      </c>
    </row>
    <row r="5" spans="1:24">
      <c r="A5" s="9"/>
      <c r="B5" s="207">
        <v>2</v>
      </c>
      <c r="C5" s="209" t="s">
        <v>345</v>
      </c>
      <c r="D5" s="10"/>
      <c r="E5" s="81" t="s">
        <v>211</v>
      </c>
      <c r="F5" s="214"/>
      <c r="G5" s="223">
        <v>18</v>
      </c>
      <c r="H5" s="214"/>
      <c r="I5" s="214"/>
      <c r="J5" s="214"/>
      <c r="L5" s="214"/>
      <c r="N5" s="83">
        <f t="shared" si="0"/>
        <v>18</v>
      </c>
      <c r="O5" s="85">
        <f>IF(D5="X",0,IF(E5="X",0,VLOOKUP(E5,'9'!$K$3:$L$16,2,FALSE)))</f>
        <v>260</v>
      </c>
      <c r="P5" s="83">
        <f t="shared" si="1"/>
        <v>4680</v>
      </c>
    </row>
    <row r="6" spans="1:24">
      <c r="A6" s="9"/>
      <c r="B6" s="207">
        <v>3</v>
      </c>
      <c r="C6" s="209" t="s">
        <v>312</v>
      </c>
      <c r="D6" s="10"/>
      <c r="E6" s="81" t="s">
        <v>194</v>
      </c>
      <c r="F6" s="214"/>
      <c r="G6" s="215"/>
      <c r="H6" s="223">
        <v>15.5</v>
      </c>
      <c r="I6" s="214"/>
      <c r="J6" s="214"/>
      <c r="L6" s="214"/>
      <c r="N6" s="83">
        <f t="shared" si="0"/>
        <v>15.5</v>
      </c>
      <c r="O6" s="85">
        <f>IF(D6="X",0,IF(E6="X",0,VLOOKUP(E6,'9'!$K$3:$L$16,2,FALSE)))</f>
        <v>210</v>
      </c>
      <c r="P6" s="83">
        <f t="shared" si="1"/>
        <v>3255</v>
      </c>
      <c r="R6">
        <v>8</v>
      </c>
      <c r="U6">
        <v>1.5</v>
      </c>
    </row>
    <row r="7" spans="1:24">
      <c r="A7" s="9"/>
      <c r="B7" s="210">
        <v>4</v>
      </c>
      <c r="C7" s="208" t="s">
        <v>334</v>
      </c>
      <c r="D7" s="10"/>
      <c r="E7" s="81" t="s">
        <v>200</v>
      </c>
      <c r="F7" s="214"/>
      <c r="G7" s="214"/>
      <c r="H7" s="214"/>
      <c r="I7" s="214"/>
      <c r="J7" s="223">
        <v>3.5</v>
      </c>
      <c r="L7" s="214"/>
      <c r="N7" s="83">
        <f t="shared" si="0"/>
        <v>3.5</v>
      </c>
      <c r="O7" s="85">
        <f>IF(D7="X",0,IF(E7="X",0,VLOOKUP(E7,'9'!$K$3:$L$16,2,FALSE)))</f>
        <v>12</v>
      </c>
      <c r="P7" s="83">
        <f t="shared" si="1"/>
        <v>42</v>
      </c>
    </row>
    <row r="8" spans="1:24">
      <c r="A8" s="9"/>
      <c r="B8" s="207">
        <v>5</v>
      </c>
      <c r="C8" s="208" t="s">
        <v>335</v>
      </c>
      <c r="D8" s="10"/>
      <c r="E8" s="81" t="s">
        <v>197</v>
      </c>
      <c r="F8" s="216"/>
      <c r="G8" s="216"/>
      <c r="H8" s="221">
        <v>10</v>
      </c>
      <c r="I8" s="216"/>
      <c r="J8" s="216"/>
      <c r="L8" s="216"/>
      <c r="N8" s="83">
        <f t="shared" si="0"/>
        <v>10</v>
      </c>
      <c r="O8" s="85">
        <f>IF(D8="X",0,IF(E8="X",0,VLOOKUP(E8,'9'!$K$3:$L$16,2,FALSE)))</f>
        <v>210</v>
      </c>
      <c r="P8" s="83">
        <f t="shared" si="1"/>
        <v>2100</v>
      </c>
    </row>
    <row r="9" spans="1:24">
      <c r="A9" s="9"/>
      <c r="B9" s="207">
        <v>6</v>
      </c>
      <c r="C9" s="208" t="s">
        <v>264</v>
      </c>
      <c r="D9" s="10"/>
      <c r="E9" s="81" t="s">
        <v>198</v>
      </c>
      <c r="F9" s="216"/>
      <c r="G9" s="221">
        <v>70</v>
      </c>
      <c r="H9" s="216"/>
      <c r="I9" s="216"/>
      <c r="J9" s="216"/>
      <c r="L9" s="216"/>
      <c r="N9" s="83">
        <f t="shared" si="0"/>
        <v>70</v>
      </c>
      <c r="O9" s="85">
        <f>IF(D9="X",0,IF(E9="X",0,VLOOKUP(E9,'9'!$K$3:$L$16,2,FALSE)))</f>
        <v>210</v>
      </c>
      <c r="P9" s="83">
        <f t="shared" si="1"/>
        <v>14700</v>
      </c>
    </row>
    <row r="10" spans="1:24">
      <c r="A10" s="9"/>
      <c r="B10" s="207">
        <v>7</v>
      </c>
      <c r="C10" s="208" t="s">
        <v>343</v>
      </c>
      <c r="D10" s="10"/>
      <c r="E10" s="81" t="s">
        <v>191</v>
      </c>
      <c r="F10" s="216"/>
      <c r="G10" s="221">
        <v>16.5</v>
      </c>
      <c r="H10" s="216"/>
      <c r="I10" s="216"/>
      <c r="J10" s="216"/>
      <c r="L10" s="216"/>
      <c r="N10" s="83">
        <f t="shared" si="0"/>
        <v>16.5</v>
      </c>
      <c r="O10" s="85">
        <f>IF(D10="X",0,IF(E10="X",0,VLOOKUP(E10,'9'!$K$3:$L$16,2,FALSE)))</f>
        <v>210</v>
      </c>
      <c r="P10" s="83">
        <f t="shared" si="1"/>
        <v>3465</v>
      </c>
      <c r="R10">
        <v>12.15</v>
      </c>
    </row>
    <row r="11" spans="1:24">
      <c r="A11" s="9"/>
      <c r="B11" s="210">
        <v>8</v>
      </c>
      <c r="C11" s="208" t="s">
        <v>271</v>
      </c>
      <c r="D11" s="10"/>
      <c r="E11" s="81" t="s">
        <v>214</v>
      </c>
      <c r="F11" s="214"/>
      <c r="G11" s="214"/>
      <c r="H11" s="214"/>
      <c r="I11" s="223"/>
      <c r="J11" s="214"/>
      <c r="L11" s="223">
        <v>5.5</v>
      </c>
      <c r="N11" s="83">
        <f t="shared" si="0"/>
        <v>5.5</v>
      </c>
      <c r="O11" s="85">
        <f>IF(D11="X",0,IF(E11="X",0,VLOOKUP(E11,'9'!$K$3:$L$16,2,FALSE)))</f>
        <v>260</v>
      </c>
      <c r="P11" s="83">
        <f t="shared" si="1"/>
        <v>1430</v>
      </c>
    </row>
    <row r="12" spans="1:24">
      <c r="A12" s="9"/>
      <c r="B12" s="210">
        <v>9</v>
      </c>
      <c r="C12" s="208" t="s">
        <v>264</v>
      </c>
      <c r="D12" s="10"/>
      <c r="E12" s="81" t="s">
        <v>198</v>
      </c>
      <c r="F12" s="214"/>
      <c r="G12" s="223">
        <v>32</v>
      </c>
      <c r="H12" s="214"/>
      <c r="I12" s="214"/>
      <c r="J12" s="214"/>
      <c r="L12" s="214"/>
      <c r="N12" s="83">
        <f t="shared" si="0"/>
        <v>32</v>
      </c>
      <c r="O12" s="85">
        <f>IF(D12="X",0,IF(E12="X",0,VLOOKUP(E12,'9'!$K$3:$L$16,2,FALSE)))</f>
        <v>210</v>
      </c>
      <c r="P12" s="83">
        <f t="shared" si="1"/>
        <v>6720</v>
      </c>
      <c r="U12">
        <v>3</v>
      </c>
    </row>
    <row r="13" spans="1:24">
      <c r="A13" s="9"/>
      <c r="B13" s="207">
        <v>10</v>
      </c>
      <c r="C13" s="209" t="s">
        <v>334</v>
      </c>
      <c r="D13" s="10"/>
      <c r="E13" s="81" t="s">
        <v>200</v>
      </c>
      <c r="F13" s="214"/>
      <c r="G13" s="223">
        <v>11</v>
      </c>
      <c r="H13" s="214"/>
      <c r="I13" s="214"/>
      <c r="J13" s="214"/>
      <c r="L13" s="214"/>
      <c r="N13" s="83">
        <f t="shared" si="0"/>
        <v>11</v>
      </c>
      <c r="O13" s="85">
        <f>IF(D13="X",0,IF(E13="X",0,VLOOKUP(E13,'9'!$K$3:$L$16,2,FALSE)))</f>
        <v>12</v>
      </c>
      <c r="P13" s="83">
        <f t="shared" si="1"/>
        <v>132</v>
      </c>
    </row>
    <row r="14" spans="1:24">
      <c r="A14" s="9"/>
      <c r="B14" s="210">
        <v>11</v>
      </c>
      <c r="C14" s="208" t="s">
        <v>292</v>
      </c>
      <c r="D14" s="10"/>
      <c r="E14" s="81" t="s">
        <v>191</v>
      </c>
      <c r="F14" s="216"/>
      <c r="G14" s="216"/>
      <c r="H14" s="223">
        <v>10</v>
      </c>
      <c r="I14" s="214"/>
      <c r="J14" s="214"/>
      <c r="L14" s="214"/>
      <c r="N14" s="83">
        <f t="shared" si="0"/>
        <v>10</v>
      </c>
      <c r="O14" s="85">
        <f>IF(D14="X",0,IF(E14="X",0,VLOOKUP(E14,'9'!$K$3:$L$16,2,FALSE)))</f>
        <v>210</v>
      </c>
      <c r="P14" s="83">
        <f t="shared" si="1"/>
        <v>2100</v>
      </c>
      <c r="R14">
        <v>8</v>
      </c>
    </row>
    <row r="15" spans="1:24">
      <c r="A15" s="9"/>
      <c r="B15" s="211">
        <v>12</v>
      </c>
      <c r="C15" s="209" t="s">
        <v>347</v>
      </c>
      <c r="D15" s="10"/>
      <c r="E15" s="81" t="s">
        <v>198</v>
      </c>
      <c r="F15" s="223">
        <v>8.25</v>
      </c>
      <c r="G15" s="214"/>
      <c r="H15" s="214"/>
      <c r="I15" s="214"/>
      <c r="J15" s="214"/>
      <c r="L15" s="214"/>
      <c r="N15" s="83">
        <f t="shared" si="0"/>
        <v>8.25</v>
      </c>
      <c r="O15" s="85">
        <f>IF(D15="X",0,IF(E15="X",0,VLOOKUP(E15,'9'!$K$3:$L$16,2,FALSE)))</f>
        <v>210</v>
      </c>
      <c r="P15" s="83">
        <f t="shared" si="1"/>
        <v>1732.5</v>
      </c>
      <c r="R15">
        <v>5.25</v>
      </c>
      <c r="T15">
        <v>3.25</v>
      </c>
    </row>
    <row r="16" spans="1:24">
      <c r="A16" s="9"/>
      <c r="B16" s="211">
        <v>13</v>
      </c>
      <c r="C16" s="209" t="s">
        <v>288</v>
      </c>
      <c r="D16" s="10"/>
      <c r="E16" s="81" t="s">
        <v>189</v>
      </c>
      <c r="F16" s="214"/>
      <c r="G16" s="223">
        <v>57.5</v>
      </c>
      <c r="H16" s="214"/>
      <c r="I16" s="214"/>
      <c r="J16" s="214"/>
      <c r="L16" s="214"/>
      <c r="N16" s="83">
        <f t="shared" si="0"/>
        <v>57.5</v>
      </c>
      <c r="O16" s="85">
        <f>IF(D16="X",0,IF(E16="X",0,VLOOKUP(E16,'9'!$K$3:$L$16,2,FALSE)))</f>
        <v>210</v>
      </c>
      <c r="P16" s="83">
        <f t="shared" si="1"/>
        <v>12075</v>
      </c>
      <c r="R16">
        <v>29.5</v>
      </c>
      <c r="T16">
        <v>4</v>
      </c>
    </row>
    <row r="17" spans="1:21">
      <c r="A17" s="9"/>
      <c r="B17" s="207">
        <v>14</v>
      </c>
      <c r="C17" s="208" t="s">
        <v>297</v>
      </c>
      <c r="D17" s="10"/>
      <c r="E17" s="81" t="s">
        <v>201</v>
      </c>
      <c r="F17" s="216"/>
      <c r="G17" s="216"/>
      <c r="H17" s="216"/>
      <c r="I17" s="221"/>
      <c r="J17" s="216"/>
      <c r="L17" s="221">
        <v>6</v>
      </c>
      <c r="N17" s="83">
        <f t="shared" si="0"/>
        <v>6</v>
      </c>
      <c r="O17" s="85">
        <f>IF(D17="X",0,IF(E17="X",0,VLOOKUP(E17,'9'!$K$3:$L$16,2,FALSE)))</f>
        <v>210</v>
      </c>
      <c r="P17" s="83">
        <f t="shared" si="1"/>
        <v>1260</v>
      </c>
      <c r="T17">
        <v>3</v>
      </c>
      <c r="U17">
        <v>1.5</v>
      </c>
    </row>
    <row r="18" spans="1:21">
      <c r="A18" s="9"/>
      <c r="B18" s="207">
        <v>15</v>
      </c>
      <c r="C18" s="212" t="s">
        <v>297</v>
      </c>
      <c r="D18" s="10"/>
      <c r="E18" s="81" t="s">
        <v>201</v>
      </c>
      <c r="F18" s="216"/>
      <c r="G18" s="216"/>
      <c r="H18" s="216"/>
      <c r="I18" s="221"/>
      <c r="J18" s="216"/>
      <c r="L18" s="221">
        <v>6</v>
      </c>
      <c r="N18" s="83">
        <f t="shared" si="0"/>
        <v>6</v>
      </c>
      <c r="O18" s="85">
        <f>IF(D18="X",0,IF(E18="X",0,VLOOKUP(E18,'9'!$K$3:$L$16,2,FALSE)))</f>
        <v>210</v>
      </c>
      <c r="P18" s="83">
        <f t="shared" si="1"/>
        <v>1260</v>
      </c>
      <c r="T18">
        <v>3</v>
      </c>
      <c r="U18">
        <v>1.5</v>
      </c>
    </row>
    <row r="19" spans="1:21">
      <c r="A19" s="9"/>
      <c r="B19" s="207">
        <v>16</v>
      </c>
      <c r="C19" s="212" t="s">
        <v>288</v>
      </c>
      <c r="D19" s="10"/>
      <c r="E19" s="81" t="s">
        <v>189</v>
      </c>
      <c r="F19" s="216"/>
      <c r="G19" s="221">
        <v>57.5</v>
      </c>
      <c r="H19" s="216"/>
      <c r="I19" s="216"/>
      <c r="J19" s="216"/>
      <c r="L19" s="216"/>
      <c r="N19" s="83">
        <f t="shared" si="0"/>
        <v>57.5</v>
      </c>
      <c r="O19" s="85">
        <f>IF(D19="X",0,IF(E19="X",0,VLOOKUP(E19,'9'!$K$3:$L$16,2,FALSE)))</f>
        <v>210</v>
      </c>
      <c r="P19" s="83">
        <f t="shared" si="1"/>
        <v>12075</v>
      </c>
      <c r="R19">
        <v>29.5</v>
      </c>
      <c r="T19">
        <v>6.5</v>
      </c>
    </row>
    <row r="20" spans="1:21">
      <c r="A20" s="9"/>
      <c r="B20" s="207">
        <v>17</v>
      </c>
      <c r="C20" s="212" t="s">
        <v>292</v>
      </c>
      <c r="D20" s="10"/>
      <c r="E20" s="81" t="s">
        <v>191</v>
      </c>
      <c r="F20" s="216"/>
      <c r="G20" s="216"/>
      <c r="H20" s="221">
        <v>17.5</v>
      </c>
      <c r="I20" s="216"/>
      <c r="J20" s="216"/>
      <c r="L20" s="216"/>
      <c r="N20" s="83">
        <f t="shared" si="0"/>
        <v>17.5</v>
      </c>
      <c r="O20" s="85">
        <f>IF(D20="X",0,IF(E20="X",0,VLOOKUP(E20,'9'!$K$3:$L$16,2,FALSE)))</f>
        <v>210</v>
      </c>
      <c r="P20" s="83">
        <f t="shared" si="1"/>
        <v>3675</v>
      </c>
      <c r="R20">
        <v>8</v>
      </c>
      <c r="T20">
        <v>1.5</v>
      </c>
    </row>
    <row r="21" spans="1:21">
      <c r="A21" s="9"/>
      <c r="B21" s="207">
        <v>18</v>
      </c>
      <c r="C21" s="212" t="s">
        <v>343</v>
      </c>
      <c r="D21" s="10"/>
      <c r="E21" s="81" t="s">
        <v>191</v>
      </c>
      <c r="F21" s="216"/>
      <c r="G21" s="221">
        <v>18.5</v>
      </c>
      <c r="H21" s="216"/>
      <c r="I21" s="216"/>
      <c r="J21" s="216"/>
      <c r="L21" s="216"/>
      <c r="N21" s="83">
        <f t="shared" si="0"/>
        <v>18.5</v>
      </c>
      <c r="O21" s="85">
        <f>IF(D21="X",0,IF(E21="X",0,VLOOKUP(E21,'9'!$K$3:$L$16,2,FALSE)))</f>
        <v>210</v>
      </c>
      <c r="P21" s="83">
        <f t="shared" si="1"/>
        <v>3885</v>
      </c>
      <c r="R21">
        <v>4</v>
      </c>
    </row>
    <row r="22" spans="1:21">
      <c r="A22" s="9"/>
      <c r="B22" s="207">
        <v>19</v>
      </c>
      <c r="C22" s="212" t="s">
        <v>348</v>
      </c>
      <c r="D22" s="10"/>
      <c r="E22" s="81" t="s">
        <v>203</v>
      </c>
      <c r="F22" s="216"/>
      <c r="G22" s="236">
        <v>85</v>
      </c>
      <c r="H22" s="216"/>
      <c r="I22" s="216"/>
      <c r="J22" s="216"/>
      <c r="L22" s="216"/>
      <c r="N22" s="83">
        <f t="shared" si="0"/>
        <v>85</v>
      </c>
      <c r="O22" s="85">
        <f>IF(D22="X",0,IF(E22="X",0,VLOOKUP(E22,'9'!$K$3:$L$16,2,FALSE)))</f>
        <v>210</v>
      </c>
      <c r="P22" s="83">
        <f t="shared" si="1"/>
        <v>17850</v>
      </c>
      <c r="R22">
        <v>27</v>
      </c>
    </row>
    <row r="23" spans="1:21">
      <c r="A23" s="9"/>
      <c r="B23" s="207" t="s">
        <v>331</v>
      </c>
      <c r="C23" s="212" t="s">
        <v>349</v>
      </c>
      <c r="D23" s="10"/>
      <c r="E23" s="81" t="s">
        <v>200</v>
      </c>
      <c r="F23" s="216"/>
      <c r="G23" s="221">
        <v>5</v>
      </c>
      <c r="H23" s="216"/>
      <c r="I23" s="216"/>
      <c r="J23" s="216"/>
      <c r="L23" s="216"/>
      <c r="N23" s="83">
        <f t="shared" si="0"/>
        <v>5</v>
      </c>
      <c r="O23" s="85">
        <f>IF(D23="X",0,IF(E23="X",0,VLOOKUP(E23,'9'!$K$3:$L$16,2,FALSE)))</f>
        <v>12</v>
      </c>
      <c r="P23" s="83">
        <f t="shared" si="1"/>
        <v>60</v>
      </c>
    </row>
    <row r="24" spans="1:21">
      <c r="A24" s="9"/>
      <c r="B24" s="207">
        <v>20</v>
      </c>
      <c r="C24" s="212" t="s">
        <v>350</v>
      </c>
      <c r="D24" s="10"/>
      <c r="E24" s="81" t="s">
        <v>200</v>
      </c>
      <c r="F24" s="216"/>
      <c r="G24" s="221">
        <v>12.5</v>
      </c>
      <c r="H24" s="216"/>
      <c r="I24" s="216"/>
      <c r="J24" s="216"/>
      <c r="L24" s="216"/>
      <c r="N24" s="83">
        <f t="shared" si="0"/>
        <v>12.5</v>
      </c>
      <c r="O24" s="85">
        <f>IF(D24="X",0,IF(E24="X",0,VLOOKUP(E24,'9'!$K$3:$L$16,2,FALSE)))</f>
        <v>12</v>
      </c>
      <c r="P24" s="83">
        <f t="shared" si="1"/>
        <v>150</v>
      </c>
    </row>
    <row r="25" spans="1:21">
      <c r="A25" s="9"/>
      <c r="B25" s="210">
        <v>21</v>
      </c>
      <c r="C25" s="212" t="s">
        <v>288</v>
      </c>
      <c r="D25" s="10"/>
      <c r="E25" s="81" t="s">
        <v>189</v>
      </c>
      <c r="F25" s="214"/>
      <c r="G25" s="237">
        <v>71.5</v>
      </c>
      <c r="H25" s="214"/>
      <c r="I25" s="214"/>
      <c r="J25" s="214"/>
      <c r="L25" s="214"/>
      <c r="N25" s="83">
        <f t="shared" si="0"/>
        <v>71.5</v>
      </c>
      <c r="O25" s="85">
        <f>IF(D25="X",0,IF(E25="X",0,VLOOKUP(E25,'9'!$K$3:$L$16,2,FALSE)))</f>
        <v>210</v>
      </c>
      <c r="P25" s="83">
        <f t="shared" si="1"/>
        <v>15015</v>
      </c>
      <c r="R25">
        <v>29.5</v>
      </c>
      <c r="T25">
        <v>6.5</v>
      </c>
    </row>
    <row r="26" spans="1:21">
      <c r="A26" s="9"/>
      <c r="B26" s="211">
        <v>22</v>
      </c>
      <c r="C26" s="209" t="s">
        <v>288</v>
      </c>
      <c r="D26" s="10"/>
      <c r="E26" s="81" t="s">
        <v>189</v>
      </c>
      <c r="F26" s="214"/>
      <c r="G26" s="223">
        <v>71.5</v>
      </c>
      <c r="H26" s="214"/>
      <c r="I26" s="214"/>
      <c r="J26" s="214"/>
      <c r="L26" s="214"/>
      <c r="N26" s="83">
        <f t="shared" si="0"/>
        <v>71.5</v>
      </c>
      <c r="O26" s="85">
        <f>IF(D26="X",0,IF(E26="X",0,VLOOKUP(E26,'9'!$K$3:$L$16,2,FALSE)))</f>
        <v>210</v>
      </c>
      <c r="P26" s="83">
        <f t="shared" si="1"/>
        <v>15015</v>
      </c>
      <c r="R26">
        <v>32</v>
      </c>
      <c r="T26">
        <v>8.5</v>
      </c>
    </row>
    <row r="27" spans="1:21">
      <c r="A27" s="9"/>
      <c r="B27" s="211">
        <v>23</v>
      </c>
      <c r="C27" s="118" t="s">
        <v>297</v>
      </c>
      <c r="D27" s="10"/>
      <c r="E27" s="81" t="s">
        <v>201</v>
      </c>
      <c r="F27" s="214"/>
      <c r="G27" s="214"/>
      <c r="H27" s="214"/>
      <c r="I27" s="223"/>
      <c r="J27" s="214"/>
      <c r="L27" s="223">
        <v>12.5</v>
      </c>
      <c r="N27" s="83">
        <f t="shared" si="0"/>
        <v>12.5</v>
      </c>
      <c r="O27" s="85">
        <f>IF(D27="X",0,IF(E27="X",0,VLOOKUP(E27,'9'!$K$3:$L$16,2,FALSE)))</f>
        <v>210</v>
      </c>
      <c r="P27" s="83">
        <f t="shared" si="1"/>
        <v>2625</v>
      </c>
      <c r="T27">
        <v>8.35</v>
      </c>
      <c r="U27">
        <v>1.5</v>
      </c>
    </row>
    <row r="28" spans="1:21">
      <c r="A28" s="9"/>
      <c r="B28" s="210">
        <v>24</v>
      </c>
      <c r="C28" s="212" t="s">
        <v>288</v>
      </c>
      <c r="D28" s="10"/>
      <c r="E28" s="81" t="s">
        <v>189</v>
      </c>
      <c r="F28" s="214"/>
      <c r="G28" s="223">
        <v>71.5</v>
      </c>
      <c r="H28" s="214"/>
      <c r="I28" s="214"/>
      <c r="J28" s="214"/>
      <c r="L28" s="214"/>
      <c r="N28" s="83">
        <f t="shared" si="0"/>
        <v>71.5</v>
      </c>
      <c r="O28" s="85">
        <f>IF(D28="X",0,IF(E28="X",0,VLOOKUP(E28,'9'!$K$3:$L$16,2,FALSE)))</f>
        <v>210</v>
      </c>
      <c r="P28" s="83">
        <f t="shared" si="1"/>
        <v>15015</v>
      </c>
      <c r="R28">
        <v>32</v>
      </c>
      <c r="T28">
        <v>3.25</v>
      </c>
    </row>
    <row r="29" spans="1:21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1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1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16.5</v>
      </c>
      <c r="G495" s="68">
        <f t="shared" si="2"/>
        <v>598</v>
      </c>
      <c r="H495" s="68">
        <f t="shared" si="2"/>
        <v>53</v>
      </c>
      <c r="I495" s="68">
        <f t="shared" si="2"/>
        <v>0</v>
      </c>
      <c r="J495" s="68">
        <f t="shared" si="2"/>
        <v>3.5</v>
      </c>
      <c r="K495" s="68">
        <f t="shared" si="2"/>
        <v>0</v>
      </c>
      <c r="L495" s="68">
        <f t="shared" si="2"/>
        <v>30</v>
      </c>
      <c r="M495" s="68">
        <f t="shared" si="2"/>
        <v>0</v>
      </c>
      <c r="Q495" s="56" t="s">
        <v>278</v>
      </c>
      <c r="R495" s="68">
        <f t="shared" ref="R495:W495" si="3">SUM(R4:R494)</f>
        <v>230.15</v>
      </c>
      <c r="S495" s="68">
        <f t="shared" si="3"/>
        <v>0</v>
      </c>
      <c r="T495" s="68">
        <f t="shared" si="3"/>
        <v>51.1</v>
      </c>
      <c r="U495" s="68">
        <f t="shared" si="3"/>
        <v>9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IF('9'!K3="", "Vrije categorie",'9'!K3)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329.5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329.5</v>
      </c>
      <c r="O499" s="58"/>
      <c r="P499" s="69" cm="1">
        <f t="array" ref="P499">SUMPRODUCT(--($E$4:$E$494=C499),--($D$4:$D$494=""),$P$4:$P$494)</f>
        <v>69195</v>
      </c>
    </row>
    <row r="500" spans="3:26">
      <c r="C500" s="58" t="str">
        <f>IF('9'!K4="", "Vrije categorie",'9'!K4)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35</v>
      </c>
      <c r="H500" s="69" cm="1">
        <f t="array" ref="H500">SUMPRODUCT(--($E$4:$E$494=C500),--($D$4:$D$494=""),$H$4:$H$494)</f>
        <v>27.5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62.5</v>
      </c>
      <c r="O500" s="58"/>
      <c r="P500" s="69" cm="1">
        <f t="array" ref="P500">SUMPRODUCT(--($E$4:$E$494=C500),--($D$4:$D$494=""),$P$4:$P$494)</f>
        <v>13125</v>
      </c>
    </row>
    <row r="501" spans="3:26">
      <c r="C501" s="58" t="str">
        <f>IF('9'!K5="", "Vrije categorie",'9'!K5)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15.5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15.5</v>
      </c>
      <c r="O501" s="58"/>
      <c r="P501" s="69" cm="1">
        <f t="array" ref="P501">SUMPRODUCT(--($E$4:$E$494=C501),--($D$4:$D$494=""),$P$4:$P$494)</f>
        <v>3255</v>
      </c>
    </row>
    <row r="502" spans="3:26">
      <c r="C502" s="58" t="str">
        <f>IF('9'!K6="", "Vrije categorie",'9'!K6)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10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10</v>
      </c>
      <c r="O502" s="58"/>
      <c r="P502" s="69" cm="1">
        <f t="array" ref="P502">SUMPRODUCT(--($E$4:$E$494=C502),--($D$4:$D$494=""),$P$4:$P$494)</f>
        <v>2100</v>
      </c>
    </row>
    <row r="503" spans="3:26">
      <c r="C503" s="58" t="str">
        <f>IF('9'!K7="", "Vrije categorie",'9'!K7)</f>
        <v>E</v>
      </c>
      <c r="F503" s="69" cm="1">
        <f t="array" ref="F503">SUMPRODUCT(--($E$4:$E$494=C503),--($D$4:$D$494=""),$F$4:$F$494)</f>
        <v>8.25</v>
      </c>
      <c r="G503" s="69" cm="1">
        <f t="array" ref="G503">SUMPRODUCT(--($E$4:$E$494=C503),--($D$4:$D$494=""),$G$4:$G$494)</f>
        <v>102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110.25</v>
      </c>
      <c r="O503" s="58"/>
      <c r="P503" s="69" cm="1">
        <f t="array" ref="P503">SUMPRODUCT(--($E$4:$E$494=C503),--($D$4:$D$494=""),$P$4:$P$494)</f>
        <v>23152.5</v>
      </c>
    </row>
    <row r="504" spans="3:26">
      <c r="C504" s="58" t="str">
        <f>IF('9'!K8="", "Vrije categorie",'9'!K8)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28.5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3.5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32</v>
      </c>
      <c r="O504" s="58"/>
      <c r="P504" s="69" cm="1">
        <f t="array" ref="P504">SUMPRODUCT(--($E$4:$E$494=C504),--($D$4:$D$494=""),$P$4:$P$494)</f>
        <v>384</v>
      </c>
    </row>
    <row r="505" spans="3:26">
      <c r="C505" s="58" t="str">
        <f>IF('9'!K9="", "Vrije categorie",'9'!K9)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24.5</v>
      </c>
      <c r="M505" s="69" cm="1">
        <f t="array" ref="M505">SUMPRODUCT(--($E$4:$E$494=C505),--($D$4:$D$494=""),$M$4:$M$494)</f>
        <v>0</v>
      </c>
      <c r="N505" s="69">
        <f t="shared" si="4"/>
        <v>24.5</v>
      </c>
      <c r="O505" s="58"/>
      <c r="P505" s="69" cm="1">
        <f t="array" ref="P505">SUMPRODUCT(--($E$4:$E$494=C505),--($D$4:$D$494=""),$P$4:$P$494)</f>
        <v>5145</v>
      </c>
    </row>
    <row r="506" spans="3:26">
      <c r="C506" s="58" t="str">
        <f>IF('9'!K10="", "Vrije categorie",'9'!K10)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85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85</v>
      </c>
      <c r="O506" s="58"/>
      <c r="P506" s="69" cm="1">
        <f t="array" ref="P506">SUMPRODUCT(--($E$4:$E$494=C506),--($D$4:$D$494=""),$P$4:$P$494)</f>
        <v>17850</v>
      </c>
    </row>
    <row r="507" spans="3:26">
      <c r="C507" s="58" t="str">
        <f>IF('9'!K11="", "Vrije categorie",'9'!K11)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IF('9'!K12="", "Vrije categorie",'9'!K12)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IF('9'!K13="", "Vrije categorie",'9'!K13)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IF('9'!K14="", "Vrije categorie",'9'!K14)</f>
        <v>L</v>
      </c>
      <c r="F510" s="69" cm="1">
        <f t="array" ref="F510">SUMPRODUCT(--($E$4:$E$494=C510),--($D$4:$D$494=""),$F$4:$F$494)</f>
        <v>8.25</v>
      </c>
      <c r="G510" s="69" cm="1">
        <f t="array" ref="G510">SUMPRODUCT(--($E$4:$E$494=C510),--($D$4:$D$494=""),$G$4:$G$494)</f>
        <v>18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26.25</v>
      </c>
      <c r="O510" s="58"/>
      <c r="P510" s="69" cm="1">
        <f t="array" ref="P510">SUMPRODUCT(--($E$4:$E$494=C510),--($D$4:$D$494=""),$P$4:$P$494)</f>
        <v>6825</v>
      </c>
    </row>
    <row r="511" spans="3:26">
      <c r="C511" s="58" t="str">
        <f>IF('9'!K15="", "Vrije categorie",'9'!K15)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5.5</v>
      </c>
      <c r="M512" s="69" cm="1">
        <f t="array" ref="M512">SUMPRODUCT(--($E$4:$E$494=C512),--($D$4:$D$494=""),$M$4:$M$494)</f>
        <v>0</v>
      </c>
      <c r="N512" s="69">
        <f>SUM(F512:M512)</f>
        <v>5.5</v>
      </c>
      <c r="O512" s="58"/>
      <c r="P512" s="69" cm="1">
        <f t="array" ref="P512">SUMPRODUCT(--($E$4:$E$494=C512),--($D$4:$D$494=""),$P$4:$P$494)</f>
        <v>1430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16.5</v>
      </c>
      <c r="G513" s="70">
        <f t="shared" ref="G513:M513" si="5">SUM(G499:G511)</f>
        <v>598</v>
      </c>
      <c r="H513" s="70">
        <f t="shared" si="5"/>
        <v>53</v>
      </c>
      <c r="I513" s="70">
        <f t="shared" si="5"/>
        <v>0</v>
      </c>
      <c r="J513" s="70">
        <f t="shared" si="5"/>
        <v>3.5</v>
      </c>
      <c r="K513" s="70">
        <f t="shared" si="5"/>
        <v>0</v>
      </c>
      <c r="L513" s="70">
        <f t="shared" si="5"/>
        <v>24.5</v>
      </c>
      <c r="M513" s="70">
        <f t="shared" si="5"/>
        <v>0</v>
      </c>
      <c r="N513" s="70">
        <f t="shared" si="4"/>
        <v>695.5</v>
      </c>
      <c r="O513" s="70"/>
      <c r="P513" s="70">
        <f>SUM(P499:P512)</f>
        <v>142461.5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gXb6u6s29q03qZpCHYknNoaGHuGa11B7HulX2yA4UgTuuMtnvj3OHRFbdfIrMoceBRLCMehBfoVjGcN+zvajeA==" saltValue="OC5Z9kjQmL/02LkyXi4AF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K23" sqref="K23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10,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'10a'!P499/M3</f>
        <v>#DIV/0!</v>
      </c>
    </row>
    <row r="4" spans="1:14">
      <c r="A4" s="19" t="s">
        <v>190</v>
      </c>
      <c r="B4" s="384" t="str">
        <f>VLOOKUP(H5,Kwaliteitsinspecties!A5:E54,3)</f>
        <v>OBS De Wierde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'10a'!P500/M4</f>
        <v>#DIV/0!</v>
      </c>
    </row>
    <row r="5" spans="1:14">
      <c r="A5" s="20" t="s">
        <v>192</v>
      </c>
      <c r="B5" s="385" t="str">
        <f>VLOOKUP(H5,Kwaliteitsinspecties!A5:E54,4)</f>
        <v xml:space="preserve"> Kleine Straat 8</v>
      </c>
      <c r="C5" s="385"/>
      <c r="D5" s="385"/>
      <c r="E5" s="385"/>
      <c r="F5" s="399" t="s">
        <v>193</v>
      </c>
      <c r="G5" s="399"/>
      <c r="H5" s="16">
        <f>Kwaliteitsinspecties!A14</f>
        <v>10</v>
      </c>
      <c r="K5" s="37" t="s">
        <v>194</v>
      </c>
      <c r="L5" s="49">
        <v>210</v>
      </c>
      <c r="M5" s="184"/>
      <c r="N5" s="87" t="e">
        <f>'10a'!P501/M5</f>
        <v>#DIV/0!</v>
      </c>
    </row>
    <row r="6" spans="1:14">
      <c r="A6" s="21" t="s">
        <v>195</v>
      </c>
      <c r="B6" s="386" t="str">
        <f>VLOOKUP(H5,Kwaliteitsinspecties!A5:E54,5)</f>
        <v>Adorp</v>
      </c>
      <c r="C6" s="386"/>
      <c r="D6" s="386"/>
      <c r="E6" s="386"/>
      <c r="F6" s="400" t="s">
        <v>196</v>
      </c>
      <c r="G6" s="400"/>
      <c r="H6" s="17" t="str">
        <f>CONCATENATE(H5,"a")</f>
        <v>10a</v>
      </c>
      <c r="K6" s="37" t="s">
        <v>197</v>
      </c>
      <c r="L6" s="49">
        <v>210</v>
      </c>
      <c r="M6" s="184"/>
      <c r="N6" s="87" t="e">
        <f>'10a'!P502/M6</f>
        <v>#DIV/0!</v>
      </c>
    </row>
    <row r="7" spans="1:14">
      <c r="K7" s="37" t="s">
        <v>198</v>
      </c>
      <c r="L7" s="49">
        <v>210</v>
      </c>
      <c r="M7" s="184"/>
      <c r="N7" s="87" t="e">
        <f>'10a'!P503/M7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'10a'!P504/M8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'10a'!P505/M9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'10a'!P506/M10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'10a'!P507/M11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'10a'!P508/M12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'10a'!N513</f>
        <v>769.95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'10a'!P509/M13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'10a'!P510/M14</f>
        <v>#DIV/0!</v>
      </c>
    </row>
    <row r="15" spans="1:14">
      <c r="K15" s="37" t="s">
        <v>212</v>
      </c>
      <c r="L15" s="49">
        <v>260</v>
      </c>
      <c r="M15" s="186"/>
      <c r="N15" s="87" t="e">
        <f>'10a'!P511/M15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'10a'!P512/M16</f>
        <v>#DIV/0!</v>
      </c>
    </row>
    <row r="17" spans="1:9">
      <c r="A17" s="396" t="s">
        <v>215</v>
      </c>
      <c r="B17" s="396"/>
      <c r="C17" s="396"/>
      <c r="D17" s="47">
        <f>'10a'!P513</f>
        <v>169573.6</v>
      </c>
      <c r="E17" s="396" t="s">
        <v>216</v>
      </c>
      <c r="F17" s="396"/>
      <c r="G17" s="47">
        <f>D17/E8</f>
        <v>652.20615384615382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'10a'!G513</f>
        <v>685.2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685.2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685.2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685.2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'10a'!F513-E27</f>
        <v>73.75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'10a'!S495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'10a'!R495</f>
        <v>118.1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'10a'!T495</f>
        <v>52.4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'10a'!U495</f>
        <v>12.5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'10a'!V495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'10a'!W495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'10a'!N505</f>
        <v>6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i56iKMdyMPgq7RTRZxAc5g0hpu5P6AgT+knzMcif+zQnxC0o8R3q8FUkYZNdH7UELKsItmtg9sUMCDJj6P/XWw==" saltValue="9GQ0EVZMS6Hf9j/PFWcte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Z534"/>
  <sheetViews>
    <sheetView topLeftCell="B495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'10'!H5</f>
        <v>10</v>
      </c>
      <c r="B1" s="401" t="s">
        <v>190</v>
      </c>
      <c r="C1" s="402"/>
      <c r="D1" s="403" t="str">
        <f>VLOOKUP(A1,Kwaliteitsinspecties!A5:J54,3)</f>
        <v>OBS De Wierde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Kleine Straat 8 te Adorp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351</v>
      </c>
      <c r="D4" s="10"/>
      <c r="E4" s="81" t="s">
        <v>211</v>
      </c>
      <c r="F4" s="224">
        <v>7</v>
      </c>
      <c r="G4" s="213"/>
      <c r="H4" s="213"/>
      <c r="I4" s="213"/>
      <c r="L4" s="213"/>
      <c r="N4" s="83">
        <f t="shared" ref="N4:N37" si="0">SUM(F4:M4)</f>
        <v>7</v>
      </c>
      <c r="O4" s="85">
        <f>IF(D4="X",0,IF(E4="X",0,VLOOKUP(E4,'10'!$K$3:$L$16,2,FALSE)))</f>
        <v>260</v>
      </c>
      <c r="P4" s="83">
        <f t="shared" ref="P4:P37" si="1">N4*O4</f>
        <v>1820</v>
      </c>
      <c r="R4">
        <v>7</v>
      </c>
      <c r="T4">
        <v>4.75</v>
      </c>
    </row>
    <row r="5" spans="1:24">
      <c r="A5" s="9"/>
      <c r="B5" s="207">
        <v>2</v>
      </c>
      <c r="C5" s="209" t="s">
        <v>264</v>
      </c>
      <c r="D5" s="10"/>
      <c r="E5" s="81" t="s">
        <v>211</v>
      </c>
      <c r="F5" s="214"/>
      <c r="G5" s="223">
        <v>38.5</v>
      </c>
      <c r="H5" s="214"/>
      <c r="I5" s="214"/>
      <c r="L5" s="214"/>
      <c r="N5" s="83">
        <f t="shared" si="0"/>
        <v>38.5</v>
      </c>
      <c r="O5" s="85">
        <f>IF(D5="X",0,IF(E5="X",0,VLOOKUP(E5,'10'!$K$3:$L$16,2,FALSE)))</f>
        <v>260</v>
      </c>
      <c r="P5" s="83">
        <f t="shared" si="1"/>
        <v>10010</v>
      </c>
    </row>
    <row r="6" spans="1:24">
      <c r="A6" s="9"/>
      <c r="B6" s="207">
        <v>3</v>
      </c>
      <c r="C6" s="209" t="s">
        <v>288</v>
      </c>
      <c r="D6" s="10"/>
      <c r="E6" s="81" t="s">
        <v>211</v>
      </c>
      <c r="F6" s="214"/>
      <c r="G6" s="223">
        <v>55</v>
      </c>
      <c r="H6" s="214"/>
      <c r="I6" s="214"/>
      <c r="L6" s="214"/>
      <c r="N6" s="83">
        <f t="shared" si="0"/>
        <v>55</v>
      </c>
      <c r="O6" s="85">
        <f>IF(D6="X",0,IF(E6="X",0,VLOOKUP(E6,'10'!$K$3:$L$16,2,FALSE)))</f>
        <v>260</v>
      </c>
      <c r="P6" s="83">
        <f t="shared" si="1"/>
        <v>14300</v>
      </c>
      <c r="R6">
        <v>14.25</v>
      </c>
      <c r="T6">
        <v>1.5</v>
      </c>
    </row>
    <row r="7" spans="1:24">
      <c r="A7" s="9"/>
      <c r="B7" s="210">
        <v>4</v>
      </c>
      <c r="C7" s="208" t="s">
        <v>337</v>
      </c>
      <c r="D7" s="10"/>
      <c r="E7" s="81" t="s">
        <v>211</v>
      </c>
      <c r="F7" s="223">
        <v>25.5</v>
      </c>
      <c r="G7" s="214"/>
      <c r="H7" s="214"/>
      <c r="I7" s="214"/>
      <c r="L7" s="214"/>
      <c r="N7" s="83">
        <f t="shared" si="0"/>
        <v>25.5</v>
      </c>
      <c r="O7" s="85">
        <f>IF(D7="X",0,IF(E7="X",0,VLOOKUP(E7,'10'!$K$3:$L$16,2,FALSE)))</f>
        <v>260</v>
      </c>
      <c r="P7" s="83">
        <f t="shared" si="1"/>
        <v>6630</v>
      </c>
      <c r="R7">
        <v>5</v>
      </c>
      <c r="T7">
        <v>1.5</v>
      </c>
    </row>
    <row r="8" spans="1:24">
      <c r="A8" s="9"/>
      <c r="B8" s="207">
        <v>5</v>
      </c>
      <c r="C8" s="208" t="s">
        <v>269</v>
      </c>
      <c r="D8" s="10"/>
      <c r="E8" s="81" t="s">
        <v>200</v>
      </c>
      <c r="F8" s="216"/>
      <c r="G8" s="221">
        <v>6.3</v>
      </c>
      <c r="H8" s="216"/>
      <c r="I8" s="216"/>
      <c r="L8" s="216"/>
      <c r="N8" s="83">
        <f t="shared" si="0"/>
        <v>6.3</v>
      </c>
      <c r="O8" s="85">
        <f>IF(D8="X",0,IF(E8="X",0,VLOOKUP(E8,'10'!$K$3:$L$16,2,FALSE)))</f>
        <v>12</v>
      </c>
      <c r="P8" s="83">
        <f t="shared" si="1"/>
        <v>75.599999999999994</v>
      </c>
    </row>
    <row r="9" spans="1:24">
      <c r="A9" s="9"/>
      <c r="B9" s="207">
        <v>6</v>
      </c>
      <c r="C9" s="208" t="s">
        <v>305</v>
      </c>
      <c r="D9" s="10"/>
      <c r="E9" s="81" t="s">
        <v>212</v>
      </c>
      <c r="F9" s="216"/>
      <c r="G9" s="221">
        <v>10</v>
      </c>
      <c r="H9" s="216"/>
      <c r="I9" s="216"/>
      <c r="L9" s="216"/>
      <c r="N9" s="83">
        <f t="shared" si="0"/>
        <v>10</v>
      </c>
      <c r="O9" s="85">
        <f>IF(D9="X",0,IF(E9="X",0,VLOOKUP(E9,'10'!$K$3:$L$16,2,FALSE)))</f>
        <v>260</v>
      </c>
      <c r="P9" s="83">
        <f t="shared" si="1"/>
        <v>2600</v>
      </c>
      <c r="R9">
        <v>1.75</v>
      </c>
    </row>
    <row r="10" spans="1:24">
      <c r="A10" s="9"/>
      <c r="B10" s="207">
        <v>7</v>
      </c>
      <c r="C10" s="208" t="s">
        <v>352</v>
      </c>
      <c r="D10" s="10"/>
      <c r="E10" s="81" t="s">
        <v>212</v>
      </c>
      <c r="F10" s="216"/>
      <c r="G10" s="221">
        <v>55</v>
      </c>
      <c r="H10" s="216"/>
      <c r="I10" s="216"/>
      <c r="L10" s="216"/>
      <c r="N10" s="83">
        <f t="shared" si="0"/>
        <v>55</v>
      </c>
      <c r="O10" s="85">
        <f>IF(D10="X",0,IF(E10="X",0,VLOOKUP(E10,'10'!$K$3:$L$16,2,FALSE)))</f>
        <v>260</v>
      </c>
      <c r="P10" s="83">
        <f t="shared" si="1"/>
        <v>14300</v>
      </c>
      <c r="R10">
        <v>9</v>
      </c>
    </row>
    <row r="11" spans="1:24">
      <c r="A11" s="9"/>
      <c r="B11" s="210">
        <v>8</v>
      </c>
      <c r="C11" s="208" t="s">
        <v>305</v>
      </c>
      <c r="D11" s="10"/>
      <c r="E11" s="81" t="s">
        <v>212</v>
      </c>
      <c r="F11" s="214"/>
      <c r="G11" s="223">
        <v>10</v>
      </c>
      <c r="H11" s="214"/>
      <c r="I11" s="214"/>
      <c r="L11" s="214"/>
      <c r="N11" s="83">
        <f t="shared" si="0"/>
        <v>10</v>
      </c>
      <c r="O11" s="85">
        <f>IF(D11="X",0,IF(E11="X",0,VLOOKUP(E11,'10'!$K$3:$L$16,2,FALSE)))</f>
        <v>260</v>
      </c>
      <c r="P11" s="83">
        <f t="shared" si="1"/>
        <v>2600</v>
      </c>
      <c r="T11">
        <v>1.5</v>
      </c>
    </row>
    <row r="12" spans="1:24">
      <c r="A12" s="9"/>
      <c r="B12" s="210">
        <v>9</v>
      </c>
      <c r="C12" s="208" t="s">
        <v>334</v>
      </c>
      <c r="D12" s="10"/>
      <c r="E12" s="81" t="s">
        <v>200</v>
      </c>
      <c r="F12" s="214"/>
      <c r="G12" s="223">
        <v>5</v>
      </c>
      <c r="H12" s="214"/>
      <c r="I12" s="214"/>
      <c r="L12" s="214"/>
      <c r="N12" s="83">
        <f t="shared" si="0"/>
        <v>5</v>
      </c>
      <c r="O12" s="85">
        <f>IF(D12="X",0,IF(E12="X",0,VLOOKUP(E12,'10'!$K$3:$L$16,2,FALSE)))</f>
        <v>12</v>
      </c>
      <c r="P12" s="83">
        <f t="shared" si="1"/>
        <v>60</v>
      </c>
    </row>
    <row r="13" spans="1:24">
      <c r="A13" s="9"/>
      <c r="B13" s="207">
        <v>10</v>
      </c>
      <c r="C13" s="209" t="s">
        <v>348</v>
      </c>
      <c r="D13" s="10"/>
      <c r="E13" s="81" t="s">
        <v>203</v>
      </c>
      <c r="F13" s="214"/>
      <c r="G13" s="223">
        <v>88</v>
      </c>
      <c r="H13" s="214"/>
      <c r="I13" s="214"/>
      <c r="L13" s="214"/>
      <c r="N13" s="83">
        <f t="shared" si="0"/>
        <v>88</v>
      </c>
      <c r="O13" s="85">
        <f>IF(D13="X",0,IF(E13="X",0,VLOOKUP(E13,'10'!$K$3:$L$16,2,FALSE)))</f>
        <v>210</v>
      </c>
      <c r="P13" s="83">
        <f t="shared" si="1"/>
        <v>18480</v>
      </c>
      <c r="R13">
        <v>15</v>
      </c>
      <c r="T13">
        <v>2.5</v>
      </c>
    </row>
    <row r="14" spans="1:24">
      <c r="A14" s="9"/>
      <c r="B14" s="210" t="s">
        <v>300</v>
      </c>
      <c r="C14" s="208" t="s">
        <v>349</v>
      </c>
      <c r="D14" s="10"/>
      <c r="E14" s="81" t="s">
        <v>200</v>
      </c>
      <c r="F14" s="216"/>
      <c r="G14" s="221">
        <v>7.5</v>
      </c>
      <c r="H14" s="214"/>
      <c r="I14" s="214"/>
      <c r="L14" s="214"/>
      <c r="N14" s="83">
        <f t="shared" si="0"/>
        <v>7.5</v>
      </c>
      <c r="O14" s="85">
        <f>IF(D14="X",0,IF(E14="X",0,VLOOKUP(E14,'10'!$K$3:$L$16,2,FALSE)))</f>
        <v>12</v>
      </c>
      <c r="P14" s="83">
        <f t="shared" si="1"/>
        <v>90</v>
      </c>
      <c r="R14">
        <v>1.5</v>
      </c>
    </row>
    <row r="15" spans="1:24">
      <c r="A15" s="9"/>
      <c r="B15" s="211">
        <v>11</v>
      </c>
      <c r="C15" s="209" t="s">
        <v>353</v>
      </c>
      <c r="D15" s="10"/>
      <c r="E15" s="81" t="s">
        <v>212</v>
      </c>
      <c r="F15" s="223">
        <v>2</v>
      </c>
      <c r="G15" s="214"/>
      <c r="H15" s="214"/>
      <c r="I15" s="214"/>
      <c r="L15" s="214"/>
      <c r="N15" s="83">
        <f t="shared" si="0"/>
        <v>2</v>
      </c>
      <c r="O15" s="85">
        <f>IF(D15="X",0,IF(E15="X",0,VLOOKUP(E15,'10'!$K$3:$L$16,2,FALSE)))</f>
        <v>260</v>
      </c>
      <c r="P15" s="83">
        <f t="shared" si="1"/>
        <v>520</v>
      </c>
      <c r="R15">
        <v>2.5</v>
      </c>
    </row>
    <row r="16" spans="1:24">
      <c r="A16" s="9"/>
      <c r="B16" s="211" t="s">
        <v>354</v>
      </c>
      <c r="C16" s="209" t="s">
        <v>349</v>
      </c>
      <c r="D16" s="10"/>
      <c r="E16" s="81" t="s">
        <v>200</v>
      </c>
      <c r="F16" s="214"/>
      <c r="G16" s="223">
        <v>7.5</v>
      </c>
      <c r="H16" s="214"/>
      <c r="I16" s="214"/>
      <c r="L16" s="214"/>
      <c r="N16" s="83">
        <f t="shared" si="0"/>
        <v>7.5</v>
      </c>
      <c r="O16" s="85">
        <f>IF(D16="X",0,IF(E16="X",0,VLOOKUP(E16,'10'!$K$3:$L$16,2,FALSE)))</f>
        <v>12</v>
      </c>
      <c r="P16" s="83">
        <f t="shared" si="1"/>
        <v>90</v>
      </c>
      <c r="R16">
        <v>2.5</v>
      </c>
    </row>
    <row r="17" spans="1:21">
      <c r="A17" s="9"/>
      <c r="B17" s="207">
        <v>11</v>
      </c>
      <c r="C17" s="208" t="s">
        <v>297</v>
      </c>
      <c r="D17" s="10"/>
      <c r="E17" s="81" t="s">
        <v>214</v>
      </c>
      <c r="F17" s="216"/>
      <c r="G17" s="216"/>
      <c r="H17" s="216"/>
      <c r="I17" s="216"/>
      <c r="L17" s="221">
        <v>6.5</v>
      </c>
      <c r="N17" s="83">
        <f t="shared" si="0"/>
        <v>6.5</v>
      </c>
      <c r="O17" s="85">
        <f>IF(D17="X",0,IF(E17="X",0,VLOOKUP(E17,'10'!$K$3:$L$16,2,FALSE)))</f>
        <v>260</v>
      </c>
      <c r="P17" s="83">
        <f t="shared" si="1"/>
        <v>1690</v>
      </c>
      <c r="R17">
        <v>1</v>
      </c>
    </row>
    <row r="18" spans="1:21">
      <c r="A18" s="9"/>
      <c r="B18" s="207">
        <v>12</v>
      </c>
      <c r="C18" s="212" t="s">
        <v>264</v>
      </c>
      <c r="D18" s="10"/>
      <c r="E18" s="81" t="s">
        <v>198</v>
      </c>
      <c r="F18" s="216"/>
      <c r="G18" s="221">
        <v>15</v>
      </c>
      <c r="H18" s="216"/>
      <c r="I18" s="216"/>
      <c r="L18" s="216"/>
      <c r="N18" s="83">
        <f t="shared" si="0"/>
        <v>15</v>
      </c>
      <c r="O18" s="85">
        <f>IF(D18="X",0,IF(E18="X",0,VLOOKUP(E18,'10'!$K$3:$L$16,2,FALSE)))</f>
        <v>210</v>
      </c>
      <c r="P18" s="83">
        <f t="shared" si="1"/>
        <v>3150</v>
      </c>
    </row>
    <row r="19" spans="1:21">
      <c r="A19" s="9"/>
      <c r="B19" s="207">
        <v>13</v>
      </c>
      <c r="C19" s="212" t="s">
        <v>334</v>
      </c>
      <c r="D19" s="10"/>
      <c r="E19" s="81" t="s">
        <v>200</v>
      </c>
      <c r="F19" s="216"/>
      <c r="G19" s="221">
        <v>6.5</v>
      </c>
      <c r="H19" s="216"/>
      <c r="I19" s="216"/>
      <c r="L19" s="216"/>
      <c r="N19" s="83">
        <f t="shared" si="0"/>
        <v>6.5</v>
      </c>
      <c r="O19" s="85">
        <f>IF(D19="X",0,IF(E19="X",0,VLOOKUP(E19,'10'!$K$3:$L$16,2,FALSE)))</f>
        <v>12</v>
      </c>
      <c r="P19" s="83">
        <f t="shared" si="1"/>
        <v>78</v>
      </c>
    </row>
    <row r="20" spans="1:21">
      <c r="A20" s="9"/>
      <c r="B20" s="207">
        <v>14</v>
      </c>
      <c r="C20" s="212" t="s">
        <v>287</v>
      </c>
      <c r="D20" s="10"/>
      <c r="E20" s="81" t="s">
        <v>198</v>
      </c>
      <c r="F20" s="216"/>
      <c r="G20" s="221">
        <v>30</v>
      </c>
      <c r="H20" s="216"/>
      <c r="I20" s="216"/>
      <c r="L20" s="216"/>
      <c r="N20" s="83">
        <f t="shared" si="0"/>
        <v>30</v>
      </c>
      <c r="O20" s="85">
        <f>IF(D20="X",0,IF(E20="X",0,VLOOKUP(E20,'10'!$K$3:$L$16,2,FALSE)))</f>
        <v>210</v>
      </c>
      <c r="P20" s="83">
        <f t="shared" si="1"/>
        <v>6300</v>
      </c>
      <c r="U20">
        <v>2</v>
      </c>
    </row>
    <row r="21" spans="1:21">
      <c r="A21" s="9"/>
      <c r="B21" s="207">
        <v>15</v>
      </c>
      <c r="C21" s="212" t="s">
        <v>288</v>
      </c>
      <c r="D21" s="10"/>
      <c r="E21" s="81" t="s">
        <v>189</v>
      </c>
      <c r="F21" s="216"/>
      <c r="G21" s="221">
        <v>57</v>
      </c>
      <c r="H21" s="216"/>
      <c r="I21" s="216"/>
      <c r="L21" s="216"/>
      <c r="N21" s="83">
        <f t="shared" si="0"/>
        <v>57</v>
      </c>
      <c r="O21" s="85">
        <f>IF(D21="X",0,IF(E21="X",0,VLOOKUP(E21,'10'!$K$3:$L$16,2,FALSE)))</f>
        <v>210</v>
      </c>
      <c r="P21" s="83">
        <f t="shared" si="1"/>
        <v>11970</v>
      </c>
      <c r="R21">
        <v>11.5</v>
      </c>
      <c r="T21">
        <v>2.5</v>
      </c>
      <c r="U21">
        <v>1.5</v>
      </c>
    </row>
    <row r="22" spans="1:21">
      <c r="A22" s="9"/>
      <c r="B22" s="207">
        <v>16</v>
      </c>
      <c r="C22" s="212" t="s">
        <v>292</v>
      </c>
      <c r="D22" s="10"/>
      <c r="E22" s="81" t="s">
        <v>191</v>
      </c>
      <c r="F22" s="221">
        <v>10.5</v>
      </c>
      <c r="G22" s="238"/>
      <c r="H22" s="216"/>
      <c r="I22" s="216"/>
      <c r="L22" s="216"/>
      <c r="N22" s="83">
        <f t="shared" si="0"/>
        <v>10.5</v>
      </c>
      <c r="O22" s="85">
        <f>IF(D22="X",0,IF(E22="X",0,VLOOKUP(E22,'10'!$K$3:$L$16,2,FALSE)))</f>
        <v>210</v>
      </c>
      <c r="P22" s="83">
        <f t="shared" si="1"/>
        <v>2205</v>
      </c>
      <c r="R22">
        <v>1.5</v>
      </c>
      <c r="T22">
        <v>0.15</v>
      </c>
    </row>
    <row r="23" spans="1:21">
      <c r="A23" s="9"/>
      <c r="B23" s="207">
        <v>17</v>
      </c>
      <c r="C23" s="212" t="s">
        <v>297</v>
      </c>
      <c r="D23" s="10"/>
      <c r="E23" s="81" t="s">
        <v>214</v>
      </c>
      <c r="F23" s="216"/>
      <c r="G23" s="216"/>
      <c r="H23" s="216"/>
      <c r="I23" s="216"/>
      <c r="L23" s="221">
        <v>8.25</v>
      </c>
      <c r="N23" s="83">
        <f t="shared" si="0"/>
        <v>8.25</v>
      </c>
      <c r="O23" s="85">
        <f>IF(D23="X",0,IF(E23="X",0,VLOOKUP(E23,'10'!$K$3:$L$16,2,FALSE)))</f>
        <v>260</v>
      </c>
      <c r="P23" s="83">
        <f t="shared" si="1"/>
        <v>2145</v>
      </c>
      <c r="R23">
        <v>0.5</v>
      </c>
    </row>
    <row r="24" spans="1:21">
      <c r="A24" s="9"/>
      <c r="B24" s="207">
        <v>18</v>
      </c>
      <c r="C24" s="212" t="s">
        <v>288</v>
      </c>
      <c r="D24" s="10"/>
      <c r="E24" s="81" t="s">
        <v>189</v>
      </c>
      <c r="F24" s="216"/>
      <c r="G24" s="221">
        <v>55</v>
      </c>
      <c r="H24" s="216"/>
      <c r="I24" s="216"/>
      <c r="L24" s="216"/>
      <c r="N24" s="83">
        <f t="shared" si="0"/>
        <v>55</v>
      </c>
      <c r="O24" s="85">
        <f>IF(D24="X",0,IF(E24="X",0,VLOOKUP(E24,'10'!$K$3:$L$16,2,FALSE)))</f>
        <v>210</v>
      </c>
      <c r="P24" s="83">
        <f t="shared" si="1"/>
        <v>11550</v>
      </c>
      <c r="R24">
        <v>12.5</v>
      </c>
      <c r="T24">
        <v>2.5</v>
      </c>
      <c r="U24">
        <v>3</v>
      </c>
    </row>
    <row r="25" spans="1:21">
      <c r="A25" s="9"/>
      <c r="B25" s="210">
        <v>19</v>
      </c>
      <c r="C25" s="212" t="s">
        <v>264</v>
      </c>
      <c r="D25" s="10"/>
      <c r="E25" s="81" t="s">
        <v>198</v>
      </c>
      <c r="F25" s="214"/>
      <c r="G25" s="223">
        <v>25.5</v>
      </c>
      <c r="H25" s="214"/>
      <c r="I25" s="214"/>
      <c r="L25" s="214"/>
      <c r="N25" s="83">
        <f t="shared" si="0"/>
        <v>25.5</v>
      </c>
      <c r="O25" s="85">
        <f>IF(D25="X",0,IF(E25="X",0,VLOOKUP(E25,'10'!$K$3:$L$16,2,FALSE)))</f>
        <v>210</v>
      </c>
      <c r="P25" s="83">
        <f t="shared" si="1"/>
        <v>5355</v>
      </c>
    </row>
    <row r="26" spans="1:21">
      <c r="A26" s="9"/>
      <c r="B26" s="211">
        <v>20</v>
      </c>
      <c r="C26" s="209" t="s">
        <v>271</v>
      </c>
      <c r="D26" s="10"/>
      <c r="E26" s="81" t="s">
        <v>214</v>
      </c>
      <c r="F26" s="214"/>
      <c r="G26" s="214"/>
      <c r="H26" s="214"/>
      <c r="I26" s="214"/>
      <c r="L26" s="223">
        <v>4.75</v>
      </c>
      <c r="N26" s="83">
        <f t="shared" si="0"/>
        <v>4.75</v>
      </c>
      <c r="O26" s="85">
        <f>IF(D26="X",0,IF(E26="X",0,VLOOKUP(E26,'10'!$K$3:$L$16,2,FALSE)))</f>
        <v>260</v>
      </c>
      <c r="P26" s="83">
        <f t="shared" si="1"/>
        <v>1235</v>
      </c>
    </row>
    <row r="27" spans="1:21">
      <c r="A27" s="9"/>
      <c r="B27" s="211">
        <v>21</v>
      </c>
      <c r="C27" s="118" t="s">
        <v>335</v>
      </c>
      <c r="D27" s="10"/>
      <c r="E27" s="81" t="s">
        <v>197</v>
      </c>
      <c r="F27" s="214"/>
      <c r="G27" s="223">
        <v>3.65</v>
      </c>
      <c r="H27" s="214"/>
      <c r="I27" s="214"/>
      <c r="L27" s="214"/>
      <c r="N27" s="83">
        <f t="shared" si="0"/>
        <v>3.65</v>
      </c>
      <c r="O27" s="85">
        <f>IF(D27="X",0,IF(E27="X",0,VLOOKUP(E27,'10'!$K$3:$L$16,2,FALSE)))</f>
        <v>210</v>
      </c>
      <c r="P27" s="83">
        <f t="shared" si="1"/>
        <v>766.5</v>
      </c>
    </row>
    <row r="28" spans="1:21">
      <c r="A28" s="9"/>
      <c r="B28" s="210">
        <v>22</v>
      </c>
      <c r="C28" s="212" t="s">
        <v>292</v>
      </c>
      <c r="D28" s="10"/>
      <c r="E28" s="81" t="s">
        <v>191</v>
      </c>
      <c r="F28" s="223">
        <v>19</v>
      </c>
      <c r="G28" s="214"/>
      <c r="H28" s="214"/>
      <c r="I28" s="214"/>
      <c r="L28" s="214"/>
      <c r="N28" s="83">
        <f t="shared" si="0"/>
        <v>19</v>
      </c>
      <c r="O28" s="85">
        <f>IF(D28="X",0,IF(E28="X",0,VLOOKUP(E28,'10'!$K$3:$L$16,2,FALSE)))</f>
        <v>210</v>
      </c>
      <c r="P28" s="83">
        <f t="shared" si="1"/>
        <v>3990</v>
      </c>
      <c r="R28">
        <v>9</v>
      </c>
      <c r="T28">
        <v>5.5</v>
      </c>
    </row>
    <row r="29" spans="1:21">
      <c r="A29" s="9"/>
      <c r="B29" s="207">
        <v>23</v>
      </c>
      <c r="C29" s="209" t="s">
        <v>355</v>
      </c>
      <c r="D29" s="10"/>
      <c r="E29" s="81" t="s">
        <v>198</v>
      </c>
      <c r="F29" s="223">
        <v>3.75</v>
      </c>
      <c r="G29" s="223">
        <v>10.5</v>
      </c>
      <c r="H29" s="214"/>
      <c r="I29" s="214"/>
      <c r="L29" s="214"/>
      <c r="N29" s="83">
        <f t="shared" si="0"/>
        <v>14.25</v>
      </c>
      <c r="O29" s="85">
        <f>IF(D29="X",0,IF(E29="X",0,VLOOKUP(E29,'10'!$K$3:$L$16,2,FALSE)))</f>
        <v>210</v>
      </c>
      <c r="P29" s="83">
        <f t="shared" si="1"/>
        <v>2992.5</v>
      </c>
      <c r="R29">
        <v>3.5</v>
      </c>
      <c r="T29">
        <v>4</v>
      </c>
      <c r="U29">
        <v>2</v>
      </c>
    </row>
    <row r="30" spans="1:21">
      <c r="A30" s="9"/>
      <c r="B30" s="207">
        <v>24</v>
      </c>
      <c r="C30" s="209" t="s">
        <v>288</v>
      </c>
      <c r="D30" s="10"/>
      <c r="E30" s="81" t="s">
        <v>189</v>
      </c>
      <c r="F30" s="214"/>
      <c r="G30" s="223">
        <v>58</v>
      </c>
      <c r="H30" s="214"/>
      <c r="I30" s="214"/>
      <c r="L30" s="214"/>
      <c r="N30" s="83">
        <f t="shared" si="0"/>
        <v>58</v>
      </c>
      <c r="O30" s="85">
        <f>IF(D30="X",0,IF(E30="X",0,VLOOKUP(E30,'10'!$K$3:$L$16,2,FALSE)))</f>
        <v>210</v>
      </c>
      <c r="P30" s="83">
        <f t="shared" si="1"/>
        <v>12180</v>
      </c>
      <c r="R30">
        <v>9.6</v>
      </c>
      <c r="T30">
        <v>3</v>
      </c>
    </row>
    <row r="31" spans="1:21">
      <c r="A31" s="9"/>
      <c r="B31" s="207">
        <v>25</v>
      </c>
      <c r="C31" s="209" t="s">
        <v>297</v>
      </c>
      <c r="D31" s="10"/>
      <c r="E31" s="81" t="s">
        <v>201</v>
      </c>
      <c r="F31" s="214"/>
      <c r="G31" s="215"/>
      <c r="H31" s="214"/>
      <c r="I31" s="214"/>
      <c r="L31" s="223">
        <v>6</v>
      </c>
      <c r="N31" s="83">
        <f t="shared" si="0"/>
        <v>6</v>
      </c>
      <c r="O31" s="85">
        <f>IF(D31="X",0,IF(E31="X",0,VLOOKUP(E31,'10'!$K$3:$L$16,2,FALSE)))</f>
        <v>210</v>
      </c>
      <c r="P31" s="83">
        <f t="shared" si="1"/>
        <v>1260</v>
      </c>
      <c r="T31">
        <v>6</v>
      </c>
    </row>
    <row r="32" spans="1:21">
      <c r="A32" s="9"/>
      <c r="B32" s="207">
        <v>26</v>
      </c>
      <c r="C32" s="209" t="s">
        <v>288</v>
      </c>
      <c r="D32" s="10"/>
      <c r="E32" s="81" t="s">
        <v>189</v>
      </c>
      <c r="F32" s="214"/>
      <c r="G32" s="223">
        <v>67</v>
      </c>
      <c r="H32" s="214"/>
      <c r="I32" s="214"/>
      <c r="L32" s="214"/>
      <c r="N32" s="83">
        <f t="shared" si="0"/>
        <v>67</v>
      </c>
      <c r="O32" s="85">
        <f>IF(D32="X",0,IF(E32="X",0,VLOOKUP(E32,'10'!$K$3:$L$16,2,FALSE)))</f>
        <v>210</v>
      </c>
      <c r="P32" s="83">
        <f t="shared" si="1"/>
        <v>14070</v>
      </c>
      <c r="T32">
        <v>4</v>
      </c>
      <c r="U32">
        <v>2</v>
      </c>
    </row>
    <row r="33" spans="1:21">
      <c r="A33" s="9"/>
      <c r="B33" s="207">
        <v>27</v>
      </c>
      <c r="C33" s="209" t="s">
        <v>264</v>
      </c>
      <c r="D33" s="10"/>
      <c r="E33" s="81" t="s">
        <v>198</v>
      </c>
      <c r="F33" s="214"/>
      <c r="G33" s="223">
        <v>13</v>
      </c>
      <c r="H33" s="214"/>
      <c r="I33" s="214"/>
      <c r="L33" s="214"/>
      <c r="N33" s="83">
        <f t="shared" si="0"/>
        <v>13</v>
      </c>
      <c r="O33" s="85">
        <f>IF(D33="X",0,IF(E33="X",0,VLOOKUP(E33,'10'!$K$3:$L$16,2,FALSE)))</f>
        <v>210</v>
      </c>
      <c r="P33" s="83">
        <f t="shared" si="1"/>
        <v>2730</v>
      </c>
    </row>
    <row r="34" spans="1:21">
      <c r="A34" s="9"/>
      <c r="B34" s="207">
        <v>28</v>
      </c>
      <c r="C34" s="209" t="s">
        <v>269</v>
      </c>
      <c r="D34" s="10"/>
      <c r="E34" s="81" t="s">
        <v>200</v>
      </c>
      <c r="F34" s="214"/>
      <c r="G34" s="223">
        <v>4.25</v>
      </c>
      <c r="H34" s="214"/>
      <c r="I34" s="214"/>
      <c r="L34" s="214"/>
      <c r="N34" s="83">
        <f t="shared" si="0"/>
        <v>4.25</v>
      </c>
      <c r="O34" s="85">
        <f>IF(D34="X",0,IF(E34="X",0,VLOOKUP(E34,'10'!$K$3:$L$16,2,FALSE)))</f>
        <v>12</v>
      </c>
      <c r="P34" s="83">
        <f t="shared" si="1"/>
        <v>51</v>
      </c>
    </row>
    <row r="35" spans="1:21">
      <c r="A35" s="9"/>
      <c r="B35" s="207">
        <v>29</v>
      </c>
      <c r="C35" s="209" t="s">
        <v>263</v>
      </c>
      <c r="D35" s="10"/>
      <c r="E35" s="81" t="s">
        <v>198</v>
      </c>
      <c r="F35" s="223">
        <v>6</v>
      </c>
      <c r="G35" s="215"/>
      <c r="H35" s="214"/>
      <c r="I35" s="214"/>
      <c r="L35" s="214"/>
      <c r="N35" s="83">
        <f t="shared" si="0"/>
        <v>6</v>
      </c>
      <c r="O35" s="85">
        <f>IF(D35="X",0,IF(E35="X",0,VLOOKUP(E35,'10'!$K$3:$L$16,2,FALSE)))</f>
        <v>210</v>
      </c>
      <c r="P35" s="83">
        <f t="shared" si="1"/>
        <v>1260</v>
      </c>
      <c r="R35">
        <v>4.5</v>
      </c>
      <c r="T35">
        <v>4.5</v>
      </c>
    </row>
    <row r="36" spans="1:21">
      <c r="A36" s="9"/>
      <c r="B36" s="211">
        <v>30</v>
      </c>
      <c r="C36" s="209" t="s">
        <v>288</v>
      </c>
      <c r="D36" s="10"/>
      <c r="E36" s="81" t="s">
        <v>189</v>
      </c>
      <c r="F36" s="214"/>
      <c r="G36" s="215"/>
      <c r="H36" s="214"/>
      <c r="I36" s="214"/>
      <c r="L36" s="223">
        <v>5</v>
      </c>
      <c r="N36" s="83">
        <f t="shared" si="0"/>
        <v>5</v>
      </c>
      <c r="O36" s="85">
        <f>IF(D36="X",0,IF(E36="X",0,VLOOKUP(E36,'10'!$K$3:$L$16,2,FALSE)))</f>
        <v>210</v>
      </c>
      <c r="P36" s="83">
        <f t="shared" si="1"/>
        <v>1050</v>
      </c>
      <c r="T36">
        <v>4</v>
      </c>
    </row>
    <row r="37" spans="1:21">
      <c r="A37" s="9"/>
      <c r="B37" s="207">
        <v>31</v>
      </c>
      <c r="C37" s="209" t="s">
        <v>288</v>
      </c>
      <c r="D37" s="10"/>
      <c r="E37" s="81" t="s">
        <v>189</v>
      </c>
      <c r="F37" s="214"/>
      <c r="G37" s="223">
        <v>57</v>
      </c>
      <c r="H37" s="214"/>
      <c r="I37" s="214"/>
      <c r="L37" s="214"/>
      <c r="N37" s="83">
        <f t="shared" si="0"/>
        <v>57</v>
      </c>
      <c r="O37" s="85">
        <f>IF(D37="X",0,IF(E37="X",0,VLOOKUP(E37,'10'!$K$3:$L$16,2,FALSE)))</f>
        <v>210</v>
      </c>
      <c r="P37" s="83">
        <f t="shared" si="1"/>
        <v>11970</v>
      </c>
      <c r="R37">
        <v>6</v>
      </c>
      <c r="T37">
        <v>4.5</v>
      </c>
      <c r="U37">
        <v>2</v>
      </c>
    </row>
    <row r="38" spans="1:21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21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21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21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21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21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21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21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21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21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21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73.75</v>
      </c>
      <c r="G495" s="68">
        <f t="shared" si="2"/>
        <v>685.2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>SUM(L4:L494)</f>
        <v>30.5</v>
      </c>
      <c r="M495" s="68">
        <f t="shared" si="2"/>
        <v>0</v>
      </c>
      <c r="Q495" s="56" t="s">
        <v>278</v>
      </c>
      <c r="R495" s="68">
        <f t="shared" ref="R495:W495" si="3">SUM(R4:R494)</f>
        <v>118.1</v>
      </c>
      <c r="S495" s="68">
        <f t="shared" si="3"/>
        <v>0</v>
      </c>
      <c r="T495" s="68">
        <f t="shared" si="3"/>
        <v>52.4</v>
      </c>
      <c r="U495" s="68">
        <f t="shared" si="3"/>
        <v>12.5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IF('10'!K3="", "Vrije categorie",'10'!K3)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294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5</v>
      </c>
      <c r="M499" s="69" cm="1">
        <f t="array" ref="M499">SUMPRODUCT(--($E$4:$E$494=C499),--($D$4:$D$494=""),$M$4:$M$494)</f>
        <v>0</v>
      </c>
      <c r="N499" s="69">
        <f>SUM(F499:M499)</f>
        <v>299</v>
      </c>
      <c r="O499" s="58"/>
      <c r="P499" s="69" cm="1">
        <f t="array" ref="P499">SUMPRODUCT(--($E$4:$E$494=C499),--($D$4:$D$494=""),$P$4:$P$494)</f>
        <v>62790</v>
      </c>
    </row>
    <row r="500" spans="3:26">
      <c r="C500" s="58" t="str">
        <f>IF('10'!K4="", "Vrije categorie",'10'!K4)</f>
        <v>B</v>
      </c>
      <c r="F500" s="69" cm="1">
        <f t="array" ref="F500">SUMPRODUCT(--($E$4:$E$494=C500),--($D$4:$D$494=""),$F$4:$F$494)</f>
        <v>29.5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29.5</v>
      </c>
      <c r="O500" s="58"/>
      <c r="P500" s="69" cm="1">
        <f t="array" ref="P500">SUMPRODUCT(--($E$4:$E$494=C500),--($D$4:$D$494=""),$P$4:$P$494)</f>
        <v>6195</v>
      </c>
    </row>
    <row r="501" spans="3:26">
      <c r="C501" s="58" t="str">
        <f>IF('10'!K5="", "Vrije categorie",'10'!K5)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IF('10'!K6="", "Vrije categorie",'10'!K6)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3.65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3.65</v>
      </c>
      <c r="O502" s="58"/>
      <c r="P502" s="69" cm="1">
        <f t="array" ref="P502">SUMPRODUCT(--($E$4:$E$494=C502),--($D$4:$D$494=""),$P$4:$P$494)</f>
        <v>766.5</v>
      </c>
    </row>
    <row r="503" spans="3:26">
      <c r="C503" s="58" t="str">
        <f>IF('10'!K7="", "Vrije categorie",'10'!K7)</f>
        <v>E</v>
      </c>
      <c r="F503" s="69" cm="1">
        <f t="array" ref="F503">SUMPRODUCT(--($E$4:$E$494=C503),--($D$4:$D$494=""),$F$4:$F$494)</f>
        <v>9.75</v>
      </c>
      <c r="G503" s="69" cm="1">
        <f t="array" ref="G503">SUMPRODUCT(--($E$4:$E$494=C503),--($D$4:$D$494=""),$G$4:$G$494)</f>
        <v>94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103.75</v>
      </c>
      <c r="O503" s="58"/>
      <c r="P503" s="69" cm="1">
        <f t="array" ref="P503">SUMPRODUCT(--($E$4:$E$494=C503),--($D$4:$D$494=""),$P$4:$P$494)</f>
        <v>21787.5</v>
      </c>
    </row>
    <row r="504" spans="3:26">
      <c r="C504" s="58" t="str">
        <f>IF('10'!K8="", "Vrije categorie",'10'!K8)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37.049999999999997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37.049999999999997</v>
      </c>
      <c r="O504" s="58"/>
      <c r="P504" s="69" cm="1">
        <f t="array" ref="P504">SUMPRODUCT(--($E$4:$E$494=C504),--($D$4:$D$494=""),$P$4:$P$494)</f>
        <v>444.6</v>
      </c>
    </row>
    <row r="505" spans="3:26">
      <c r="C505" s="58" t="str">
        <f>IF('10'!K9="", "Vrije categorie",'10'!K9)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6</v>
      </c>
      <c r="M505" s="69" cm="1">
        <f t="array" ref="M505">SUMPRODUCT(--($E$4:$E$494=C505),--($D$4:$D$494=""),$M$4:$M$494)</f>
        <v>0</v>
      </c>
      <c r="N505" s="69">
        <f t="shared" si="4"/>
        <v>6</v>
      </c>
      <c r="O505" s="58"/>
      <c r="P505" s="69" cm="1">
        <f t="array" ref="P505">SUMPRODUCT(--($E$4:$E$494=C505),--($D$4:$D$494=""),$P$4:$P$494)</f>
        <v>1260</v>
      </c>
    </row>
    <row r="506" spans="3:26">
      <c r="C506" s="58" t="str">
        <f>IF('10'!K10="", "Vrije categorie",'10'!K10)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88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88</v>
      </c>
      <c r="O506" s="58"/>
      <c r="P506" s="69" cm="1">
        <f t="array" ref="P506">SUMPRODUCT(--($E$4:$E$494=C506),--($D$4:$D$494=""),$P$4:$P$494)</f>
        <v>18480</v>
      </c>
    </row>
    <row r="507" spans="3:26">
      <c r="C507" s="58" t="str">
        <f>IF('10'!K11="", "Vrije categorie",'10'!K11)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IF('10'!K12="", "Vrije categorie",'10'!K12)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IF('10'!K13="", "Vrije categorie",'10'!K13)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IF('10'!K14="", "Vrije categorie",'10'!K14)</f>
        <v>L</v>
      </c>
      <c r="F510" s="69" cm="1">
        <f t="array" ref="F510">SUMPRODUCT(--($E$4:$E$494=C510),--($D$4:$D$494=""),$F$4:$F$494)</f>
        <v>32.5</v>
      </c>
      <c r="G510" s="69" cm="1">
        <f t="array" ref="G510">SUMPRODUCT(--($E$4:$E$494=C510),--($D$4:$D$494=""),$G$4:$G$494)</f>
        <v>93.5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126</v>
      </c>
      <c r="O510" s="58"/>
      <c r="P510" s="69" cm="1">
        <f t="array" ref="P510">SUMPRODUCT(--($E$4:$E$494=C510),--($D$4:$D$494=""),$P$4:$P$494)</f>
        <v>32760</v>
      </c>
    </row>
    <row r="511" spans="3:26">
      <c r="C511" s="58" t="str">
        <f>IF('10'!K15="", "Vrije categorie",'10'!K15)</f>
        <v>M</v>
      </c>
      <c r="F511" s="69" cm="1">
        <f t="array" ref="F511">SUMPRODUCT(--($E$4:$E$494=C511),--($D$4:$D$494=""),$F$4:$F$494)</f>
        <v>2</v>
      </c>
      <c r="G511" s="69" cm="1">
        <f t="array" ref="G511">SUMPRODUCT(--($E$4:$E$494=C511),--($D$4:$D$494=""),$G$4:$G$494)</f>
        <v>75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77</v>
      </c>
      <c r="O511" s="58"/>
      <c r="P511" s="69" cm="1">
        <f t="array" ref="P511">SUMPRODUCT(--($E$4:$E$494=C511),--($D$4:$D$494=""),$P$4:$P$494)</f>
        <v>20020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19.5</v>
      </c>
      <c r="M512" s="69" cm="1">
        <f t="array" ref="M512">SUMPRODUCT(--($E$4:$E$494=C512),--($D$4:$D$494=""),$M$4:$M$494)</f>
        <v>0</v>
      </c>
      <c r="N512" s="69">
        <f>SUM(F512:M512)</f>
        <v>19.5</v>
      </c>
      <c r="O512" s="58"/>
      <c r="P512" s="69" cm="1">
        <f t="array" ref="P512">SUMPRODUCT(--($E$4:$E$494=C512),--($D$4:$D$494=""),$P$4:$P$494)</f>
        <v>5070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73.75</v>
      </c>
      <c r="G513" s="70">
        <f t="shared" ref="G513:M513" si="5">SUM(G499:G511)</f>
        <v>685.2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11</v>
      </c>
      <c r="M513" s="70">
        <f t="shared" si="5"/>
        <v>0</v>
      </c>
      <c r="N513" s="70">
        <f t="shared" si="4"/>
        <v>769.95</v>
      </c>
      <c r="O513" s="70"/>
      <c r="P513" s="70">
        <f>SUM(P499:P512)</f>
        <v>169573.6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JBpvfA8SjtKrZM6yvx8ZcKw4cUFeu67EikGNucTawwdmGsow09p96U7bhRFd52Sq0+fRe8PJHhL26MzGYU4Q2Q==" saltValue="XqcnK8eR/hrURulLIaljI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topLeftCell="A5" workbookViewId="0">
      <selection activeCell="M8" sqref="M8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'11a'!P499/M3</f>
        <v>#DIV/0!</v>
      </c>
    </row>
    <row r="4" spans="1:14">
      <c r="A4" s="19" t="s">
        <v>190</v>
      </c>
      <c r="B4" s="384" t="str">
        <f>VLOOKUP(H5,Kwaliteitsinspecties!A5:E54,3)</f>
        <v>SWS ’t Groenland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'11a'!P500/M4</f>
        <v>#DIV/0!</v>
      </c>
    </row>
    <row r="5" spans="1:14">
      <c r="A5" s="20" t="s">
        <v>192</v>
      </c>
      <c r="B5" s="385" t="str">
        <f>VLOOKUP(H5,Kwaliteitsinspecties!A5:E54,4)</f>
        <v xml:space="preserve"> van Berumstraat 2</v>
      </c>
      <c r="C5" s="385"/>
      <c r="D5" s="385"/>
      <c r="E5" s="385"/>
      <c r="F5" s="399" t="s">
        <v>193</v>
      </c>
      <c r="G5" s="399"/>
      <c r="H5" s="16">
        <f>Kwaliteitsinspecties!A15</f>
        <v>11</v>
      </c>
      <c r="K5" s="37" t="s">
        <v>194</v>
      </c>
      <c r="L5" s="49">
        <v>210</v>
      </c>
      <c r="M5" s="184"/>
      <c r="N5" s="87" t="e">
        <f>'11a'!P501/M5</f>
        <v>#DIV/0!</v>
      </c>
    </row>
    <row r="6" spans="1:14">
      <c r="A6" s="21" t="s">
        <v>195</v>
      </c>
      <c r="B6" s="386" t="str">
        <f>VLOOKUP(H5,Kwaliteitsinspecties!A5:E54,5)</f>
        <v>Zuidwolde</v>
      </c>
      <c r="C6" s="386"/>
      <c r="D6" s="386"/>
      <c r="E6" s="386"/>
      <c r="F6" s="400" t="s">
        <v>196</v>
      </c>
      <c r="G6" s="400"/>
      <c r="H6" s="17" t="str">
        <f>CONCATENATE(H5,"a")</f>
        <v>11a</v>
      </c>
      <c r="K6" s="37" t="s">
        <v>197</v>
      </c>
      <c r="L6" s="49">
        <v>210</v>
      </c>
      <c r="M6" s="184"/>
      <c r="N6" s="87" t="e">
        <f>'11a'!P502/M6</f>
        <v>#DIV/0!</v>
      </c>
    </row>
    <row r="7" spans="1:14">
      <c r="K7" s="37" t="s">
        <v>198</v>
      </c>
      <c r="L7" s="49">
        <v>210</v>
      </c>
      <c r="M7" s="184"/>
      <c r="N7" s="87" t="e">
        <f>'11a'!P503/M7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'11a'!P504/M8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'11a'!P505/M9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'11a'!P506/M10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'11a'!P507/M11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'11a'!P508/M12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'11a'!N513</f>
        <v>834.1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'11a'!P509/M13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'11a'!P510/M14</f>
        <v>#DIV/0!</v>
      </c>
    </row>
    <row r="15" spans="1:14">
      <c r="K15" s="37" t="s">
        <v>212</v>
      </c>
      <c r="L15" s="49">
        <v>260</v>
      </c>
      <c r="M15" s="186"/>
      <c r="N15" s="87" t="e">
        <f>'11a'!P511/M15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'11a'!P512/M16</f>
        <v>#DIV/0!</v>
      </c>
    </row>
    <row r="17" spans="1:9">
      <c r="A17" s="396" t="s">
        <v>215</v>
      </c>
      <c r="B17" s="396"/>
      <c r="C17" s="396"/>
      <c r="D17" s="47">
        <f>'11a'!P513</f>
        <v>182111</v>
      </c>
      <c r="E17" s="396" t="s">
        <v>216</v>
      </c>
      <c r="F17" s="396"/>
      <c r="G17" s="47">
        <f>D17/E8</f>
        <v>700.42692307692312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'11a'!G513</f>
        <v>113.25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113.25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113.25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113.25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'11a'!F513-E27</f>
        <v>87.5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'11a'!S495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'11a'!R495</f>
        <v>95.4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'11a'!T495</f>
        <v>72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'11a'!U495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'11a'!V495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'11a'!W495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'11a'!N505</f>
        <v>16.5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rPB/L1oAHJE4ktuuZQOHhpDqXBijwOezNxpl88CpLlj35xv5f0RZPW2OUQPAuLSv6rstova7Z9+KYEgCH+v+cQ==" saltValue="3Ud8v280OkYIy2j1z5/3T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Z534"/>
  <sheetViews>
    <sheetView topLeftCell="B39" workbookViewId="0">
      <selection activeCell="B34" sqref="A34:XFD39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8" width="11.85546875" customWidth="1"/>
    <col min="9" max="11" width="11.85546875" hidden="1" customWidth="1"/>
    <col min="12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'11'!H5</f>
        <v>11</v>
      </c>
      <c r="B1" s="401" t="s">
        <v>190</v>
      </c>
      <c r="C1" s="402"/>
      <c r="D1" s="403" t="str">
        <f>VLOOKUP(A1,Kwaliteitsinspecties!A5:J54,3)</f>
        <v>SWS ’t Groenland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van Berumstraat 2 te Zuidwolde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356</v>
      </c>
      <c r="M3" s="10" t="s">
        <v>253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263</v>
      </c>
      <c r="D4" s="10"/>
      <c r="E4" s="81" t="s">
        <v>198</v>
      </c>
      <c r="F4" s="224">
        <v>9</v>
      </c>
      <c r="G4" s="213"/>
      <c r="H4" s="213"/>
      <c r="L4" s="213"/>
      <c r="M4" s="213"/>
      <c r="N4" s="83">
        <f t="shared" ref="N4:N39" si="0">SUM(F4:M4)</f>
        <v>9</v>
      </c>
      <c r="O4" s="85">
        <f>IF(D4="X",0,IF(E4="X",0,VLOOKUP(E4,'11'!$K$3:$L$16,2,FALSE)))</f>
        <v>210</v>
      </c>
      <c r="P4" s="83">
        <f t="shared" ref="P4:P39" si="1">N4*O4</f>
        <v>1890</v>
      </c>
      <c r="R4">
        <v>5</v>
      </c>
      <c r="T4">
        <v>5</v>
      </c>
    </row>
    <row r="5" spans="1:24">
      <c r="A5" s="9"/>
      <c r="B5" s="207">
        <v>2</v>
      </c>
      <c r="C5" s="209" t="s">
        <v>287</v>
      </c>
      <c r="D5" s="10"/>
      <c r="E5" s="81" t="s">
        <v>198</v>
      </c>
      <c r="F5" s="214"/>
      <c r="G5" s="214"/>
      <c r="H5" s="223">
        <v>112</v>
      </c>
      <c r="L5" s="214"/>
      <c r="M5" s="214"/>
      <c r="N5" s="83">
        <f t="shared" si="0"/>
        <v>112</v>
      </c>
      <c r="O5" s="85">
        <f>IF(D5="X",0,IF(E5="X",0,VLOOKUP(E5,'11'!$K$3:$L$16,2,FALSE)))</f>
        <v>210</v>
      </c>
      <c r="P5" s="83">
        <f t="shared" si="1"/>
        <v>23520</v>
      </c>
    </row>
    <row r="6" spans="1:24">
      <c r="A6" s="9"/>
      <c r="B6" s="207">
        <v>3</v>
      </c>
      <c r="C6" s="209" t="s">
        <v>266</v>
      </c>
      <c r="D6" s="10"/>
      <c r="E6" s="81" t="s">
        <v>211</v>
      </c>
      <c r="F6" s="214"/>
      <c r="G6" s="215"/>
      <c r="H6" s="223">
        <v>60</v>
      </c>
      <c r="L6" s="214"/>
      <c r="M6" s="214"/>
      <c r="N6" s="83">
        <f t="shared" si="0"/>
        <v>60</v>
      </c>
      <c r="O6" s="85">
        <f>IF(D6="X",0,IF(E6="X",0,VLOOKUP(E6,'11'!$K$3:$L$16,2,FALSE)))</f>
        <v>260</v>
      </c>
      <c r="P6" s="83">
        <f t="shared" si="1"/>
        <v>15600</v>
      </c>
      <c r="T6">
        <v>9</v>
      </c>
    </row>
    <row r="7" spans="1:24">
      <c r="A7" s="9"/>
      <c r="B7" s="210">
        <v>4</v>
      </c>
      <c r="C7" s="208" t="s">
        <v>311</v>
      </c>
      <c r="D7" s="10"/>
      <c r="E7" s="81" t="s">
        <v>211</v>
      </c>
      <c r="F7" s="214"/>
      <c r="G7" s="214"/>
      <c r="H7" s="223">
        <v>4.75</v>
      </c>
      <c r="L7" s="214"/>
      <c r="M7" s="214"/>
      <c r="N7" s="83">
        <f t="shared" si="0"/>
        <v>4.75</v>
      </c>
      <c r="O7" s="85">
        <f>IF(D7="X",0,IF(E7="X",0,VLOOKUP(E7,'11'!$K$3:$L$16,2,FALSE)))</f>
        <v>260</v>
      </c>
      <c r="P7" s="83">
        <f t="shared" si="1"/>
        <v>1235</v>
      </c>
    </row>
    <row r="8" spans="1:24">
      <c r="A8" s="9"/>
      <c r="B8" s="207">
        <v>5</v>
      </c>
      <c r="C8" s="208" t="s">
        <v>337</v>
      </c>
      <c r="D8" s="10"/>
      <c r="E8" s="81" t="s">
        <v>211</v>
      </c>
      <c r="F8" s="216"/>
      <c r="G8" s="216"/>
      <c r="H8" s="221">
        <v>10</v>
      </c>
      <c r="L8" s="216"/>
      <c r="M8" s="216"/>
      <c r="N8" s="83">
        <f t="shared" si="0"/>
        <v>10</v>
      </c>
      <c r="O8" s="85">
        <f>IF(D8="X",0,IF(E8="X",0,VLOOKUP(E8,'11'!$K$3:$L$16,2,FALSE)))</f>
        <v>260</v>
      </c>
      <c r="P8" s="83">
        <f t="shared" si="1"/>
        <v>2600</v>
      </c>
      <c r="R8">
        <v>7.5</v>
      </c>
    </row>
    <row r="9" spans="1:24">
      <c r="A9" s="9"/>
      <c r="B9" s="207">
        <v>6</v>
      </c>
      <c r="C9" s="208" t="s">
        <v>269</v>
      </c>
      <c r="D9" s="10"/>
      <c r="E9" s="81" t="s">
        <v>200</v>
      </c>
      <c r="F9" s="216"/>
      <c r="G9" s="216"/>
      <c r="H9" s="221">
        <v>2</v>
      </c>
      <c r="L9" s="216"/>
      <c r="M9" s="216"/>
      <c r="N9" s="83">
        <f t="shared" si="0"/>
        <v>2</v>
      </c>
      <c r="O9" s="85">
        <f>IF(D9="X",0,IF(E9="X",0,VLOOKUP(E9,'11'!$K$3:$L$16,2,FALSE)))</f>
        <v>12</v>
      </c>
      <c r="P9" s="83">
        <f t="shared" si="1"/>
        <v>24</v>
      </c>
    </row>
    <row r="10" spans="1:24">
      <c r="A10" s="9"/>
      <c r="B10" s="207">
        <v>7</v>
      </c>
      <c r="C10" s="208" t="s">
        <v>355</v>
      </c>
      <c r="D10" s="10"/>
      <c r="E10" s="81" t="s">
        <v>211</v>
      </c>
      <c r="F10" s="221">
        <v>6.75</v>
      </c>
      <c r="G10" s="216"/>
      <c r="H10" s="221">
        <v>8.85</v>
      </c>
      <c r="L10" s="216"/>
      <c r="M10" s="216"/>
      <c r="N10" s="83">
        <f t="shared" si="0"/>
        <v>15.6</v>
      </c>
      <c r="O10" s="85">
        <f>IF(D10="X",0,IF(E10="X",0,VLOOKUP(E10,'11'!$K$3:$L$16,2,FALSE)))</f>
        <v>260</v>
      </c>
      <c r="P10" s="83">
        <f t="shared" si="1"/>
        <v>4056</v>
      </c>
      <c r="R10">
        <v>4.75</v>
      </c>
    </row>
    <row r="11" spans="1:24">
      <c r="A11" s="9"/>
      <c r="B11" s="210">
        <v>8</v>
      </c>
      <c r="C11" s="208" t="s">
        <v>357</v>
      </c>
      <c r="D11" s="10"/>
      <c r="E11" s="81" t="s">
        <v>214</v>
      </c>
      <c r="F11" s="214"/>
      <c r="G11" s="214"/>
      <c r="H11" s="214"/>
      <c r="L11" s="214"/>
      <c r="M11" s="223">
        <v>11.5</v>
      </c>
      <c r="N11" s="83">
        <f t="shared" si="0"/>
        <v>11.5</v>
      </c>
      <c r="O11" s="85">
        <f>IF(D11="X",0,IF(E11="X",0,VLOOKUP(E11,'11'!$K$3:$L$16,2,FALSE)))</f>
        <v>260</v>
      </c>
      <c r="P11" s="83">
        <f t="shared" si="1"/>
        <v>2990</v>
      </c>
      <c r="T11">
        <v>5</v>
      </c>
    </row>
    <row r="12" spans="1:24">
      <c r="A12" s="9"/>
      <c r="B12" s="210">
        <v>9</v>
      </c>
      <c r="C12" s="208" t="s">
        <v>288</v>
      </c>
      <c r="D12" s="10"/>
      <c r="E12" s="81" t="s">
        <v>189</v>
      </c>
      <c r="F12" s="214"/>
      <c r="G12" s="214"/>
      <c r="H12" s="223">
        <v>53</v>
      </c>
      <c r="L12" s="214"/>
      <c r="M12" s="214"/>
      <c r="N12" s="83">
        <f t="shared" si="0"/>
        <v>53</v>
      </c>
      <c r="O12" s="85">
        <f>IF(D12="X",0,IF(E12="X",0,VLOOKUP(E12,'11'!$K$3:$L$16,2,FALSE)))</f>
        <v>210</v>
      </c>
      <c r="P12" s="83">
        <f t="shared" si="1"/>
        <v>11130</v>
      </c>
      <c r="R12">
        <v>7.5</v>
      </c>
      <c r="T12">
        <v>5.5</v>
      </c>
    </row>
    <row r="13" spans="1:24">
      <c r="A13" s="9"/>
      <c r="B13" s="207">
        <v>10</v>
      </c>
      <c r="C13" s="209" t="s">
        <v>358</v>
      </c>
      <c r="D13" s="10"/>
      <c r="E13" s="81" t="s">
        <v>198</v>
      </c>
      <c r="F13" s="214"/>
      <c r="G13" s="214"/>
      <c r="H13" s="223">
        <v>45.5</v>
      </c>
      <c r="L13" s="214"/>
      <c r="M13" s="214"/>
      <c r="N13" s="83">
        <f t="shared" si="0"/>
        <v>45.5</v>
      </c>
      <c r="O13" s="85">
        <f>IF(D13="X",0,IF(E13="X",0,VLOOKUP(E13,'11'!$K$3:$L$16,2,FALSE)))</f>
        <v>210</v>
      </c>
      <c r="P13" s="83">
        <f t="shared" si="1"/>
        <v>9555</v>
      </c>
      <c r="R13">
        <v>13.5</v>
      </c>
    </row>
    <row r="14" spans="1:24">
      <c r="A14" s="9"/>
      <c r="B14" s="210">
        <v>11</v>
      </c>
      <c r="C14" s="208" t="s">
        <v>359</v>
      </c>
      <c r="D14" s="10"/>
      <c r="E14" s="81" t="s">
        <v>189</v>
      </c>
      <c r="F14" s="216"/>
      <c r="G14" s="216"/>
      <c r="H14" s="223">
        <v>62.5</v>
      </c>
      <c r="L14" s="214"/>
      <c r="M14" s="214"/>
      <c r="N14" s="83">
        <f t="shared" si="0"/>
        <v>62.5</v>
      </c>
      <c r="O14" s="85">
        <f>IF(D14="X",0,IF(E14="X",0,VLOOKUP(E14,'11'!$K$3:$L$16,2,FALSE)))</f>
        <v>210</v>
      </c>
      <c r="P14" s="83">
        <f t="shared" si="1"/>
        <v>13125</v>
      </c>
      <c r="R14">
        <v>7.5</v>
      </c>
      <c r="T14">
        <v>5.5</v>
      </c>
    </row>
    <row r="15" spans="1:24">
      <c r="A15" s="9"/>
      <c r="B15" s="211">
        <v>12</v>
      </c>
      <c r="C15" s="209" t="s">
        <v>359</v>
      </c>
      <c r="D15" s="10"/>
      <c r="E15" s="81" t="s">
        <v>189</v>
      </c>
      <c r="F15" s="214"/>
      <c r="G15" s="214"/>
      <c r="H15" s="223">
        <v>56.75</v>
      </c>
      <c r="L15" s="214"/>
      <c r="M15" s="214"/>
      <c r="N15" s="83">
        <f t="shared" si="0"/>
        <v>56.75</v>
      </c>
      <c r="O15" s="85">
        <f>IF(D15="X",0,IF(E15="X",0,VLOOKUP(E15,'11'!$K$3:$L$16,2,FALSE)))</f>
        <v>210</v>
      </c>
      <c r="P15" s="83">
        <f t="shared" si="1"/>
        <v>11917.5</v>
      </c>
      <c r="R15">
        <v>6.5</v>
      </c>
      <c r="T15">
        <v>5.5</v>
      </c>
    </row>
    <row r="16" spans="1:24">
      <c r="A16" s="9"/>
      <c r="B16" s="211">
        <v>13</v>
      </c>
      <c r="C16" s="209" t="s">
        <v>266</v>
      </c>
      <c r="D16" s="10"/>
      <c r="E16" s="81" t="s">
        <v>189</v>
      </c>
      <c r="F16" s="214"/>
      <c r="G16" s="214"/>
      <c r="H16" s="223">
        <v>45</v>
      </c>
      <c r="L16" s="214"/>
      <c r="M16" s="214"/>
      <c r="N16" s="83">
        <f t="shared" si="0"/>
        <v>45</v>
      </c>
      <c r="O16" s="85">
        <f>IF(D16="X",0,IF(E16="X",0,VLOOKUP(E16,'11'!$K$3:$L$16,2,FALSE)))</f>
        <v>210</v>
      </c>
      <c r="P16" s="83">
        <f t="shared" si="1"/>
        <v>9450</v>
      </c>
      <c r="R16">
        <v>5.5</v>
      </c>
      <c r="T16">
        <v>5.5</v>
      </c>
    </row>
    <row r="17" spans="1:20">
      <c r="A17" s="9"/>
      <c r="B17" s="207">
        <v>14</v>
      </c>
      <c r="C17" s="208" t="s">
        <v>264</v>
      </c>
      <c r="D17" s="10"/>
      <c r="E17" s="81" t="s">
        <v>198</v>
      </c>
      <c r="F17" s="216"/>
      <c r="G17" s="216"/>
      <c r="H17" s="221">
        <v>30</v>
      </c>
      <c r="L17" s="216"/>
      <c r="M17" s="216"/>
      <c r="N17" s="83">
        <f t="shared" si="0"/>
        <v>30</v>
      </c>
      <c r="O17" s="85">
        <f>IF(D17="X",0,IF(E17="X",0,VLOOKUP(E17,'11'!$K$3:$L$16,2,FALSE)))</f>
        <v>210</v>
      </c>
      <c r="P17" s="83">
        <f t="shared" si="1"/>
        <v>6300</v>
      </c>
    </row>
    <row r="18" spans="1:20">
      <c r="A18" s="9"/>
      <c r="B18" s="207">
        <v>15</v>
      </c>
      <c r="C18" s="212" t="s">
        <v>288</v>
      </c>
      <c r="D18" s="10"/>
      <c r="E18" s="81" t="s">
        <v>189</v>
      </c>
      <c r="F18" s="216"/>
      <c r="G18" s="216"/>
      <c r="H18" s="221">
        <v>55</v>
      </c>
      <c r="L18" s="216"/>
      <c r="M18" s="216"/>
      <c r="N18" s="83">
        <f t="shared" si="0"/>
        <v>55</v>
      </c>
      <c r="O18" s="85">
        <f>IF(D18="X",0,IF(E18="X",0,VLOOKUP(E18,'11'!$K$3:$L$16,2,FALSE)))</f>
        <v>210</v>
      </c>
      <c r="P18" s="83">
        <f t="shared" si="1"/>
        <v>11550</v>
      </c>
      <c r="R18">
        <v>7.5</v>
      </c>
      <c r="T18">
        <v>5.5</v>
      </c>
    </row>
    <row r="19" spans="1:20">
      <c r="A19" s="9"/>
      <c r="B19" s="207">
        <v>16</v>
      </c>
      <c r="C19" s="212" t="s">
        <v>263</v>
      </c>
      <c r="D19" s="10"/>
      <c r="E19" s="81" t="s">
        <v>198</v>
      </c>
      <c r="F19" s="221">
        <v>10.25</v>
      </c>
      <c r="G19" s="216"/>
      <c r="H19" s="216"/>
      <c r="L19" s="216"/>
      <c r="M19" s="216"/>
      <c r="N19" s="83">
        <f t="shared" si="0"/>
        <v>10.25</v>
      </c>
      <c r="O19" s="85">
        <f>IF(D19="X",0,IF(E19="X",0,VLOOKUP(E19,'11'!$K$3:$L$16,2,FALSE)))</f>
        <v>210</v>
      </c>
      <c r="P19" s="83">
        <f t="shared" si="1"/>
        <v>2152.5</v>
      </c>
      <c r="R19">
        <v>5.15</v>
      </c>
      <c r="T19">
        <v>3</v>
      </c>
    </row>
    <row r="20" spans="1:20">
      <c r="A20" s="9"/>
      <c r="B20" s="207">
        <v>17</v>
      </c>
      <c r="C20" s="212" t="s">
        <v>297</v>
      </c>
      <c r="D20" s="10"/>
      <c r="E20" s="81" t="s">
        <v>201</v>
      </c>
      <c r="F20" s="216"/>
      <c r="G20" s="216"/>
      <c r="H20" s="216"/>
      <c r="L20" s="216"/>
      <c r="M20" s="221">
        <v>6.5</v>
      </c>
      <c r="N20" s="83">
        <f t="shared" si="0"/>
        <v>6.5</v>
      </c>
      <c r="O20" s="85">
        <f>IF(D20="X",0,IF(E20="X",0,VLOOKUP(E20,'11'!$K$3:$L$16,2,FALSE)))</f>
        <v>210</v>
      </c>
      <c r="P20" s="83">
        <f t="shared" si="1"/>
        <v>1365</v>
      </c>
    </row>
    <row r="21" spans="1:20">
      <c r="A21" s="9"/>
      <c r="B21" s="207">
        <v>18</v>
      </c>
      <c r="C21" s="212" t="s">
        <v>297</v>
      </c>
      <c r="D21" s="10"/>
      <c r="E21" s="81" t="s">
        <v>201</v>
      </c>
      <c r="F21" s="216"/>
      <c r="G21" s="216"/>
      <c r="H21" s="216"/>
      <c r="L21" s="216"/>
      <c r="M21" s="221">
        <v>6.5</v>
      </c>
      <c r="N21" s="83">
        <f t="shared" si="0"/>
        <v>6.5</v>
      </c>
      <c r="O21" s="85">
        <f>IF(D21="X",0,IF(E21="X",0,VLOOKUP(E21,'11'!$K$3:$L$16,2,FALSE)))</f>
        <v>210</v>
      </c>
      <c r="P21" s="83">
        <f t="shared" si="1"/>
        <v>1365</v>
      </c>
    </row>
    <row r="22" spans="1:20">
      <c r="A22" s="9"/>
      <c r="B22" s="207">
        <v>19</v>
      </c>
      <c r="C22" s="212" t="s">
        <v>312</v>
      </c>
      <c r="D22" s="10"/>
      <c r="E22" s="81" t="s">
        <v>194</v>
      </c>
      <c r="F22" s="221">
        <v>25</v>
      </c>
      <c r="G22" s="238"/>
      <c r="H22" s="216"/>
      <c r="L22" s="216"/>
      <c r="M22" s="216"/>
      <c r="N22" s="83">
        <f t="shared" si="0"/>
        <v>25</v>
      </c>
      <c r="O22" s="85">
        <f>IF(D22="X",0,IF(E22="X",0,VLOOKUP(E22,'11'!$K$3:$L$16,2,FALSE)))</f>
        <v>210</v>
      </c>
      <c r="P22" s="83">
        <f t="shared" si="1"/>
        <v>5250</v>
      </c>
      <c r="T22">
        <v>4</v>
      </c>
    </row>
    <row r="23" spans="1:20">
      <c r="A23" s="9"/>
      <c r="B23" s="207">
        <v>20</v>
      </c>
      <c r="C23" s="212" t="s">
        <v>264</v>
      </c>
      <c r="D23" s="10"/>
      <c r="E23" s="81" t="s">
        <v>198</v>
      </c>
      <c r="F23" s="216"/>
      <c r="G23" s="216"/>
      <c r="H23" s="221">
        <v>13</v>
      </c>
      <c r="L23" s="216"/>
      <c r="M23" s="216"/>
      <c r="N23" s="83">
        <f t="shared" si="0"/>
        <v>13</v>
      </c>
      <c r="O23" s="85">
        <f>IF(D23="X",0,IF(E23="X",0,VLOOKUP(E23,'11'!$K$3:$L$16,2,FALSE)))</f>
        <v>210</v>
      </c>
      <c r="P23" s="83">
        <f t="shared" si="1"/>
        <v>2730</v>
      </c>
    </row>
    <row r="24" spans="1:20">
      <c r="A24" s="9"/>
      <c r="B24" s="207">
        <v>21</v>
      </c>
      <c r="C24" s="212" t="s">
        <v>321</v>
      </c>
      <c r="D24" s="10"/>
      <c r="E24" s="81" t="s">
        <v>209</v>
      </c>
      <c r="F24" s="216"/>
      <c r="G24" s="216"/>
      <c r="H24" s="221">
        <v>7.25</v>
      </c>
      <c r="L24" s="216"/>
      <c r="M24" s="216"/>
      <c r="N24" s="83">
        <f t="shared" si="0"/>
        <v>7.25</v>
      </c>
      <c r="O24" s="85">
        <f>IF(D24="X",0,IF(E24="X",0,VLOOKUP(E24,'11'!$K$3:$L$16,2,FALSE)))</f>
        <v>12</v>
      </c>
      <c r="P24" s="83">
        <f t="shared" si="1"/>
        <v>87</v>
      </c>
    </row>
    <row r="25" spans="1:20">
      <c r="A25" s="9"/>
      <c r="B25" s="210">
        <v>22</v>
      </c>
      <c r="C25" s="212" t="s">
        <v>269</v>
      </c>
      <c r="D25" s="10"/>
      <c r="E25" s="81" t="s">
        <v>200</v>
      </c>
      <c r="F25" s="214"/>
      <c r="G25" s="215"/>
      <c r="H25" s="223">
        <v>22.25</v>
      </c>
      <c r="L25" s="214"/>
      <c r="M25" s="214"/>
      <c r="N25" s="83">
        <f t="shared" si="0"/>
        <v>22.25</v>
      </c>
      <c r="O25" s="85">
        <f>IF(D25="X",0,IF(E25="X",0,VLOOKUP(E25,'11'!$K$3:$L$16,2,FALSE)))</f>
        <v>12</v>
      </c>
      <c r="P25" s="83">
        <f t="shared" si="1"/>
        <v>267</v>
      </c>
    </row>
    <row r="26" spans="1:20">
      <c r="A26" s="9"/>
      <c r="B26" s="211">
        <v>23</v>
      </c>
      <c r="C26" s="209" t="s">
        <v>269</v>
      </c>
      <c r="D26" s="10"/>
      <c r="E26" s="81" t="s">
        <v>200</v>
      </c>
      <c r="F26" s="214"/>
      <c r="G26" s="214"/>
      <c r="H26" s="223">
        <v>4.75</v>
      </c>
      <c r="L26" s="214"/>
      <c r="M26" s="214"/>
      <c r="N26" s="83">
        <f t="shared" si="0"/>
        <v>4.75</v>
      </c>
      <c r="O26" s="85">
        <f>IF(D26="X",0,IF(E26="X",0,VLOOKUP(E26,'11'!$K$3:$L$16,2,FALSE)))</f>
        <v>12</v>
      </c>
      <c r="P26" s="83">
        <f t="shared" si="1"/>
        <v>57</v>
      </c>
    </row>
    <row r="27" spans="1:20">
      <c r="A27" s="9"/>
      <c r="B27" s="211">
        <v>24</v>
      </c>
      <c r="C27" s="118" t="s">
        <v>311</v>
      </c>
      <c r="D27" s="10"/>
      <c r="E27" s="81" t="s">
        <v>197</v>
      </c>
      <c r="F27" s="214"/>
      <c r="G27" s="214"/>
      <c r="H27" s="223">
        <v>6</v>
      </c>
      <c r="L27" s="214"/>
      <c r="M27" s="214"/>
      <c r="N27" s="83">
        <f t="shared" si="0"/>
        <v>6</v>
      </c>
      <c r="O27" s="85">
        <f>IF(D27="X",0,IF(E27="X",0,VLOOKUP(E27,'11'!$K$3:$L$16,2,FALSE)))</f>
        <v>210</v>
      </c>
      <c r="P27" s="83">
        <f t="shared" si="1"/>
        <v>1260</v>
      </c>
    </row>
    <row r="28" spans="1:20">
      <c r="A28" s="9"/>
      <c r="B28" s="210">
        <v>25</v>
      </c>
      <c r="C28" s="212" t="s">
        <v>271</v>
      </c>
      <c r="D28" s="10"/>
      <c r="E28" s="81" t="s">
        <v>201</v>
      </c>
      <c r="F28" s="214"/>
      <c r="G28" s="214"/>
      <c r="H28" s="214"/>
      <c r="L28" s="214"/>
      <c r="M28" s="223">
        <v>3.5</v>
      </c>
      <c r="N28" s="83">
        <f t="shared" si="0"/>
        <v>3.5</v>
      </c>
      <c r="O28" s="85">
        <f>IF(D28="X",0,IF(E28="X",0,VLOOKUP(E28,'11'!$K$3:$L$16,2,FALSE)))</f>
        <v>210</v>
      </c>
      <c r="P28" s="83">
        <f t="shared" si="1"/>
        <v>735</v>
      </c>
    </row>
    <row r="29" spans="1:20">
      <c r="A29" s="9"/>
      <c r="B29" s="207">
        <v>26</v>
      </c>
      <c r="C29" s="209" t="s">
        <v>264</v>
      </c>
      <c r="D29" s="10"/>
      <c r="E29" s="81" t="s">
        <v>198</v>
      </c>
      <c r="F29" s="214"/>
      <c r="G29" s="215"/>
      <c r="H29" s="223">
        <v>7.75</v>
      </c>
      <c r="L29" s="214"/>
      <c r="M29" s="214"/>
      <c r="N29" s="83">
        <f t="shared" si="0"/>
        <v>7.75</v>
      </c>
      <c r="O29" s="85">
        <f>IF(D29="X",0,IF(E29="X",0,VLOOKUP(E29,'11'!$K$3:$L$16,2,FALSE)))</f>
        <v>210</v>
      </c>
      <c r="P29" s="83">
        <f t="shared" si="1"/>
        <v>1627.5</v>
      </c>
    </row>
    <row r="30" spans="1:20">
      <c r="A30" s="9"/>
      <c r="B30" s="207">
        <v>27</v>
      </c>
      <c r="C30" s="209" t="s">
        <v>292</v>
      </c>
      <c r="D30" s="10"/>
      <c r="E30" s="81" t="s">
        <v>191</v>
      </c>
      <c r="F30" s="223">
        <v>8.5</v>
      </c>
      <c r="G30" s="214"/>
      <c r="H30" s="214"/>
      <c r="L30" s="214"/>
      <c r="M30" s="214"/>
      <c r="N30" s="83">
        <f t="shared" si="0"/>
        <v>8.5</v>
      </c>
      <c r="O30" s="85">
        <f>IF(D30="X",0,IF(E30="X",0,VLOOKUP(E30,'11'!$K$3:$L$16,2,FALSE)))</f>
        <v>210</v>
      </c>
      <c r="P30" s="83">
        <f t="shared" si="1"/>
        <v>1785</v>
      </c>
      <c r="T30">
        <v>3.5</v>
      </c>
    </row>
    <row r="31" spans="1:20">
      <c r="A31" s="9"/>
      <c r="B31" s="207">
        <v>28</v>
      </c>
      <c r="C31" s="209" t="s">
        <v>292</v>
      </c>
      <c r="D31" s="10"/>
      <c r="E31" s="81" t="s">
        <v>191</v>
      </c>
      <c r="F31" s="223">
        <v>14</v>
      </c>
      <c r="G31" s="215"/>
      <c r="H31" s="214"/>
      <c r="L31" s="214"/>
      <c r="M31" s="214"/>
      <c r="N31" s="83">
        <f t="shared" si="0"/>
        <v>14</v>
      </c>
      <c r="O31" s="85">
        <f>IF(D31="X",0,IF(E31="X",0,VLOOKUP(E31,'11'!$K$3:$L$16,2,FALSE)))</f>
        <v>210</v>
      </c>
      <c r="P31" s="83">
        <f t="shared" si="1"/>
        <v>2940</v>
      </c>
      <c r="R31">
        <v>1</v>
      </c>
      <c r="T31">
        <v>3.5</v>
      </c>
    </row>
    <row r="32" spans="1:20">
      <c r="A32" s="9"/>
      <c r="B32" s="207">
        <v>29</v>
      </c>
      <c r="C32" s="209" t="s">
        <v>292</v>
      </c>
      <c r="D32" s="10"/>
      <c r="E32" s="81" t="s">
        <v>191</v>
      </c>
      <c r="F32" s="223">
        <v>14</v>
      </c>
      <c r="G32" s="215"/>
      <c r="H32" s="214"/>
      <c r="L32" s="214"/>
      <c r="M32" s="214"/>
      <c r="N32" s="83">
        <f t="shared" si="0"/>
        <v>14</v>
      </c>
      <c r="O32" s="85">
        <f>IF(D32="X",0,IF(E32="X",0,VLOOKUP(E32,'11'!$K$3:$L$16,2,FALSE)))</f>
        <v>210</v>
      </c>
      <c r="P32" s="83">
        <f t="shared" si="1"/>
        <v>2940</v>
      </c>
      <c r="R32">
        <v>1</v>
      </c>
      <c r="T32">
        <v>3.5</v>
      </c>
    </row>
    <row r="33" spans="1:20">
      <c r="A33" s="9"/>
      <c r="B33" s="207">
        <v>30</v>
      </c>
      <c r="C33" s="209" t="s">
        <v>360</v>
      </c>
      <c r="D33" s="10"/>
      <c r="E33" s="81" t="s">
        <v>205</v>
      </c>
      <c r="F33" s="214"/>
      <c r="G33" s="223">
        <v>1.75</v>
      </c>
      <c r="H33" s="214"/>
      <c r="L33" s="214"/>
      <c r="M33" s="214"/>
      <c r="N33" s="83">
        <f t="shared" si="0"/>
        <v>1.75</v>
      </c>
      <c r="O33" s="85">
        <f>IF(D33="X",0,IF(E33="X",0,VLOOKUP(E33,'11'!$K$3:$L$16,2,FALSE)))</f>
        <v>210</v>
      </c>
      <c r="P33" s="83">
        <f t="shared" si="1"/>
        <v>367.5</v>
      </c>
      <c r="T33">
        <v>5</v>
      </c>
    </row>
    <row r="34" spans="1:20">
      <c r="A34" s="9"/>
      <c r="B34" s="207">
        <v>31</v>
      </c>
      <c r="C34" s="209" t="s">
        <v>305</v>
      </c>
      <c r="D34" s="10"/>
      <c r="E34" s="81" t="s">
        <v>212</v>
      </c>
      <c r="F34" s="214"/>
      <c r="G34" s="215"/>
      <c r="H34" s="214"/>
      <c r="L34" s="223">
        <v>10.5</v>
      </c>
      <c r="M34" s="214"/>
      <c r="N34" s="83">
        <f t="shared" si="0"/>
        <v>10.5</v>
      </c>
      <c r="O34" s="85">
        <f>IF(D34="X",0,IF(E34="X",0,VLOOKUP(E34,'11'!$K$3:$L$16,2,FALSE)))</f>
        <v>260</v>
      </c>
      <c r="P34" s="83">
        <f t="shared" si="1"/>
        <v>2730</v>
      </c>
    </row>
    <row r="35" spans="1:20">
      <c r="A35" s="9"/>
      <c r="B35" s="207">
        <v>32</v>
      </c>
      <c r="C35" s="209" t="s">
        <v>319</v>
      </c>
      <c r="D35" s="10"/>
      <c r="E35" s="81" t="s">
        <v>212</v>
      </c>
      <c r="F35" s="214"/>
      <c r="G35" s="223">
        <v>15</v>
      </c>
      <c r="H35" s="214"/>
      <c r="L35" s="214"/>
      <c r="M35" s="214"/>
      <c r="N35" s="83">
        <f t="shared" si="0"/>
        <v>15</v>
      </c>
      <c r="O35" s="85">
        <f>IF(D35="X",0,IF(E35="X",0,VLOOKUP(E35,'11'!$K$3:$L$16,2,FALSE)))</f>
        <v>260</v>
      </c>
      <c r="P35" s="83">
        <f t="shared" si="1"/>
        <v>3900</v>
      </c>
      <c r="R35">
        <v>0.5</v>
      </c>
    </row>
    <row r="36" spans="1:20">
      <c r="A36" s="9"/>
      <c r="B36" s="211">
        <v>33</v>
      </c>
      <c r="C36" s="209" t="s">
        <v>317</v>
      </c>
      <c r="D36" s="10"/>
      <c r="E36" s="81" t="s">
        <v>214</v>
      </c>
      <c r="F36" s="214"/>
      <c r="G36" s="215"/>
      <c r="H36" s="214"/>
      <c r="L36" s="223">
        <v>1</v>
      </c>
      <c r="M36" s="214"/>
      <c r="N36" s="83">
        <f t="shared" si="0"/>
        <v>1</v>
      </c>
      <c r="O36" s="85">
        <f>IF(D36="X",0,IF(E36="X",0,VLOOKUP(E36,'11'!$K$3:$L$16,2,FALSE)))</f>
        <v>260</v>
      </c>
      <c r="P36" s="83">
        <f t="shared" si="1"/>
        <v>260</v>
      </c>
    </row>
    <row r="37" spans="1:20">
      <c r="A37" s="9"/>
      <c r="B37" s="207">
        <v>34</v>
      </c>
      <c r="C37" s="209" t="s">
        <v>266</v>
      </c>
      <c r="D37" s="10"/>
      <c r="E37" s="81" t="s">
        <v>212</v>
      </c>
      <c r="F37" s="214"/>
      <c r="G37" s="223">
        <v>45</v>
      </c>
      <c r="H37" s="214"/>
      <c r="L37" s="214"/>
      <c r="M37" s="214"/>
      <c r="N37" s="83">
        <f t="shared" si="0"/>
        <v>45</v>
      </c>
      <c r="O37" s="85">
        <f>IF(D37="X",0,IF(E37="X",0,VLOOKUP(E37,'11'!$K$3:$L$16,2,FALSE)))</f>
        <v>260</v>
      </c>
      <c r="P37" s="83">
        <f t="shared" si="1"/>
        <v>11700</v>
      </c>
      <c r="R37">
        <v>14.5</v>
      </c>
      <c r="T37">
        <v>1.5</v>
      </c>
    </row>
    <row r="38" spans="1:20">
      <c r="A38" s="9"/>
      <c r="B38" s="207">
        <v>35</v>
      </c>
      <c r="C38" s="209" t="s">
        <v>266</v>
      </c>
      <c r="D38" s="10"/>
      <c r="E38" s="81" t="s">
        <v>212</v>
      </c>
      <c r="F38" s="214"/>
      <c r="G38" s="223">
        <v>51.5</v>
      </c>
      <c r="H38" s="214"/>
      <c r="L38" s="214"/>
      <c r="M38" s="214"/>
      <c r="N38" s="83">
        <f t="shared" si="0"/>
        <v>51.5</v>
      </c>
      <c r="O38" s="85">
        <f>IF(D38="X",0,IF(E38="X",0,VLOOKUP(E38,'11'!$K$3:$L$16,2,FALSE)))</f>
        <v>260</v>
      </c>
      <c r="P38" s="83">
        <f t="shared" si="1"/>
        <v>13390</v>
      </c>
      <c r="R38">
        <v>8</v>
      </c>
      <c r="T38">
        <v>1.5</v>
      </c>
    </row>
    <row r="39" spans="1:20">
      <c r="A39" s="9"/>
      <c r="B39" s="207">
        <v>36</v>
      </c>
      <c r="C39" s="208" t="s">
        <v>324</v>
      </c>
      <c r="D39" s="10"/>
      <c r="E39" s="81" t="s">
        <v>214</v>
      </c>
      <c r="F39" s="216"/>
      <c r="G39" s="238"/>
      <c r="H39" s="216"/>
      <c r="L39" s="221">
        <v>1</v>
      </c>
      <c r="M39" s="216"/>
      <c r="N39" s="83">
        <f t="shared" si="0"/>
        <v>1</v>
      </c>
      <c r="O39" s="85">
        <f>IF(D39="X",0,IF(E39="X",0,VLOOKUP(E39,'11'!$K$3:$L$16,2,FALSE)))</f>
        <v>260</v>
      </c>
      <c r="P39" s="83">
        <f t="shared" si="1"/>
        <v>260</v>
      </c>
    </row>
    <row r="40" spans="1:20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20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20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20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20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20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20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20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20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K495" si="2">SUM(F4:F494)</f>
        <v>87.5</v>
      </c>
      <c r="G495" s="68">
        <f t="shared" si="2"/>
        <v>113.25</v>
      </c>
      <c r="H495" s="68">
        <f t="shared" si="2"/>
        <v>606.35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>SUM(L4:L494)</f>
        <v>12.5</v>
      </c>
      <c r="M495" s="68">
        <f>SUM(M4:M494)</f>
        <v>28</v>
      </c>
      <c r="Q495" s="56" t="s">
        <v>278</v>
      </c>
      <c r="R495" s="68">
        <f t="shared" ref="R495:W495" si="3">SUM(R4:R494)</f>
        <v>95.4</v>
      </c>
      <c r="S495" s="68">
        <f t="shared" si="3"/>
        <v>0</v>
      </c>
      <c r="T495" s="68">
        <f t="shared" si="3"/>
        <v>72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IF('11'!K3="", "Vrije categorie",'11'!K3)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272.25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272.25</v>
      </c>
      <c r="O499" s="58"/>
      <c r="P499" s="69" cm="1">
        <f t="array" ref="P499">SUMPRODUCT(--($E$4:$E$494=C499),--($D$4:$D$494=""),$P$4:$P$494)</f>
        <v>57172.5</v>
      </c>
    </row>
    <row r="500" spans="3:26">
      <c r="C500" s="58" t="str">
        <f>IF('11'!K4="", "Vrije categorie",'11'!K4)</f>
        <v>B</v>
      </c>
      <c r="F500" s="69" cm="1">
        <f t="array" ref="F500">SUMPRODUCT(--($E$4:$E$494=C500),--($D$4:$D$494=""),$F$4:$F$494)</f>
        <v>36.5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36.5</v>
      </c>
      <c r="O500" s="58"/>
      <c r="P500" s="69" cm="1">
        <f t="array" ref="P500">SUMPRODUCT(--($E$4:$E$494=C500),--($D$4:$D$494=""),$P$4:$P$494)</f>
        <v>7665</v>
      </c>
    </row>
    <row r="501" spans="3:26">
      <c r="C501" s="58" t="str">
        <f>IF('11'!K5="", "Vrije categorie",'11'!K5)</f>
        <v>C</v>
      </c>
      <c r="F501" s="69" cm="1">
        <f t="array" ref="F501">SUMPRODUCT(--($E$4:$E$494=C501),--($D$4:$D$494=""),$F$4:$F$494)</f>
        <v>25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25</v>
      </c>
      <c r="O501" s="58"/>
      <c r="P501" s="69" cm="1">
        <f t="array" ref="P501">SUMPRODUCT(--($E$4:$E$494=C501),--($D$4:$D$494=""),$P$4:$P$494)</f>
        <v>5250</v>
      </c>
    </row>
    <row r="502" spans="3:26">
      <c r="C502" s="58" t="str">
        <f>IF('11'!K6="", "Vrije categorie",'11'!K6)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6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6</v>
      </c>
      <c r="O502" s="58"/>
      <c r="P502" s="69" cm="1">
        <f t="array" ref="P502">SUMPRODUCT(--($E$4:$E$494=C502),--($D$4:$D$494=""),$P$4:$P$494)</f>
        <v>1260</v>
      </c>
    </row>
    <row r="503" spans="3:26">
      <c r="C503" s="58" t="str">
        <f>IF('11'!K7="", "Vrije categorie",'11'!K7)</f>
        <v>E</v>
      </c>
      <c r="F503" s="69" cm="1">
        <f t="array" ref="F503">SUMPRODUCT(--($E$4:$E$494=C503),--($D$4:$D$494=""),$F$4:$F$494)</f>
        <v>19.25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208.25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227.5</v>
      </c>
      <c r="O503" s="58"/>
      <c r="P503" s="69" cm="1">
        <f t="array" ref="P503">SUMPRODUCT(--($E$4:$E$494=C503),--($D$4:$D$494=""),$P$4:$P$494)</f>
        <v>47775</v>
      </c>
    </row>
    <row r="504" spans="3:26">
      <c r="C504" s="58" t="str">
        <f>IF('11'!K8="", "Vrije categorie",'11'!K8)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29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29</v>
      </c>
      <c r="O504" s="58"/>
      <c r="P504" s="69" cm="1">
        <f t="array" ref="P504">SUMPRODUCT(--($E$4:$E$494=C504),--($D$4:$D$494=""),$P$4:$P$494)</f>
        <v>348</v>
      </c>
    </row>
    <row r="505" spans="3:26">
      <c r="C505" s="58" t="str">
        <f>IF('11'!K9="", "Vrije categorie",'11'!K9)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16.5</v>
      </c>
      <c r="N505" s="69">
        <f t="shared" si="4"/>
        <v>16.5</v>
      </c>
      <c r="O505" s="58"/>
      <c r="P505" s="69" cm="1">
        <f t="array" ref="P505">SUMPRODUCT(--($E$4:$E$494=C505),--($D$4:$D$494=""),$P$4:$P$494)</f>
        <v>3465</v>
      </c>
    </row>
    <row r="506" spans="3:26">
      <c r="C506" s="58" t="str">
        <f>IF('11'!K10="", "Vrije categorie",'11'!K10)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IF('11'!K11="", "Vrije categorie",'11'!K11)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1.75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1.75</v>
      </c>
      <c r="O507" s="58"/>
      <c r="P507" s="69" cm="1">
        <f t="array" ref="P507">SUMPRODUCT(--($E$4:$E$494=C507),--($D$4:$D$494=""),$P$4:$P$494)</f>
        <v>367.5</v>
      </c>
    </row>
    <row r="508" spans="3:26">
      <c r="C508" s="58" t="str">
        <f>IF('11'!K12="", "Vrije categorie",'11'!K12)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IF('11'!K13="", "Vrije categorie",'11'!K13)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7.25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7.25</v>
      </c>
      <c r="O509" s="58"/>
      <c r="P509" s="69" cm="1">
        <f t="array" ref="P509">SUMPRODUCT(--($E$4:$E$494=C509),--($D$4:$D$494=""),$P$4:$P$494)</f>
        <v>87</v>
      </c>
    </row>
    <row r="510" spans="3:26">
      <c r="C510" s="58" t="str">
        <f>IF('11'!K14="", "Vrije categorie",'11'!K14)</f>
        <v>L</v>
      </c>
      <c r="F510" s="69" cm="1">
        <f t="array" ref="F510">SUMPRODUCT(--($E$4:$E$494=C510),--($D$4:$D$494=""),$F$4:$F$494)</f>
        <v>6.75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83.6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90.35</v>
      </c>
      <c r="O510" s="58"/>
      <c r="P510" s="69" cm="1">
        <f t="array" ref="P510">SUMPRODUCT(--($E$4:$E$494=C510),--($D$4:$D$494=""),$P$4:$P$494)</f>
        <v>23491</v>
      </c>
    </row>
    <row r="511" spans="3:26">
      <c r="C511" s="58" t="str">
        <f>IF('11'!K15="", "Vrije categorie",'11'!K15)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111.5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10.5</v>
      </c>
      <c r="M511" s="69" cm="1">
        <f t="array" ref="M511">SUMPRODUCT(--($E$4:$E$494=C511),--($D$4:$D$494=""),$M$4:$M$494)</f>
        <v>0</v>
      </c>
      <c r="N511" s="69">
        <f t="shared" si="4"/>
        <v>122</v>
      </c>
      <c r="O511" s="58"/>
      <c r="P511" s="69" cm="1">
        <f t="array" ref="P511">SUMPRODUCT(--($E$4:$E$494=C511),--($D$4:$D$494=""),$P$4:$P$494)</f>
        <v>31720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2</v>
      </c>
      <c r="M512" s="69" cm="1">
        <f t="array" ref="M512">SUMPRODUCT(--($E$4:$E$494=C512),--($D$4:$D$494=""),$M$4:$M$494)</f>
        <v>11.5</v>
      </c>
      <c r="N512" s="69">
        <f>SUM(F512:M512)</f>
        <v>13.5</v>
      </c>
      <c r="O512" s="58"/>
      <c r="P512" s="69" cm="1">
        <f t="array" ref="P512">SUMPRODUCT(--($E$4:$E$494=C512),--($D$4:$D$494=""),$P$4:$P$494)</f>
        <v>3510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87.5</v>
      </c>
      <c r="G513" s="70">
        <f t="shared" ref="G513:M513" si="5">SUM(G499:G511)</f>
        <v>113.25</v>
      </c>
      <c r="H513" s="70">
        <f t="shared" si="5"/>
        <v>606.35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10.5</v>
      </c>
      <c r="M513" s="70">
        <f t="shared" si="5"/>
        <v>16.5</v>
      </c>
      <c r="N513" s="70">
        <f t="shared" si="4"/>
        <v>834.1</v>
      </c>
      <c r="O513" s="70"/>
      <c r="P513" s="70">
        <f>SUM(P499:P512)</f>
        <v>182111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EfnfSPFPOV8YwwGr0yV7I7hhIC0A3yQpkDfx8z3VsH2XEMJdsRgUhrik+w+fAb/aluZ+qISz5ARbKrCAYIKxwg==" saltValue="ZDSMs4xjudKTU1utp1811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topLeftCell="A11" workbookViewId="0">
      <selection activeCell="H14" sqref="H14 I38 I52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12,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'12a'!P499/M3</f>
        <v>#DIV/0!</v>
      </c>
    </row>
    <row r="4" spans="1:14">
      <c r="A4" s="19" t="s">
        <v>190</v>
      </c>
      <c r="B4" s="384" t="str">
        <f>VLOOKUP(H5,Kwaliteitsinspecties!A5:E54,3)</f>
        <v>CBS De Til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'12a'!P500/M4</f>
        <v>#DIV/0!</v>
      </c>
    </row>
    <row r="5" spans="1:14">
      <c r="A5" s="20" t="s">
        <v>192</v>
      </c>
      <c r="B5" s="385" t="str">
        <f>VLOOKUP(H5,Kwaliteitsinspecties!A5:E54,4)</f>
        <v xml:space="preserve"> Kerkstraat 6</v>
      </c>
      <c r="C5" s="385"/>
      <c r="D5" s="385"/>
      <c r="E5" s="385"/>
      <c r="F5" s="399" t="s">
        <v>193</v>
      </c>
      <c r="G5" s="399"/>
      <c r="H5" s="16">
        <f>Kwaliteitsinspecties!A16</f>
        <v>12</v>
      </c>
      <c r="K5" s="37" t="s">
        <v>194</v>
      </c>
      <c r="L5" s="49">
        <v>210</v>
      </c>
      <c r="M5" s="184"/>
      <c r="N5" s="87" t="e">
        <f>'12a'!P501/M5</f>
        <v>#DIV/0!</v>
      </c>
    </row>
    <row r="6" spans="1:14">
      <c r="A6" s="21" t="s">
        <v>195</v>
      </c>
      <c r="B6" s="386" t="str">
        <f>VLOOKUP(H5,Kwaliteitsinspecties!A5:E54,5)</f>
        <v>Thesinge</v>
      </c>
      <c r="C6" s="386"/>
      <c r="D6" s="386"/>
      <c r="E6" s="386"/>
      <c r="F6" s="400" t="s">
        <v>196</v>
      </c>
      <c r="G6" s="400"/>
      <c r="H6" s="17" t="str">
        <f>CONCATENATE(H5,"a")</f>
        <v>12a</v>
      </c>
      <c r="K6" s="37" t="s">
        <v>197</v>
      </c>
      <c r="L6" s="49">
        <v>210</v>
      </c>
      <c r="M6" s="184"/>
      <c r="N6" s="87" t="e">
        <f>'12a'!P502/M6</f>
        <v>#DIV/0!</v>
      </c>
    </row>
    <row r="7" spans="1:14">
      <c r="K7" s="37" t="s">
        <v>198</v>
      </c>
      <c r="L7" s="49">
        <v>210</v>
      </c>
      <c r="M7" s="184"/>
      <c r="N7" s="87" t="e">
        <f>'12a'!P503/M7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'12a'!P504/M8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'12a'!P505/M9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'12a'!P506/M10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'12a'!P507/M11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'12a'!P508/M12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'12a'!N513</f>
        <v>471.5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'12a'!P509/M13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'12a'!P510/M14</f>
        <v>#DIV/0!</v>
      </c>
    </row>
    <row r="15" spans="1:14">
      <c r="K15" s="37" t="s">
        <v>212</v>
      </c>
      <c r="L15" s="49">
        <v>260</v>
      </c>
      <c r="M15" s="186"/>
      <c r="N15" s="87" t="e">
        <f>'12a'!P511/M15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'12a'!P512/M16</f>
        <v>#DIV/0!</v>
      </c>
    </row>
    <row r="17" spans="1:9">
      <c r="A17" s="396" t="s">
        <v>215</v>
      </c>
      <c r="B17" s="396"/>
      <c r="C17" s="396"/>
      <c r="D17" s="47">
        <f>'12a'!P513</f>
        <v>96787.5</v>
      </c>
      <c r="E17" s="396" t="s">
        <v>216</v>
      </c>
      <c r="F17" s="396"/>
      <c r="G17" s="47">
        <f>D17/E8</f>
        <v>372.25961538461536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'12a'!G513</f>
        <v>234.85000000000002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234.85000000000002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234.85000000000002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234.85000000000002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'12a'!F513-E27</f>
        <v>68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'12a'!S495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'12a'!R495</f>
        <v>138.75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'12a'!T495</f>
        <v>42.199999999999996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'12a'!U495</f>
        <v>2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'12a'!V495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'12a'!W495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'12a'!N505</f>
        <v>22.65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LRcXhP7P/5JgTXP4w1bQVsRczawqr69Rz1iFgTDQCk8wGraI1GP2de16VgbIW9GYz0k+BqlqPNrnCu85A0hWGA==" saltValue="GGt1hTh1F7k/dR1sd+Dj+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Z534"/>
  <sheetViews>
    <sheetView topLeftCell="B24" workbookViewId="0">
      <selection activeCell="Q1" sqref="Q1:W1048576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9" width="11.85546875" customWidth="1"/>
    <col min="10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'12'!H5</f>
        <v>12</v>
      </c>
      <c r="B1" s="401" t="s">
        <v>190</v>
      </c>
      <c r="C1" s="402"/>
      <c r="D1" s="403" t="str">
        <f>VLOOKUP(A1,Kwaliteitsinspecties!A5:J54,3)</f>
        <v>CBS De Til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Kerkstraat 6 te Thesinge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263</v>
      </c>
      <c r="D4" s="10"/>
      <c r="E4" s="81" t="s">
        <v>198</v>
      </c>
      <c r="F4" s="218">
        <v>4.5</v>
      </c>
      <c r="G4" s="218"/>
      <c r="H4" s="218"/>
      <c r="I4" s="218"/>
      <c r="J4" s="83"/>
      <c r="K4" s="83"/>
      <c r="L4" s="218"/>
      <c r="M4" s="83"/>
      <c r="N4" s="83">
        <f t="shared" ref="N4:N25" si="0">SUM(F4:M4)</f>
        <v>4.5</v>
      </c>
      <c r="O4" s="85">
        <f>IF(D4="X",0,IF(E4="X",0,VLOOKUP(E4,'12'!$K$3:$L$16,2,FALSE)))</f>
        <v>210</v>
      </c>
      <c r="P4" s="83">
        <f t="shared" ref="P4:P25" si="1">N4*O4</f>
        <v>945</v>
      </c>
      <c r="Q4" s="83"/>
      <c r="R4" s="83">
        <v>7.75</v>
      </c>
      <c r="S4" s="83"/>
      <c r="T4" s="83">
        <v>7.75</v>
      </c>
      <c r="U4" s="83"/>
    </row>
    <row r="5" spans="1:24">
      <c r="A5" s="9"/>
      <c r="B5" s="207">
        <v>2</v>
      </c>
      <c r="C5" s="209" t="s">
        <v>264</v>
      </c>
      <c r="D5" s="10"/>
      <c r="E5" s="81" t="s">
        <v>198</v>
      </c>
      <c r="F5" s="214"/>
      <c r="G5" s="214"/>
      <c r="H5" s="214">
        <v>22.5</v>
      </c>
      <c r="I5" s="214"/>
      <c r="J5" s="83"/>
      <c r="K5" s="83"/>
      <c r="L5" s="214"/>
      <c r="M5" s="83"/>
      <c r="N5" s="83">
        <f t="shared" si="0"/>
        <v>22.5</v>
      </c>
      <c r="O5" s="85">
        <f>IF(D5="X",0,IF(E5="X",0,VLOOKUP(E5,'12'!$K$3:$L$16,2,FALSE)))</f>
        <v>210</v>
      </c>
      <c r="P5" s="83">
        <f t="shared" si="1"/>
        <v>4725</v>
      </c>
      <c r="Q5" s="83"/>
      <c r="R5" s="83">
        <v>3</v>
      </c>
      <c r="S5" s="83"/>
      <c r="T5" s="83"/>
      <c r="U5" s="83"/>
    </row>
    <row r="6" spans="1:24">
      <c r="A6" s="9"/>
      <c r="B6" s="207">
        <v>3</v>
      </c>
      <c r="C6" s="209" t="s">
        <v>288</v>
      </c>
      <c r="D6" s="10"/>
      <c r="E6" s="81" t="s">
        <v>189</v>
      </c>
      <c r="F6" s="214"/>
      <c r="G6" s="214">
        <v>56.65</v>
      </c>
      <c r="H6" s="214"/>
      <c r="I6" s="214"/>
      <c r="J6" s="83"/>
      <c r="K6" s="83"/>
      <c r="L6" s="214"/>
      <c r="M6" s="83"/>
      <c r="N6" s="83">
        <f t="shared" si="0"/>
        <v>56.65</v>
      </c>
      <c r="O6" s="85">
        <f>IF(D6="X",0,IF(E6="X",0,VLOOKUP(E6,'12'!$K$3:$L$16,2,FALSE)))</f>
        <v>210</v>
      </c>
      <c r="P6" s="83">
        <f t="shared" si="1"/>
        <v>11896.5</v>
      </c>
      <c r="Q6" s="83"/>
      <c r="R6" s="83">
        <v>27</v>
      </c>
      <c r="S6" s="83"/>
      <c r="T6" s="83">
        <v>3</v>
      </c>
      <c r="U6" s="83"/>
    </row>
    <row r="7" spans="1:24">
      <c r="A7" s="9"/>
      <c r="B7" s="210">
        <v>4</v>
      </c>
      <c r="C7" s="208" t="s">
        <v>288</v>
      </c>
      <c r="D7" s="10"/>
      <c r="E7" s="81" t="s">
        <v>189</v>
      </c>
      <c r="F7" s="214"/>
      <c r="G7" s="214">
        <v>57.5</v>
      </c>
      <c r="H7" s="214"/>
      <c r="I7" s="214"/>
      <c r="J7" s="83"/>
      <c r="K7" s="83"/>
      <c r="L7" s="214"/>
      <c r="M7" s="83"/>
      <c r="N7" s="83">
        <f t="shared" si="0"/>
        <v>57.5</v>
      </c>
      <c r="O7" s="85">
        <f>IF(D7="X",0,IF(E7="X",0,VLOOKUP(E7,'12'!$K$3:$L$16,2,FALSE)))</f>
        <v>210</v>
      </c>
      <c r="P7" s="83">
        <f t="shared" si="1"/>
        <v>12075</v>
      </c>
      <c r="Q7" s="83"/>
      <c r="R7" s="83">
        <v>19</v>
      </c>
      <c r="S7" s="83"/>
      <c r="T7" s="83">
        <v>4</v>
      </c>
      <c r="U7" s="83"/>
    </row>
    <row r="8" spans="1:24">
      <c r="A8" s="9"/>
      <c r="B8" s="207">
        <v>5</v>
      </c>
      <c r="C8" s="208" t="s">
        <v>295</v>
      </c>
      <c r="D8" s="10"/>
      <c r="E8" s="81" t="s">
        <v>198</v>
      </c>
      <c r="F8" s="219"/>
      <c r="G8" s="219"/>
      <c r="H8" s="219">
        <v>13.5</v>
      </c>
      <c r="I8" s="219"/>
      <c r="J8" s="83"/>
      <c r="K8" s="83"/>
      <c r="L8" s="219"/>
      <c r="M8" s="83"/>
      <c r="N8" s="83">
        <f t="shared" si="0"/>
        <v>13.5</v>
      </c>
      <c r="O8" s="85">
        <f>IF(D8="X",0,IF(E8="X",0,VLOOKUP(E8,'12'!$K$3:$L$16,2,FALSE)))</f>
        <v>210</v>
      </c>
      <c r="P8" s="83">
        <f t="shared" si="1"/>
        <v>2835</v>
      </c>
      <c r="Q8" s="83"/>
      <c r="R8" s="83">
        <v>8</v>
      </c>
      <c r="S8" s="83"/>
      <c r="T8" s="83"/>
      <c r="U8" s="83"/>
    </row>
    <row r="9" spans="1:24">
      <c r="A9" s="9"/>
      <c r="B9" s="207">
        <v>6</v>
      </c>
      <c r="C9" s="208" t="s">
        <v>299</v>
      </c>
      <c r="D9" s="10"/>
      <c r="E9" s="81" t="s">
        <v>203</v>
      </c>
      <c r="F9" s="219"/>
      <c r="G9" s="219"/>
      <c r="H9" s="219">
        <v>53.5</v>
      </c>
      <c r="I9" s="219"/>
      <c r="J9" s="83"/>
      <c r="K9" s="83"/>
      <c r="L9" s="219"/>
      <c r="M9" s="83"/>
      <c r="N9" s="83">
        <f t="shared" si="0"/>
        <v>53.5</v>
      </c>
      <c r="O9" s="85">
        <f>IF(D9="X",0,IF(E9="X",0,VLOOKUP(E9,'12'!$K$3:$L$16,2,FALSE)))</f>
        <v>210</v>
      </c>
      <c r="P9" s="83">
        <f t="shared" si="1"/>
        <v>11235</v>
      </c>
      <c r="Q9" s="83"/>
      <c r="R9" s="83">
        <v>6.5</v>
      </c>
      <c r="S9" s="83"/>
      <c r="T9" s="83">
        <v>5</v>
      </c>
      <c r="U9" s="83"/>
    </row>
    <row r="10" spans="1:24">
      <c r="A10" s="9"/>
      <c r="B10" s="207">
        <v>7</v>
      </c>
      <c r="C10" s="208" t="s">
        <v>263</v>
      </c>
      <c r="D10" s="10"/>
      <c r="E10" s="81" t="s">
        <v>198</v>
      </c>
      <c r="F10" s="219">
        <v>11.5</v>
      </c>
      <c r="G10" s="219"/>
      <c r="H10" s="219"/>
      <c r="I10" s="219"/>
      <c r="J10" s="83"/>
      <c r="K10" s="83"/>
      <c r="L10" s="219"/>
      <c r="M10" s="83"/>
      <c r="N10" s="83">
        <f t="shared" si="0"/>
        <v>11.5</v>
      </c>
      <c r="O10" s="85">
        <f>IF(D10="X",0,IF(E10="X",0,VLOOKUP(E10,'12'!$K$3:$L$16,2,FALSE)))</f>
        <v>210</v>
      </c>
      <c r="P10" s="83">
        <f t="shared" si="1"/>
        <v>2415</v>
      </c>
      <c r="Q10" s="83"/>
      <c r="R10" s="83">
        <v>9</v>
      </c>
      <c r="S10" s="83"/>
      <c r="T10" s="83">
        <v>6</v>
      </c>
      <c r="U10" s="83"/>
    </row>
    <row r="11" spans="1:24">
      <c r="A11" s="9"/>
      <c r="B11" s="210">
        <v>8</v>
      </c>
      <c r="C11" s="208" t="s">
        <v>288</v>
      </c>
      <c r="D11" s="10"/>
      <c r="E11" s="81" t="s">
        <v>189</v>
      </c>
      <c r="F11" s="214"/>
      <c r="G11" s="214">
        <v>75.2</v>
      </c>
      <c r="H11" s="214"/>
      <c r="I11" s="214"/>
      <c r="J11" s="83"/>
      <c r="K11" s="83"/>
      <c r="L11" s="214"/>
      <c r="M11" s="83"/>
      <c r="N11" s="83">
        <f t="shared" si="0"/>
        <v>75.2</v>
      </c>
      <c r="O11" s="85">
        <f>IF(D11="X",0,IF(E11="X",0,VLOOKUP(E11,'12'!$K$3:$L$16,2,FALSE)))</f>
        <v>210</v>
      </c>
      <c r="P11" s="83">
        <f t="shared" si="1"/>
        <v>15792</v>
      </c>
      <c r="Q11" s="83"/>
      <c r="R11" s="83">
        <v>28.5</v>
      </c>
      <c r="S11" s="83"/>
      <c r="T11" s="83"/>
      <c r="U11" s="83"/>
    </row>
    <row r="12" spans="1:24">
      <c r="A12" s="9"/>
      <c r="B12" s="210">
        <v>9</v>
      </c>
      <c r="C12" s="208" t="s">
        <v>297</v>
      </c>
      <c r="D12" s="10"/>
      <c r="E12" s="81" t="s">
        <v>201</v>
      </c>
      <c r="F12" s="214"/>
      <c r="G12" s="214"/>
      <c r="H12" s="214"/>
      <c r="I12" s="214"/>
      <c r="J12" s="83"/>
      <c r="K12" s="83"/>
      <c r="L12" s="214">
        <v>7.15</v>
      </c>
      <c r="M12" s="83"/>
      <c r="N12" s="83">
        <f t="shared" si="0"/>
        <v>7.15</v>
      </c>
      <c r="O12" s="85">
        <f>IF(D12="X",0,IF(E12="X",0,VLOOKUP(E12,'12'!$K$3:$L$16,2,FALSE)))</f>
        <v>210</v>
      </c>
      <c r="P12" s="83">
        <f t="shared" si="1"/>
        <v>1501.5</v>
      </c>
      <c r="Q12" s="83"/>
      <c r="R12" s="83"/>
      <c r="S12" s="83"/>
      <c r="T12" s="83">
        <v>1</v>
      </c>
      <c r="U12" s="83">
        <v>1</v>
      </c>
    </row>
    <row r="13" spans="1:24">
      <c r="A13" s="9"/>
      <c r="B13" s="207">
        <v>10</v>
      </c>
      <c r="C13" s="209" t="s">
        <v>361</v>
      </c>
      <c r="D13" s="10"/>
      <c r="E13" s="81" t="s">
        <v>209</v>
      </c>
      <c r="F13" s="214"/>
      <c r="G13" s="214">
        <v>11.25</v>
      </c>
      <c r="H13" s="214"/>
      <c r="I13" s="214"/>
      <c r="J13" s="83"/>
      <c r="K13" s="83"/>
      <c r="L13" s="214"/>
      <c r="M13" s="83"/>
      <c r="N13" s="83">
        <f t="shared" si="0"/>
        <v>11.25</v>
      </c>
      <c r="O13" s="85">
        <f>IF(D13="X",0,IF(E13="X",0,VLOOKUP(E13,'12'!$K$3:$L$16,2,FALSE)))</f>
        <v>12</v>
      </c>
      <c r="P13" s="83">
        <f t="shared" si="1"/>
        <v>135</v>
      </c>
      <c r="Q13" s="83"/>
      <c r="R13" s="83"/>
      <c r="S13" s="83"/>
      <c r="T13" s="83"/>
      <c r="U13" s="83"/>
    </row>
    <row r="14" spans="1:24">
      <c r="A14" s="9"/>
      <c r="B14" s="210">
        <v>11</v>
      </c>
      <c r="C14" s="208" t="s">
        <v>297</v>
      </c>
      <c r="D14" s="10"/>
      <c r="E14" s="81" t="s">
        <v>201</v>
      </c>
      <c r="F14" s="219"/>
      <c r="G14" s="219"/>
      <c r="H14" s="214"/>
      <c r="I14" s="214"/>
      <c r="J14" s="83"/>
      <c r="K14" s="83"/>
      <c r="L14" s="214">
        <v>6.5</v>
      </c>
      <c r="M14" s="83"/>
      <c r="N14" s="83">
        <f t="shared" si="0"/>
        <v>6.5</v>
      </c>
      <c r="O14" s="85">
        <f>IF(D14="X",0,IF(E14="X",0,VLOOKUP(E14,'12'!$K$3:$L$16,2,FALSE)))</f>
        <v>210</v>
      </c>
      <c r="P14" s="83">
        <f t="shared" si="1"/>
        <v>1365</v>
      </c>
      <c r="Q14" s="83"/>
      <c r="R14" s="83"/>
      <c r="S14" s="83"/>
      <c r="T14" s="83">
        <v>4</v>
      </c>
      <c r="U14" s="83"/>
    </row>
    <row r="15" spans="1:24">
      <c r="A15" s="9"/>
      <c r="B15" s="211">
        <v>12</v>
      </c>
      <c r="C15" s="209" t="s">
        <v>297</v>
      </c>
      <c r="D15" s="10"/>
      <c r="E15" s="81" t="s">
        <v>201</v>
      </c>
      <c r="F15" s="214"/>
      <c r="G15" s="214"/>
      <c r="H15" s="214"/>
      <c r="I15" s="214"/>
      <c r="J15" s="83"/>
      <c r="K15" s="83"/>
      <c r="L15" s="214">
        <v>6.5</v>
      </c>
      <c r="M15" s="83"/>
      <c r="N15" s="83">
        <f t="shared" si="0"/>
        <v>6.5</v>
      </c>
      <c r="O15" s="85">
        <f>IF(D15="X",0,IF(E15="X",0,VLOOKUP(E15,'12'!$K$3:$L$16,2,FALSE)))</f>
        <v>210</v>
      </c>
      <c r="P15" s="83">
        <f t="shared" si="1"/>
        <v>1365</v>
      </c>
      <c r="Q15" s="83"/>
      <c r="R15" s="83"/>
      <c r="S15" s="83"/>
      <c r="T15" s="83">
        <v>4</v>
      </c>
      <c r="U15" s="83"/>
    </row>
    <row r="16" spans="1:24">
      <c r="A16" s="9"/>
      <c r="B16" s="211">
        <v>13</v>
      </c>
      <c r="C16" s="209" t="s">
        <v>296</v>
      </c>
      <c r="D16" s="10"/>
      <c r="E16" s="81" t="s">
        <v>201</v>
      </c>
      <c r="F16" s="214"/>
      <c r="G16" s="214"/>
      <c r="H16" s="214"/>
      <c r="I16" s="214"/>
      <c r="J16" s="83"/>
      <c r="K16" s="83"/>
      <c r="L16" s="214">
        <v>2.5</v>
      </c>
      <c r="M16" s="83"/>
      <c r="N16" s="83">
        <f t="shared" si="0"/>
        <v>2.5</v>
      </c>
      <c r="O16" s="85">
        <f>IF(D16="X",0,IF(E16="X",0,VLOOKUP(E16,'12'!$K$3:$L$16,2,FALSE)))</f>
        <v>210</v>
      </c>
      <c r="P16" s="83">
        <f t="shared" si="1"/>
        <v>525</v>
      </c>
      <c r="Q16" s="83"/>
      <c r="R16" s="83"/>
      <c r="S16" s="83"/>
      <c r="T16" s="83"/>
      <c r="U16" s="83"/>
    </row>
    <row r="17" spans="1:21">
      <c r="A17" s="9"/>
      <c r="B17" s="207">
        <v>14</v>
      </c>
      <c r="C17" s="208" t="s">
        <v>311</v>
      </c>
      <c r="D17" s="10"/>
      <c r="E17" s="81" t="s">
        <v>197</v>
      </c>
      <c r="F17" s="219"/>
      <c r="G17" s="219">
        <v>13.25</v>
      </c>
      <c r="H17" s="219"/>
      <c r="I17" s="219"/>
      <c r="J17" s="83"/>
      <c r="K17" s="83"/>
      <c r="L17" s="219"/>
      <c r="M17" s="83"/>
      <c r="N17" s="83">
        <f t="shared" si="0"/>
        <v>13.25</v>
      </c>
      <c r="O17" s="85">
        <f>IF(D17="X",0,IF(E17="X",0,VLOOKUP(E17,'12'!$K$3:$L$16,2,FALSE)))</f>
        <v>210</v>
      </c>
      <c r="P17" s="83">
        <f t="shared" si="1"/>
        <v>2782.5</v>
      </c>
      <c r="Q17" s="83"/>
      <c r="R17" s="83">
        <v>5.5</v>
      </c>
      <c r="S17" s="83"/>
      <c r="T17" s="83"/>
      <c r="U17" s="83"/>
    </row>
    <row r="18" spans="1:21">
      <c r="A18" s="9"/>
      <c r="B18" s="207">
        <v>15</v>
      </c>
      <c r="C18" s="212" t="s">
        <v>276</v>
      </c>
      <c r="D18" s="10"/>
      <c r="E18" s="81" t="s">
        <v>191</v>
      </c>
      <c r="F18" s="219"/>
      <c r="G18" s="219">
        <v>21</v>
      </c>
      <c r="H18" s="219"/>
      <c r="I18" s="219"/>
      <c r="J18" s="83"/>
      <c r="K18" s="83"/>
      <c r="L18" s="219"/>
      <c r="M18" s="83"/>
      <c r="N18" s="83">
        <f t="shared" si="0"/>
        <v>21</v>
      </c>
      <c r="O18" s="85">
        <f>IF(D18="X",0,IF(E18="X",0,VLOOKUP(E18,'12'!$K$3:$L$16,2,FALSE)))</f>
        <v>210</v>
      </c>
      <c r="P18" s="83">
        <f t="shared" si="1"/>
        <v>4410</v>
      </c>
      <c r="Q18" s="83"/>
      <c r="R18" s="83">
        <v>4</v>
      </c>
      <c r="S18" s="83"/>
      <c r="T18" s="83">
        <v>0.15</v>
      </c>
      <c r="U18" s="83">
        <v>1</v>
      </c>
    </row>
    <row r="19" spans="1:21">
      <c r="A19" s="9"/>
      <c r="B19" s="207">
        <v>16</v>
      </c>
      <c r="C19" s="212" t="s">
        <v>287</v>
      </c>
      <c r="D19" s="10"/>
      <c r="E19" s="81" t="s">
        <v>198</v>
      </c>
      <c r="F19" s="219"/>
      <c r="G19" s="219"/>
      <c r="H19" s="219">
        <v>43.5</v>
      </c>
      <c r="I19" s="219"/>
      <c r="J19" s="83"/>
      <c r="K19" s="83"/>
      <c r="L19" s="219"/>
      <c r="M19" s="83"/>
      <c r="N19" s="83">
        <f t="shared" si="0"/>
        <v>43.5</v>
      </c>
      <c r="O19" s="85">
        <f>IF(D19="X",0,IF(E19="X",0,VLOOKUP(E19,'12'!$K$3:$L$16,2,FALSE)))</f>
        <v>210</v>
      </c>
      <c r="P19" s="83">
        <f t="shared" si="1"/>
        <v>9135</v>
      </c>
      <c r="Q19" s="83"/>
      <c r="R19" s="83">
        <v>16.5</v>
      </c>
      <c r="S19" s="83"/>
      <c r="T19" s="83">
        <v>7</v>
      </c>
      <c r="U19" s="83"/>
    </row>
    <row r="20" spans="1:21">
      <c r="A20" s="9"/>
      <c r="B20" s="207">
        <v>17</v>
      </c>
      <c r="C20" s="212" t="s">
        <v>305</v>
      </c>
      <c r="D20" s="10"/>
      <c r="E20" s="81" t="s">
        <v>198</v>
      </c>
      <c r="F20" s="219"/>
      <c r="G20" s="219"/>
      <c r="H20" s="219"/>
      <c r="I20" s="219">
        <v>13</v>
      </c>
      <c r="J20" s="83"/>
      <c r="K20" s="83"/>
      <c r="L20" s="219"/>
      <c r="M20" s="83"/>
      <c r="N20" s="83">
        <f t="shared" si="0"/>
        <v>13</v>
      </c>
      <c r="O20" s="85">
        <f>IF(D20="X",0,IF(E20="X",0,VLOOKUP(E20,'12'!$K$3:$L$16,2,FALSE)))</f>
        <v>210</v>
      </c>
      <c r="P20" s="83">
        <f t="shared" si="1"/>
        <v>2730</v>
      </c>
      <c r="Q20" s="83"/>
      <c r="R20" s="83"/>
      <c r="S20" s="83"/>
      <c r="T20" s="83"/>
      <c r="U20" s="83"/>
    </row>
    <row r="21" spans="1:21">
      <c r="A21" s="9"/>
      <c r="B21" s="207"/>
      <c r="C21" s="212"/>
      <c r="D21" s="10"/>
      <c r="E21" s="81"/>
      <c r="F21" s="219"/>
      <c r="G21" s="219"/>
      <c r="H21" s="219"/>
      <c r="I21" s="219"/>
      <c r="J21" s="83"/>
      <c r="K21" s="83"/>
      <c r="L21" s="219"/>
      <c r="M21" s="83"/>
      <c r="N21" s="83"/>
      <c r="O21" s="85"/>
      <c r="P21" s="83"/>
      <c r="Q21" s="83"/>
      <c r="R21" s="83"/>
      <c r="S21" s="83"/>
      <c r="T21" s="83"/>
      <c r="U21" s="83"/>
    </row>
    <row r="22" spans="1:21">
      <c r="A22" s="9"/>
      <c r="B22" s="207"/>
      <c r="C22" s="239" t="s">
        <v>313</v>
      </c>
      <c r="D22" s="10"/>
      <c r="E22" s="81"/>
      <c r="F22" s="214"/>
      <c r="G22" s="215"/>
      <c r="H22" s="214"/>
      <c r="I22" s="214"/>
      <c r="J22" s="83"/>
      <c r="K22" s="83"/>
      <c r="L22" s="214"/>
      <c r="M22" s="83"/>
      <c r="N22" s="83"/>
      <c r="O22" s="85"/>
      <c r="P22" s="83"/>
      <c r="Q22" s="83"/>
      <c r="R22" s="83"/>
      <c r="S22" s="83"/>
      <c r="T22" s="83"/>
      <c r="U22" s="83"/>
    </row>
    <row r="23" spans="1:21">
      <c r="A23" s="9"/>
      <c r="B23" s="207">
        <v>101</v>
      </c>
      <c r="C23" s="208" t="s">
        <v>319</v>
      </c>
      <c r="D23" s="10"/>
      <c r="E23" s="81" t="s">
        <v>198</v>
      </c>
      <c r="F23" s="219">
        <v>19</v>
      </c>
      <c r="G23" s="220"/>
      <c r="H23" s="219"/>
      <c r="I23" s="219"/>
      <c r="J23" s="83"/>
      <c r="K23" s="83"/>
      <c r="L23" s="219"/>
      <c r="M23" s="83"/>
      <c r="N23" s="83">
        <f t="shared" si="0"/>
        <v>19</v>
      </c>
      <c r="O23" s="85">
        <f>IF(D23="X",0,IF(E23="X",0,VLOOKUP(E23,'12'!$K$3:$L$16,2,FALSE)))</f>
        <v>210</v>
      </c>
      <c r="P23" s="83">
        <f t="shared" si="1"/>
        <v>3990</v>
      </c>
      <c r="Q23" s="83"/>
      <c r="R23" s="83">
        <v>1</v>
      </c>
      <c r="S23" s="83"/>
      <c r="T23" s="83"/>
      <c r="U23" s="83"/>
    </row>
    <row r="24" spans="1:21">
      <c r="A24" s="9"/>
      <c r="B24" s="207">
        <v>102</v>
      </c>
      <c r="C24" s="208" t="s">
        <v>322</v>
      </c>
      <c r="D24" s="10"/>
      <c r="E24" s="81" t="s">
        <v>198</v>
      </c>
      <c r="F24" s="219">
        <v>22</v>
      </c>
      <c r="G24" s="220"/>
      <c r="H24" s="219"/>
      <c r="I24" s="219"/>
      <c r="J24" s="83"/>
      <c r="K24" s="83"/>
      <c r="L24" s="219"/>
      <c r="M24" s="83"/>
      <c r="N24" s="83">
        <f t="shared" si="0"/>
        <v>22</v>
      </c>
      <c r="O24" s="85">
        <f>IF(D24="X",0,IF(E24="X",0,VLOOKUP(E24,'12'!$K$3:$L$16,2,FALSE)))</f>
        <v>210</v>
      </c>
      <c r="P24" s="83">
        <f t="shared" si="1"/>
        <v>4620</v>
      </c>
      <c r="Q24" s="83"/>
      <c r="R24" s="83">
        <v>2</v>
      </c>
      <c r="S24" s="83"/>
      <c r="T24" s="83">
        <v>0.15</v>
      </c>
      <c r="U24" s="83"/>
    </row>
    <row r="25" spans="1:21">
      <c r="A25" s="9"/>
      <c r="B25" s="207">
        <v>103</v>
      </c>
      <c r="C25" s="208" t="s">
        <v>292</v>
      </c>
      <c r="D25" s="10"/>
      <c r="E25" s="81" t="s">
        <v>191</v>
      </c>
      <c r="F25" s="219">
        <v>11</v>
      </c>
      <c r="G25" s="219"/>
      <c r="H25" s="219"/>
      <c r="I25" s="219"/>
      <c r="J25" s="83"/>
      <c r="K25" s="83"/>
      <c r="L25" s="219"/>
      <c r="M25" s="83"/>
      <c r="N25" s="83">
        <f t="shared" si="0"/>
        <v>11</v>
      </c>
      <c r="O25" s="85">
        <f>IF(D25="X",0,IF(E25="X",0,VLOOKUP(E25,'12'!$K$3:$L$16,2,FALSE)))</f>
        <v>210</v>
      </c>
      <c r="P25" s="83">
        <f t="shared" si="1"/>
        <v>2310</v>
      </c>
      <c r="Q25" s="83"/>
      <c r="R25" s="83">
        <v>1</v>
      </c>
      <c r="S25" s="83"/>
      <c r="T25" s="83">
        <v>0.15</v>
      </c>
      <c r="U25" s="83"/>
    </row>
    <row r="26" spans="1:21" hidden="1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/>
      <c r="O26" s="83"/>
      <c r="P26" s="83"/>
    </row>
    <row r="27" spans="1:21" hidden="1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/>
      <c r="O27" s="83"/>
      <c r="P27" s="83"/>
    </row>
    <row r="28" spans="1:21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21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1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1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68</v>
      </c>
      <c r="G495" s="68">
        <f t="shared" si="2"/>
        <v>234.85000000000002</v>
      </c>
      <c r="H495" s="68">
        <f t="shared" si="2"/>
        <v>133</v>
      </c>
      <c r="I495" s="68">
        <f t="shared" si="2"/>
        <v>13</v>
      </c>
      <c r="J495" s="68">
        <f t="shared" si="2"/>
        <v>0</v>
      </c>
      <c r="K495" s="68">
        <f t="shared" si="2"/>
        <v>0</v>
      </c>
      <c r="L495" s="68">
        <f>SUM(L4:L494)</f>
        <v>22.65</v>
      </c>
      <c r="M495" s="68">
        <f t="shared" si="2"/>
        <v>0</v>
      </c>
      <c r="Q495" s="56" t="s">
        <v>278</v>
      </c>
      <c r="R495" s="68">
        <f t="shared" ref="R495:W495" si="3">SUM(R4:R494)</f>
        <v>138.75</v>
      </c>
      <c r="S495" s="68">
        <f t="shared" si="3"/>
        <v>0</v>
      </c>
      <c r="T495" s="68">
        <f t="shared" si="3"/>
        <v>42.199999999999996</v>
      </c>
      <c r="U495" s="68">
        <f t="shared" si="3"/>
        <v>2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IF('12'!K3="", "Vrije categorie",'12'!K3)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189.35000000000002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189.35000000000002</v>
      </c>
      <c r="O499" s="58"/>
      <c r="P499" s="69" cm="1">
        <f t="array" ref="P499">SUMPRODUCT(--($E$4:$E$494=C499),--($D$4:$D$494=""),$P$4:$P$494)</f>
        <v>39763.5</v>
      </c>
    </row>
    <row r="500" spans="3:26">
      <c r="C500" s="58" t="str">
        <f>IF('12'!K4="", "Vrije categorie",'12'!K4)</f>
        <v>B</v>
      </c>
      <c r="F500" s="69" cm="1">
        <f t="array" ref="F500">SUMPRODUCT(--($E$4:$E$494=C500),--($D$4:$D$494=""),$F$4:$F$494)</f>
        <v>11</v>
      </c>
      <c r="G500" s="69" cm="1">
        <f t="array" ref="G500">SUMPRODUCT(--($E$4:$E$494=C500),--($D$4:$D$494=""),$G$4:$G$494)</f>
        <v>21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32</v>
      </c>
      <c r="O500" s="58"/>
      <c r="P500" s="69" cm="1">
        <f t="array" ref="P500">SUMPRODUCT(--($E$4:$E$494=C500),--($D$4:$D$494=""),$P$4:$P$494)</f>
        <v>6720</v>
      </c>
    </row>
    <row r="501" spans="3:26">
      <c r="C501" s="58" t="str">
        <f>IF('12'!K5="", "Vrije categorie",'12'!K5)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IF('12'!K6="", "Vrije categorie",'12'!K6)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13.25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13.25</v>
      </c>
      <c r="O502" s="58"/>
      <c r="P502" s="69" cm="1">
        <f t="array" ref="P502">SUMPRODUCT(--($E$4:$E$494=C502),--($D$4:$D$494=""),$P$4:$P$494)</f>
        <v>2782.5</v>
      </c>
    </row>
    <row r="503" spans="3:26">
      <c r="C503" s="58" t="str">
        <f>IF('12'!K7="", "Vrije categorie",'12'!K7)</f>
        <v>E</v>
      </c>
      <c r="F503" s="69" cm="1">
        <f t="array" ref="F503">SUMPRODUCT(--($E$4:$E$494=C503),--($D$4:$D$494=""),$F$4:$F$494)</f>
        <v>57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79.5</v>
      </c>
      <c r="I503" s="69" cm="1">
        <f t="array" ref="I503">SUMPRODUCT(--($E$4:$E$494=C503),--($D$4:$D$494=""),$I$4:$I$494)</f>
        <v>13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149.5</v>
      </c>
      <c r="O503" s="58"/>
      <c r="P503" s="69" cm="1">
        <f t="array" ref="P503">SUMPRODUCT(--($E$4:$E$494=C503),--($D$4:$D$494=""),$P$4:$P$494)</f>
        <v>31395</v>
      </c>
    </row>
    <row r="504" spans="3:26">
      <c r="C504" s="58" t="str">
        <f>IF('12'!K8="", "Vrije categorie",'12'!K8)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26">
      <c r="C505" s="58" t="str">
        <f>IF('12'!K9="", "Vrije categorie",'12'!K9)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22.65</v>
      </c>
      <c r="M505" s="69" cm="1">
        <f t="array" ref="M505">SUMPRODUCT(--($E$4:$E$494=C505),--($D$4:$D$494=""),$M$4:$M$494)</f>
        <v>0</v>
      </c>
      <c r="N505" s="69">
        <f t="shared" si="4"/>
        <v>22.65</v>
      </c>
      <c r="O505" s="58"/>
      <c r="P505" s="69" cm="1">
        <f t="array" ref="P505">SUMPRODUCT(--($E$4:$E$494=C505),--($D$4:$D$494=""),$P$4:$P$494)</f>
        <v>4756.5</v>
      </c>
    </row>
    <row r="506" spans="3:26">
      <c r="C506" s="58" t="str">
        <f>IF('12'!K10="", "Vrije categorie",'12'!K10)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53.5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53.5</v>
      </c>
      <c r="O506" s="58"/>
      <c r="P506" s="69" cm="1">
        <f t="array" ref="P506">SUMPRODUCT(--($E$4:$E$494=C506),--($D$4:$D$494=""),$P$4:$P$494)</f>
        <v>11235</v>
      </c>
    </row>
    <row r="507" spans="3:26">
      <c r="C507" s="58" t="str">
        <f>IF('12'!K11="", "Vrije categorie",'12'!K11)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IF('12'!K12="", "Vrije categorie",'12'!K12)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IF('12'!K13="", "Vrije categorie",'12'!K13)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11.25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11.25</v>
      </c>
      <c r="O509" s="58"/>
      <c r="P509" s="69" cm="1">
        <f t="array" ref="P509">SUMPRODUCT(--($E$4:$E$494=C509),--($D$4:$D$494=""),$P$4:$P$494)</f>
        <v>135</v>
      </c>
    </row>
    <row r="510" spans="3:26">
      <c r="C510" s="58" t="str">
        <f>IF('12'!K14="", "Vrije categorie",'12'!K14)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IF('12'!K15="", "Vrije categorie",'12'!K15)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68</v>
      </c>
      <c r="G513" s="70">
        <f t="shared" ref="G513:M513" si="5">SUM(G499:G511)</f>
        <v>234.85000000000002</v>
      </c>
      <c r="H513" s="70">
        <f t="shared" si="5"/>
        <v>133</v>
      </c>
      <c r="I513" s="70">
        <f t="shared" si="5"/>
        <v>13</v>
      </c>
      <c r="J513" s="70">
        <f t="shared" si="5"/>
        <v>0</v>
      </c>
      <c r="K513" s="70">
        <f t="shared" si="5"/>
        <v>0</v>
      </c>
      <c r="L513" s="70">
        <f t="shared" si="5"/>
        <v>22.65</v>
      </c>
      <c r="M513" s="70">
        <f t="shared" si="5"/>
        <v>0</v>
      </c>
      <c r="N513" s="70">
        <f t="shared" si="4"/>
        <v>471.5</v>
      </c>
      <c r="O513" s="70"/>
      <c r="P513" s="70">
        <f>SUM(P499:P512)</f>
        <v>96787.5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oA+X8B1fa/yGPqFPEdGlb2ubKTIlkT7vdJTtzacf2pUJnaqd8KRNl89GEKkt5TU0OHshgjcjUEiVtlWhZhBJ6Q==" saltValue="MfZrqqtBiOwWNlo10gUpt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13,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'13a'!P499/M3</f>
        <v>#DIV/0!</v>
      </c>
    </row>
    <row r="4" spans="1:14">
      <c r="A4" s="19" t="s">
        <v>190</v>
      </c>
      <c r="B4" s="384" t="str">
        <f>VLOOKUP(H5,Kwaliteitsinspecties!A5:E54,3)</f>
        <v>CBS De Wieken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'13a'!P500/M4</f>
        <v>#DIV/0!</v>
      </c>
    </row>
    <row r="5" spans="1:14">
      <c r="A5" s="20" t="s">
        <v>192</v>
      </c>
      <c r="B5" s="385" t="str">
        <f>VLOOKUP(H5,Kwaliteitsinspecties!A5:E54,4)</f>
        <v xml:space="preserve"> Oldenhuisstraat 6</v>
      </c>
      <c r="C5" s="385"/>
      <c r="D5" s="385"/>
      <c r="E5" s="385"/>
      <c r="F5" s="399" t="s">
        <v>193</v>
      </c>
      <c r="G5" s="399"/>
      <c r="H5" s="16">
        <v>13</v>
      </c>
      <c r="K5" s="37" t="s">
        <v>194</v>
      </c>
      <c r="L5" s="49">
        <v>210</v>
      </c>
      <c r="M5" s="184"/>
      <c r="N5" s="87" t="e">
        <f>'13a'!P501/M5</f>
        <v>#DIV/0!</v>
      </c>
    </row>
    <row r="6" spans="1:14">
      <c r="A6" s="21" t="s">
        <v>195</v>
      </c>
      <c r="B6" s="386" t="str">
        <f>VLOOKUP(H5,Kwaliteitsinspecties!A5:E54,5)</f>
        <v>Ten Post</v>
      </c>
      <c r="C6" s="386"/>
      <c r="D6" s="386"/>
      <c r="E6" s="386"/>
      <c r="F6" s="400" t="s">
        <v>196</v>
      </c>
      <c r="G6" s="400"/>
      <c r="H6" s="17" t="str">
        <f>CONCATENATE(H5,"a")</f>
        <v>13a</v>
      </c>
      <c r="K6" s="37" t="s">
        <v>197</v>
      </c>
      <c r="L6" s="49">
        <v>210</v>
      </c>
      <c r="M6" s="184"/>
      <c r="N6" s="87" t="e">
        <f>'13a'!P502/M6</f>
        <v>#DIV/0!</v>
      </c>
    </row>
    <row r="7" spans="1:14">
      <c r="K7" s="37" t="s">
        <v>198</v>
      </c>
      <c r="L7" s="49">
        <v>210</v>
      </c>
      <c r="M7" s="184"/>
      <c r="N7" s="87" t="e">
        <f>'13a'!P503/M7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'13a'!P504/M8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'13a'!P505/M9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'13a'!P506/M10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'13a'!P507/M11</f>
        <v>#DIV/0!</v>
      </c>
    </row>
    <row r="12" spans="1:14">
      <c r="F12" s="10" t="s">
        <v>65</v>
      </c>
      <c r="G12" s="10" t="s">
        <v>206</v>
      </c>
      <c r="H12" s="10"/>
      <c r="K12" s="37" t="s">
        <v>207</v>
      </c>
      <c r="L12" s="49">
        <v>12</v>
      </c>
      <c r="M12" s="184"/>
      <c r="N12" s="87" t="e">
        <f>'13a'!P508/M12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'13a'!N513</f>
        <v>497.65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'13a'!P509/M13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'13a'!P510/M14</f>
        <v>#DIV/0!</v>
      </c>
    </row>
    <row r="15" spans="1:14">
      <c r="K15" s="37" t="s">
        <v>212</v>
      </c>
      <c r="L15" s="49">
        <v>260</v>
      </c>
      <c r="M15" s="186"/>
      <c r="N15" s="87" t="e">
        <f>'13a'!P511/M15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'13a'!P512/M16</f>
        <v>#DIV/0!</v>
      </c>
    </row>
    <row r="17" spans="1:9">
      <c r="A17" s="396" t="s">
        <v>215</v>
      </c>
      <c r="B17" s="396"/>
      <c r="C17" s="396"/>
      <c r="D17" s="47">
        <f>'13a'!P513</f>
        <v>110617.7</v>
      </c>
      <c r="E17" s="396" t="s">
        <v>216</v>
      </c>
      <c r="F17" s="396"/>
      <c r="G17" s="47">
        <f>D17/E8</f>
        <v>425.4526923076923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'13a'!G513</f>
        <v>389.5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389.5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389.5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389.5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'13a'!F513-E27</f>
        <v>79.5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'13a'!S495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'13a'!R495</f>
        <v>150.75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'13a'!T495</f>
        <v>32.25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'13a'!U495</f>
        <v>4.5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'13a'!V495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'13a'!W495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'13a'!N505</f>
        <v>15.15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xEXz9IQ45hGujimLfpBEwAJz5G3kjvaRodd52YSLpnbZ5DxNiMs+0kYyTitSlfWfS3R7DHGXZFnIXfFwzLIg7Q==" saltValue="INqQuGGXeQP+mSgn4FfYI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D27" sqref="D27"/>
    </sheetView>
  </sheetViews>
  <sheetFormatPr defaultRowHeight="15"/>
  <cols>
    <col min="3" max="3" width="27.7109375" customWidth="1"/>
    <col min="4" max="4" width="35.140625" customWidth="1"/>
    <col min="5" max="5" width="24.42578125" customWidth="1"/>
    <col min="6" max="6" width="16.42578125" customWidth="1"/>
    <col min="7" max="7" width="18.7109375" bestFit="1" customWidth="1"/>
    <col min="8" max="8" width="13.140625" bestFit="1" customWidth="1"/>
    <col min="9" max="9" width="16" bestFit="1" customWidth="1"/>
    <col min="10" max="10" width="18.28515625" bestFit="1" customWidth="1"/>
    <col min="12" max="12" width="12.7109375" bestFit="1" customWidth="1"/>
    <col min="13" max="13" width="11.5703125" bestFit="1" customWidth="1"/>
  </cols>
  <sheetData>
    <row r="1" spans="1: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>
      <c r="D2" t="s">
        <v>50</v>
      </c>
      <c r="E2" t="s">
        <v>51</v>
      </c>
    </row>
    <row r="3" spans="1:15">
      <c r="A3" s="4" t="s">
        <v>52</v>
      </c>
      <c r="B3" s="55"/>
      <c r="C3" s="256">
        <v>45809</v>
      </c>
      <c r="D3" s="4" t="s">
        <v>53</v>
      </c>
      <c r="E3" s="4" t="s">
        <v>54</v>
      </c>
      <c r="F3" s="4"/>
      <c r="G3" s="4"/>
      <c r="H3" s="4"/>
      <c r="I3" s="4"/>
      <c r="J3" s="4"/>
      <c r="L3" t="s">
        <v>55</v>
      </c>
    </row>
    <row r="4" spans="1:15" ht="45">
      <c r="A4" s="3"/>
      <c r="B4" s="3" t="s">
        <v>56</v>
      </c>
      <c r="C4" s="3" t="s">
        <v>57</v>
      </c>
      <c r="D4" s="3" t="s">
        <v>58</v>
      </c>
      <c r="E4" s="3" t="s">
        <v>59</v>
      </c>
      <c r="F4" s="5" t="s">
        <v>60</v>
      </c>
      <c r="G4" s="5" t="s">
        <v>61</v>
      </c>
      <c r="H4" s="3" t="s">
        <v>62</v>
      </c>
      <c r="I4" s="3" t="s">
        <v>63</v>
      </c>
      <c r="J4" s="3" t="s">
        <v>64</v>
      </c>
      <c r="L4" s="34" t="s">
        <v>65</v>
      </c>
      <c r="M4" s="34" t="s">
        <v>66</v>
      </c>
    </row>
    <row r="5" spans="1:15">
      <c r="A5">
        <v>1</v>
      </c>
      <c r="B5" t="str">
        <f>CONCATENATE(A5,"a")</f>
        <v>1a</v>
      </c>
      <c r="C5" s="206" t="s">
        <v>67</v>
      </c>
      <c r="D5" t="s">
        <v>68</v>
      </c>
      <c r="E5" t="s">
        <v>69</v>
      </c>
      <c r="F5" s="83">
        <f>'1a'!$N$513</f>
        <v>837.55</v>
      </c>
      <c r="G5" s="83">
        <f>'3'!$G$17</f>
        <v>754.03038461538461</v>
      </c>
      <c r="H5" s="78" cm="1">
        <f t="array" ref="H5">_xlfn.IFS(F5=0,0,F5&lt;750,$M$5,F5&lt;1000,$M$6,F5&lt;1500,$M$7,F5&lt;2000,$M$8,F5&lt;3000,$M$9,F5&lt;5000,$M$10,F5&lt;10000,$M$11,F5&gt;=10000,$M$12)</f>
        <v>130</v>
      </c>
      <c r="I5">
        <v>2</v>
      </c>
      <c r="J5" s="78">
        <f>H5*I5</f>
        <v>260</v>
      </c>
      <c r="L5" s="14" t="s">
        <v>70</v>
      </c>
      <c r="M5" s="41">
        <v>105</v>
      </c>
    </row>
    <row r="6" spans="1:15">
      <c r="A6">
        <v>2</v>
      </c>
      <c r="B6" t="str">
        <f t="shared" ref="B6:B54" si="0">CONCATENATE(A6,"a")</f>
        <v>2a</v>
      </c>
      <c r="C6" s="206" t="s">
        <v>71</v>
      </c>
      <c r="D6" t="s">
        <v>72</v>
      </c>
      <c r="E6" t="s">
        <v>73</v>
      </c>
      <c r="F6" s="83">
        <f>'2a'!$N$513</f>
        <v>677.69999999999993</v>
      </c>
      <c r="G6" s="83">
        <f>'3'!$G$17</f>
        <v>754.03038461538461</v>
      </c>
      <c r="H6" s="78" cm="1">
        <f t="array" ref="H6">_xlfn.IFS(F6=0,0,F6&lt;750,$M$5,F6&lt;1000,$M$6,F6&lt;1500,$M$7,F6&lt;2000,$M$8,F6&lt;3000,$M$9,F6&lt;5000,$M$10,F6&lt;10000,$M$11,F6&gt;=10000,$M$12)</f>
        <v>105</v>
      </c>
      <c r="I6">
        <v>2</v>
      </c>
      <c r="J6" s="78">
        <f t="shared" ref="J6:J54" si="1">H6*I6</f>
        <v>210</v>
      </c>
      <c r="L6" s="14" t="s">
        <v>74</v>
      </c>
      <c r="M6" s="41">
        <v>130</v>
      </c>
    </row>
    <row r="7" spans="1:15">
      <c r="A7">
        <v>3</v>
      </c>
      <c r="B7" t="str">
        <f t="shared" si="0"/>
        <v>3a</v>
      </c>
      <c r="C7" s="206" t="s">
        <v>75</v>
      </c>
      <c r="D7" t="s">
        <v>76</v>
      </c>
      <c r="E7" t="s">
        <v>77</v>
      </c>
      <c r="F7" s="83">
        <f>'3a'!$N$513</f>
        <v>981.6</v>
      </c>
      <c r="G7" s="83">
        <f>'3'!$G$17</f>
        <v>754.03038461538461</v>
      </c>
      <c r="H7" s="78" cm="1">
        <f t="array" ref="H7">_xlfn.IFS(F7=0,0,F7&lt;750,$M$5,F7&lt;1000,$M$6,F7&lt;1500,$M$7,F7&lt;2000,$M$8,F7&lt;3000,$M$9,F7&lt;5000,$M$10,F7&lt;10000,$M$11,F7&gt;=10000,$M$12)</f>
        <v>130</v>
      </c>
      <c r="I7">
        <v>2</v>
      </c>
      <c r="J7" s="78">
        <f t="shared" si="1"/>
        <v>260</v>
      </c>
      <c r="L7" s="14" t="s">
        <v>78</v>
      </c>
      <c r="M7" s="41">
        <v>155</v>
      </c>
    </row>
    <row r="8" spans="1:15">
      <c r="A8">
        <v>4</v>
      </c>
      <c r="B8" t="str">
        <f t="shared" si="0"/>
        <v>4a</v>
      </c>
      <c r="C8" s="206" t="s">
        <v>79</v>
      </c>
      <c r="D8" t="s">
        <v>80</v>
      </c>
      <c r="E8" t="s">
        <v>81</v>
      </c>
      <c r="F8" s="83">
        <f>'4a'!$N$513</f>
        <v>798.25</v>
      </c>
      <c r="G8" s="83">
        <f>'4'!$G$17</f>
        <v>618.4292307692308</v>
      </c>
      <c r="H8" s="78" cm="1">
        <f t="array" ref="H8">_xlfn.IFS(F8=0,0,F8&lt;750,$M$5,F8&lt;1000,$M$6,F8&lt;1500,$M$7,F8&lt;2000,$M$8,F8&lt;3000,$M$9,F8&lt;5000,$M$10,F8&lt;10000,$M$11,F8&gt;=10000,$M$12)</f>
        <v>130</v>
      </c>
      <c r="I8">
        <v>2</v>
      </c>
      <c r="J8" s="78">
        <f t="shared" si="1"/>
        <v>260</v>
      </c>
      <c r="L8" s="14" t="s">
        <v>82</v>
      </c>
      <c r="M8" s="41">
        <v>210</v>
      </c>
    </row>
    <row r="9" spans="1:15">
      <c r="A9">
        <v>5</v>
      </c>
      <c r="B9" t="str">
        <f t="shared" si="0"/>
        <v>5a</v>
      </c>
      <c r="C9" s="206" t="s">
        <v>83</v>
      </c>
      <c r="D9" t="s">
        <v>84</v>
      </c>
      <c r="E9" t="s">
        <v>85</v>
      </c>
      <c r="F9" s="83">
        <f>'5a'!$N$513</f>
        <v>597.5</v>
      </c>
      <c r="G9" s="83">
        <f>'5'!$G$17</f>
        <v>446.95615384615388</v>
      </c>
      <c r="H9" s="78" cm="1">
        <f t="array" ref="H9">_xlfn.IFS(F9=0,0,F9&lt;750,$M$5,F9&lt;1000,$M$6,F9&lt;1500,$M$7,F9&lt;2000,$M$8,F9&lt;3000,$M$9,F9&lt;5000,$M$10,F9&lt;10000,$M$11,F9&gt;=10000,$M$12)</f>
        <v>105</v>
      </c>
      <c r="I9">
        <v>2</v>
      </c>
      <c r="J9" s="78">
        <f t="shared" si="1"/>
        <v>210</v>
      </c>
      <c r="L9" s="14" t="s">
        <v>86</v>
      </c>
      <c r="M9" s="41">
        <v>255</v>
      </c>
    </row>
    <row r="10" spans="1:15">
      <c r="A10">
        <v>6</v>
      </c>
      <c r="B10" t="str">
        <f t="shared" si="0"/>
        <v>6a</v>
      </c>
      <c r="C10" s="206" t="s">
        <v>87</v>
      </c>
      <c r="D10" t="s">
        <v>88</v>
      </c>
      <c r="E10" t="s">
        <v>89</v>
      </c>
      <c r="F10" s="83">
        <f>'6a'!$N$513</f>
        <v>1099.0999999999999</v>
      </c>
      <c r="G10" s="83">
        <f>'6'!$G$17</f>
        <v>851.4092307692307</v>
      </c>
      <c r="H10" s="78" cm="1">
        <f t="array" ref="H10">_xlfn.IFS(F10=0,0,F10&lt;750,$M$5,F10&lt;1000,$M$6,F10&lt;1500,$M$7,F10&lt;2000,$M$8,F10&lt;3000,$M$9,F10&lt;5000,$M$10,F10&lt;10000,$M$11,F10&gt;=10000,$M$12)</f>
        <v>155</v>
      </c>
      <c r="I10">
        <v>2</v>
      </c>
      <c r="J10" s="78">
        <f t="shared" si="1"/>
        <v>310</v>
      </c>
      <c r="L10" s="14" t="s">
        <v>90</v>
      </c>
      <c r="M10" s="41">
        <v>360</v>
      </c>
    </row>
    <row r="11" spans="1:15">
      <c r="A11">
        <v>7</v>
      </c>
      <c r="B11" t="str">
        <f t="shared" si="0"/>
        <v>7a</v>
      </c>
      <c r="C11" s="206" t="s">
        <v>91</v>
      </c>
      <c r="D11" t="s">
        <v>92</v>
      </c>
      <c r="E11" t="s">
        <v>93</v>
      </c>
      <c r="F11" s="83">
        <f>'7a'!$N$513</f>
        <v>602.69999999999993</v>
      </c>
      <c r="G11" s="83">
        <f>'7'!$G$17</f>
        <v>505.41038461538466</v>
      </c>
      <c r="H11" s="78" cm="1">
        <f t="array" ref="H11">_xlfn.IFS(F11=0,0,F11&lt;750,$M$5,F11&lt;1000,$M$6,F11&lt;1500,$M$7,F11&lt;2000,$M$8,F11&lt;3000,$M$9,F11&lt;5000,$M$10,F11&lt;10000,$M$11,F11&gt;=10000,$M$12)</f>
        <v>105</v>
      </c>
      <c r="I11">
        <v>2</v>
      </c>
      <c r="J11" s="78">
        <f t="shared" si="1"/>
        <v>210</v>
      </c>
      <c r="L11" s="14" t="s">
        <v>94</v>
      </c>
      <c r="M11" s="41">
        <v>435</v>
      </c>
    </row>
    <row r="12" spans="1:15">
      <c r="A12">
        <v>8</v>
      </c>
      <c r="B12" t="str">
        <f t="shared" si="0"/>
        <v>8a</v>
      </c>
      <c r="C12" s="206" t="s">
        <v>95</v>
      </c>
      <c r="D12" t="s">
        <v>96</v>
      </c>
      <c r="E12" t="s">
        <v>97</v>
      </c>
      <c r="F12" s="83">
        <f>'8a'!$N$513</f>
        <v>401.15</v>
      </c>
      <c r="G12" s="83">
        <f>'8'!$G$17</f>
        <v>348.98461538461538</v>
      </c>
      <c r="H12" s="78" cm="1">
        <f t="array" ref="H12">_xlfn.IFS(F12=0,0,F12&lt;750,$M$5,F12&lt;1000,$M$6,F12&lt;1500,$M$7,F12&lt;2000,$M$8,F12&lt;3000,$M$9,F12&lt;5000,$M$10,F12&lt;10000,$M$11,F12&gt;=10000,$M$12)</f>
        <v>105</v>
      </c>
      <c r="I12">
        <v>2</v>
      </c>
      <c r="J12" s="78">
        <f t="shared" si="1"/>
        <v>210</v>
      </c>
      <c r="L12" s="14" t="s">
        <v>98</v>
      </c>
      <c r="M12" s="14" t="s">
        <v>99</v>
      </c>
    </row>
    <row r="13" spans="1:15">
      <c r="A13">
        <v>9</v>
      </c>
      <c r="B13" t="str">
        <f t="shared" si="0"/>
        <v>9a</v>
      </c>
      <c r="C13" s="206" t="s">
        <v>100</v>
      </c>
      <c r="D13" t="s">
        <v>101</v>
      </c>
      <c r="E13" t="s">
        <v>102</v>
      </c>
      <c r="F13" s="83">
        <f>'9a'!$N$513</f>
        <v>695.5</v>
      </c>
      <c r="G13" s="83">
        <f>'9'!$G$17</f>
        <v>547.92884615384617</v>
      </c>
      <c r="H13" s="78" cm="1">
        <f t="array" ref="H13">_xlfn.IFS(F13=0,0,F13&lt;750,$M$5,F13&lt;1000,$M$6,F13&lt;1500,$M$7,F13&lt;2000,$M$8,F13&lt;3000,$M$9,F13&lt;5000,$M$10,F13&lt;10000,$M$11,F13&gt;=10000,$M$12)</f>
        <v>105</v>
      </c>
      <c r="I13">
        <v>2</v>
      </c>
      <c r="J13" s="78">
        <f t="shared" si="1"/>
        <v>210</v>
      </c>
    </row>
    <row r="14" spans="1:15">
      <c r="A14">
        <v>10</v>
      </c>
      <c r="B14" t="str">
        <f t="shared" si="0"/>
        <v>10a</v>
      </c>
      <c r="C14" s="206" t="s">
        <v>103</v>
      </c>
      <c r="D14" t="s">
        <v>104</v>
      </c>
      <c r="E14" t="s">
        <v>105</v>
      </c>
      <c r="F14" s="83">
        <f>'10a'!$N$513</f>
        <v>769.95</v>
      </c>
      <c r="G14" s="83">
        <f>'10'!$G$17</f>
        <v>652.20615384615382</v>
      </c>
      <c r="H14" s="78" cm="1">
        <f t="array" ref="H14">_xlfn.IFS(F14=0,0,F14&lt;750,$M$5,F14&lt;1000,$M$6,F14&lt;1500,$M$7,F14&lt;2000,$M$8,F14&lt;3000,$M$9,F14&lt;5000,$M$10,F14&lt;10000,$M$11,F14&gt;=10000,$M$12)</f>
        <v>130</v>
      </c>
      <c r="I14">
        <v>2</v>
      </c>
      <c r="J14" s="78">
        <f t="shared" si="1"/>
        <v>260</v>
      </c>
    </row>
    <row r="15" spans="1:15">
      <c r="A15">
        <v>11</v>
      </c>
      <c r="B15" t="str">
        <f t="shared" si="0"/>
        <v>11a</v>
      </c>
      <c r="C15" s="206" t="s">
        <v>106</v>
      </c>
      <c r="D15" t="s">
        <v>107</v>
      </c>
      <c r="E15" t="s">
        <v>108</v>
      </c>
      <c r="F15" s="83">
        <f>'11a'!$N$513</f>
        <v>834.1</v>
      </c>
      <c r="G15" s="83">
        <f>'11'!$G$17</f>
        <v>700.42692307692312</v>
      </c>
      <c r="H15" s="78" cm="1">
        <f t="array" ref="H15">_xlfn.IFS(F15=0,0,F15&lt;750,$M$5,F15&lt;1000,$M$6,F15&lt;1500,$M$7,F15&lt;2000,$M$8,F15&lt;3000,$M$9,F15&lt;5000,$M$10,F15&lt;10000,$M$11,F15&gt;=10000,$M$12)</f>
        <v>130</v>
      </c>
      <c r="I15">
        <v>2</v>
      </c>
      <c r="J15" s="78">
        <f t="shared" si="1"/>
        <v>260</v>
      </c>
    </row>
    <row r="16" spans="1:15">
      <c r="A16">
        <v>12</v>
      </c>
      <c r="B16" t="str">
        <f t="shared" si="0"/>
        <v>12a</v>
      </c>
      <c r="C16" s="206" t="s">
        <v>109</v>
      </c>
      <c r="D16" t="s">
        <v>110</v>
      </c>
      <c r="E16" t="s">
        <v>111</v>
      </c>
      <c r="F16" s="83">
        <f>'12a'!$N$513</f>
        <v>471.5</v>
      </c>
      <c r="G16" s="83">
        <f>'12'!$G$17</f>
        <v>372.25961538461536</v>
      </c>
      <c r="H16" s="78" cm="1">
        <f t="array" ref="H16">_xlfn.IFS(F16=0,0,F16&lt;750,$M$5,F16&lt;1000,$M$6,F16&lt;1500,$M$7,F16&lt;2000,$M$8,F16&lt;3000,$M$9,F16&lt;5000,$M$10,F16&lt;10000,$M$11,F16&gt;=10000,$M$12)</f>
        <v>105</v>
      </c>
      <c r="I16">
        <v>2</v>
      </c>
      <c r="J16" s="78">
        <f t="shared" si="1"/>
        <v>210</v>
      </c>
    </row>
    <row r="17" spans="1:10">
      <c r="A17">
        <v>13</v>
      </c>
      <c r="B17" t="str">
        <f t="shared" si="0"/>
        <v>13a</v>
      </c>
      <c r="C17" s="206" t="s">
        <v>112</v>
      </c>
      <c r="D17" t="s">
        <v>113</v>
      </c>
      <c r="E17" t="s">
        <v>114</v>
      </c>
      <c r="F17" s="83">
        <f>'13a'!$N$513</f>
        <v>497.65</v>
      </c>
      <c r="G17" s="83">
        <f>'13'!$G$17</f>
        <v>425.4526923076923</v>
      </c>
      <c r="H17" s="78" cm="1">
        <f t="array" ref="H17">_xlfn.IFS(F17=0,0,F17&lt;750,$M$5,F17&lt;1000,$M$6,F17&lt;1500,$M$7,F17&lt;2000,$M$8,F17&lt;3000,$M$9,F17&lt;5000,$M$10,F17&lt;10000,$M$11,F17&gt;=10000,$M$12)</f>
        <v>105</v>
      </c>
      <c r="I17">
        <v>2</v>
      </c>
      <c r="J17" s="78">
        <f t="shared" si="1"/>
        <v>210</v>
      </c>
    </row>
    <row r="18" spans="1:10">
      <c r="A18">
        <v>14</v>
      </c>
      <c r="B18" t="str">
        <f t="shared" si="0"/>
        <v>14a</v>
      </c>
      <c r="C18" s="206" t="s">
        <v>115</v>
      </c>
      <c r="D18" t="s">
        <v>116</v>
      </c>
      <c r="E18" t="s">
        <v>117</v>
      </c>
      <c r="F18" s="83">
        <f>'14a'!$N$513</f>
        <v>1828.5000000000005</v>
      </c>
      <c r="G18" s="83">
        <f>'14'!$G$17</f>
        <v>1411.4111538461539</v>
      </c>
      <c r="H18" s="78" cm="1">
        <f t="array" ref="H18">_xlfn.IFS(F18=0,0,F18&lt;750,$M$5,F18&lt;1000,$M$6,F18&lt;1500,$M$7,F18&lt;2000,$M$8,F18&lt;3000,$M$9,F18&lt;5000,$M$10,F18&lt;10000,$M$11,F18&gt;=10000,$M$12)</f>
        <v>210</v>
      </c>
      <c r="I18">
        <v>2</v>
      </c>
      <c r="J18" s="78">
        <f t="shared" si="1"/>
        <v>420</v>
      </c>
    </row>
    <row r="19" spans="1:10">
      <c r="A19" s="257">
        <v>15</v>
      </c>
      <c r="B19" s="257" t="str">
        <f t="shared" si="0"/>
        <v>15a</v>
      </c>
      <c r="C19" s="258" t="s">
        <v>118</v>
      </c>
      <c r="D19" s="257" t="s">
        <v>119</v>
      </c>
      <c r="E19" s="257" t="s">
        <v>120</v>
      </c>
      <c r="F19" s="259">
        <f>'15a'!$N$513</f>
        <v>788.00000000000011</v>
      </c>
      <c r="G19" s="259">
        <f>'15'!$G$17</f>
        <v>636.46153846153845</v>
      </c>
      <c r="H19" s="260" cm="1">
        <f t="array" ref="H19">_xlfn.IFS(F19=0,0,F19&lt;750,$M$5,F19&lt;1000,$M$6,F19&lt;1500,$M$7,F19&lt;2000,$M$8,F19&lt;3000,$M$9,F19&lt;5000,$M$10,F19&lt;10000,$M$11,F19&gt;=10000,$M$12)</f>
        <v>130</v>
      </c>
      <c r="I19" s="257">
        <v>2</v>
      </c>
      <c r="J19" s="260">
        <f t="shared" si="1"/>
        <v>260</v>
      </c>
    </row>
    <row r="20" spans="1:10">
      <c r="A20" s="257">
        <v>16</v>
      </c>
      <c r="B20" s="257" t="str">
        <f t="shared" si="0"/>
        <v>16a</v>
      </c>
      <c r="C20" s="258" t="s">
        <v>121</v>
      </c>
      <c r="D20" s="257" t="s">
        <v>119</v>
      </c>
      <c r="E20" s="257" t="s">
        <v>120</v>
      </c>
      <c r="F20" s="259">
        <f>'16a'!$N$513</f>
        <v>843.80000000000018</v>
      </c>
      <c r="G20" s="259">
        <f>'16'!$G$17</f>
        <v>681.53076923076924</v>
      </c>
      <c r="H20" s="260" cm="1">
        <f t="array" ref="H20">_xlfn.IFS(F20=0,0,F20&lt;750,$M$5,F20&lt;1000,$M$6,F20&lt;1500,$M$7,F20&lt;2000,$M$8,F20&lt;3000,$M$9,F20&lt;5000,$M$10,F20&lt;10000,$M$11,F20&gt;=10000,$M$12)</f>
        <v>130</v>
      </c>
      <c r="I20" s="257">
        <v>2</v>
      </c>
      <c r="J20" s="260">
        <f t="shared" si="1"/>
        <v>260</v>
      </c>
    </row>
    <row r="21" spans="1:10">
      <c r="A21">
        <v>17</v>
      </c>
      <c r="B21" t="str">
        <f t="shared" si="0"/>
        <v>17a</v>
      </c>
      <c r="C21" s="206" t="s">
        <v>122</v>
      </c>
      <c r="D21" t="s">
        <v>123</v>
      </c>
      <c r="E21" t="s">
        <v>120</v>
      </c>
      <c r="F21" s="83">
        <f>'17a'!$N$513</f>
        <v>1193.6000000000001</v>
      </c>
      <c r="G21" s="83">
        <f>'17'!$G$17</f>
        <v>915.51346153846157</v>
      </c>
      <c r="H21" s="78" cm="1">
        <f t="array" ref="H21">_xlfn.IFS(F21=0,0,F21&lt;750,$M$5,F21&lt;1000,$M$6,F21&lt;1500,$M$7,F21&lt;2000,$M$8,F21&lt;3000,$M$9,F21&lt;5000,$M$10,F21&lt;10000,$M$11,F21&gt;=10000,$M$12)</f>
        <v>155</v>
      </c>
      <c r="I21">
        <v>2</v>
      </c>
      <c r="J21" s="78">
        <f t="shared" si="1"/>
        <v>310</v>
      </c>
    </row>
    <row r="22" spans="1:10">
      <c r="A22">
        <v>18</v>
      </c>
      <c r="B22" t="str">
        <f t="shared" si="0"/>
        <v>18a</v>
      </c>
      <c r="C22" s="206" t="s">
        <v>124</v>
      </c>
      <c r="D22" t="s">
        <v>125</v>
      </c>
      <c r="E22" t="s">
        <v>120</v>
      </c>
      <c r="F22" s="83">
        <f>'18a'!$N$513</f>
        <v>910.65000000000009</v>
      </c>
      <c r="G22" s="83">
        <f>'18'!$G$17</f>
        <v>650.15653846153839</v>
      </c>
      <c r="H22" s="78" cm="1">
        <f t="array" ref="H22">_xlfn.IFS(F22=0,0,F22&lt;750,$M$5,F22&lt;1000,$M$6,F22&lt;1500,$M$7,F22&lt;2000,$M$8,F22&lt;3000,$M$9,F22&lt;5000,$M$10,F22&lt;10000,$M$11,F22&gt;=10000,$M$12)</f>
        <v>130</v>
      </c>
      <c r="I22">
        <v>2</v>
      </c>
      <c r="J22" s="78">
        <f t="shared" si="1"/>
        <v>260</v>
      </c>
    </row>
    <row r="23" spans="1:10">
      <c r="A23">
        <v>19</v>
      </c>
      <c r="B23" t="str">
        <f t="shared" si="0"/>
        <v>19a</v>
      </c>
      <c r="C23" s="206" t="s">
        <v>126</v>
      </c>
      <c r="D23" t="s">
        <v>127</v>
      </c>
      <c r="E23" t="s">
        <v>120</v>
      </c>
      <c r="F23" s="83">
        <f>'19a'!$N$513</f>
        <v>920.9</v>
      </c>
      <c r="G23" s="83">
        <f>'19'!$G$17</f>
        <v>733.06615384615384</v>
      </c>
      <c r="H23" s="78" cm="1">
        <f t="array" ref="H23">_xlfn.IFS(F23=0,0,F23&lt;750,$M$5,F23&lt;1000,$M$6,F23&lt;1500,$M$7,F23&lt;2000,$M$8,F23&lt;3000,$M$9,F23&lt;5000,$M$10,F23&lt;10000,$M$11,F23&gt;=10000,$M$12)</f>
        <v>130</v>
      </c>
      <c r="I23">
        <v>2</v>
      </c>
      <c r="J23" s="78">
        <f t="shared" si="1"/>
        <v>260</v>
      </c>
    </row>
    <row r="24" spans="1:10">
      <c r="A24">
        <v>20</v>
      </c>
      <c r="B24" t="str">
        <f t="shared" si="0"/>
        <v>20a</v>
      </c>
      <c r="C24" s="206" t="s">
        <v>128</v>
      </c>
      <c r="D24" t="s">
        <v>129</v>
      </c>
      <c r="E24" t="s">
        <v>3</v>
      </c>
      <c r="F24" s="83">
        <f>'20a'!$N$513</f>
        <v>659.7</v>
      </c>
      <c r="G24" s="83">
        <f>'20'!$G$17</f>
        <v>578.59615384615381</v>
      </c>
      <c r="H24" s="78" cm="1">
        <f t="array" ref="H24">_xlfn.IFS(F24=0,0,F24&lt;750,$M$5,F24&lt;1000,$M$6,F24&lt;1500,$M$7,F24&lt;2000,$M$8,F24&lt;3000,$M$9,F24&lt;5000,$M$10,F24&lt;10000,$M$11,F24&gt;=10000,$M$12)</f>
        <v>105</v>
      </c>
      <c r="I24">
        <v>2</v>
      </c>
      <c r="J24" s="78">
        <f t="shared" si="1"/>
        <v>210</v>
      </c>
    </row>
    <row r="25" spans="1:10">
      <c r="A25">
        <v>21</v>
      </c>
      <c r="B25" t="str">
        <f t="shared" si="0"/>
        <v>21a</v>
      </c>
      <c r="C25" s="206" t="s">
        <v>130</v>
      </c>
      <c r="D25" t="s">
        <v>131</v>
      </c>
      <c r="E25" t="s">
        <v>3</v>
      </c>
      <c r="F25" s="83">
        <f>'21a'!$N$513</f>
        <v>351.85</v>
      </c>
      <c r="G25" s="83">
        <f>'21'!$G$17</f>
        <v>280.91192307692307</v>
      </c>
      <c r="H25" s="78" cm="1">
        <f t="array" ref="H25">_xlfn.IFS(F25=0,0,F25&lt;750,$M$5,F25&lt;1000,$M$6,F25&lt;1500,$M$7,F25&lt;2000,$M$8,F25&lt;3000,$M$9,F25&lt;5000,$M$10,F25&lt;10000,$M$11,F25&gt;=10000,$M$12)</f>
        <v>105</v>
      </c>
      <c r="I25">
        <v>2</v>
      </c>
      <c r="J25" s="78">
        <f t="shared" si="1"/>
        <v>210</v>
      </c>
    </row>
    <row r="26" spans="1:10">
      <c r="A26">
        <v>22</v>
      </c>
      <c r="B26" t="str">
        <f t="shared" si="0"/>
        <v>22a</v>
      </c>
      <c r="C26" s="206" t="s">
        <v>132</v>
      </c>
      <c r="D26" t="s">
        <v>133</v>
      </c>
      <c r="E26" t="s">
        <v>3</v>
      </c>
      <c r="F26" s="83">
        <f>'22a'!$N$513</f>
        <v>262</v>
      </c>
      <c r="G26" s="83">
        <f>'22'!$G$17</f>
        <v>84.646153846153851</v>
      </c>
      <c r="H26" s="78" cm="1">
        <f t="array" ref="H26">_xlfn.IFS(F26=0,0,F26&lt;750,$M$5,F26&lt;1000,$M$6,F26&lt;1500,$M$7,F26&lt;2000,$M$8,F26&lt;3000,$M$9,F26&lt;5000,$M$10,F26&lt;10000,$M$11,F26&gt;=10000,$M$12)</f>
        <v>105</v>
      </c>
      <c r="I26">
        <v>2</v>
      </c>
      <c r="J26" s="78">
        <f t="shared" si="1"/>
        <v>210</v>
      </c>
    </row>
    <row r="27" spans="1:10">
      <c r="A27">
        <v>23</v>
      </c>
      <c r="B27" t="str">
        <f t="shared" si="0"/>
        <v>23a</v>
      </c>
      <c r="C27" s="206" t="s">
        <v>134</v>
      </c>
      <c r="D27" t="s">
        <v>135</v>
      </c>
      <c r="E27" t="s">
        <v>136</v>
      </c>
      <c r="F27" s="83">
        <f>'23a'!$N$513</f>
        <v>763.7</v>
      </c>
      <c r="G27" s="83">
        <f>'23'!$G$17</f>
        <v>663.15576923076924</v>
      </c>
      <c r="H27" s="78" cm="1">
        <f t="array" ref="H27">_xlfn.IFS(F27=0,0,F27&lt;750,$M$5,F27&lt;1000,$M$6,F27&lt;1500,$M$7,F27&lt;2000,$M$8,F27&lt;3000,$M$9,F27&lt;5000,$M$10,F27&lt;10000,$M$11,F27&gt;=10000,$M$12)</f>
        <v>130</v>
      </c>
      <c r="I27">
        <v>2</v>
      </c>
      <c r="J27" s="78">
        <f t="shared" si="1"/>
        <v>260</v>
      </c>
    </row>
    <row r="28" spans="1:10">
      <c r="A28">
        <v>24</v>
      </c>
      <c r="B28" t="str">
        <f t="shared" si="0"/>
        <v>24a</v>
      </c>
      <c r="C28" s="206" t="s">
        <v>137</v>
      </c>
      <c r="D28" t="s">
        <v>138</v>
      </c>
      <c r="E28" t="s">
        <v>139</v>
      </c>
      <c r="F28" s="83">
        <f>'24a'!$N$513</f>
        <v>528.9</v>
      </c>
      <c r="G28" s="83">
        <f>'24'!$G$17</f>
        <v>492.15384615384613</v>
      </c>
      <c r="H28" s="78" cm="1">
        <f t="array" ref="H28">_xlfn.IFS(F28=0,0,F28&lt;750,$M$5,F28&lt;1000,$M$6,F28&lt;1500,$M$7,F28&lt;2000,$M$8,F28&lt;3000,$M$9,F28&lt;5000,$M$10,F28&lt;10000,$M$11,F28&gt;=10000,$M$12)</f>
        <v>105</v>
      </c>
      <c r="I28">
        <v>2</v>
      </c>
      <c r="J28" s="78">
        <f t="shared" si="1"/>
        <v>210</v>
      </c>
    </row>
    <row r="29" spans="1:10">
      <c r="A29">
        <v>25</v>
      </c>
      <c r="B29" t="str">
        <f t="shared" si="0"/>
        <v>25a</v>
      </c>
      <c r="C29" s="206" t="s">
        <v>140</v>
      </c>
      <c r="D29" t="s">
        <v>141</v>
      </c>
      <c r="E29" t="s">
        <v>142</v>
      </c>
      <c r="F29" s="83">
        <f>'25a'!$N$513</f>
        <v>442.85</v>
      </c>
      <c r="G29" s="83">
        <f>'25'!$G$17</f>
        <v>389.9153846153846</v>
      </c>
      <c r="H29" s="78" cm="1">
        <f t="array" ref="H29">_xlfn.IFS(F29=0,0,F29&lt;750,$M$5,F29&lt;1000,$M$6,F29&lt;1500,$M$7,F29&lt;2000,$M$8,F29&lt;3000,$M$9,F29&lt;5000,$M$10,F29&lt;10000,$M$11,F29&gt;=10000,$M$12)</f>
        <v>105</v>
      </c>
      <c r="I29">
        <v>2</v>
      </c>
      <c r="J29" s="78">
        <f t="shared" si="1"/>
        <v>210</v>
      </c>
    </row>
    <row r="30" spans="1:10">
      <c r="A30">
        <v>26</v>
      </c>
      <c r="B30" t="str">
        <f>CONCATENATE(A30,"a")</f>
        <v>26a</v>
      </c>
      <c r="C30" s="206" t="s">
        <v>143</v>
      </c>
      <c r="D30" t="s">
        <v>144</v>
      </c>
      <c r="E30" t="s">
        <v>145</v>
      </c>
      <c r="F30" s="83">
        <f>'26a'!$N$513</f>
        <v>552.04999999999995</v>
      </c>
      <c r="G30" s="83">
        <f>'26'!$G$17</f>
        <v>436.02461538461534</v>
      </c>
      <c r="H30" s="78" cm="1">
        <f t="array" ref="H30">_xlfn.IFS(F30=0,0,F30&lt;750,$M$5,F30&lt;1000,$M$6,F30&lt;1500,$M$7,F30&lt;2000,$M$8,F30&lt;3000,$M$9,F30&lt;5000,$M$10,F30&lt;10000,$M$11,F30&gt;=10000,$M$12)</f>
        <v>105</v>
      </c>
      <c r="I30">
        <v>2</v>
      </c>
      <c r="J30" s="78">
        <f t="shared" si="1"/>
        <v>210</v>
      </c>
    </row>
    <row r="31" spans="1:10">
      <c r="A31">
        <v>27</v>
      </c>
      <c r="B31" t="str">
        <f t="shared" si="0"/>
        <v>27a</v>
      </c>
      <c r="C31" s="206" t="s">
        <v>146</v>
      </c>
      <c r="D31" t="s">
        <v>147</v>
      </c>
      <c r="E31" t="s">
        <v>145</v>
      </c>
      <c r="F31" s="83">
        <f>'27a'!$N$513</f>
        <v>672.55000000000007</v>
      </c>
      <c r="G31" s="83">
        <f>'27'!$G$17</f>
        <v>543.2134615384615</v>
      </c>
      <c r="H31" s="78" cm="1">
        <f t="array" ref="H31">_xlfn.IFS(F31=0,0,F31&lt;750,$M$5,F31&lt;1000,$M$6,F31&lt;1500,$M$7,F31&lt;2000,$M$8,F31&lt;3000,$M$9,F31&lt;5000,$M$10,F31&lt;10000,$M$11,F31&gt;=10000,$M$12)</f>
        <v>105</v>
      </c>
      <c r="I31">
        <v>2</v>
      </c>
      <c r="J31" s="78">
        <f t="shared" si="1"/>
        <v>210</v>
      </c>
    </row>
    <row r="32" spans="1:10">
      <c r="A32">
        <v>28</v>
      </c>
      <c r="B32" t="str">
        <f t="shared" si="0"/>
        <v>28a</v>
      </c>
      <c r="C32" s="206" t="s">
        <v>148</v>
      </c>
      <c r="D32" t="s">
        <v>149</v>
      </c>
      <c r="E32" t="s">
        <v>150</v>
      </c>
      <c r="F32" s="83">
        <f>'28a'!$N$513</f>
        <v>972.9</v>
      </c>
      <c r="G32" s="83">
        <f>'28'!$G$17</f>
        <v>783.86192307692306</v>
      </c>
      <c r="H32" s="78" cm="1">
        <f t="array" ref="H32">_xlfn.IFS(F32=0,0,F32&lt;750,$M$5,F32&lt;1000,$M$6,F32&lt;1500,$M$7,F32&lt;2000,$M$8,F32&lt;3000,$M$9,F32&lt;5000,$M$10,F32&lt;10000,$M$11,F32&gt;=10000,$M$12)</f>
        <v>130</v>
      </c>
      <c r="I32">
        <v>2</v>
      </c>
      <c r="J32" s="78">
        <f t="shared" si="1"/>
        <v>260</v>
      </c>
    </row>
    <row r="33" spans="1:10">
      <c r="A33">
        <v>29</v>
      </c>
      <c r="B33" t="str">
        <f t="shared" si="0"/>
        <v>29a</v>
      </c>
      <c r="C33" s="206" t="s">
        <v>151</v>
      </c>
      <c r="D33" t="s">
        <v>152</v>
      </c>
      <c r="E33" t="s">
        <v>150</v>
      </c>
      <c r="F33" s="83">
        <f>'29a'!$N$513</f>
        <v>972.2</v>
      </c>
      <c r="G33" s="83">
        <f>'29'!$G$17</f>
        <v>803.95</v>
      </c>
      <c r="H33" s="78" cm="1">
        <f t="array" ref="H33">_xlfn.IFS(F33=0,0,F33&lt;750,$M$5,F33&lt;1000,$M$6,F33&lt;1500,$M$7,F33&lt;2000,$M$8,F33&lt;3000,$M$9,F33&lt;5000,$M$10,F33&lt;10000,$M$11,F33&gt;=10000,$M$12)</f>
        <v>130</v>
      </c>
      <c r="I33">
        <v>2</v>
      </c>
      <c r="J33" s="78">
        <f t="shared" si="1"/>
        <v>260</v>
      </c>
    </row>
    <row r="34" spans="1:10">
      <c r="A34">
        <v>30</v>
      </c>
      <c r="B34" t="str">
        <f t="shared" si="0"/>
        <v>30a</v>
      </c>
      <c r="C34" s="206" t="s">
        <v>153</v>
      </c>
      <c r="D34" t="s">
        <v>154</v>
      </c>
      <c r="E34" t="s">
        <v>155</v>
      </c>
      <c r="F34" s="83">
        <f>'30a'!$N$513</f>
        <v>540.9</v>
      </c>
      <c r="G34" s="83">
        <f>'30'!$G$17</f>
        <v>463.86076923076922</v>
      </c>
      <c r="H34" s="78" cm="1">
        <f t="array" ref="H34">_xlfn.IFS(F34=0,0,F34&lt;750,$M$5,F34&lt;1000,$M$6,F34&lt;1500,$M$7,F34&lt;2000,$M$8,F34&lt;3000,$M$9,F34&lt;5000,$M$10,F34&lt;10000,$M$11,F34&gt;=10000,$M$12)</f>
        <v>105</v>
      </c>
      <c r="I34">
        <v>2</v>
      </c>
      <c r="J34" s="78">
        <f t="shared" si="1"/>
        <v>210</v>
      </c>
    </row>
    <row r="35" spans="1:10" hidden="1">
      <c r="A35">
        <v>31</v>
      </c>
      <c r="B35" t="str">
        <f t="shared" si="0"/>
        <v>31a</v>
      </c>
      <c r="C35" t="s">
        <v>156</v>
      </c>
      <c r="D35" t="s">
        <v>156</v>
      </c>
      <c r="E35" t="s">
        <v>156</v>
      </c>
      <c r="F35" s="83">
        <f>'31a'!$N$512</f>
        <v>0</v>
      </c>
      <c r="G35" s="83" t="e">
        <f>'31'!$G$17</f>
        <v>#N/A</v>
      </c>
      <c r="H35" s="78" cm="1">
        <f t="array" ref="H35">_xlfn.IFS(F35=0,0,F35&lt;750,$M$5,F35&lt;1000,$M$6,F35&lt;1500,$M$7,F35&lt;2000,$M$8,F35&lt;3000,$M$9,F35&lt;5000,$M$10,F35&lt;10000,$M$11,F35&gt;=10000,$M$12)</f>
        <v>0</v>
      </c>
      <c r="J35" s="78">
        <f t="shared" si="1"/>
        <v>0</v>
      </c>
    </row>
    <row r="36" spans="1:10" hidden="1">
      <c r="A36">
        <v>32</v>
      </c>
      <c r="B36" t="str">
        <f t="shared" si="0"/>
        <v>32a</v>
      </c>
      <c r="C36" t="s">
        <v>157</v>
      </c>
      <c r="D36" t="s">
        <v>157</v>
      </c>
      <c r="E36" t="s">
        <v>157</v>
      </c>
      <c r="F36" s="83">
        <f>'32a'!$N$512</f>
        <v>0</v>
      </c>
      <c r="G36" s="83" t="e">
        <f>'32'!$G$17</f>
        <v>#N/A</v>
      </c>
      <c r="H36" s="78" cm="1">
        <f t="array" ref="H36">_xlfn.IFS(F36=0,0,F36&lt;750,$M$5,F36&lt;1000,$M$6,F36&lt;1500,$M$7,F36&lt;2000,$M$8,F36&lt;3000,$M$9,F36&lt;5000,$M$10,F36&lt;10000,$M$11,F36&gt;=10000,$M$12)</f>
        <v>0</v>
      </c>
      <c r="J36" s="78">
        <f t="shared" si="1"/>
        <v>0</v>
      </c>
    </row>
    <row r="37" spans="1:10" hidden="1">
      <c r="A37">
        <v>33</v>
      </c>
      <c r="B37" t="str">
        <f t="shared" si="0"/>
        <v>33a</v>
      </c>
      <c r="C37" t="s">
        <v>158</v>
      </c>
      <c r="D37" t="s">
        <v>158</v>
      </c>
      <c r="E37" t="s">
        <v>158</v>
      </c>
      <c r="F37" s="83">
        <f>'33a'!$N$512</f>
        <v>0</v>
      </c>
      <c r="G37" s="83" t="e">
        <f>'33'!$G$17</f>
        <v>#N/A</v>
      </c>
      <c r="H37" s="78" cm="1">
        <f t="array" ref="H37">_xlfn.IFS(F37=0,0,F37&lt;750,$M$5,F37&lt;1000,$M$6,F37&lt;1500,$M$7,F37&lt;2000,$M$8,F37&lt;3000,$M$9,F37&lt;5000,$M$10,F37&lt;10000,$M$11,F37&gt;=10000,$M$12)</f>
        <v>0</v>
      </c>
      <c r="J37" s="78">
        <f t="shared" si="1"/>
        <v>0</v>
      </c>
    </row>
    <row r="38" spans="1:10" hidden="1">
      <c r="A38">
        <v>34</v>
      </c>
      <c r="B38" t="str">
        <f t="shared" si="0"/>
        <v>34a</v>
      </c>
      <c r="C38" t="s">
        <v>159</v>
      </c>
      <c r="D38" t="s">
        <v>159</v>
      </c>
      <c r="E38" t="s">
        <v>159</v>
      </c>
      <c r="F38" s="83">
        <f>'34a'!$N$512</f>
        <v>0</v>
      </c>
      <c r="G38" s="83" t="e">
        <f>'34'!$G$17</f>
        <v>#N/A</v>
      </c>
      <c r="H38" s="78" cm="1">
        <f t="array" ref="H38">_xlfn.IFS(F38=0,0,F38&lt;750,$M$5,F38&lt;1000,$M$6,F38&lt;1500,$M$7,F38&lt;2000,$M$8,F38&lt;3000,$M$9,F38&lt;5000,$M$10,F38&lt;10000,$M$11,F38&gt;=10000,$M$12)</f>
        <v>0</v>
      </c>
      <c r="J38" s="78">
        <f t="shared" si="1"/>
        <v>0</v>
      </c>
    </row>
    <row r="39" spans="1:10" hidden="1">
      <c r="A39">
        <v>35</v>
      </c>
      <c r="B39" t="str">
        <f t="shared" si="0"/>
        <v>35a</v>
      </c>
      <c r="C39" t="s">
        <v>160</v>
      </c>
      <c r="D39" t="s">
        <v>160</v>
      </c>
      <c r="E39" t="s">
        <v>160</v>
      </c>
      <c r="F39" s="83">
        <f>'35a'!$N$512</f>
        <v>0</v>
      </c>
      <c r="G39" s="83" t="e">
        <f>'35'!$G$17</f>
        <v>#N/A</v>
      </c>
      <c r="H39" s="78" cm="1">
        <f t="array" ref="H39">_xlfn.IFS(F39=0,0,F39&lt;750,$M$5,F39&lt;1000,$M$6,F39&lt;1500,$M$7,F39&lt;2000,$M$8,F39&lt;3000,$M$9,F39&lt;5000,$M$10,F39&lt;10000,$M$11,F39&gt;=10000,$M$12)</f>
        <v>0</v>
      </c>
      <c r="J39" s="78">
        <f t="shared" si="1"/>
        <v>0</v>
      </c>
    </row>
    <row r="40" spans="1:10" hidden="1">
      <c r="A40">
        <v>36</v>
      </c>
      <c r="B40" t="str">
        <f t="shared" si="0"/>
        <v>36a</v>
      </c>
      <c r="C40" t="s">
        <v>161</v>
      </c>
      <c r="D40" t="s">
        <v>161</v>
      </c>
      <c r="E40" t="s">
        <v>161</v>
      </c>
      <c r="F40" s="83">
        <f>'36a'!$N$512</f>
        <v>0</v>
      </c>
      <c r="G40" s="83" t="e">
        <f>'36'!$G$17</f>
        <v>#N/A</v>
      </c>
      <c r="H40" s="78" cm="1">
        <f t="array" ref="H40">_xlfn.IFS(F40=0,0,F40&lt;750,$M$5,F40&lt;1000,$M$6,F40&lt;1500,$M$7,F40&lt;2000,$M$8,F40&lt;3000,$M$9,F40&lt;5000,$M$10,F40&lt;10000,$M$11,F40&gt;=10000,$M$12)</f>
        <v>0</v>
      </c>
      <c r="J40" s="78">
        <f t="shared" si="1"/>
        <v>0</v>
      </c>
    </row>
    <row r="41" spans="1:10" hidden="1">
      <c r="A41">
        <v>37</v>
      </c>
      <c r="B41" t="str">
        <f t="shared" si="0"/>
        <v>37a</v>
      </c>
      <c r="C41" t="s">
        <v>162</v>
      </c>
      <c r="D41" t="s">
        <v>162</v>
      </c>
      <c r="E41" t="s">
        <v>162</v>
      </c>
      <c r="F41" s="83">
        <f>'37a'!$N$512</f>
        <v>0</v>
      </c>
      <c r="G41" s="83" t="e">
        <f>'37'!$G$17</f>
        <v>#N/A</v>
      </c>
      <c r="H41" s="78" cm="1">
        <f t="array" ref="H41">_xlfn.IFS(F41=0,0,F41&lt;750,$M$5,F41&lt;1000,$M$6,F41&lt;1500,$M$7,F41&lt;2000,$M$8,F41&lt;3000,$M$9,F41&lt;5000,$M$10,F41&lt;10000,$M$11,F41&gt;=10000,$M$12)</f>
        <v>0</v>
      </c>
      <c r="J41" s="78">
        <f t="shared" si="1"/>
        <v>0</v>
      </c>
    </row>
    <row r="42" spans="1:10" hidden="1">
      <c r="A42">
        <v>38</v>
      </c>
      <c r="B42" t="str">
        <f t="shared" si="0"/>
        <v>38a</v>
      </c>
      <c r="C42" t="s">
        <v>163</v>
      </c>
      <c r="D42" t="s">
        <v>163</v>
      </c>
      <c r="E42" t="s">
        <v>163</v>
      </c>
      <c r="F42" s="83">
        <f>'38a'!$N$512</f>
        <v>0</v>
      </c>
      <c r="G42" s="83" t="e">
        <f>'38'!$G$17</f>
        <v>#DIV/0!</v>
      </c>
      <c r="H42" s="78" cm="1">
        <f t="array" ref="H42">_xlfn.IFS(F42=0,0,F42&lt;750,$M$5,F42&lt;1000,$M$6,F42&lt;1500,$M$7,F42&lt;2000,$M$8,F42&lt;3000,$M$9,F42&lt;5000,$M$10,F42&lt;10000,$M$11,F42&gt;=10000,$M$12)</f>
        <v>0</v>
      </c>
      <c r="J42" s="78">
        <f t="shared" si="1"/>
        <v>0</v>
      </c>
    </row>
    <row r="43" spans="1:10" hidden="1">
      <c r="A43">
        <v>39</v>
      </c>
      <c r="B43" t="str">
        <f t="shared" si="0"/>
        <v>39a</v>
      </c>
      <c r="C43" t="s">
        <v>164</v>
      </c>
      <c r="D43" t="s">
        <v>164</v>
      </c>
      <c r="E43" t="s">
        <v>164</v>
      </c>
      <c r="F43" s="83">
        <f>'39a'!$N$512</f>
        <v>0</v>
      </c>
      <c r="G43" s="83" t="e">
        <f>'39'!$G$17</f>
        <v>#N/A</v>
      </c>
      <c r="H43" s="78" cm="1">
        <f t="array" ref="H43">_xlfn.IFS(F43=0,0,F43&lt;750,$M$5,F43&lt;1000,$M$6,F43&lt;1500,$M$7,F43&lt;2000,$M$8,F43&lt;3000,$M$9,F43&lt;5000,$M$10,F43&lt;10000,$M$11,F43&gt;=10000,$M$12)</f>
        <v>0</v>
      </c>
      <c r="J43" s="78">
        <f t="shared" si="1"/>
        <v>0</v>
      </c>
    </row>
    <row r="44" spans="1:10" hidden="1">
      <c r="A44">
        <v>40</v>
      </c>
      <c r="B44" t="str">
        <f t="shared" si="0"/>
        <v>40a</v>
      </c>
      <c r="C44" t="s">
        <v>165</v>
      </c>
      <c r="D44" t="s">
        <v>165</v>
      </c>
      <c r="E44" t="s">
        <v>165</v>
      </c>
      <c r="F44" s="83">
        <f>'40a'!$N$512</f>
        <v>0</v>
      </c>
      <c r="G44" s="83" t="e">
        <f>'40'!$G$17</f>
        <v>#N/A</v>
      </c>
      <c r="H44" s="78" cm="1">
        <f t="array" ref="H44">_xlfn.IFS(F44=0,0,F44&lt;750,$M$5,F44&lt;1000,$M$6,F44&lt;1500,$M$7,F44&lt;2000,$M$8,F44&lt;3000,$M$9,F44&lt;5000,$M$10,F44&lt;10000,$M$11,F44&gt;=10000,$M$12)</f>
        <v>0</v>
      </c>
      <c r="J44" s="78">
        <f t="shared" si="1"/>
        <v>0</v>
      </c>
    </row>
    <row r="45" spans="1:10" hidden="1">
      <c r="A45">
        <v>41</v>
      </c>
      <c r="B45" t="str">
        <f t="shared" si="0"/>
        <v>41a</v>
      </c>
      <c r="C45" t="s">
        <v>166</v>
      </c>
      <c r="D45" t="s">
        <v>166</v>
      </c>
      <c r="E45" t="s">
        <v>166</v>
      </c>
      <c r="F45" s="83">
        <f>'41a'!$N$512</f>
        <v>0</v>
      </c>
      <c r="G45" s="83" t="e">
        <f>'41'!$G$17</f>
        <v>#N/A</v>
      </c>
      <c r="H45" s="78" cm="1">
        <f t="array" ref="H45">_xlfn.IFS(F45=0,0,F45&lt;750,$M$5,F45&lt;1000,$M$6,F45&lt;1500,$M$7,F45&lt;2000,$M$8,F45&lt;3000,$M$9,F45&lt;5000,$M$10,F45&lt;10000,$M$11,F45&gt;=10000,$M$12)</f>
        <v>0</v>
      </c>
      <c r="J45" s="78">
        <f t="shared" si="1"/>
        <v>0</v>
      </c>
    </row>
    <row r="46" spans="1:10" hidden="1">
      <c r="A46">
        <v>42</v>
      </c>
      <c r="B46" t="str">
        <f t="shared" si="0"/>
        <v>42a</v>
      </c>
      <c r="C46" t="s">
        <v>167</v>
      </c>
      <c r="D46" t="s">
        <v>167</v>
      </c>
      <c r="E46" t="s">
        <v>167</v>
      </c>
      <c r="F46" s="83">
        <f>'42a'!$N$512</f>
        <v>0</v>
      </c>
      <c r="G46" s="83" t="e">
        <f>'42'!$G$17</f>
        <v>#N/A</v>
      </c>
      <c r="H46" s="78" cm="1">
        <f t="array" ref="H46">_xlfn.IFS(F46=0,0,F46&lt;750,$M$5,F46&lt;1000,$M$6,F46&lt;1500,$M$7,F46&lt;2000,$M$8,F46&lt;3000,$M$9,F46&lt;5000,$M$10,F46&lt;10000,$M$11,F46&gt;=10000,$M$12)</f>
        <v>0</v>
      </c>
      <c r="J46" s="78">
        <f t="shared" si="1"/>
        <v>0</v>
      </c>
    </row>
    <row r="47" spans="1:10" hidden="1">
      <c r="A47">
        <v>43</v>
      </c>
      <c r="B47" t="str">
        <f t="shared" si="0"/>
        <v>43a</v>
      </c>
      <c r="C47" t="s">
        <v>168</v>
      </c>
      <c r="D47" t="s">
        <v>168</v>
      </c>
      <c r="E47" t="s">
        <v>168</v>
      </c>
      <c r="F47" s="83">
        <f>'43a'!$N$512</f>
        <v>0</v>
      </c>
      <c r="G47" s="83" t="e">
        <f>'43'!$G$17</f>
        <v>#N/A</v>
      </c>
      <c r="H47" s="78" cm="1">
        <f t="array" ref="H47">_xlfn.IFS(F47=0,0,F47&lt;750,$M$5,F47&lt;1000,$M$6,F47&lt;1500,$M$7,F47&lt;2000,$M$8,F47&lt;3000,$M$9,F47&lt;5000,$M$10,F47&lt;10000,$M$11,F47&gt;=10000,$M$12)</f>
        <v>0</v>
      </c>
      <c r="J47" s="78">
        <f t="shared" si="1"/>
        <v>0</v>
      </c>
    </row>
    <row r="48" spans="1:10" hidden="1">
      <c r="A48">
        <v>44</v>
      </c>
      <c r="B48" t="str">
        <f t="shared" si="0"/>
        <v>44a</v>
      </c>
      <c r="C48" t="s">
        <v>169</v>
      </c>
      <c r="D48" t="s">
        <v>169</v>
      </c>
      <c r="E48" t="s">
        <v>169</v>
      </c>
      <c r="F48" s="83">
        <f>'44a'!$N$512</f>
        <v>0</v>
      </c>
      <c r="G48" s="83" t="e">
        <f>'44'!$G$17</f>
        <v>#N/A</v>
      </c>
      <c r="H48" s="78" cm="1">
        <f t="array" ref="H48">_xlfn.IFS(F48=0,0,F48&lt;750,$M$5,F48&lt;1000,$M$6,F48&lt;1500,$M$7,F48&lt;2000,$M$8,F48&lt;3000,$M$9,F48&lt;5000,$M$10,F48&lt;10000,$M$11,F48&gt;=10000,$M$12)</f>
        <v>0</v>
      </c>
      <c r="J48" s="78">
        <f t="shared" si="1"/>
        <v>0</v>
      </c>
    </row>
    <row r="49" spans="1:10" hidden="1">
      <c r="A49">
        <v>45</v>
      </c>
      <c r="B49" t="str">
        <f t="shared" si="0"/>
        <v>45a</v>
      </c>
      <c r="C49" t="s">
        <v>170</v>
      </c>
      <c r="D49" t="s">
        <v>170</v>
      </c>
      <c r="E49" t="s">
        <v>170</v>
      </c>
      <c r="F49" s="83">
        <f>'45a'!$N$512</f>
        <v>0</v>
      </c>
      <c r="G49" s="83" t="e">
        <f>'45'!$G$17</f>
        <v>#N/A</v>
      </c>
      <c r="H49" s="78" cm="1">
        <f t="array" ref="H49">_xlfn.IFS(F49=0,0,F49&lt;750,$M$5,F49&lt;1000,$M$6,F49&lt;1500,$M$7,F49&lt;2000,$M$8,F49&lt;3000,$M$9,F49&lt;5000,$M$10,F49&lt;10000,$M$11,F49&gt;=10000,$M$12)</f>
        <v>0</v>
      </c>
      <c r="J49" s="78">
        <f t="shared" si="1"/>
        <v>0</v>
      </c>
    </row>
    <row r="50" spans="1:10" hidden="1">
      <c r="A50">
        <v>46</v>
      </c>
      <c r="B50" t="str">
        <f t="shared" si="0"/>
        <v>46a</v>
      </c>
      <c r="C50" t="s">
        <v>171</v>
      </c>
      <c r="D50" t="s">
        <v>171</v>
      </c>
      <c r="E50" t="s">
        <v>171</v>
      </c>
      <c r="F50" s="83">
        <f>'46a'!$N$512</f>
        <v>0</v>
      </c>
      <c r="G50" s="83" t="e">
        <f>'46'!$G$17</f>
        <v>#N/A</v>
      </c>
      <c r="H50" s="78" cm="1">
        <f t="array" ref="H50">_xlfn.IFS(F50=0,0,F50&lt;750,$M$5,F50&lt;1000,$M$6,F50&lt;1500,$M$7,F50&lt;2000,$M$8,F50&lt;3000,$M$9,F50&lt;5000,$M$10,F50&lt;10000,$M$11,F50&gt;=10000,$M$12)</f>
        <v>0</v>
      </c>
      <c r="J50" s="78">
        <f t="shared" si="1"/>
        <v>0</v>
      </c>
    </row>
    <row r="51" spans="1:10" hidden="1">
      <c r="A51">
        <v>47</v>
      </c>
      <c r="B51" t="str">
        <f t="shared" si="0"/>
        <v>47a</v>
      </c>
      <c r="C51" t="s">
        <v>172</v>
      </c>
      <c r="D51" t="s">
        <v>172</v>
      </c>
      <c r="E51" t="s">
        <v>172</v>
      </c>
      <c r="F51" s="83">
        <f>'47a'!$N$512</f>
        <v>0</v>
      </c>
      <c r="G51" s="83" t="e">
        <f>'47'!$G$17</f>
        <v>#N/A</v>
      </c>
      <c r="H51" s="78" cm="1">
        <f t="array" ref="H51">_xlfn.IFS(F51=0,0,F51&lt;750,$M$5,F51&lt;1000,$M$6,F51&lt;1500,$M$7,F51&lt;2000,$M$8,F51&lt;3000,$M$9,F51&lt;5000,$M$10,F51&lt;10000,$M$11,F51&gt;=10000,$M$12)</f>
        <v>0</v>
      </c>
      <c r="J51" s="78">
        <f t="shared" si="1"/>
        <v>0</v>
      </c>
    </row>
    <row r="52" spans="1:10" hidden="1">
      <c r="A52">
        <v>48</v>
      </c>
      <c r="B52" t="str">
        <f t="shared" si="0"/>
        <v>48a</v>
      </c>
      <c r="C52" t="s">
        <v>173</v>
      </c>
      <c r="D52" t="s">
        <v>173</v>
      </c>
      <c r="E52" t="s">
        <v>173</v>
      </c>
      <c r="F52" s="83">
        <f>'48a'!$N$512</f>
        <v>0</v>
      </c>
      <c r="G52" s="83" t="e">
        <f>'48'!$G$17</f>
        <v>#N/A</v>
      </c>
      <c r="H52" s="78" cm="1">
        <f t="array" ref="H52">_xlfn.IFS(F52=0,0,F52&lt;750,$M$5,F52&lt;1000,$M$6,F52&lt;1500,$M$7,F52&lt;2000,$M$8,F52&lt;3000,$M$9,F52&lt;5000,$M$10,F52&lt;10000,$M$11,F52&gt;=10000,$M$12)</f>
        <v>0</v>
      </c>
      <c r="J52" s="78">
        <f t="shared" si="1"/>
        <v>0</v>
      </c>
    </row>
    <row r="53" spans="1:10" hidden="1">
      <c r="A53">
        <v>49</v>
      </c>
      <c r="B53" t="str">
        <f t="shared" si="0"/>
        <v>49a</v>
      </c>
      <c r="C53" t="s">
        <v>174</v>
      </c>
      <c r="D53" t="s">
        <v>174</v>
      </c>
      <c r="E53" t="s">
        <v>174</v>
      </c>
      <c r="F53" s="83">
        <f>'49a'!$N$512</f>
        <v>0</v>
      </c>
      <c r="G53" s="83" t="e">
        <f>'49'!$G$17</f>
        <v>#N/A</v>
      </c>
      <c r="H53" s="78" cm="1">
        <f t="array" ref="H53">_xlfn.IFS(F53=0,0,F53&lt;750,$M$5,F53&lt;1000,$M$6,F53&lt;1500,$M$7,F53&lt;2000,$M$8,F53&lt;3000,$M$9,F53&lt;5000,$M$10,F53&lt;10000,$M$11,F53&gt;=10000,$M$12)</f>
        <v>0</v>
      </c>
      <c r="J53" s="78">
        <f t="shared" si="1"/>
        <v>0</v>
      </c>
    </row>
    <row r="54" spans="1:10" hidden="1">
      <c r="A54">
        <v>50</v>
      </c>
      <c r="B54" t="str">
        <f t="shared" si="0"/>
        <v>50a</v>
      </c>
      <c r="C54" t="s">
        <v>175</v>
      </c>
      <c r="D54" t="s">
        <v>175</v>
      </c>
      <c r="E54" t="s">
        <v>175</v>
      </c>
      <c r="F54" s="83">
        <f>'50a'!$N$512</f>
        <v>0</v>
      </c>
      <c r="G54" s="83" t="e">
        <f>'50'!$G$17</f>
        <v>#N/A</v>
      </c>
      <c r="H54" s="78" cm="1">
        <f t="array" ref="H54">_xlfn.IFS(F54=0,0,F54&lt;750,$M$5,F54&lt;1000,$M$6,F54&lt;1500,$M$7,F54&lt;2000,$M$8,F54&lt;3000,$M$9,F54&lt;5000,$M$10,F54&lt;10000,$M$11,F54&gt;=10000,$M$12)</f>
        <v>0</v>
      </c>
      <c r="J54" s="78">
        <f t="shared" si="1"/>
        <v>0</v>
      </c>
    </row>
    <row r="55" spans="1:10" hidden="1">
      <c r="A55">
        <v>51</v>
      </c>
      <c r="B55" t="str">
        <f t="shared" ref="B55" si="2">CONCATENATE(A55,"a")</f>
        <v>51a</v>
      </c>
      <c r="C55" t="s">
        <v>176</v>
      </c>
      <c r="D55" t="s">
        <v>176</v>
      </c>
      <c r="E55" t="s">
        <v>176</v>
      </c>
      <c r="F55" s="83">
        <f>'51a'!$N$512</f>
        <v>0</v>
      </c>
      <c r="G55" s="83" t="e">
        <f>'51'!$G$17</f>
        <v>#N/A</v>
      </c>
      <c r="H55" s="78" cm="1">
        <f t="array" ref="H55">_xlfn.IFS(F55=0,0,F55&lt;750,$M$5,F55&lt;1000,$M$6,F55&lt;1500,$M$7,F55&lt;2000,$M$8,F55&lt;3000,$M$9,F55&lt;5000,$M$10,F55&lt;10000,$M$11,F55&gt;=10000,$M$12)</f>
        <v>0</v>
      </c>
      <c r="J55" s="78">
        <f t="shared" ref="J55" si="3">H55*I55</f>
        <v>0</v>
      </c>
    </row>
  </sheetData>
  <sheetProtection algorithmName="SHA-512" hashValue="MFKLfIWhmFy+cHVaWp8VWEVoStO0YNc3AgP+YUkKVVc9V6zMgNc3QBBhCyJ69uQD7eXagD91bx6gXo08XBlI1w==" saltValue="QiPsRwokGdoGlvI9Lm4HHg==" spinCount="100000" sheet="1" objects="1" scenarios="1"/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Z534"/>
  <sheetViews>
    <sheetView topLeftCell="A24" workbookViewId="0">
      <selection activeCell="AB17" sqref="AB17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8" width="11.85546875" customWidth="1"/>
    <col min="9" max="9" width="11.85546875" hidden="1" customWidth="1"/>
    <col min="10" max="10" width="11.85546875" customWidth="1"/>
    <col min="11" max="11" width="11.85546875" hidden="1" customWidth="1"/>
    <col min="12" max="12" width="11.85546875" customWidth="1"/>
    <col min="13" max="13" width="11.85546875" hidden="1" customWidth="1"/>
    <col min="14" max="14" width="7.7109375" bestFit="1" customWidth="1"/>
    <col min="15" max="15" width="6.5703125" bestFit="1" customWidth="1"/>
    <col min="16" max="16" width="20.140625" bestFit="1" customWidth="1"/>
    <col min="17" max="17" width="19.28515625" hidden="1" customWidth="1"/>
    <col min="18" max="18" width="10.28515625" hidden="1" customWidth="1"/>
    <col min="19" max="19" width="12.7109375" hidden="1" customWidth="1"/>
    <col min="20" max="20" width="12.85546875" hidden="1" customWidth="1"/>
    <col min="21" max="21" width="10.28515625" hidden="1" customWidth="1"/>
    <col min="22" max="23" width="14.42578125" hidden="1" customWidth="1"/>
    <col min="24" max="26" width="9.140625" style="128"/>
  </cols>
  <sheetData>
    <row r="1" spans="1:26">
      <c r="A1">
        <f>'13'!H5</f>
        <v>13</v>
      </c>
      <c r="B1" s="401" t="s">
        <v>190</v>
      </c>
      <c r="C1" s="402"/>
      <c r="D1" s="403" t="str">
        <f>VLOOKUP(A1,Kwaliteitsinspecties!A5:J54,3)</f>
        <v>CBS De Wieken</v>
      </c>
      <c r="E1" s="404"/>
      <c r="F1" s="404"/>
      <c r="G1" s="404"/>
      <c r="H1" s="404"/>
      <c r="I1" s="404"/>
      <c r="J1" s="405"/>
      <c r="K1" s="45"/>
      <c r="X1" s="406" t="s">
        <v>240</v>
      </c>
      <c r="Y1" s="406"/>
      <c r="Z1" s="406"/>
    </row>
    <row r="2" spans="1:26">
      <c r="B2" s="401" t="s">
        <v>241</v>
      </c>
      <c r="C2" s="402"/>
      <c r="D2" s="403" t="str">
        <f>CONCATENATE(VLOOKUP(A1,Kwaliteitsinspecties!A5:K54,4)," te ",VLOOKUP(A1,Kwaliteitsinspecties!A5:K54,5))</f>
        <v xml:space="preserve"> Oldenhuisstraat 6 te Ten Post</v>
      </c>
      <c r="E2" s="404"/>
      <c r="F2" s="404"/>
      <c r="G2" s="404"/>
      <c r="H2" s="404"/>
      <c r="I2" s="404"/>
      <c r="J2" s="405"/>
      <c r="K2" s="45"/>
    </row>
    <row r="3" spans="1:26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6">
      <c r="A4" s="9"/>
      <c r="B4" s="207">
        <v>1</v>
      </c>
      <c r="C4" s="208" t="s">
        <v>263</v>
      </c>
      <c r="D4" s="10"/>
      <c r="E4" s="81" t="s">
        <v>198</v>
      </c>
      <c r="F4" s="218">
        <v>3.35</v>
      </c>
      <c r="G4" s="218"/>
      <c r="H4" s="218"/>
      <c r="I4" s="83"/>
      <c r="J4" s="218"/>
      <c r="K4" s="83"/>
      <c r="L4" s="218"/>
      <c r="M4" s="83"/>
      <c r="N4" s="83">
        <f t="shared" ref="N4:N28" si="0">SUM(F4:M4)</f>
        <v>3.35</v>
      </c>
      <c r="O4" s="85">
        <f>IF(D4="X",0,IF(E4="X",0,VLOOKUP(E4,'1'!$K$3:$L$16,2,FALSE)))</f>
        <v>210</v>
      </c>
      <c r="P4" s="83">
        <f t="shared" ref="P4:P28" si="1">N4*O4</f>
        <v>703.5</v>
      </c>
      <c r="Q4" s="83"/>
      <c r="R4" s="83">
        <v>3</v>
      </c>
      <c r="S4" s="83"/>
      <c r="T4" s="83">
        <v>3</v>
      </c>
      <c r="U4" s="83"/>
    </row>
    <row r="5" spans="1:26">
      <c r="A5" s="9"/>
      <c r="B5" s="207">
        <v>2</v>
      </c>
      <c r="C5" s="209" t="s">
        <v>264</v>
      </c>
      <c r="D5" s="10"/>
      <c r="E5" s="81" t="s">
        <v>198</v>
      </c>
      <c r="F5" s="214"/>
      <c r="G5" s="214">
        <v>41.25</v>
      </c>
      <c r="H5" s="214"/>
      <c r="I5" s="83"/>
      <c r="J5" s="214"/>
      <c r="K5" s="83"/>
      <c r="L5" s="214"/>
      <c r="M5" s="83"/>
      <c r="N5" s="83">
        <f t="shared" si="0"/>
        <v>41.25</v>
      </c>
      <c r="O5" s="85">
        <f>IF(D5="X",0,IF(E5="X",0,VLOOKUP(E5,'1'!$K$3:$L$16,2,FALSE)))</f>
        <v>210</v>
      </c>
      <c r="P5" s="83">
        <f t="shared" si="1"/>
        <v>8662.5</v>
      </c>
      <c r="Q5" s="83"/>
      <c r="R5" s="83">
        <v>2</v>
      </c>
      <c r="S5" s="83"/>
      <c r="T5" s="83"/>
      <c r="U5" s="83"/>
    </row>
    <row r="6" spans="1:26">
      <c r="A6" s="9"/>
      <c r="B6" s="207">
        <v>3</v>
      </c>
      <c r="C6" s="209" t="s">
        <v>297</v>
      </c>
      <c r="D6" s="10"/>
      <c r="E6" s="81" t="s">
        <v>201</v>
      </c>
      <c r="F6" s="214"/>
      <c r="G6" s="215"/>
      <c r="H6" s="214"/>
      <c r="I6" s="83"/>
      <c r="J6" s="214"/>
      <c r="K6" s="83"/>
      <c r="L6" s="214">
        <v>5</v>
      </c>
      <c r="M6" s="83"/>
      <c r="N6" s="83">
        <f t="shared" si="0"/>
        <v>5</v>
      </c>
      <c r="O6" s="85">
        <f>IF(D6="X",0,IF(E6="X",0,VLOOKUP(E6,'1'!$K$3:$L$16,2,FALSE)))</f>
        <v>210</v>
      </c>
      <c r="P6" s="83">
        <f t="shared" si="1"/>
        <v>1050</v>
      </c>
      <c r="Q6" s="83"/>
      <c r="R6" s="83"/>
      <c r="S6" s="83"/>
      <c r="T6" s="83">
        <v>1</v>
      </c>
      <c r="U6" s="83">
        <v>0.5</v>
      </c>
    </row>
    <row r="7" spans="1:26">
      <c r="A7" s="9"/>
      <c r="B7" s="210">
        <v>4</v>
      </c>
      <c r="C7" s="208" t="s">
        <v>266</v>
      </c>
      <c r="D7" s="10"/>
      <c r="E7" s="81" t="s">
        <v>189</v>
      </c>
      <c r="F7" s="214"/>
      <c r="G7" s="214">
        <v>56</v>
      </c>
      <c r="H7" s="214"/>
      <c r="I7" s="83"/>
      <c r="J7" s="214"/>
      <c r="K7" s="83"/>
      <c r="L7" s="214"/>
      <c r="M7" s="83"/>
      <c r="N7" s="83">
        <f t="shared" si="0"/>
        <v>56</v>
      </c>
      <c r="O7" s="85">
        <f>IF(D7="X",0,IF(E7="X",0,VLOOKUP(E7,'1'!$K$3:$L$16,2,FALSE)))</f>
        <v>210</v>
      </c>
      <c r="P7" s="83">
        <f t="shared" si="1"/>
        <v>11760</v>
      </c>
      <c r="Q7" s="83"/>
      <c r="R7" s="83">
        <v>14.5</v>
      </c>
      <c r="S7" s="83"/>
      <c r="T7" s="83">
        <v>2.5</v>
      </c>
      <c r="U7" s="83"/>
    </row>
    <row r="8" spans="1:26">
      <c r="A8" s="9"/>
      <c r="B8" s="207">
        <v>5</v>
      </c>
      <c r="C8" s="208" t="s">
        <v>276</v>
      </c>
      <c r="D8" s="10"/>
      <c r="E8" s="81" t="s">
        <v>191</v>
      </c>
      <c r="F8" s="219">
        <v>10.5</v>
      </c>
      <c r="G8" s="219"/>
      <c r="H8" s="219"/>
      <c r="I8" s="83"/>
      <c r="J8" s="219"/>
      <c r="K8" s="83"/>
      <c r="L8" s="219"/>
      <c r="M8" s="83"/>
      <c r="N8" s="83">
        <f t="shared" si="0"/>
        <v>10.5</v>
      </c>
      <c r="O8" s="85">
        <f>IF(D8="X",0,IF(E8="X",0,VLOOKUP(E8,'1'!$K$3:$L$16,2,FALSE)))</f>
        <v>210</v>
      </c>
      <c r="P8" s="83">
        <f t="shared" si="1"/>
        <v>2205</v>
      </c>
      <c r="Q8" s="83"/>
      <c r="R8" s="83">
        <v>5.25</v>
      </c>
      <c r="S8" s="83"/>
      <c r="T8" s="83">
        <v>1.5</v>
      </c>
      <c r="U8" s="83"/>
    </row>
    <row r="9" spans="1:26">
      <c r="A9" s="9"/>
      <c r="B9" s="207">
        <v>6</v>
      </c>
      <c r="C9" s="208" t="s">
        <v>266</v>
      </c>
      <c r="D9" s="10"/>
      <c r="E9" s="81" t="s">
        <v>189</v>
      </c>
      <c r="F9" s="219"/>
      <c r="G9" s="219">
        <v>70</v>
      </c>
      <c r="H9" s="219"/>
      <c r="I9" s="83"/>
      <c r="J9" s="219"/>
      <c r="K9" s="83"/>
      <c r="L9" s="219"/>
      <c r="M9" s="83"/>
      <c r="N9" s="83">
        <f t="shared" si="0"/>
        <v>70</v>
      </c>
      <c r="O9" s="85">
        <f>IF(D9="X",0,IF(E9="X",0,VLOOKUP(E9,'1'!$K$3:$L$16,2,FALSE)))</f>
        <v>210</v>
      </c>
      <c r="P9" s="83">
        <f t="shared" si="1"/>
        <v>14700</v>
      </c>
      <c r="Q9" s="83"/>
      <c r="R9" s="83">
        <v>33.5</v>
      </c>
      <c r="S9" s="83"/>
      <c r="T9" s="83"/>
      <c r="U9" s="83"/>
    </row>
    <row r="10" spans="1:26">
      <c r="A10" s="9"/>
      <c r="B10" s="207">
        <v>7</v>
      </c>
      <c r="C10" s="208" t="s">
        <v>343</v>
      </c>
      <c r="D10" s="10"/>
      <c r="E10" s="81" t="s">
        <v>191</v>
      </c>
      <c r="F10" s="219">
        <v>13</v>
      </c>
      <c r="G10" s="219"/>
      <c r="H10" s="219"/>
      <c r="I10" s="83"/>
      <c r="J10" s="219"/>
      <c r="K10" s="83"/>
      <c r="L10" s="219"/>
      <c r="M10" s="83"/>
      <c r="N10" s="83">
        <f t="shared" si="0"/>
        <v>13</v>
      </c>
      <c r="O10" s="85">
        <f>IF(D10="X",0,IF(E10="X",0,VLOOKUP(E10,'1'!$K$3:$L$16,2,FALSE)))</f>
        <v>210</v>
      </c>
      <c r="P10" s="83">
        <f t="shared" si="1"/>
        <v>2730</v>
      </c>
      <c r="Q10" s="83"/>
      <c r="R10" s="83">
        <v>10.5</v>
      </c>
      <c r="S10" s="83"/>
      <c r="T10" s="83">
        <v>1</v>
      </c>
      <c r="U10" s="83"/>
    </row>
    <row r="11" spans="1:26">
      <c r="A11" s="9"/>
      <c r="B11" s="210">
        <v>8</v>
      </c>
      <c r="C11" s="208" t="s">
        <v>264</v>
      </c>
      <c r="D11" s="10"/>
      <c r="E11" s="81" t="s">
        <v>198</v>
      </c>
      <c r="F11" s="214">
        <v>20.5</v>
      </c>
      <c r="G11" s="214"/>
      <c r="H11" s="214"/>
      <c r="I11" s="83"/>
      <c r="J11" s="214">
        <v>5</v>
      </c>
      <c r="K11" s="83"/>
      <c r="L11" s="214"/>
      <c r="M11" s="83"/>
      <c r="N11" s="83">
        <f t="shared" si="0"/>
        <v>25.5</v>
      </c>
      <c r="O11" s="85">
        <f>IF(D11="X",0,IF(E11="X",0,VLOOKUP(E11,'1'!$K$3:$L$16,2,FALSE)))</f>
        <v>210</v>
      </c>
      <c r="P11" s="83">
        <f t="shared" si="1"/>
        <v>5355</v>
      </c>
      <c r="Q11" s="83"/>
      <c r="R11" s="83">
        <v>6</v>
      </c>
      <c r="S11" s="83"/>
      <c r="T11" s="83"/>
      <c r="U11" s="83">
        <v>4</v>
      </c>
    </row>
    <row r="12" spans="1:26">
      <c r="A12" s="9"/>
      <c r="B12" s="210">
        <v>9</v>
      </c>
      <c r="C12" s="208" t="s">
        <v>362</v>
      </c>
      <c r="D12" s="10"/>
      <c r="E12" s="81" t="s">
        <v>197</v>
      </c>
      <c r="F12" s="214"/>
      <c r="G12" s="214"/>
      <c r="H12" s="214"/>
      <c r="I12" s="83"/>
      <c r="J12" s="214"/>
      <c r="K12" s="83"/>
      <c r="L12" s="214"/>
      <c r="M12" s="83"/>
      <c r="N12" s="83">
        <f t="shared" si="0"/>
        <v>0</v>
      </c>
      <c r="O12" s="85">
        <f>IF(D12="X",0,IF(E12="X",0,VLOOKUP(E12,'1'!$K$3:$L$16,2,FALSE)))</f>
        <v>210</v>
      </c>
      <c r="P12" s="83">
        <f t="shared" si="1"/>
        <v>0</v>
      </c>
      <c r="Q12" s="83"/>
      <c r="R12" s="83"/>
      <c r="S12" s="83"/>
      <c r="T12" s="83"/>
      <c r="U12" s="83"/>
    </row>
    <row r="13" spans="1:26">
      <c r="A13" s="9"/>
      <c r="B13" s="207">
        <v>10</v>
      </c>
      <c r="C13" s="209" t="s">
        <v>346</v>
      </c>
      <c r="D13" s="10"/>
      <c r="E13" s="81" t="s">
        <v>198</v>
      </c>
      <c r="F13" s="214">
        <v>4.5</v>
      </c>
      <c r="G13" s="214"/>
      <c r="H13" s="214"/>
      <c r="I13" s="83"/>
      <c r="J13" s="214"/>
      <c r="K13" s="83"/>
      <c r="L13" s="214"/>
      <c r="M13" s="83"/>
      <c r="N13" s="83">
        <f t="shared" si="0"/>
        <v>4.5</v>
      </c>
      <c r="O13" s="85">
        <f>IF(D13="X",0,IF(E13="X",0,VLOOKUP(E13,'1'!$K$3:$L$16,2,FALSE)))</f>
        <v>210</v>
      </c>
      <c r="P13" s="83">
        <f t="shared" si="1"/>
        <v>945</v>
      </c>
      <c r="Q13" s="83"/>
      <c r="R13" s="83">
        <v>3</v>
      </c>
      <c r="S13" s="83"/>
      <c r="T13" s="83">
        <v>3</v>
      </c>
      <c r="U13" s="83"/>
    </row>
    <row r="14" spans="1:26">
      <c r="A14" s="9"/>
      <c r="B14" s="210">
        <v>11</v>
      </c>
      <c r="C14" s="208" t="s">
        <v>269</v>
      </c>
      <c r="D14" s="10"/>
      <c r="E14" s="81" t="s">
        <v>200</v>
      </c>
      <c r="F14" s="219"/>
      <c r="G14" s="219"/>
      <c r="H14" s="214"/>
      <c r="I14" s="83"/>
      <c r="J14" s="214">
        <v>6</v>
      </c>
      <c r="K14" s="83"/>
      <c r="L14" s="214"/>
      <c r="M14" s="83"/>
      <c r="N14" s="83">
        <f t="shared" si="0"/>
        <v>6</v>
      </c>
      <c r="O14" s="85">
        <f>IF(D14="X",0,IF(E14="X",0,VLOOKUP(E14,'1'!$K$3:$L$16,2,FALSE)))</f>
        <v>12</v>
      </c>
      <c r="P14" s="83">
        <f t="shared" si="1"/>
        <v>72</v>
      </c>
      <c r="Q14" s="83"/>
      <c r="R14" s="83"/>
      <c r="S14" s="83"/>
      <c r="T14" s="83"/>
      <c r="U14" s="83"/>
    </row>
    <row r="15" spans="1:26">
      <c r="A15" s="9"/>
      <c r="B15" s="211">
        <v>12</v>
      </c>
      <c r="C15" s="209" t="s">
        <v>269</v>
      </c>
      <c r="D15" s="10"/>
      <c r="E15" s="81" t="s">
        <v>200</v>
      </c>
      <c r="F15" s="214"/>
      <c r="G15" s="214"/>
      <c r="H15" s="214"/>
      <c r="I15" s="83"/>
      <c r="J15" s="214">
        <v>2.5</v>
      </c>
      <c r="K15" s="83"/>
      <c r="L15" s="214"/>
      <c r="M15" s="83"/>
      <c r="N15" s="83">
        <f t="shared" si="0"/>
        <v>2.5</v>
      </c>
      <c r="O15" s="85">
        <f>IF(D15="X",0,IF(E15="X",0,VLOOKUP(E15,'1'!$K$3:$L$16,2,FALSE)))</f>
        <v>12</v>
      </c>
      <c r="P15" s="83">
        <f t="shared" si="1"/>
        <v>30</v>
      </c>
      <c r="Q15" s="83"/>
      <c r="R15" s="83">
        <v>0.5</v>
      </c>
      <c r="S15" s="83"/>
      <c r="T15" s="83"/>
      <c r="U15" s="83"/>
    </row>
    <row r="16" spans="1:26">
      <c r="A16" s="9"/>
      <c r="B16" s="211">
        <v>13</v>
      </c>
      <c r="C16" s="209" t="s">
        <v>296</v>
      </c>
      <c r="D16" s="10"/>
      <c r="E16" s="81" t="s">
        <v>201</v>
      </c>
      <c r="F16" s="214"/>
      <c r="G16" s="214"/>
      <c r="H16" s="214"/>
      <c r="I16" s="83"/>
      <c r="J16" s="214">
        <v>2.5</v>
      </c>
      <c r="K16" s="83"/>
      <c r="L16" s="214"/>
      <c r="M16" s="83"/>
      <c r="N16" s="83">
        <f t="shared" si="0"/>
        <v>2.5</v>
      </c>
      <c r="O16" s="85">
        <f>IF(D16="X",0,IF(E16="X",0,VLOOKUP(E16,'1'!$K$3:$L$16,2,FALSE)))</f>
        <v>210</v>
      </c>
      <c r="P16" s="83">
        <f t="shared" si="1"/>
        <v>525</v>
      </c>
      <c r="Q16" s="83"/>
      <c r="R16" s="83">
        <v>0.5</v>
      </c>
      <c r="S16" s="83"/>
      <c r="T16" s="83"/>
      <c r="U16" s="83"/>
    </row>
    <row r="17" spans="1:21">
      <c r="A17" s="9"/>
      <c r="B17" s="207">
        <v>14</v>
      </c>
      <c r="C17" s="208" t="s">
        <v>297</v>
      </c>
      <c r="D17" s="10"/>
      <c r="E17" s="81" t="s">
        <v>201</v>
      </c>
      <c r="F17" s="219"/>
      <c r="G17" s="219"/>
      <c r="H17" s="219"/>
      <c r="I17" s="83"/>
      <c r="J17" s="219"/>
      <c r="K17" s="83"/>
      <c r="L17" s="219">
        <v>7.65</v>
      </c>
      <c r="M17" s="83"/>
      <c r="N17" s="83">
        <f t="shared" si="0"/>
        <v>7.65</v>
      </c>
      <c r="O17" s="85">
        <f>IF(D17="X",0,IF(E17="X",0,VLOOKUP(E17,'1'!$K$3:$L$16,2,FALSE)))</f>
        <v>210</v>
      </c>
      <c r="P17" s="83">
        <f t="shared" si="1"/>
        <v>1606.5</v>
      </c>
      <c r="Q17" s="83"/>
      <c r="R17" s="83">
        <v>3.5</v>
      </c>
      <c r="S17" s="83"/>
      <c r="T17" s="83">
        <v>4</v>
      </c>
      <c r="U17" s="83"/>
    </row>
    <row r="18" spans="1:21">
      <c r="A18" s="9"/>
      <c r="B18" s="207">
        <v>15</v>
      </c>
      <c r="C18" s="212" t="s">
        <v>269</v>
      </c>
      <c r="D18" s="10"/>
      <c r="E18" s="81" t="s">
        <v>200</v>
      </c>
      <c r="F18" s="219"/>
      <c r="G18" s="219">
        <v>7</v>
      </c>
      <c r="H18" s="219"/>
      <c r="I18" s="83"/>
      <c r="J18" s="219"/>
      <c r="K18" s="83"/>
      <c r="L18" s="219"/>
      <c r="M18" s="83"/>
      <c r="N18" s="83">
        <f t="shared" si="0"/>
        <v>7</v>
      </c>
      <c r="O18" s="85">
        <f>IF(D18="X",0,IF(E18="X",0,VLOOKUP(E18,'1'!$K$3:$L$16,2,FALSE)))</f>
        <v>12</v>
      </c>
      <c r="P18" s="83">
        <f t="shared" si="1"/>
        <v>84</v>
      </c>
      <c r="Q18" s="83"/>
      <c r="R18" s="83"/>
      <c r="S18" s="83"/>
      <c r="T18" s="83"/>
      <c r="U18" s="83"/>
    </row>
    <row r="19" spans="1:21">
      <c r="A19" s="9"/>
      <c r="B19" s="207">
        <v>16</v>
      </c>
      <c r="C19" s="212" t="s">
        <v>287</v>
      </c>
      <c r="D19" s="10"/>
      <c r="E19" s="81" t="s">
        <v>212</v>
      </c>
      <c r="F19" s="219"/>
      <c r="G19" s="219">
        <v>48.75</v>
      </c>
      <c r="H19" s="219"/>
      <c r="I19" s="83"/>
      <c r="J19" s="219"/>
      <c r="K19" s="83"/>
      <c r="L19" s="219"/>
      <c r="M19" s="83"/>
      <c r="N19" s="83">
        <f t="shared" si="0"/>
        <v>48.75</v>
      </c>
      <c r="O19" s="85">
        <f>IF(D19="X",0,IF(E19="X",0,VLOOKUP(E19,'1'!$K$3:$L$16,2,FALSE)))</f>
        <v>260</v>
      </c>
      <c r="P19" s="83">
        <f t="shared" si="1"/>
        <v>12675</v>
      </c>
      <c r="Q19" s="83"/>
      <c r="R19" s="83">
        <v>11</v>
      </c>
      <c r="S19" s="83"/>
      <c r="T19" s="83"/>
      <c r="U19" s="83"/>
    </row>
    <row r="20" spans="1:21">
      <c r="A20" s="9"/>
      <c r="B20" s="207">
        <v>17</v>
      </c>
      <c r="C20" s="212" t="s">
        <v>363</v>
      </c>
      <c r="D20" s="10"/>
      <c r="E20" s="81" t="s">
        <v>212</v>
      </c>
      <c r="F20" s="219"/>
      <c r="G20" s="219">
        <v>49.65</v>
      </c>
      <c r="H20" s="219"/>
      <c r="I20" s="83"/>
      <c r="J20" s="219"/>
      <c r="K20" s="83"/>
      <c r="L20" s="219"/>
      <c r="M20" s="83"/>
      <c r="N20" s="83">
        <f t="shared" si="0"/>
        <v>49.65</v>
      </c>
      <c r="O20" s="85">
        <f>IF(D20="X",0,IF(E20="X",0,VLOOKUP(E20,'1'!$K$3:$L$16,2,FALSE)))</f>
        <v>260</v>
      </c>
      <c r="P20" s="83">
        <f t="shared" si="1"/>
        <v>12909</v>
      </c>
      <c r="Q20" s="83"/>
      <c r="R20" s="83">
        <v>3</v>
      </c>
      <c r="S20" s="83"/>
      <c r="T20" s="83"/>
      <c r="U20" s="83"/>
    </row>
    <row r="21" spans="1:21">
      <c r="A21" s="9"/>
      <c r="B21" s="207">
        <v>18</v>
      </c>
      <c r="C21" s="212" t="s">
        <v>297</v>
      </c>
      <c r="D21" s="10"/>
      <c r="E21" s="81" t="s">
        <v>214</v>
      </c>
      <c r="F21" s="219"/>
      <c r="G21" s="219"/>
      <c r="H21" s="219"/>
      <c r="I21" s="83"/>
      <c r="J21" s="219"/>
      <c r="K21" s="83"/>
      <c r="L21" s="219">
        <v>5.25</v>
      </c>
      <c r="M21" s="83"/>
      <c r="N21" s="83">
        <f t="shared" si="0"/>
        <v>5.25</v>
      </c>
      <c r="O21" s="85">
        <f>IF(D21="X",0,IF(E21="X",0,VLOOKUP(E21,'1'!$K$3:$L$16,2,FALSE)))</f>
        <v>260</v>
      </c>
      <c r="P21" s="83">
        <f t="shared" si="1"/>
        <v>1365</v>
      </c>
      <c r="Q21" s="83"/>
      <c r="R21" s="83">
        <v>1</v>
      </c>
      <c r="S21" s="83"/>
      <c r="T21" s="83">
        <v>1.5</v>
      </c>
      <c r="U21" s="83"/>
    </row>
    <row r="22" spans="1:21">
      <c r="A22" s="9"/>
      <c r="B22" s="207">
        <v>19</v>
      </c>
      <c r="C22" s="212" t="s">
        <v>297</v>
      </c>
      <c r="D22" s="10"/>
      <c r="E22" s="81" t="s">
        <v>214</v>
      </c>
      <c r="F22" s="219"/>
      <c r="G22" s="220"/>
      <c r="H22" s="219"/>
      <c r="I22" s="83"/>
      <c r="J22" s="219"/>
      <c r="K22" s="83"/>
      <c r="L22" s="219">
        <v>5.25</v>
      </c>
      <c r="M22" s="83"/>
      <c r="N22" s="83">
        <f t="shared" si="0"/>
        <v>5.25</v>
      </c>
      <c r="O22" s="85">
        <f>IF(D22="X",0,IF(E22="X",0,VLOOKUP(E22,'1'!$K$3:$L$16,2,FALSE)))</f>
        <v>260</v>
      </c>
      <c r="P22" s="83">
        <f t="shared" si="1"/>
        <v>1365</v>
      </c>
      <c r="Q22" s="83"/>
      <c r="R22" s="83">
        <v>1</v>
      </c>
      <c r="S22" s="83"/>
      <c r="T22" s="83">
        <v>1.5</v>
      </c>
      <c r="U22" s="83"/>
    </row>
    <row r="23" spans="1:21">
      <c r="A23" s="9"/>
      <c r="B23" s="207">
        <v>20</v>
      </c>
      <c r="C23" s="212" t="s">
        <v>271</v>
      </c>
      <c r="D23" s="10"/>
      <c r="E23" s="81" t="s">
        <v>214</v>
      </c>
      <c r="F23" s="219"/>
      <c r="G23" s="219"/>
      <c r="H23" s="219"/>
      <c r="I23" s="83"/>
      <c r="J23" s="219"/>
      <c r="K23" s="83"/>
      <c r="L23" s="219">
        <v>3.5</v>
      </c>
      <c r="M23" s="83"/>
      <c r="N23" s="83">
        <f t="shared" si="0"/>
        <v>3.5</v>
      </c>
      <c r="O23" s="85">
        <f>IF(D23="X",0,IF(E23="X",0,VLOOKUP(E23,'1'!$K$3:$L$16,2,FALSE)))</f>
        <v>260</v>
      </c>
      <c r="P23" s="83">
        <f t="shared" si="1"/>
        <v>910</v>
      </c>
      <c r="Q23" s="83"/>
      <c r="R23" s="83"/>
      <c r="S23" s="83"/>
      <c r="T23" s="83"/>
      <c r="U23" s="83"/>
    </row>
    <row r="24" spans="1:21">
      <c r="A24" s="9"/>
      <c r="B24" s="207">
        <v>21</v>
      </c>
      <c r="C24" s="212" t="s">
        <v>364</v>
      </c>
      <c r="D24" s="10"/>
      <c r="E24" s="81" t="s">
        <v>212</v>
      </c>
      <c r="F24" s="219">
        <v>6</v>
      </c>
      <c r="G24" s="219"/>
      <c r="H24" s="219"/>
      <c r="I24" s="83"/>
      <c r="J24" s="219"/>
      <c r="K24" s="83"/>
      <c r="L24" s="219"/>
      <c r="M24" s="83"/>
      <c r="N24" s="83">
        <f t="shared" si="0"/>
        <v>6</v>
      </c>
      <c r="O24" s="85">
        <f>IF(D24="X",0,IF(E24="X",0,VLOOKUP(E24,'1'!$K$3:$L$16,2,FALSE)))</f>
        <v>260</v>
      </c>
      <c r="P24" s="83">
        <f t="shared" si="1"/>
        <v>1560</v>
      </c>
      <c r="Q24" s="83"/>
      <c r="R24" s="83">
        <v>3</v>
      </c>
      <c r="S24" s="83"/>
      <c r="T24" s="83">
        <v>3</v>
      </c>
      <c r="U24" s="83"/>
    </row>
    <row r="25" spans="1:21">
      <c r="A25" s="9"/>
      <c r="B25" s="210">
        <v>22</v>
      </c>
      <c r="C25" s="212" t="s">
        <v>365</v>
      </c>
      <c r="D25" s="10"/>
      <c r="E25" s="81" t="s">
        <v>212</v>
      </c>
      <c r="F25" s="214">
        <v>21.65</v>
      </c>
      <c r="G25" s="215"/>
      <c r="H25" s="214"/>
      <c r="I25" s="83"/>
      <c r="J25" s="214"/>
      <c r="K25" s="83"/>
      <c r="L25" s="214"/>
      <c r="M25" s="83"/>
      <c r="N25" s="83">
        <f t="shared" si="0"/>
        <v>21.65</v>
      </c>
      <c r="O25" s="85">
        <f>IF(D25="X",0,IF(E25="X",0,VLOOKUP(E25,'1'!$K$3:$L$16,2,FALSE)))</f>
        <v>260</v>
      </c>
      <c r="P25" s="83">
        <f t="shared" si="1"/>
        <v>5629</v>
      </c>
      <c r="Q25" s="83"/>
      <c r="R25" s="83">
        <v>4.5</v>
      </c>
      <c r="S25" s="83"/>
      <c r="T25" s="83">
        <v>1.75</v>
      </c>
      <c r="U25" s="83"/>
    </row>
    <row r="26" spans="1:21">
      <c r="A26" s="9"/>
      <c r="B26" s="211">
        <v>23</v>
      </c>
      <c r="C26" s="209" t="s">
        <v>269</v>
      </c>
      <c r="D26" s="10"/>
      <c r="E26" s="81" t="s">
        <v>200</v>
      </c>
      <c r="F26" s="214"/>
      <c r="G26" s="214">
        <v>3.85</v>
      </c>
      <c r="H26" s="214"/>
      <c r="I26" s="83"/>
      <c r="J26" s="214"/>
      <c r="K26" s="83"/>
      <c r="L26" s="214"/>
      <c r="M26" s="83"/>
      <c r="N26" s="83">
        <f t="shared" si="0"/>
        <v>3.85</v>
      </c>
      <c r="O26" s="85">
        <f>IF(D26="X",0,IF(E26="X",0,VLOOKUP(E26,'1'!$K$3:$L$16,2,FALSE)))</f>
        <v>12</v>
      </c>
      <c r="P26" s="83">
        <f t="shared" si="1"/>
        <v>46.2</v>
      </c>
      <c r="Q26" s="83"/>
      <c r="R26" s="83"/>
      <c r="S26" s="83"/>
      <c r="T26" s="83"/>
      <c r="U26" s="83"/>
    </row>
    <row r="27" spans="1:21">
      <c r="A27" s="9"/>
      <c r="B27" s="211">
        <v>24</v>
      </c>
      <c r="C27" s="118" t="s">
        <v>266</v>
      </c>
      <c r="D27" s="10"/>
      <c r="E27" s="81" t="s">
        <v>189</v>
      </c>
      <c r="F27" s="214"/>
      <c r="G27" s="214">
        <v>58</v>
      </c>
      <c r="H27" s="214"/>
      <c r="I27" s="83"/>
      <c r="J27" s="214"/>
      <c r="K27" s="83"/>
      <c r="L27" s="214"/>
      <c r="M27" s="83"/>
      <c r="N27" s="83">
        <f t="shared" si="0"/>
        <v>58</v>
      </c>
      <c r="O27" s="85">
        <f>IF(D27="X",0,IF(E27="X",0,VLOOKUP(E27,'1'!$K$3:$L$16,2,FALSE)))</f>
        <v>210</v>
      </c>
      <c r="P27" s="83">
        <f t="shared" si="1"/>
        <v>12180</v>
      </c>
      <c r="Q27" s="83"/>
      <c r="R27" s="83">
        <v>21</v>
      </c>
      <c r="S27" s="83"/>
      <c r="T27" s="83">
        <v>5.5</v>
      </c>
      <c r="U27" s="83"/>
    </row>
    <row r="28" spans="1:21">
      <c r="A28" s="9"/>
      <c r="B28" s="210">
        <v>25</v>
      </c>
      <c r="C28" s="212" t="s">
        <v>288</v>
      </c>
      <c r="D28" s="10"/>
      <c r="E28" s="81" t="s">
        <v>189</v>
      </c>
      <c r="F28" s="214"/>
      <c r="G28" s="214">
        <v>55</v>
      </c>
      <c r="H28" s="214"/>
      <c r="I28" s="83"/>
      <c r="J28" s="214"/>
      <c r="K28" s="83"/>
      <c r="L28" s="214"/>
      <c r="M28" s="83"/>
      <c r="N28" s="83">
        <f t="shared" si="0"/>
        <v>55</v>
      </c>
      <c r="O28" s="85">
        <f>IF(D28="X",0,IF(E28="X",0,VLOOKUP(E28,'1'!$K$3:$L$16,2,FALSE)))</f>
        <v>210</v>
      </c>
      <c r="P28" s="83">
        <f t="shared" si="1"/>
        <v>11550</v>
      </c>
      <c r="Q28" s="83"/>
      <c r="R28" s="83">
        <v>24</v>
      </c>
      <c r="S28" s="83"/>
      <c r="T28" s="83">
        <v>3</v>
      </c>
      <c r="U28" s="83"/>
    </row>
    <row r="29" spans="1:21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1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1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79.5</v>
      </c>
      <c r="G495" s="68">
        <f t="shared" si="2"/>
        <v>389.5</v>
      </c>
      <c r="H495" s="68">
        <f t="shared" si="2"/>
        <v>0</v>
      </c>
      <c r="I495" s="68">
        <f t="shared" si="2"/>
        <v>0</v>
      </c>
      <c r="J495" s="68">
        <f>SUM(J4:J494)</f>
        <v>16</v>
      </c>
      <c r="K495" s="68">
        <f t="shared" si="2"/>
        <v>0</v>
      </c>
      <c r="L495" s="68">
        <f>SUM(L4:L494)</f>
        <v>26.65</v>
      </c>
      <c r="M495" s="68">
        <f t="shared" si="2"/>
        <v>0</v>
      </c>
      <c r="Q495" s="56" t="s">
        <v>278</v>
      </c>
      <c r="R495" s="68">
        <f t="shared" ref="R495:W495" si="3">SUM(R4:R494)</f>
        <v>150.75</v>
      </c>
      <c r="S495" s="68">
        <f t="shared" si="3"/>
        <v>0</v>
      </c>
      <c r="T495" s="68">
        <f t="shared" si="3"/>
        <v>32.25</v>
      </c>
      <c r="U495" s="68">
        <f t="shared" si="3"/>
        <v>4.5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IF('1'!K3="", "Vrije categorie",'1'!K3)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239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239</v>
      </c>
      <c r="O499" s="58"/>
      <c r="P499" s="69" cm="1">
        <f t="array" ref="P499">SUMPRODUCT(--($E$4:$E$494=C499),--($D$4:$D$494=""),$P$4:$P$494)</f>
        <v>50190</v>
      </c>
    </row>
    <row r="500" spans="3:26">
      <c r="C500" s="58" t="str">
        <f>IF('1'!K4="", "Vrije categorie",'1'!K4)</f>
        <v>B</v>
      </c>
      <c r="F500" s="69" cm="1">
        <f t="array" ref="F500">SUMPRODUCT(--($E$4:$E$494=C500),--($D$4:$D$494=""),$F$4:$F$494)</f>
        <v>23.5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23.5</v>
      </c>
      <c r="O500" s="58"/>
      <c r="P500" s="69" cm="1">
        <f t="array" ref="P500">SUMPRODUCT(--($E$4:$E$494=C500),--($D$4:$D$494=""),$P$4:$P$494)</f>
        <v>4935</v>
      </c>
    </row>
    <row r="501" spans="3:26">
      <c r="C501" s="58" t="str">
        <f>IF('1'!K5="", "Vrije categorie",'1'!K5)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IF('1'!K6="", "Vrije categorie",'1'!K6)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IF('1'!K7="", "Vrije categorie",'1'!K7)</f>
        <v>E</v>
      </c>
      <c r="F503" s="69" cm="1">
        <f t="array" ref="F503">SUMPRODUCT(--($E$4:$E$494=C503),--($D$4:$D$494=""),$F$4:$F$494)</f>
        <v>28.35</v>
      </c>
      <c r="G503" s="69" cm="1">
        <f t="array" ref="G503">SUMPRODUCT(--($E$4:$E$494=C503),--($D$4:$D$494=""),$G$4:$G$494)</f>
        <v>41.25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5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74.599999999999994</v>
      </c>
      <c r="O503" s="58"/>
      <c r="P503" s="69" cm="1">
        <f t="array" ref="P503">SUMPRODUCT(--($E$4:$E$494=C503),--($D$4:$D$494=""),$P$4:$P$494)</f>
        <v>15666</v>
      </c>
    </row>
    <row r="504" spans="3:26">
      <c r="C504" s="58" t="str">
        <f>IF('1'!K8="", "Vrije categorie",'1'!K8)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10.85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8.5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19.350000000000001</v>
      </c>
      <c r="O504" s="58"/>
      <c r="P504" s="69" cm="1">
        <f t="array" ref="P504">SUMPRODUCT(--($E$4:$E$494=C504),--($D$4:$D$494=""),$P$4:$P$494)</f>
        <v>232.2</v>
      </c>
    </row>
    <row r="505" spans="3:26">
      <c r="C505" s="58" t="str">
        <f>IF('1'!K9="", "Vrije categorie",'1'!K9)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2.5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12.65</v>
      </c>
      <c r="M505" s="69" cm="1">
        <f t="array" ref="M505">SUMPRODUCT(--($E$4:$E$494=C505),--($D$4:$D$494=""),$M$4:$M$494)</f>
        <v>0</v>
      </c>
      <c r="N505" s="69">
        <f t="shared" si="4"/>
        <v>15.15</v>
      </c>
      <c r="O505" s="58"/>
      <c r="P505" s="69" cm="1">
        <f t="array" ref="P505">SUMPRODUCT(--($E$4:$E$494=C505),--($D$4:$D$494=""),$P$4:$P$494)</f>
        <v>3181.5</v>
      </c>
    </row>
    <row r="506" spans="3:26">
      <c r="C506" s="58" t="str">
        <f>IF('1'!K10="", "Vrije categorie",'1'!K10)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IF('1'!K11="", "Vrije categorie",'1'!K11)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IF('1'!K12="", "Vrije categorie",'1'!K12)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IF('1'!K13="", "Vrije categorie",'1'!K13)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IF('1'!K14="", "Vrije categorie",'1'!K14)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IF('1'!K15="", "Vrije categorie",'1'!K15)</f>
        <v>M</v>
      </c>
      <c r="F511" s="69" cm="1">
        <f t="array" ref="F511">SUMPRODUCT(--($E$4:$E$494=C511),--($D$4:$D$494=""),$F$4:$F$494)</f>
        <v>27.65</v>
      </c>
      <c r="G511" s="69" cm="1">
        <f t="array" ref="G511">SUMPRODUCT(--($E$4:$E$494=C511),--($D$4:$D$494=""),$G$4:$G$494)</f>
        <v>98.4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126.05000000000001</v>
      </c>
      <c r="O511" s="58"/>
      <c r="P511" s="69" cm="1">
        <f t="array" ref="P511">SUMPRODUCT(--($E$4:$E$494=C511),--($D$4:$D$494=""),$P$4:$P$494)</f>
        <v>32773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14</v>
      </c>
      <c r="M512" s="69" cm="1">
        <f t="array" ref="M512">SUMPRODUCT(--($E$4:$E$494=C512),--($D$4:$D$494=""),$M$4:$M$494)</f>
        <v>0</v>
      </c>
      <c r="N512" s="69">
        <f>SUM(F512:M512)</f>
        <v>14</v>
      </c>
      <c r="O512" s="58"/>
      <c r="P512" s="69" cm="1">
        <f t="array" ref="P512">SUMPRODUCT(--($E$4:$E$494=C512),--($D$4:$D$494=""),$P$4:$P$494)</f>
        <v>3640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79.5</v>
      </c>
      <c r="G513" s="70">
        <f t="shared" ref="G513:M513" si="5">SUM(G499:G511)</f>
        <v>389.5</v>
      </c>
      <c r="H513" s="70">
        <f t="shared" si="5"/>
        <v>0</v>
      </c>
      <c r="I513" s="70">
        <f t="shared" si="5"/>
        <v>0</v>
      </c>
      <c r="J513" s="70">
        <f t="shared" si="5"/>
        <v>16</v>
      </c>
      <c r="K513" s="70">
        <f t="shared" si="5"/>
        <v>0</v>
      </c>
      <c r="L513" s="70">
        <f t="shared" si="5"/>
        <v>12.65</v>
      </c>
      <c r="M513" s="70">
        <f t="shared" si="5"/>
        <v>0</v>
      </c>
      <c r="N513" s="70">
        <f t="shared" si="4"/>
        <v>497.65</v>
      </c>
      <c r="O513" s="70"/>
      <c r="P513" s="70">
        <f>SUM(P499:P512)</f>
        <v>110617.7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G5wpoigvXJVgukmRuKdlJhuOci6urzUw+Ao7L3McU1rUIiVMhMfONPe8Hw5lX2Wsu1jE5f8eZKbZ7kF8TrRLXA==" saltValue="SMrODxIasFPC3L0VQCAiaA==" spinCount="100000" sheet="1" objects="1" scenarios="1"/>
  <mergeCells count="5">
    <mergeCell ref="B1:C1"/>
    <mergeCell ref="D1:J1"/>
    <mergeCell ref="B2:C2"/>
    <mergeCell ref="D2:J2"/>
    <mergeCell ref="X1:Z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I17" sqref="I17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14,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'14a'!P499/M3</f>
        <v>#DIV/0!</v>
      </c>
    </row>
    <row r="4" spans="1:14">
      <c r="A4" s="19" t="s">
        <v>190</v>
      </c>
      <c r="B4" s="384" t="str">
        <f>VLOOKUP(H5,Kwaliteitsinspecties!A5:E54,3)</f>
        <v>CBS De Regenboog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'14a'!P500/M4</f>
        <v>#DIV/0!</v>
      </c>
    </row>
    <row r="5" spans="1:14">
      <c r="A5" s="20" t="s">
        <v>192</v>
      </c>
      <c r="B5" s="385" t="str">
        <f>VLOOKUP(H5,Kwaliteitsinspecties!A5:E54,4)</f>
        <v xml:space="preserve"> Schoolstraat 12</v>
      </c>
      <c r="C5" s="385"/>
      <c r="D5" s="385"/>
      <c r="E5" s="385"/>
      <c r="F5" s="399" t="s">
        <v>193</v>
      </c>
      <c r="G5" s="399"/>
      <c r="H5" s="16">
        <f>Kwaliteitsinspecties!A18</f>
        <v>14</v>
      </c>
      <c r="K5" s="37" t="s">
        <v>194</v>
      </c>
      <c r="L5" s="49">
        <v>210</v>
      </c>
      <c r="M5" s="184"/>
      <c r="N5" s="87" t="e">
        <f>'14a'!P501/M5</f>
        <v>#DIV/0!</v>
      </c>
    </row>
    <row r="6" spans="1:14">
      <c r="A6" s="21" t="s">
        <v>195</v>
      </c>
      <c r="B6" s="386" t="str">
        <f>VLOOKUP(H5,Kwaliteitsinspecties!A5:E54,5)</f>
        <v>Bedum</v>
      </c>
      <c r="C6" s="386"/>
      <c r="D6" s="386"/>
      <c r="E6" s="386"/>
      <c r="F6" s="400" t="s">
        <v>196</v>
      </c>
      <c r="G6" s="400"/>
      <c r="H6" s="17" t="str">
        <f>CONCATENATE(H5,"a")</f>
        <v>14a</v>
      </c>
      <c r="K6" s="37" t="s">
        <v>197</v>
      </c>
      <c r="L6" s="49">
        <v>210</v>
      </c>
      <c r="M6" s="184"/>
      <c r="N6" s="87" t="e">
        <f>'14a'!P502/M6</f>
        <v>#DIV/0!</v>
      </c>
    </row>
    <row r="7" spans="1:14">
      <c r="K7" s="37" t="s">
        <v>198</v>
      </c>
      <c r="L7" s="49">
        <v>210</v>
      </c>
      <c r="M7" s="184"/>
      <c r="N7" s="87" t="e">
        <f>'14a'!P503/M7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'14a'!P504/M8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'14a'!P505/M9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'14a'!P506/M10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'14a'!P507/M11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'14a'!P508/M12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'14a'!N513</f>
        <v>1828.5000000000005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'14a'!P509/M13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'14a'!P510/M14</f>
        <v>#DIV/0!</v>
      </c>
    </row>
    <row r="15" spans="1:14">
      <c r="K15" s="37" t="s">
        <v>212</v>
      </c>
      <c r="L15" s="49">
        <v>260</v>
      </c>
      <c r="M15" s="186"/>
      <c r="N15" s="87" t="e">
        <f>'14a'!P511/M15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'14a'!P512/M16</f>
        <v>#DIV/0!</v>
      </c>
    </row>
    <row r="17" spans="1:9">
      <c r="A17" s="396" t="s">
        <v>215</v>
      </c>
      <c r="B17" s="396"/>
      <c r="C17" s="396"/>
      <c r="D17" s="47">
        <f>'14a'!P513</f>
        <v>366966.9</v>
      </c>
      <c r="E17" s="396" t="s">
        <v>216</v>
      </c>
      <c r="F17" s="396"/>
      <c r="G17" s="47">
        <f>D17/E8</f>
        <v>1411.4111538461539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'14a'!G513</f>
        <v>1347.4500000000003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1347.4500000000003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1347.4500000000003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1347.4500000000003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'14a'!F513-E27</f>
        <v>238.2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'14a'!S495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'14a'!R495</f>
        <v>210.49999999999997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'14a'!T495</f>
        <v>173.7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'14a'!U495</f>
        <v>188.10000000000002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'14a'!V495</f>
        <v>207.79999999999998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'14a'!W495</f>
        <v>2.8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'14a'!N505</f>
        <v>58.85</v>
      </c>
      <c r="F41" s="192"/>
      <c r="G41" s="203">
        <f>E41*F41</f>
        <v>0</v>
      </c>
      <c r="H41" s="36">
        <v>1</v>
      </c>
      <c r="I41" s="203"/>
    </row>
    <row r="42" spans="1:9">
      <c r="A42" s="389" t="s">
        <v>293</v>
      </c>
      <c r="B42" s="390"/>
      <c r="C42" s="390"/>
      <c r="D42" s="12" t="s">
        <v>294</v>
      </c>
      <c r="E42" s="12">
        <v>1</v>
      </c>
      <c r="F42" s="193"/>
      <c r="G42" s="199"/>
      <c r="H42" s="38">
        <v>12</v>
      </c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diMO4NnpOIo2q4aSySgzZigZ9yHbhsgocfVmuxSmlEOs99NzR7LZFWwJndROnq3gbCxkbcfCMfLTrmSy6hzBXw==" saltValue="vWzEGE0cKkbaDGXddExhm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Z534"/>
  <sheetViews>
    <sheetView topLeftCell="A495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8" width="11.85546875" customWidth="1"/>
    <col min="9" max="9" width="11.85546875" hidden="1" customWidth="1"/>
    <col min="10" max="10" width="11.85546875" customWidth="1"/>
    <col min="11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'14'!H5</f>
        <v>14</v>
      </c>
      <c r="B1" s="401" t="s">
        <v>190</v>
      </c>
      <c r="C1" s="402"/>
      <c r="D1" s="403" t="str">
        <f>VLOOKUP(A1,Kwaliteitsinspecties!A5:J54,3)</f>
        <v>CBS De Regenboog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Schoolstraat 12 te Bedum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9" t="s">
        <v>263</v>
      </c>
      <c r="D4" s="10"/>
      <c r="E4" s="81" t="s">
        <v>198</v>
      </c>
      <c r="F4" s="223">
        <v>6.85</v>
      </c>
      <c r="G4" s="214"/>
      <c r="H4" s="214"/>
      <c r="I4" s="214"/>
      <c r="L4" s="214"/>
      <c r="N4" s="83">
        <f t="shared" ref="N4:N66" si="0">SUM(F4:M4)</f>
        <v>6.85</v>
      </c>
      <c r="O4" s="83">
        <f>IF(D4="X",0,IF(E4="X",0,VLOOKUP(E4,'14'!$K$3:$L$16,2,FALSE)))</f>
        <v>210</v>
      </c>
      <c r="P4" s="83">
        <f t="shared" ref="P4:P66" si="1">N4*O4</f>
        <v>1438.5</v>
      </c>
      <c r="R4">
        <v>10.25</v>
      </c>
      <c r="T4">
        <v>10.25</v>
      </c>
    </row>
    <row r="5" spans="1:24">
      <c r="A5" s="9"/>
      <c r="B5" s="207">
        <v>2</v>
      </c>
      <c r="C5" s="209" t="s">
        <v>264</v>
      </c>
      <c r="D5" s="10"/>
      <c r="E5" s="81" t="s">
        <v>198</v>
      </c>
      <c r="F5" s="214"/>
      <c r="G5" s="223">
        <v>16.25</v>
      </c>
      <c r="H5" s="214"/>
      <c r="I5" s="214"/>
      <c r="L5" s="214"/>
      <c r="N5" s="83">
        <f t="shared" si="0"/>
        <v>16.25</v>
      </c>
      <c r="O5" s="83">
        <f>IF(D5="X",0,IF(E5="X",0,VLOOKUP(E5,'14'!$K$3:$L$16,2,FALSE)))</f>
        <v>210</v>
      </c>
      <c r="P5" s="83">
        <f t="shared" si="1"/>
        <v>3412.5</v>
      </c>
      <c r="R5">
        <v>0</v>
      </c>
      <c r="T5">
        <v>0</v>
      </c>
    </row>
    <row r="6" spans="1:24">
      <c r="A6" s="9"/>
      <c r="B6" s="210">
        <v>3</v>
      </c>
      <c r="C6" s="208" t="s">
        <v>366</v>
      </c>
      <c r="D6" s="10"/>
      <c r="E6" s="81" t="s">
        <v>198</v>
      </c>
      <c r="F6" s="214"/>
      <c r="G6" s="223">
        <v>5.2</v>
      </c>
      <c r="H6" s="214"/>
      <c r="I6" s="214"/>
      <c r="L6" s="214"/>
      <c r="N6" s="83">
        <f t="shared" si="0"/>
        <v>5.2</v>
      </c>
      <c r="O6" s="83">
        <f>IF(D6="X",0,IF(E6="X",0,VLOOKUP(E6,'14'!$K$3:$L$16,2,FALSE)))</f>
        <v>210</v>
      </c>
      <c r="P6" s="83">
        <f t="shared" si="1"/>
        <v>1092</v>
      </c>
      <c r="R6">
        <v>0</v>
      </c>
      <c r="T6">
        <v>0</v>
      </c>
    </row>
    <row r="7" spans="1:24">
      <c r="A7" s="9"/>
      <c r="B7" s="207">
        <v>4</v>
      </c>
      <c r="C7" s="208" t="s">
        <v>301</v>
      </c>
      <c r="D7" s="10"/>
      <c r="E7" s="81" t="s">
        <v>198</v>
      </c>
      <c r="F7" s="216"/>
      <c r="G7" s="216"/>
      <c r="H7" s="221">
        <v>1.7</v>
      </c>
      <c r="I7" s="216"/>
      <c r="L7" s="216"/>
      <c r="N7" s="83">
        <f t="shared" si="0"/>
        <v>1.7</v>
      </c>
      <c r="O7" s="83">
        <f>IF(D7="X",0,IF(E7="X",0,VLOOKUP(E7,'14'!$K$3:$L$16,2,FALSE)))</f>
        <v>210</v>
      </c>
      <c r="P7" s="83">
        <f t="shared" si="1"/>
        <v>357</v>
      </c>
      <c r="R7">
        <v>0</v>
      </c>
      <c r="T7">
        <v>0</v>
      </c>
    </row>
    <row r="8" spans="1:24">
      <c r="A8" s="9"/>
      <c r="B8" s="207">
        <v>5</v>
      </c>
      <c r="C8" s="208" t="s">
        <v>275</v>
      </c>
      <c r="D8" s="10"/>
      <c r="E8" s="81" t="s">
        <v>194</v>
      </c>
      <c r="F8" s="221">
        <v>24.5</v>
      </c>
      <c r="G8" s="221">
        <v>7.1</v>
      </c>
      <c r="H8" s="216"/>
      <c r="I8" s="216"/>
      <c r="L8" s="216"/>
      <c r="N8" s="83">
        <f t="shared" si="0"/>
        <v>31.6</v>
      </c>
      <c r="O8" s="83">
        <f>IF(D8="X",0,IF(E8="X",0,VLOOKUP(E8,'14'!$K$3:$L$16,2,FALSE)))</f>
        <v>210</v>
      </c>
      <c r="P8" s="83">
        <f t="shared" si="1"/>
        <v>6636</v>
      </c>
      <c r="R8">
        <v>6.7</v>
      </c>
      <c r="T8">
        <v>1.1499999999999999</v>
      </c>
    </row>
    <row r="9" spans="1:24">
      <c r="A9" s="9"/>
      <c r="B9" s="207">
        <v>6</v>
      </c>
      <c r="C9" s="208" t="s">
        <v>269</v>
      </c>
      <c r="D9" s="10"/>
      <c r="E9" s="81" t="s">
        <v>200</v>
      </c>
      <c r="F9" s="216"/>
      <c r="G9" s="221">
        <v>2.2999999999999998</v>
      </c>
      <c r="H9" s="216"/>
      <c r="I9" s="216"/>
      <c r="L9" s="216"/>
      <c r="N9" s="83">
        <f t="shared" si="0"/>
        <v>2.2999999999999998</v>
      </c>
      <c r="O9" s="83">
        <f>IF(D9="X",0,IF(E9="X",0,VLOOKUP(E9,'14'!$K$3:$L$16,2,FALSE)))</f>
        <v>12</v>
      </c>
      <c r="P9" s="83">
        <f t="shared" si="1"/>
        <v>27.599999999999998</v>
      </c>
      <c r="R9">
        <v>0</v>
      </c>
      <c r="T9">
        <v>0</v>
      </c>
    </row>
    <row r="10" spans="1:24">
      <c r="A10" s="9"/>
      <c r="B10" s="210">
        <v>7</v>
      </c>
      <c r="C10" s="208" t="s">
        <v>367</v>
      </c>
      <c r="D10" s="10"/>
      <c r="E10" s="81" t="s">
        <v>198</v>
      </c>
      <c r="F10" s="214"/>
      <c r="G10" s="223">
        <v>97.6</v>
      </c>
      <c r="H10" s="214"/>
      <c r="I10" s="214"/>
      <c r="L10" s="214"/>
      <c r="N10" s="83">
        <f t="shared" si="0"/>
        <v>97.6</v>
      </c>
      <c r="O10" s="83">
        <f>IF(D10="X",0,IF(E10="X",0,VLOOKUP(E10,'14'!$K$3:$L$16,2,FALSE)))</f>
        <v>210</v>
      </c>
      <c r="P10" s="83">
        <f t="shared" si="1"/>
        <v>20496</v>
      </c>
      <c r="R10">
        <v>0</v>
      </c>
      <c r="T10">
        <v>0</v>
      </c>
    </row>
    <row r="11" spans="1:24">
      <c r="A11" s="9"/>
      <c r="B11" s="210">
        <v>8</v>
      </c>
      <c r="C11" s="208" t="s">
        <v>317</v>
      </c>
      <c r="D11" s="10"/>
      <c r="E11" s="81" t="s">
        <v>201</v>
      </c>
      <c r="F11" s="214"/>
      <c r="G11" s="214"/>
      <c r="H11" s="214"/>
      <c r="I11" s="214"/>
      <c r="L11" s="223">
        <v>6.4</v>
      </c>
      <c r="N11" s="83">
        <f t="shared" si="0"/>
        <v>6.4</v>
      </c>
      <c r="O11" s="83">
        <f>IF(D11="X",0,IF(E11="X",0,VLOOKUP(E11,'14'!$K$3:$L$16,2,FALSE)))</f>
        <v>210</v>
      </c>
      <c r="P11" s="83">
        <f t="shared" si="1"/>
        <v>1344</v>
      </c>
      <c r="R11">
        <v>0</v>
      </c>
      <c r="T11">
        <v>0</v>
      </c>
    </row>
    <row r="12" spans="1:24">
      <c r="A12" s="9"/>
      <c r="B12" s="207">
        <v>9</v>
      </c>
      <c r="C12" s="209" t="s">
        <v>305</v>
      </c>
      <c r="D12" s="10"/>
      <c r="E12" s="81" t="s">
        <v>198</v>
      </c>
      <c r="F12" s="214"/>
      <c r="G12" s="214"/>
      <c r="H12" s="214"/>
      <c r="I12" s="214"/>
      <c r="L12" s="214"/>
      <c r="N12" s="83">
        <f t="shared" si="0"/>
        <v>0</v>
      </c>
      <c r="O12" s="83">
        <f>IF(D12="X",0,IF(E12="X",0,VLOOKUP(E12,'14'!$K$3:$L$16,2,FALSE)))</f>
        <v>210</v>
      </c>
      <c r="P12" s="83">
        <f t="shared" si="1"/>
        <v>0</v>
      </c>
    </row>
    <row r="13" spans="1:24">
      <c r="A13" s="9"/>
      <c r="B13" s="210">
        <v>10</v>
      </c>
      <c r="C13" s="208" t="s">
        <v>317</v>
      </c>
      <c r="D13" s="10"/>
      <c r="E13" s="81" t="s">
        <v>201</v>
      </c>
      <c r="F13" s="216"/>
      <c r="G13" s="216"/>
      <c r="H13" s="214"/>
      <c r="I13" s="214"/>
      <c r="L13" s="223">
        <v>3.5</v>
      </c>
      <c r="N13" s="83">
        <f t="shared" si="0"/>
        <v>3.5</v>
      </c>
      <c r="O13" s="83">
        <f>IF(D13="X",0,IF(E13="X",0,VLOOKUP(E13,'14'!$K$3:$L$16,2,FALSE)))</f>
        <v>210</v>
      </c>
      <c r="P13" s="83">
        <f t="shared" si="1"/>
        <v>735</v>
      </c>
      <c r="R13">
        <v>0</v>
      </c>
      <c r="T13">
        <v>0</v>
      </c>
    </row>
    <row r="14" spans="1:24">
      <c r="A14" s="9"/>
      <c r="B14" s="211">
        <v>11</v>
      </c>
      <c r="C14" s="209" t="s">
        <v>295</v>
      </c>
      <c r="D14" s="10"/>
      <c r="E14" s="81" t="s">
        <v>198</v>
      </c>
      <c r="F14" s="214"/>
      <c r="G14" s="223">
        <v>12.35</v>
      </c>
      <c r="H14" s="214"/>
      <c r="I14" s="214"/>
      <c r="L14" s="214"/>
      <c r="N14" s="83">
        <f t="shared" si="0"/>
        <v>12.35</v>
      </c>
      <c r="O14" s="83">
        <f>IF(D14="X",0,IF(E14="X",0,VLOOKUP(E14,'14'!$K$3:$L$16,2,FALSE)))</f>
        <v>210</v>
      </c>
      <c r="P14" s="83">
        <f t="shared" si="1"/>
        <v>2593.5</v>
      </c>
      <c r="R14">
        <v>0</v>
      </c>
      <c r="T14">
        <v>0</v>
      </c>
    </row>
    <row r="15" spans="1:24">
      <c r="A15" s="9"/>
      <c r="B15" s="211">
        <v>12</v>
      </c>
      <c r="C15" s="209" t="s">
        <v>271</v>
      </c>
      <c r="D15" s="10"/>
      <c r="E15" s="81" t="s">
        <v>201</v>
      </c>
      <c r="F15" s="214"/>
      <c r="G15" s="214"/>
      <c r="H15" s="214"/>
      <c r="I15" s="214"/>
      <c r="L15" s="223">
        <v>4.9000000000000004</v>
      </c>
      <c r="N15" s="83">
        <f t="shared" si="0"/>
        <v>4.9000000000000004</v>
      </c>
      <c r="O15" s="83">
        <f>IF(D15="X",0,IF(E15="X",0,VLOOKUP(E15,'14'!$K$3:$L$16,2,FALSE)))</f>
        <v>210</v>
      </c>
      <c r="P15" s="83">
        <f t="shared" si="1"/>
        <v>1029</v>
      </c>
    </row>
    <row r="16" spans="1:24">
      <c r="A16" s="9"/>
      <c r="B16" s="207">
        <v>13</v>
      </c>
      <c r="C16" s="208" t="s">
        <v>323</v>
      </c>
      <c r="D16" s="10"/>
      <c r="E16" s="81" t="s">
        <v>308</v>
      </c>
      <c r="F16" s="216"/>
      <c r="G16" s="221">
        <v>92.75</v>
      </c>
      <c r="H16" s="216"/>
      <c r="I16" s="216"/>
      <c r="L16" s="216"/>
      <c r="N16" s="83">
        <f t="shared" si="0"/>
        <v>92.75</v>
      </c>
      <c r="O16" s="83">
        <f>IF(D16="X",0,IF(E16="X",0,VLOOKUP(E16,'14'!$K$3:$L$16,2,FALSE)))</f>
        <v>0</v>
      </c>
      <c r="P16" s="83">
        <f t="shared" si="1"/>
        <v>0</v>
      </c>
      <c r="R16">
        <v>51.6</v>
      </c>
      <c r="T16">
        <v>2.4</v>
      </c>
    </row>
    <row r="17" spans="1:20">
      <c r="A17" s="9"/>
      <c r="B17" s="207">
        <v>14</v>
      </c>
      <c r="C17" s="212" t="s">
        <v>368</v>
      </c>
      <c r="D17" s="10"/>
      <c r="E17" s="81" t="s">
        <v>308</v>
      </c>
      <c r="F17" s="216"/>
      <c r="G17" s="221">
        <v>50</v>
      </c>
      <c r="H17" s="216"/>
      <c r="I17" s="216"/>
      <c r="L17" s="216"/>
      <c r="N17" s="83">
        <f t="shared" si="0"/>
        <v>50</v>
      </c>
      <c r="O17" s="83">
        <v>0</v>
      </c>
      <c r="P17" s="83">
        <f t="shared" si="1"/>
        <v>0</v>
      </c>
      <c r="R17">
        <v>4</v>
      </c>
      <c r="T17">
        <v>6.25</v>
      </c>
    </row>
    <row r="18" spans="1:20">
      <c r="A18" s="9"/>
      <c r="B18" s="207">
        <v>15</v>
      </c>
      <c r="C18" s="212" t="s">
        <v>309</v>
      </c>
      <c r="D18" s="10"/>
      <c r="E18" s="81" t="s">
        <v>308</v>
      </c>
      <c r="F18" s="216"/>
      <c r="G18" s="221">
        <v>4.5999999999999996</v>
      </c>
      <c r="H18" s="216"/>
      <c r="I18" s="216"/>
      <c r="L18" s="216"/>
      <c r="N18" s="83">
        <f t="shared" si="0"/>
        <v>4.5999999999999996</v>
      </c>
      <c r="O18" s="83">
        <v>0</v>
      </c>
      <c r="P18" s="83">
        <f t="shared" si="1"/>
        <v>0</v>
      </c>
      <c r="R18">
        <v>1.8</v>
      </c>
      <c r="T18">
        <v>0.8</v>
      </c>
    </row>
    <row r="19" spans="1:20">
      <c r="A19" s="9"/>
      <c r="B19" s="207">
        <v>16</v>
      </c>
      <c r="C19" s="212" t="s">
        <v>297</v>
      </c>
      <c r="D19" s="10"/>
      <c r="E19" s="81" t="s">
        <v>308</v>
      </c>
      <c r="F19" s="216"/>
      <c r="G19" s="216"/>
      <c r="H19" s="216"/>
      <c r="I19" s="216"/>
      <c r="L19" s="221">
        <v>5.65</v>
      </c>
      <c r="N19" s="83">
        <f t="shared" si="0"/>
        <v>5.65</v>
      </c>
      <c r="O19" s="83">
        <v>0</v>
      </c>
      <c r="P19" s="83">
        <f t="shared" si="1"/>
        <v>0</v>
      </c>
      <c r="R19">
        <v>0</v>
      </c>
      <c r="T19">
        <v>0</v>
      </c>
    </row>
    <row r="20" spans="1:20">
      <c r="A20" s="9"/>
      <c r="B20" s="207">
        <v>17</v>
      </c>
      <c r="C20" s="212" t="s">
        <v>264</v>
      </c>
      <c r="D20" s="10"/>
      <c r="E20" s="81" t="s">
        <v>198</v>
      </c>
      <c r="F20" s="216"/>
      <c r="G20" s="221">
        <v>15.65</v>
      </c>
      <c r="H20" s="216"/>
      <c r="I20" s="216"/>
      <c r="L20" s="216"/>
      <c r="N20" s="83">
        <f t="shared" si="0"/>
        <v>15.65</v>
      </c>
      <c r="O20" s="83">
        <f>IF(D20="X",0,IF(E20="X",0,VLOOKUP(E20,'14'!$K$3:$L$16,2,FALSE)))</f>
        <v>210</v>
      </c>
      <c r="P20" s="83">
        <f t="shared" si="1"/>
        <v>3286.5</v>
      </c>
      <c r="R20">
        <v>0</v>
      </c>
      <c r="T20">
        <v>0</v>
      </c>
    </row>
    <row r="21" spans="1:20">
      <c r="A21" s="9"/>
      <c r="B21" s="207">
        <v>18</v>
      </c>
      <c r="C21" s="212" t="s">
        <v>263</v>
      </c>
      <c r="D21" s="10"/>
      <c r="E21" s="81" t="s">
        <v>198</v>
      </c>
      <c r="F21" s="221">
        <v>7.55</v>
      </c>
      <c r="G21" s="238"/>
      <c r="H21" s="216"/>
      <c r="I21" s="216"/>
      <c r="L21" s="216"/>
      <c r="N21" s="83">
        <f t="shared" si="0"/>
        <v>7.55</v>
      </c>
      <c r="O21" s="83">
        <f>IF(D21="X",0,IF(E21="X",0,VLOOKUP(E21,'14'!$K$3:$L$16,2,FALSE)))</f>
        <v>210</v>
      </c>
      <c r="P21" s="83">
        <f t="shared" si="1"/>
        <v>1585.5</v>
      </c>
      <c r="R21">
        <v>10.25</v>
      </c>
      <c r="T21">
        <v>10.25</v>
      </c>
    </row>
    <row r="22" spans="1:20">
      <c r="A22" s="9"/>
      <c r="B22" s="207">
        <v>19</v>
      </c>
      <c r="C22" s="212" t="s">
        <v>369</v>
      </c>
      <c r="D22" s="10"/>
      <c r="E22" s="81" t="s">
        <v>203</v>
      </c>
      <c r="F22" s="216"/>
      <c r="G22" s="221">
        <v>49.85</v>
      </c>
      <c r="H22" s="216"/>
      <c r="I22" s="216"/>
      <c r="L22" s="216"/>
      <c r="N22" s="83">
        <f t="shared" si="0"/>
        <v>49.85</v>
      </c>
      <c r="O22" s="83">
        <f>IF(D22="X",0,IF(E22="X",0,VLOOKUP(E22,'14'!$K$3:$L$16,2,FALSE)))</f>
        <v>210</v>
      </c>
      <c r="P22" s="83">
        <f t="shared" si="1"/>
        <v>10468.5</v>
      </c>
      <c r="R22">
        <v>0</v>
      </c>
      <c r="T22">
        <v>5.8</v>
      </c>
    </row>
    <row r="23" spans="1:20">
      <c r="A23" s="9"/>
      <c r="B23" s="207">
        <v>20</v>
      </c>
      <c r="C23" s="212" t="s">
        <v>264</v>
      </c>
      <c r="D23" s="10"/>
      <c r="E23" s="81" t="s">
        <v>198</v>
      </c>
      <c r="F23" s="216"/>
      <c r="G23" s="221">
        <v>52.45</v>
      </c>
      <c r="H23" s="216"/>
      <c r="I23" s="216"/>
      <c r="L23" s="216"/>
      <c r="N23" s="83">
        <f t="shared" si="0"/>
        <v>52.45</v>
      </c>
      <c r="O23" s="83">
        <f>IF(D23="X",0,IF(E23="X",0,VLOOKUP(E23,'14'!$K$3:$L$16,2,FALSE)))</f>
        <v>210</v>
      </c>
      <c r="P23" s="83">
        <f t="shared" si="1"/>
        <v>11014.5</v>
      </c>
      <c r="R23">
        <v>18</v>
      </c>
      <c r="T23">
        <v>0</v>
      </c>
    </row>
    <row r="24" spans="1:20">
      <c r="A24" s="9"/>
      <c r="B24" s="210">
        <v>21</v>
      </c>
      <c r="C24" s="212" t="s">
        <v>266</v>
      </c>
      <c r="D24" s="10"/>
      <c r="E24" s="81" t="s">
        <v>189</v>
      </c>
      <c r="F24" s="214"/>
      <c r="G24" s="223">
        <v>50</v>
      </c>
      <c r="H24" s="214"/>
      <c r="I24" s="214"/>
      <c r="L24" s="214"/>
      <c r="N24" s="83">
        <f t="shared" si="0"/>
        <v>50</v>
      </c>
      <c r="O24" s="83">
        <f>IF(D24="X",0,IF(E24="X",0,VLOOKUP(E24,'14'!$K$3:$L$16,2,FALSE)))</f>
        <v>210</v>
      </c>
      <c r="P24" s="83">
        <f t="shared" si="1"/>
        <v>10500</v>
      </c>
      <c r="R24">
        <v>18</v>
      </c>
      <c r="T24">
        <v>17.5</v>
      </c>
    </row>
    <row r="25" spans="1:20">
      <c r="A25" s="9"/>
      <c r="B25" s="211">
        <v>22</v>
      </c>
      <c r="C25" s="209" t="s">
        <v>276</v>
      </c>
      <c r="D25" s="10"/>
      <c r="E25" s="81" t="s">
        <v>191</v>
      </c>
      <c r="F25" s="214"/>
      <c r="G25" s="223">
        <v>11.5</v>
      </c>
      <c r="H25" s="214"/>
      <c r="I25" s="214"/>
      <c r="L25" s="214"/>
      <c r="N25" s="83">
        <f t="shared" si="0"/>
        <v>11.5</v>
      </c>
      <c r="O25" s="83">
        <f>IF(D25="X",0,IF(E25="X",0,VLOOKUP(E25,'14'!$K$3:$L$16,2,FALSE)))</f>
        <v>210</v>
      </c>
      <c r="P25" s="83">
        <f t="shared" si="1"/>
        <v>2415</v>
      </c>
      <c r="R25">
        <v>8.1999999999999993</v>
      </c>
      <c r="T25">
        <v>8</v>
      </c>
    </row>
    <row r="26" spans="1:20">
      <c r="A26" s="9"/>
      <c r="B26" s="211">
        <v>23</v>
      </c>
      <c r="C26" s="118" t="s">
        <v>297</v>
      </c>
      <c r="D26" s="10"/>
      <c r="E26" s="81" t="s">
        <v>201</v>
      </c>
      <c r="F26" s="214"/>
      <c r="G26" s="214"/>
      <c r="H26" s="214"/>
      <c r="I26" s="214"/>
      <c r="L26" s="223">
        <v>10.75</v>
      </c>
      <c r="N26" s="83">
        <f t="shared" si="0"/>
        <v>10.75</v>
      </c>
      <c r="O26" s="83">
        <f>IF(D26="X",0,IF(E26="X",0,VLOOKUP(E26,'14'!$K$3:$L$16,2,FALSE)))</f>
        <v>210</v>
      </c>
      <c r="P26" s="83">
        <f t="shared" si="1"/>
        <v>2257.5</v>
      </c>
      <c r="R26">
        <v>6.7</v>
      </c>
      <c r="T26">
        <v>0</v>
      </c>
    </row>
    <row r="27" spans="1:20">
      <c r="A27" s="9"/>
      <c r="B27" s="210">
        <v>24</v>
      </c>
      <c r="C27" s="212" t="s">
        <v>266</v>
      </c>
      <c r="D27" s="10"/>
      <c r="E27" s="81" t="s">
        <v>189</v>
      </c>
      <c r="F27" s="214"/>
      <c r="G27" s="223">
        <v>53.5</v>
      </c>
      <c r="H27" s="214"/>
      <c r="I27" s="214"/>
      <c r="L27" s="214"/>
      <c r="N27" s="83">
        <f t="shared" si="0"/>
        <v>53.5</v>
      </c>
      <c r="O27" s="83">
        <f>IF(D27="X",0,IF(E27="X",0,VLOOKUP(E27,'14'!$K$3:$L$16,2,FALSE)))</f>
        <v>210</v>
      </c>
      <c r="P27" s="83">
        <f t="shared" si="1"/>
        <v>11235</v>
      </c>
      <c r="R27">
        <v>0</v>
      </c>
      <c r="T27">
        <v>41.5</v>
      </c>
    </row>
    <row r="28" spans="1:20">
      <c r="A28" s="9"/>
      <c r="B28" s="240">
        <v>25</v>
      </c>
      <c r="C28" s="209" t="s">
        <v>295</v>
      </c>
      <c r="D28" s="10"/>
      <c r="E28" s="81" t="s">
        <v>198</v>
      </c>
      <c r="F28" s="214"/>
      <c r="G28" s="215"/>
      <c r="H28" s="214"/>
      <c r="I28" s="214"/>
      <c r="J28" s="214">
        <v>75.900000000000006</v>
      </c>
      <c r="N28" s="83">
        <f t="shared" si="0"/>
        <v>75.900000000000006</v>
      </c>
      <c r="O28" s="83">
        <f>IF(D28="X",0,IF(E28="X",0,VLOOKUP(E28,'14'!$K$3:$L$16,2,FALSE)))</f>
        <v>210</v>
      </c>
      <c r="P28" s="83">
        <f t="shared" si="1"/>
        <v>15939.000000000002</v>
      </c>
      <c r="R28">
        <v>5.5</v>
      </c>
      <c r="T28">
        <v>2.5</v>
      </c>
    </row>
    <row r="29" spans="1:20">
      <c r="A29" s="9"/>
      <c r="B29" s="240">
        <v>26</v>
      </c>
      <c r="C29" s="209" t="s">
        <v>370</v>
      </c>
      <c r="D29" s="10"/>
      <c r="E29" s="81" t="s">
        <v>191</v>
      </c>
      <c r="F29" s="223">
        <v>8.8000000000000007</v>
      </c>
      <c r="G29" s="214"/>
      <c r="H29" s="214"/>
      <c r="I29" s="214"/>
      <c r="J29" s="214"/>
      <c r="N29" s="83">
        <f t="shared" si="0"/>
        <v>8.8000000000000007</v>
      </c>
      <c r="O29" s="83">
        <f>IF(D29="X",0,IF(E29="X",0,VLOOKUP(E29,'14'!$K$3:$L$16,2,FALSE)))</f>
        <v>210</v>
      </c>
      <c r="P29" s="83">
        <f t="shared" si="1"/>
        <v>1848.0000000000002</v>
      </c>
      <c r="R29">
        <v>4.5</v>
      </c>
      <c r="T29">
        <v>1</v>
      </c>
    </row>
    <row r="30" spans="1:20">
      <c r="A30" s="9"/>
      <c r="B30" s="240">
        <v>27</v>
      </c>
      <c r="C30" s="209" t="s">
        <v>371</v>
      </c>
      <c r="D30" s="10"/>
      <c r="E30" s="81" t="s">
        <v>200</v>
      </c>
      <c r="F30" s="223">
        <v>9.3000000000000007</v>
      </c>
      <c r="G30" s="215"/>
      <c r="H30" s="214"/>
      <c r="I30" s="214"/>
      <c r="J30" s="214"/>
      <c r="N30" s="83">
        <f t="shared" si="0"/>
        <v>9.3000000000000007</v>
      </c>
      <c r="O30" s="83">
        <f>IF(D30="X",0,IF(E30="X",0,VLOOKUP(E30,'14'!$K$3:$L$16,2,FALSE)))</f>
        <v>12</v>
      </c>
      <c r="P30" s="83">
        <f t="shared" si="1"/>
        <v>111.60000000000001</v>
      </c>
      <c r="R30">
        <v>6</v>
      </c>
      <c r="T30">
        <v>1</v>
      </c>
    </row>
    <row r="31" spans="1:20">
      <c r="A31" s="9"/>
      <c r="B31" s="240">
        <v>28</v>
      </c>
      <c r="C31" s="209" t="s">
        <v>369</v>
      </c>
      <c r="D31" s="10"/>
      <c r="E31" s="81" t="s">
        <v>203</v>
      </c>
      <c r="F31" s="214"/>
      <c r="G31" s="223">
        <v>49.85</v>
      </c>
      <c r="H31" s="214"/>
      <c r="I31" s="214"/>
      <c r="J31" s="214"/>
      <c r="N31" s="83">
        <f t="shared" si="0"/>
        <v>49.85</v>
      </c>
      <c r="O31" s="83">
        <f>IF(D31="X",0,IF(E31="X",0,VLOOKUP(E31,'14'!$K$3:$L$16,2,FALSE)))</f>
        <v>210</v>
      </c>
      <c r="P31" s="83">
        <f t="shared" si="1"/>
        <v>10468.5</v>
      </c>
      <c r="R31">
        <v>0</v>
      </c>
      <c r="T31">
        <v>5.8</v>
      </c>
    </row>
    <row r="32" spans="1:20">
      <c r="A32" s="9"/>
      <c r="B32" s="240">
        <v>29</v>
      </c>
      <c r="C32" s="209" t="s">
        <v>264</v>
      </c>
      <c r="D32" s="10"/>
      <c r="E32" s="81" t="s">
        <v>198</v>
      </c>
      <c r="F32" s="214"/>
      <c r="G32" s="223">
        <v>50</v>
      </c>
      <c r="H32" s="214"/>
      <c r="I32" s="214"/>
      <c r="J32" s="214"/>
      <c r="N32" s="83">
        <f t="shared" si="0"/>
        <v>50</v>
      </c>
      <c r="O32" s="83">
        <f>IF(D32="X",0,IF(E32="X",0,VLOOKUP(E32,'14'!$K$3:$L$16,2,FALSE)))</f>
        <v>210</v>
      </c>
      <c r="P32" s="83">
        <f t="shared" si="1"/>
        <v>10500</v>
      </c>
      <c r="R32">
        <v>18</v>
      </c>
      <c r="T32">
        <v>17.5</v>
      </c>
    </row>
    <row r="33" spans="1:22">
      <c r="A33" s="9"/>
      <c r="B33" s="240">
        <v>30</v>
      </c>
      <c r="C33" s="209" t="s">
        <v>266</v>
      </c>
      <c r="D33" s="10"/>
      <c r="E33" s="81" t="s">
        <v>189</v>
      </c>
      <c r="F33" s="214"/>
      <c r="G33" s="223">
        <v>50</v>
      </c>
      <c r="H33" s="214"/>
      <c r="I33" s="214"/>
      <c r="J33" s="214"/>
      <c r="N33" s="83">
        <f t="shared" si="0"/>
        <v>50</v>
      </c>
      <c r="O33" s="83">
        <f>IF(D33="X",0,IF(E33="X",0,VLOOKUP(E33,'14'!$K$3:$L$16,2,FALSE)))</f>
        <v>210</v>
      </c>
      <c r="P33" s="83">
        <f t="shared" si="1"/>
        <v>10500</v>
      </c>
      <c r="R33">
        <v>0</v>
      </c>
      <c r="T33">
        <v>17.5</v>
      </c>
    </row>
    <row r="34" spans="1:22">
      <c r="A34" s="9"/>
      <c r="B34" s="240">
        <v>31</v>
      </c>
      <c r="C34" s="209" t="s">
        <v>297</v>
      </c>
      <c r="D34" s="10"/>
      <c r="E34" s="81" t="s">
        <v>201</v>
      </c>
      <c r="F34" s="214"/>
      <c r="G34" s="215"/>
      <c r="H34" s="214"/>
      <c r="I34" s="214"/>
      <c r="J34" s="223"/>
      <c r="L34" s="223">
        <v>11</v>
      </c>
      <c r="N34" s="83">
        <f t="shared" si="0"/>
        <v>11</v>
      </c>
      <c r="O34" s="83">
        <f>IF(D34="X",0,IF(E34="X",0,VLOOKUP(E34,'14'!$K$3:$L$16,2,FALSE)))</f>
        <v>210</v>
      </c>
      <c r="P34" s="83">
        <f t="shared" si="1"/>
        <v>2310</v>
      </c>
      <c r="R34">
        <v>6</v>
      </c>
      <c r="T34">
        <v>0</v>
      </c>
    </row>
    <row r="35" spans="1:22">
      <c r="A35" s="9"/>
      <c r="B35" s="241">
        <v>32</v>
      </c>
      <c r="C35" s="209" t="s">
        <v>295</v>
      </c>
      <c r="D35" s="10"/>
      <c r="E35" s="81" t="s">
        <v>198</v>
      </c>
      <c r="F35" s="214"/>
      <c r="G35" s="223">
        <v>21.45</v>
      </c>
      <c r="H35" s="214"/>
      <c r="I35" s="214"/>
      <c r="J35" s="214"/>
      <c r="L35" s="214"/>
      <c r="N35" s="83">
        <f t="shared" si="0"/>
        <v>21.45</v>
      </c>
      <c r="O35" s="83">
        <f>IF(D35="X",0,IF(E35="X",0,VLOOKUP(E35,'14'!$K$3:$L$16,2,FALSE)))</f>
        <v>210</v>
      </c>
      <c r="P35" s="83">
        <f t="shared" si="1"/>
        <v>4504.5</v>
      </c>
      <c r="R35">
        <v>7.5</v>
      </c>
      <c r="T35">
        <v>0</v>
      </c>
    </row>
    <row r="36" spans="1:22">
      <c r="A36" s="9"/>
      <c r="B36" s="207">
        <v>33</v>
      </c>
      <c r="C36" s="209" t="s">
        <v>276</v>
      </c>
      <c r="D36" s="10"/>
      <c r="E36" s="81" t="s">
        <v>191</v>
      </c>
      <c r="F36" s="223">
        <v>20.25</v>
      </c>
      <c r="G36" s="215"/>
      <c r="H36" s="214"/>
      <c r="I36" s="214"/>
      <c r="J36" s="214"/>
      <c r="L36" s="214"/>
      <c r="N36" s="83">
        <f t="shared" si="0"/>
        <v>20.25</v>
      </c>
      <c r="O36" s="83">
        <f>IF(D36="X",0,IF(E36="X",0,VLOOKUP(E36,'14'!$K$3:$L$16,2,FALSE)))</f>
        <v>210</v>
      </c>
      <c r="P36" s="83">
        <f t="shared" si="1"/>
        <v>4252.5</v>
      </c>
      <c r="R36">
        <v>14</v>
      </c>
      <c r="T36">
        <v>5.5</v>
      </c>
    </row>
    <row r="37" spans="1:22">
      <c r="A37" s="9"/>
      <c r="B37" s="207">
        <v>34</v>
      </c>
      <c r="C37" s="209" t="s">
        <v>266</v>
      </c>
      <c r="D37" s="10"/>
      <c r="E37" s="81" t="s">
        <v>189</v>
      </c>
      <c r="F37" s="214"/>
      <c r="G37" s="223">
        <v>55</v>
      </c>
      <c r="H37" s="214"/>
      <c r="I37" s="214"/>
      <c r="J37" s="214"/>
      <c r="L37" s="214"/>
      <c r="N37" s="83">
        <f t="shared" si="0"/>
        <v>55</v>
      </c>
      <c r="O37" s="83">
        <f>IF(D37="X",0,IF(E37="X",0,VLOOKUP(E37,'14'!$K$3:$L$16,2,FALSE)))</f>
        <v>210</v>
      </c>
      <c r="P37" s="83">
        <f t="shared" si="1"/>
        <v>11550</v>
      </c>
      <c r="R37">
        <v>13.5</v>
      </c>
      <c r="T37">
        <v>19</v>
      </c>
    </row>
    <row r="38" spans="1:22">
      <c r="A38" s="9"/>
      <c r="B38" s="207">
        <v>35</v>
      </c>
      <c r="C38" s="208" t="s">
        <v>305</v>
      </c>
      <c r="D38" s="10"/>
      <c r="E38" s="81" t="s">
        <v>198</v>
      </c>
      <c r="F38" s="216"/>
      <c r="G38" s="221">
        <v>12.8</v>
      </c>
      <c r="H38" s="216"/>
      <c r="I38" s="221">
        <v>40</v>
      </c>
      <c r="J38" s="216"/>
      <c r="L38" s="216"/>
      <c r="N38" s="83">
        <f t="shared" si="0"/>
        <v>52.8</v>
      </c>
      <c r="O38" s="83">
        <f>IF(D38="X",0,IF(E38="X",0,VLOOKUP(E38,'14'!$K$3:$L$16,2,FALSE)))</f>
        <v>210</v>
      </c>
      <c r="P38" s="83">
        <f t="shared" si="1"/>
        <v>11088</v>
      </c>
      <c r="V38">
        <v>22</v>
      </c>
    </row>
    <row r="39" spans="1:22">
      <c r="A39" s="9"/>
      <c r="B39" s="207"/>
      <c r="C39" s="208"/>
      <c r="D39" s="10"/>
      <c r="E39" s="81"/>
      <c r="F39" s="216"/>
      <c r="G39" s="238"/>
      <c r="H39" s="216"/>
      <c r="I39" s="216"/>
      <c r="J39" s="216"/>
      <c r="L39" s="216"/>
      <c r="N39" s="83"/>
      <c r="O39" s="83"/>
      <c r="P39" s="83"/>
    </row>
    <row r="40" spans="1:22">
      <c r="A40" s="9"/>
      <c r="B40" s="207"/>
      <c r="C40" s="242" t="s">
        <v>313</v>
      </c>
      <c r="D40" s="10"/>
      <c r="E40" s="81"/>
      <c r="F40" s="216"/>
      <c r="G40" s="216"/>
      <c r="H40" s="216"/>
      <c r="I40" s="216"/>
      <c r="J40" s="216"/>
      <c r="L40" s="216"/>
      <c r="N40" s="83"/>
      <c r="O40" s="83"/>
      <c r="P40" s="83"/>
    </row>
    <row r="41" spans="1:22">
      <c r="A41" s="9"/>
      <c r="B41" s="240" t="s">
        <v>372</v>
      </c>
      <c r="C41" s="208" t="s">
        <v>264</v>
      </c>
      <c r="D41" s="10"/>
      <c r="E41" s="81" t="s">
        <v>198</v>
      </c>
      <c r="F41" s="216"/>
      <c r="G41" s="221">
        <v>22.55</v>
      </c>
      <c r="H41" s="216"/>
      <c r="I41" s="216"/>
      <c r="J41" s="216"/>
      <c r="L41" s="216"/>
      <c r="N41" s="83">
        <f t="shared" si="0"/>
        <v>22.55</v>
      </c>
      <c r="O41" s="83">
        <f>IF(D41="X",0,IF(E41="X",0,VLOOKUP(E41,'14'!$K$3:$L$16,2,FALSE)))</f>
        <v>210</v>
      </c>
      <c r="P41" s="83">
        <f t="shared" si="1"/>
        <v>4735.5</v>
      </c>
      <c r="V41">
        <v>12</v>
      </c>
    </row>
    <row r="42" spans="1:22">
      <c r="A42" s="9"/>
      <c r="B42" s="240" t="s">
        <v>373</v>
      </c>
      <c r="C42" s="208" t="s">
        <v>264</v>
      </c>
      <c r="D42" s="10"/>
      <c r="E42" s="81" t="s">
        <v>198</v>
      </c>
      <c r="F42" s="216"/>
      <c r="G42" s="221">
        <v>26.65</v>
      </c>
      <c r="H42" s="216"/>
      <c r="I42" s="216"/>
      <c r="J42" s="216"/>
      <c r="L42" s="216"/>
      <c r="N42" s="83">
        <f t="shared" si="0"/>
        <v>26.65</v>
      </c>
      <c r="O42" s="83">
        <f>IF(D42="X",0,IF(E42="X",0,VLOOKUP(E42,'14'!$K$3:$L$16,2,FALSE)))</f>
        <v>210</v>
      </c>
      <c r="P42" s="83">
        <f t="shared" si="1"/>
        <v>5596.5</v>
      </c>
      <c r="U42">
        <v>7.65</v>
      </c>
      <c r="V42">
        <v>3.2</v>
      </c>
    </row>
    <row r="43" spans="1:22">
      <c r="A43" s="9"/>
      <c r="B43" s="240" t="s">
        <v>374</v>
      </c>
      <c r="C43" s="208" t="s">
        <v>375</v>
      </c>
      <c r="D43" s="10"/>
      <c r="E43" s="81" t="s">
        <v>189</v>
      </c>
      <c r="F43" s="216"/>
      <c r="G43" s="221">
        <v>51.35</v>
      </c>
      <c r="H43" s="216"/>
      <c r="I43" s="216"/>
      <c r="J43" s="216"/>
      <c r="L43" s="216"/>
      <c r="N43" s="83">
        <f t="shared" si="0"/>
        <v>51.35</v>
      </c>
      <c r="O43" s="83">
        <f>IF(D43="X",0,IF(E43="X",0,VLOOKUP(E43,'14'!$K$3:$L$16,2,FALSE)))</f>
        <v>210</v>
      </c>
      <c r="P43" s="83">
        <f t="shared" si="1"/>
        <v>10783.5</v>
      </c>
      <c r="U43">
        <v>0</v>
      </c>
      <c r="V43">
        <v>15.9</v>
      </c>
    </row>
    <row r="44" spans="1:22">
      <c r="A44" s="9"/>
      <c r="B44" s="240" t="s">
        <v>376</v>
      </c>
      <c r="C44" s="208" t="s">
        <v>264</v>
      </c>
      <c r="D44" s="10"/>
      <c r="E44" s="81" t="s">
        <v>198</v>
      </c>
      <c r="F44" s="216"/>
      <c r="G44" s="221">
        <v>40.950000000000003</v>
      </c>
      <c r="H44" s="216"/>
      <c r="I44" s="216"/>
      <c r="J44" s="221"/>
      <c r="L44" s="221">
        <v>11.8</v>
      </c>
      <c r="N44" s="83">
        <f t="shared" si="0"/>
        <v>52.75</v>
      </c>
      <c r="O44" s="83">
        <f>IF(D44="X",0,IF(E44="X",0,VLOOKUP(E44,'14'!$K$3:$L$16,2,FALSE)))</f>
        <v>210</v>
      </c>
      <c r="P44" s="83">
        <f t="shared" si="1"/>
        <v>11077.5</v>
      </c>
      <c r="U44">
        <v>15</v>
      </c>
      <c r="V44">
        <v>11.85</v>
      </c>
    </row>
    <row r="45" spans="1:22">
      <c r="A45" s="9"/>
      <c r="B45" s="240" t="s">
        <v>377</v>
      </c>
      <c r="C45" s="208" t="s">
        <v>266</v>
      </c>
      <c r="D45" s="10"/>
      <c r="E45" s="81" t="s">
        <v>189</v>
      </c>
      <c r="F45" s="216"/>
      <c r="G45" s="221">
        <v>48.85</v>
      </c>
      <c r="H45" s="216"/>
      <c r="I45" s="216"/>
      <c r="J45" s="216"/>
      <c r="L45" s="216"/>
      <c r="N45" s="83">
        <f t="shared" si="0"/>
        <v>48.85</v>
      </c>
      <c r="O45" s="83">
        <f>IF(D45="X",0,IF(E45="X",0,VLOOKUP(E45,'14'!$K$3:$L$16,2,FALSE)))</f>
        <v>210</v>
      </c>
      <c r="P45" s="83">
        <f t="shared" si="1"/>
        <v>10258.5</v>
      </c>
      <c r="U45">
        <v>0</v>
      </c>
      <c r="V45">
        <v>29.3</v>
      </c>
    </row>
    <row r="46" spans="1:22">
      <c r="A46" s="9"/>
      <c r="B46" s="240" t="s">
        <v>378</v>
      </c>
      <c r="C46" s="208" t="s">
        <v>379</v>
      </c>
      <c r="D46" s="10"/>
      <c r="E46" s="81" t="s">
        <v>198</v>
      </c>
      <c r="F46" s="216"/>
      <c r="G46" s="223">
        <v>12</v>
      </c>
      <c r="H46" s="214"/>
      <c r="I46" s="214"/>
      <c r="J46" s="223"/>
      <c r="L46" s="223">
        <v>49</v>
      </c>
      <c r="N46" s="83">
        <f t="shared" si="0"/>
        <v>61</v>
      </c>
      <c r="O46" s="83">
        <f>IF(D46="X",0,IF(E46="X",0,VLOOKUP(E46,'14'!$K$3:$L$16,2,FALSE)))</f>
        <v>210</v>
      </c>
      <c r="P46" s="83">
        <f t="shared" si="1"/>
        <v>12810</v>
      </c>
      <c r="U46">
        <v>0</v>
      </c>
      <c r="V46">
        <v>5.7</v>
      </c>
    </row>
    <row r="47" spans="1:22">
      <c r="A47" s="9"/>
      <c r="B47" s="240" t="s">
        <v>380</v>
      </c>
      <c r="C47" s="209" t="s">
        <v>381</v>
      </c>
      <c r="D47" s="10"/>
      <c r="E47" s="81" t="s">
        <v>198</v>
      </c>
      <c r="F47" s="214"/>
      <c r="G47" s="223">
        <v>14.5</v>
      </c>
      <c r="H47" s="214"/>
      <c r="I47" s="214"/>
      <c r="J47" s="214"/>
      <c r="L47" s="214"/>
      <c r="N47" s="83">
        <f t="shared" si="0"/>
        <v>14.5</v>
      </c>
      <c r="O47" s="83">
        <f>IF(D47="X",0,IF(E47="X",0,VLOOKUP(E47,'14'!$K$3:$L$16,2,FALSE)))</f>
        <v>210</v>
      </c>
      <c r="P47" s="83">
        <f t="shared" si="1"/>
        <v>3045</v>
      </c>
      <c r="U47">
        <v>0</v>
      </c>
      <c r="V47">
        <v>1.5</v>
      </c>
    </row>
    <row r="48" spans="1:22">
      <c r="A48" s="9"/>
      <c r="B48" s="240" t="s">
        <v>382</v>
      </c>
      <c r="C48" s="209" t="s">
        <v>297</v>
      </c>
      <c r="D48" s="10"/>
      <c r="E48" s="81" t="s">
        <v>201</v>
      </c>
      <c r="F48" s="214"/>
      <c r="G48" s="214"/>
      <c r="H48" s="214"/>
      <c r="I48" s="214"/>
      <c r="J48" s="223"/>
      <c r="L48" s="223">
        <v>6.6</v>
      </c>
      <c r="N48" s="83">
        <f t="shared" si="0"/>
        <v>6.6</v>
      </c>
      <c r="O48" s="83">
        <f>IF(D48="X",0,IF(E48="X",0,VLOOKUP(E48,'14'!$K$3:$L$16,2,FALSE)))</f>
        <v>210</v>
      </c>
      <c r="P48" s="83">
        <f t="shared" si="1"/>
        <v>1386</v>
      </c>
      <c r="U48">
        <v>0</v>
      </c>
      <c r="V48">
        <v>0.5</v>
      </c>
    </row>
    <row r="49" spans="1:23">
      <c r="A49" s="9"/>
      <c r="B49" s="240" t="s">
        <v>383</v>
      </c>
      <c r="C49" s="209" t="s">
        <v>295</v>
      </c>
      <c r="D49" s="10"/>
      <c r="E49" s="81" t="s">
        <v>198</v>
      </c>
      <c r="F49" s="214"/>
      <c r="G49" s="223">
        <v>49.6</v>
      </c>
      <c r="H49" s="214"/>
      <c r="I49" s="214"/>
      <c r="J49" s="223"/>
      <c r="L49" s="223">
        <v>11.8</v>
      </c>
      <c r="N49" s="83">
        <f t="shared" si="0"/>
        <v>61.400000000000006</v>
      </c>
      <c r="O49" s="83">
        <f>IF(D49="X",0,IF(E49="X",0,VLOOKUP(E49,'14'!$K$3:$L$16,2,FALSE)))</f>
        <v>210</v>
      </c>
      <c r="P49" s="83">
        <f t="shared" si="1"/>
        <v>12894.000000000002</v>
      </c>
      <c r="U49">
        <v>13</v>
      </c>
      <c r="V49">
        <v>13.2</v>
      </c>
    </row>
    <row r="50" spans="1:23">
      <c r="A50" s="9"/>
      <c r="B50" s="240" t="s">
        <v>384</v>
      </c>
      <c r="C50" s="209" t="s">
        <v>266</v>
      </c>
      <c r="D50" s="10"/>
      <c r="E50" s="81" t="s">
        <v>189</v>
      </c>
      <c r="F50" s="214"/>
      <c r="G50" s="223">
        <v>47.6</v>
      </c>
      <c r="H50" s="214"/>
      <c r="I50" s="214"/>
      <c r="J50" s="214"/>
      <c r="L50" s="214"/>
      <c r="N50" s="83">
        <f t="shared" si="0"/>
        <v>47.6</v>
      </c>
      <c r="O50" s="83">
        <f>IF(D50="X",0,IF(E50="X",0,VLOOKUP(E50,'14'!$K$3:$L$16,2,FALSE)))</f>
        <v>210</v>
      </c>
      <c r="P50" s="83">
        <f t="shared" si="1"/>
        <v>9996</v>
      </c>
      <c r="U50">
        <v>0</v>
      </c>
      <c r="V50">
        <v>20.5</v>
      </c>
    </row>
    <row r="51" spans="1:23">
      <c r="A51" s="9"/>
      <c r="B51" s="240" t="s">
        <v>385</v>
      </c>
      <c r="C51" s="209" t="s">
        <v>375</v>
      </c>
      <c r="D51" s="10"/>
      <c r="E51" s="81" t="s">
        <v>189</v>
      </c>
      <c r="F51" s="93"/>
      <c r="G51" s="223">
        <v>57.9</v>
      </c>
      <c r="H51" s="93"/>
      <c r="I51" s="93"/>
      <c r="J51" s="93"/>
      <c r="L51" s="93"/>
      <c r="N51" s="83">
        <f t="shared" si="0"/>
        <v>57.9</v>
      </c>
      <c r="O51" s="83">
        <f>IF(D51="X",0,IF(E51="X",0,VLOOKUP(E51,'14'!$K$3:$L$16,2,FALSE)))</f>
        <v>210</v>
      </c>
      <c r="P51" s="83">
        <f t="shared" si="1"/>
        <v>12159</v>
      </c>
      <c r="V51">
        <v>14</v>
      </c>
    </row>
    <row r="52" spans="1:23">
      <c r="A52" s="9"/>
      <c r="B52" s="240" t="s">
        <v>386</v>
      </c>
      <c r="C52" s="209" t="s">
        <v>266</v>
      </c>
      <c r="D52" s="10"/>
      <c r="E52" s="81" t="s">
        <v>189</v>
      </c>
      <c r="F52" s="214"/>
      <c r="G52" s="223">
        <v>40.5</v>
      </c>
      <c r="H52" s="214"/>
      <c r="I52" s="214"/>
      <c r="J52" s="214"/>
      <c r="L52" s="214"/>
      <c r="N52" s="83">
        <f t="shared" si="0"/>
        <v>40.5</v>
      </c>
      <c r="O52" s="83">
        <f>IF(D52="X",0,IF(E52="X",0,VLOOKUP(E52,'14'!$K$3:$L$16,2,FALSE)))</f>
        <v>210</v>
      </c>
      <c r="P52" s="83">
        <f t="shared" si="1"/>
        <v>8505</v>
      </c>
      <c r="U52">
        <v>13.5</v>
      </c>
      <c r="V52">
        <v>10</v>
      </c>
    </row>
    <row r="53" spans="1:23">
      <c r="A53" s="9"/>
      <c r="B53" s="240" t="s">
        <v>387</v>
      </c>
      <c r="C53" s="209" t="s">
        <v>276</v>
      </c>
      <c r="D53" s="10"/>
      <c r="E53" s="81" t="s">
        <v>191</v>
      </c>
      <c r="F53" s="223">
        <v>9.85</v>
      </c>
      <c r="G53" s="214"/>
      <c r="H53" s="214"/>
      <c r="I53" s="214"/>
      <c r="J53" s="214"/>
      <c r="L53" s="214"/>
      <c r="N53" s="83">
        <f t="shared" si="0"/>
        <v>9.85</v>
      </c>
      <c r="O53" s="83">
        <f>IF(D53="X",0,IF(E53="X",0,VLOOKUP(E53,'14'!$K$3:$L$16,2,FALSE)))</f>
        <v>210</v>
      </c>
      <c r="P53" s="83">
        <f t="shared" si="1"/>
        <v>2068.5</v>
      </c>
      <c r="U53">
        <v>7.2</v>
      </c>
      <c r="V53">
        <v>8.4499999999999993</v>
      </c>
    </row>
    <row r="54" spans="1:23">
      <c r="A54" s="9"/>
      <c r="B54" s="240" t="s">
        <v>388</v>
      </c>
      <c r="C54" s="209" t="s">
        <v>297</v>
      </c>
      <c r="D54" s="10"/>
      <c r="E54" s="81" t="s">
        <v>201</v>
      </c>
      <c r="F54" s="214"/>
      <c r="G54" s="214"/>
      <c r="H54" s="214"/>
      <c r="I54" s="214"/>
      <c r="J54" s="223"/>
      <c r="L54" s="223">
        <v>9.5</v>
      </c>
      <c r="N54" s="83">
        <f t="shared" si="0"/>
        <v>9.5</v>
      </c>
      <c r="O54" s="83">
        <f>IF(D54="X",0,IF(E54="X",0,VLOOKUP(E54,'14'!$K$3:$L$16,2,FALSE)))</f>
        <v>210</v>
      </c>
      <c r="P54" s="83">
        <f t="shared" si="1"/>
        <v>1995</v>
      </c>
      <c r="U54">
        <v>4.95</v>
      </c>
      <c r="V54">
        <v>0.5</v>
      </c>
    </row>
    <row r="55" spans="1:23">
      <c r="A55" s="9"/>
      <c r="B55" s="240" t="s">
        <v>389</v>
      </c>
      <c r="C55" s="209" t="s">
        <v>276</v>
      </c>
      <c r="D55" s="10"/>
      <c r="E55" s="81" t="s">
        <v>191</v>
      </c>
      <c r="F55" s="223">
        <v>31.2</v>
      </c>
      <c r="G55" s="214"/>
      <c r="H55" s="214"/>
      <c r="I55" s="214"/>
      <c r="J55" s="214"/>
      <c r="L55" s="214"/>
      <c r="N55" s="83">
        <f t="shared" si="0"/>
        <v>31.2</v>
      </c>
      <c r="O55" s="83">
        <f>IF(D55="X",0,IF(E55="X",0,VLOOKUP(E55,'14'!$K$3:$L$16,2,FALSE)))</f>
        <v>210</v>
      </c>
      <c r="P55" s="83">
        <f t="shared" si="1"/>
        <v>6552</v>
      </c>
      <c r="U55">
        <v>7.2</v>
      </c>
      <c r="V55">
        <v>5.5</v>
      </c>
    </row>
    <row r="56" spans="1:23">
      <c r="A56" s="9"/>
      <c r="B56" s="240" t="s">
        <v>390</v>
      </c>
      <c r="C56" s="209" t="s">
        <v>264</v>
      </c>
      <c r="D56" s="10"/>
      <c r="E56" s="81" t="s">
        <v>198</v>
      </c>
      <c r="F56" s="223">
        <v>25.1</v>
      </c>
      <c r="G56" s="214"/>
      <c r="H56" s="214"/>
      <c r="I56" s="214"/>
      <c r="J56" s="214"/>
      <c r="L56" s="214"/>
      <c r="N56" s="83">
        <f t="shared" si="0"/>
        <v>25.1</v>
      </c>
      <c r="O56" s="83">
        <f>IF(D56="X",0,IF(E56="X",0,VLOOKUP(E56,'14'!$K$3:$L$16,2,FALSE)))</f>
        <v>210</v>
      </c>
      <c r="P56" s="83">
        <f t="shared" si="1"/>
        <v>5271</v>
      </c>
      <c r="U56">
        <v>8.1999999999999993</v>
      </c>
      <c r="W56">
        <v>2.8</v>
      </c>
    </row>
    <row r="57" spans="1:23">
      <c r="A57" s="9"/>
      <c r="B57" s="240" t="s">
        <v>391</v>
      </c>
      <c r="C57" s="209" t="s">
        <v>264</v>
      </c>
      <c r="D57" s="10"/>
      <c r="E57" s="81" t="s">
        <v>198</v>
      </c>
      <c r="F57" s="223">
        <v>25.3</v>
      </c>
      <c r="G57" s="214"/>
      <c r="H57" s="214"/>
      <c r="I57" s="214"/>
      <c r="J57" s="214"/>
      <c r="L57" s="214"/>
      <c r="N57" s="83">
        <f t="shared" si="0"/>
        <v>25.3</v>
      </c>
      <c r="O57" s="83">
        <f>IF(D57="X",0,IF(E57="X",0,VLOOKUP(E57,'14'!$K$3:$L$16,2,FALSE)))</f>
        <v>210</v>
      </c>
      <c r="P57" s="83">
        <f t="shared" si="1"/>
        <v>5313</v>
      </c>
      <c r="U57">
        <v>0</v>
      </c>
      <c r="V57">
        <v>0</v>
      </c>
    </row>
    <row r="58" spans="1:23">
      <c r="A58" s="9"/>
      <c r="B58" s="240" t="s">
        <v>392</v>
      </c>
      <c r="C58" s="209" t="s">
        <v>266</v>
      </c>
      <c r="D58" s="10"/>
      <c r="E58" s="81" t="s">
        <v>189</v>
      </c>
      <c r="F58" s="214"/>
      <c r="G58" s="223">
        <v>43.5</v>
      </c>
      <c r="H58" s="214"/>
      <c r="I58" s="214"/>
      <c r="J58" s="214"/>
      <c r="L58" s="214"/>
      <c r="N58" s="83">
        <f t="shared" si="0"/>
        <v>43.5</v>
      </c>
      <c r="O58" s="83">
        <f>IF(D58="X",0,IF(E58="X",0,VLOOKUP(E58,'14'!$K$3:$L$16,2,FALSE)))</f>
        <v>210</v>
      </c>
      <c r="P58" s="83">
        <f t="shared" si="1"/>
        <v>9135</v>
      </c>
      <c r="U58">
        <v>14</v>
      </c>
      <c r="V58">
        <v>13.35</v>
      </c>
    </row>
    <row r="59" spans="1:23">
      <c r="A59" s="9"/>
      <c r="B59" s="240" t="s">
        <v>393</v>
      </c>
      <c r="C59" s="209" t="s">
        <v>266</v>
      </c>
      <c r="D59" s="10"/>
      <c r="E59" s="81" t="s">
        <v>189</v>
      </c>
      <c r="F59" s="214"/>
      <c r="G59" s="223">
        <v>49.2</v>
      </c>
      <c r="H59" s="214"/>
      <c r="I59" s="214"/>
      <c r="J59" s="214"/>
      <c r="L59" s="214"/>
      <c r="N59" s="83">
        <f t="shared" si="0"/>
        <v>49.2</v>
      </c>
      <c r="O59" s="83">
        <f>IF(D59="X",0,IF(E59="X",0,VLOOKUP(E59,'14'!$K$3:$L$16,2,FALSE)))</f>
        <v>210</v>
      </c>
      <c r="P59" s="83">
        <f t="shared" si="1"/>
        <v>10332</v>
      </c>
      <c r="U59">
        <v>31.6</v>
      </c>
      <c r="V59">
        <v>3.5</v>
      </c>
    </row>
    <row r="60" spans="1:23">
      <c r="A60" s="9"/>
      <c r="B60" s="240" t="s">
        <v>394</v>
      </c>
      <c r="C60" s="209" t="s">
        <v>266</v>
      </c>
      <c r="D60" s="10"/>
      <c r="E60" s="81" t="s">
        <v>189</v>
      </c>
      <c r="F60" s="214"/>
      <c r="G60" s="223">
        <v>43.5</v>
      </c>
      <c r="H60" s="214"/>
      <c r="I60" s="214"/>
      <c r="J60" s="214"/>
      <c r="L60" s="214"/>
      <c r="N60" s="83">
        <f t="shared" si="0"/>
        <v>43.5</v>
      </c>
      <c r="O60" s="83">
        <f>IF(D60="X",0,IF(E60="X",0,VLOOKUP(E60,'14'!$K$3:$L$16,2,FALSE)))</f>
        <v>210</v>
      </c>
      <c r="P60" s="83">
        <f t="shared" si="1"/>
        <v>9135</v>
      </c>
      <c r="U60">
        <v>10</v>
      </c>
      <c r="V60">
        <v>12.35</v>
      </c>
    </row>
    <row r="61" spans="1:23">
      <c r="A61" s="9"/>
      <c r="B61" s="240" t="s">
        <v>395</v>
      </c>
      <c r="C61" s="209" t="s">
        <v>269</v>
      </c>
      <c r="D61" s="10"/>
      <c r="E61" s="81" t="s">
        <v>200</v>
      </c>
      <c r="F61" s="214"/>
      <c r="G61" s="223">
        <v>4.8499999999999996</v>
      </c>
      <c r="H61" s="214"/>
      <c r="I61" s="214"/>
      <c r="J61" s="214"/>
      <c r="L61" s="214"/>
      <c r="N61" s="83">
        <f t="shared" si="0"/>
        <v>4.8499999999999996</v>
      </c>
      <c r="O61" s="83">
        <f>IF(D61="X",0,IF(E61="X",0,VLOOKUP(E61,'14'!$K$3:$L$16,2,FALSE)))</f>
        <v>12</v>
      </c>
      <c r="P61" s="83">
        <f t="shared" si="1"/>
        <v>58.199999999999996</v>
      </c>
      <c r="U61">
        <v>0</v>
      </c>
      <c r="V61">
        <v>0</v>
      </c>
    </row>
    <row r="62" spans="1:23">
      <c r="A62" s="9"/>
      <c r="B62" s="85"/>
      <c r="C62" s="234"/>
      <c r="D62" s="10"/>
      <c r="E62" s="81"/>
      <c r="N62" s="83"/>
      <c r="O62" s="83"/>
      <c r="P62" s="83"/>
    </row>
    <row r="63" spans="1:23">
      <c r="A63" s="9"/>
      <c r="B63" s="85"/>
      <c r="C63" s="235" t="s">
        <v>396</v>
      </c>
      <c r="D63" s="10"/>
      <c r="E63" s="81"/>
      <c r="N63" s="83"/>
      <c r="O63" s="83"/>
      <c r="P63" s="83"/>
    </row>
    <row r="64" spans="1:23">
      <c r="A64" s="9"/>
      <c r="B64" t="s">
        <v>397</v>
      </c>
      <c r="C64" t="s">
        <v>398</v>
      </c>
      <c r="D64" s="10"/>
      <c r="E64" s="81" t="s">
        <v>198</v>
      </c>
      <c r="G64">
        <v>54.2</v>
      </c>
      <c r="N64" s="83">
        <f t="shared" si="0"/>
        <v>54.2</v>
      </c>
      <c r="O64" s="83">
        <f>IF(D64="X",0,IF(E64="X",0,VLOOKUP(E64,'14'!$K$3:$L$16,2,FALSE)))</f>
        <v>210</v>
      </c>
      <c r="P64" s="83">
        <f t="shared" si="1"/>
        <v>11382</v>
      </c>
      <c r="U64">
        <v>39.299999999999997</v>
      </c>
    </row>
    <row r="65" spans="1:22">
      <c r="A65" s="9"/>
      <c r="B65" t="s">
        <v>399</v>
      </c>
      <c r="C65" t="s">
        <v>269</v>
      </c>
      <c r="D65" s="10"/>
      <c r="E65" s="81" t="s">
        <v>200</v>
      </c>
      <c r="F65">
        <v>34.75</v>
      </c>
      <c r="N65" s="83">
        <f t="shared" si="0"/>
        <v>34.75</v>
      </c>
      <c r="O65" s="83">
        <f>IF(D65="X",0,IF(E65="X",0,VLOOKUP(E65,'14'!$K$3:$L$16,2,FALSE)))</f>
        <v>12</v>
      </c>
      <c r="P65" s="83">
        <f t="shared" si="1"/>
        <v>417</v>
      </c>
      <c r="T65">
        <v>0</v>
      </c>
      <c r="U65">
        <v>0</v>
      </c>
    </row>
    <row r="66" spans="1:22">
      <c r="A66" s="9"/>
      <c r="B66" t="s">
        <v>400</v>
      </c>
      <c r="C66" t="s">
        <v>269</v>
      </c>
      <c r="D66" s="10"/>
      <c r="E66" s="81" t="s">
        <v>200</v>
      </c>
      <c r="F66">
        <v>34.75</v>
      </c>
      <c r="N66" s="83">
        <f t="shared" si="0"/>
        <v>34.75</v>
      </c>
      <c r="O66" s="83">
        <f>IF(D66="X",0,IF(E66="X",0,VLOOKUP(E66,'14'!$K$3:$L$16,2,FALSE)))</f>
        <v>12</v>
      </c>
      <c r="P66" s="83">
        <f t="shared" si="1"/>
        <v>417</v>
      </c>
    </row>
    <row r="67" spans="1:22">
      <c r="A67" s="9"/>
      <c r="D67" s="10"/>
      <c r="E67" s="81"/>
      <c r="N67" s="83"/>
      <c r="O67" s="83"/>
      <c r="P67" s="83"/>
    </row>
    <row r="68" spans="1:22">
      <c r="A68" s="9"/>
      <c r="C68" s="27" t="s">
        <v>401</v>
      </c>
      <c r="D68" s="10"/>
      <c r="E68" s="81"/>
      <c r="N68" s="83"/>
      <c r="O68" s="83"/>
      <c r="P68" s="83"/>
    </row>
    <row r="69" spans="1:22">
      <c r="A69" s="9"/>
      <c r="C69" s="27" t="s">
        <v>344</v>
      </c>
      <c r="D69" s="10"/>
      <c r="E69" s="81"/>
      <c r="N69" s="83"/>
      <c r="O69" s="83"/>
      <c r="P69" s="83"/>
    </row>
    <row r="70" spans="1:22">
      <c r="A70" s="9"/>
      <c r="B70">
        <v>1</v>
      </c>
      <c r="C70" t="s">
        <v>295</v>
      </c>
      <c r="D70" s="10"/>
      <c r="E70" s="81" t="s">
        <v>198</v>
      </c>
      <c r="G70">
        <v>6</v>
      </c>
      <c r="N70" s="83">
        <f t="shared" ref="N70:N79" si="2">SUM(F70:M70)</f>
        <v>6</v>
      </c>
      <c r="O70" s="83">
        <f>IF(D70="X",0,IF(E70="X",0,VLOOKUP(E70,'14'!$K$3:$L$16,2,FALSE)))</f>
        <v>210</v>
      </c>
      <c r="P70" s="83">
        <f t="shared" ref="P70:P79" si="3">N70*O70</f>
        <v>1260</v>
      </c>
    </row>
    <row r="71" spans="1:22">
      <c r="A71" s="9"/>
      <c r="B71">
        <v>2</v>
      </c>
      <c r="C71" t="s">
        <v>266</v>
      </c>
      <c r="D71" s="10"/>
      <c r="E71" s="81" t="s">
        <v>189</v>
      </c>
      <c r="G71">
        <v>47.5</v>
      </c>
      <c r="N71" s="83">
        <f t="shared" si="2"/>
        <v>47.5</v>
      </c>
      <c r="O71" s="83">
        <f>IF(D71="X",0,IF(E71="X",0,VLOOKUP(E71,'14'!$K$3:$L$16,2,FALSE)))</f>
        <v>210</v>
      </c>
      <c r="P71" s="83">
        <f t="shared" si="3"/>
        <v>9975</v>
      </c>
      <c r="U71">
        <v>4.5</v>
      </c>
      <c r="V71">
        <v>1.5</v>
      </c>
    </row>
    <row r="72" spans="1:22">
      <c r="A72" s="9"/>
      <c r="B72">
        <v>3</v>
      </c>
      <c r="C72" t="s">
        <v>297</v>
      </c>
      <c r="D72" s="10"/>
      <c r="E72" s="81" t="s">
        <v>201</v>
      </c>
      <c r="G72">
        <v>3.1</v>
      </c>
      <c r="N72" s="83">
        <f t="shared" si="2"/>
        <v>3.1</v>
      </c>
      <c r="O72" s="83">
        <f>IF(D72="X",0,IF(E72="X",0,VLOOKUP(E72,'14'!$K$3:$L$16,2,FALSE)))</f>
        <v>210</v>
      </c>
      <c r="P72" s="83">
        <f t="shared" si="3"/>
        <v>651</v>
      </c>
      <c r="U72">
        <v>0</v>
      </c>
      <c r="V72">
        <v>0</v>
      </c>
    </row>
    <row r="73" spans="1:22">
      <c r="A73" s="9"/>
      <c r="B73">
        <v>4</v>
      </c>
      <c r="C73" t="s">
        <v>402</v>
      </c>
      <c r="D73" s="10"/>
      <c r="E73" s="81" t="s">
        <v>191</v>
      </c>
      <c r="G73">
        <v>6.85</v>
      </c>
      <c r="N73" s="83">
        <f t="shared" si="2"/>
        <v>6.85</v>
      </c>
      <c r="O73" s="83">
        <f>IF(D73="X",0,IF(E73="X",0,VLOOKUP(E73,'14'!$K$3:$L$16,2,FALSE)))</f>
        <v>210</v>
      </c>
      <c r="P73" s="83">
        <f t="shared" si="3"/>
        <v>1438.5</v>
      </c>
      <c r="U73">
        <v>1.5</v>
      </c>
      <c r="V73">
        <v>0</v>
      </c>
    </row>
    <row r="74" spans="1:22">
      <c r="A74" s="9"/>
      <c r="D74" s="91"/>
      <c r="E74" s="92"/>
      <c r="K74" s="93"/>
      <c r="M74" s="93"/>
      <c r="N74" s="83"/>
      <c r="O74" s="83"/>
      <c r="P74" s="83"/>
    </row>
    <row r="75" spans="1:22">
      <c r="A75" s="9"/>
      <c r="C75" s="27" t="s">
        <v>313</v>
      </c>
      <c r="D75" s="10"/>
      <c r="E75" s="81"/>
      <c r="N75" s="83"/>
      <c r="O75" s="83"/>
      <c r="P75" s="83"/>
    </row>
    <row r="76" spans="1:22">
      <c r="A76" s="9"/>
      <c r="B76" t="s">
        <v>372</v>
      </c>
      <c r="C76" t="s">
        <v>295</v>
      </c>
      <c r="D76" s="10"/>
      <c r="E76" s="81" t="s">
        <v>198</v>
      </c>
      <c r="G76">
        <v>6</v>
      </c>
      <c r="N76" s="83">
        <f t="shared" si="2"/>
        <v>6</v>
      </c>
      <c r="O76" s="83">
        <f>IF(D76="X",0,IF(E76="X",0,VLOOKUP(E76,'14'!$K$3:$L$16,2,FALSE)))</f>
        <v>210</v>
      </c>
      <c r="P76" s="83">
        <f t="shared" si="3"/>
        <v>1260</v>
      </c>
      <c r="U76">
        <v>4.5</v>
      </c>
      <c r="V76">
        <v>1.5</v>
      </c>
    </row>
    <row r="77" spans="1:22">
      <c r="A77" s="9"/>
      <c r="B77" t="s">
        <v>373</v>
      </c>
      <c r="C77" t="s">
        <v>288</v>
      </c>
      <c r="D77" s="10"/>
      <c r="E77" s="81" t="s">
        <v>189</v>
      </c>
      <c r="G77">
        <v>47.5</v>
      </c>
      <c r="N77" s="83">
        <f t="shared" si="2"/>
        <v>47.5</v>
      </c>
      <c r="O77" s="83">
        <f>IF(D77="X",0,IF(E77="X",0,VLOOKUP(E77,'14'!$K$3:$L$16,2,FALSE)))</f>
        <v>210</v>
      </c>
      <c r="P77" s="83">
        <f t="shared" si="3"/>
        <v>9975</v>
      </c>
      <c r="U77">
        <v>4.5</v>
      </c>
      <c r="V77">
        <v>1.5</v>
      </c>
    </row>
    <row r="78" spans="1:22">
      <c r="A78" s="9"/>
      <c r="B78" t="s">
        <v>374</v>
      </c>
      <c r="C78" t="s">
        <v>297</v>
      </c>
      <c r="D78" s="10"/>
      <c r="E78" s="81" t="s">
        <v>201</v>
      </c>
      <c r="G78">
        <v>3.1</v>
      </c>
      <c r="N78" s="83">
        <f t="shared" si="2"/>
        <v>3.1</v>
      </c>
      <c r="O78" s="83">
        <f>IF(D78="X",0,IF(E78="X",0,VLOOKUP(E78,'14'!$K$3:$L$16,2,FALSE)))</f>
        <v>210</v>
      </c>
      <c r="P78" s="83">
        <f t="shared" si="3"/>
        <v>651</v>
      </c>
      <c r="U78">
        <v>0</v>
      </c>
      <c r="V78">
        <v>0</v>
      </c>
    </row>
    <row r="79" spans="1:22">
      <c r="A79" s="9"/>
      <c r="B79" t="s">
        <v>376</v>
      </c>
      <c r="C79" t="s">
        <v>402</v>
      </c>
      <c r="D79" s="10"/>
      <c r="E79" s="81" t="s">
        <v>191</v>
      </c>
      <c r="G79">
        <v>6.85</v>
      </c>
      <c r="N79" s="83">
        <f t="shared" si="2"/>
        <v>6.85</v>
      </c>
      <c r="O79" s="83">
        <f>IF(D79="X",0,IF(E79="X",0,VLOOKUP(E79,'14'!$K$3:$L$16,2,FALSE)))</f>
        <v>210</v>
      </c>
      <c r="P79" s="83">
        <f t="shared" si="3"/>
        <v>1438.5</v>
      </c>
      <c r="U79">
        <v>1.5</v>
      </c>
      <c r="V79">
        <v>0</v>
      </c>
    </row>
    <row r="80" spans="1:22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4">SUM(F4:F494)</f>
        <v>238.20000000000002</v>
      </c>
      <c r="G495" s="68">
        <f t="shared" si="4"/>
        <v>1494.7999999999995</v>
      </c>
      <c r="H495" s="68">
        <f t="shared" si="4"/>
        <v>1.7</v>
      </c>
      <c r="I495" s="68">
        <f t="shared" si="4"/>
        <v>40</v>
      </c>
      <c r="J495" s="68">
        <f t="shared" si="4"/>
        <v>75.900000000000006</v>
      </c>
      <c r="K495" s="68">
        <f t="shared" si="4"/>
        <v>0</v>
      </c>
      <c r="L495" s="68">
        <f>SUM(L4:L494)</f>
        <v>130.89999999999998</v>
      </c>
      <c r="M495" s="68">
        <f t="shared" si="4"/>
        <v>0</v>
      </c>
      <c r="Q495" s="56" t="s">
        <v>278</v>
      </c>
      <c r="R495" s="68">
        <f t="shared" ref="R495:W495" si="5">SUM(R4:R494)</f>
        <v>210.49999999999997</v>
      </c>
      <c r="S495" s="68">
        <f t="shared" si="5"/>
        <v>0</v>
      </c>
      <c r="T495" s="68">
        <f t="shared" si="5"/>
        <v>173.7</v>
      </c>
      <c r="U495" s="68">
        <f t="shared" si="5"/>
        <v>188.10000000000002</v>
      </c>
      <c r="V495" s="68">
        <f t="shared" si="5"/>
        <v>207.79999999999998</v>
      </c>
      <c r="W495" s="68">
        <f t="shared" si="5"/>
        <v>2.8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IF('14'!K3="", "Vrije categorie",'14'!K3)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685.90000000000009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685.90000000000009</v>
      </c>
      <c r="O499" s="58"/>
      <c r="P499" s="69" cm="1">
        <f t="array" ref="P499">SUMPRODUCT(--($E$4:$E$494=C499),--($D$4:$D$494=""),$P$4:$P$494)</f>
        <v>144039</v>
      </c>
    </row>
    <row r="500" spans="3:26">
      <c r="C500" s="58" t="str">
        <f>IF('14'!K4="", "Vrije categorie",'14'!K4)</f>
        <v>B</v>
      </c>
      <c r="F500" s="69" cm="1">
        <f t="array" ref="F500">SUMPRODUCT(--($E$4:$E$494=C500),--($D$4:$D$494=""),$F$4:$F$494)</f>
        <v>70.099999999999994</v>
      </c>
      <c r="G500" s="69" cm="1">
        <f t="array" ref="G500">SUMPRODUCT(--($E$4:$E$494=C500),--($D$4:$D$494=""),$G$4:$G$494)</f>
        <v>25.200000000000003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6">SUM(F500:M500)</f>
        <v>95.3</v>
      </c>
      <c r="O500" s="58"/>
      <c r="P500" s="69" cm="1">
        <f t="array" ref="P500">SUMPRODUCT(--($E$4:$E$494=C500),--($D$4:$D$494=""),$P$4:$P$494)</f>
        <v>20013</v>
      </c>
    </row>
    <row r="501" spans="3:26">
      <c r="C501" s="58" t="str">
        <f>IF('14'!K5="", "Vrije categorie",'14'!K5)</f>
        <v>C</v>
      </c>
      <c r="F501" s="69" cm="1">
        <f t="array" ref="F501">SUMPRODUCT(--($E$4:$E$494=C501),--($D$4:$D$494=""),$F$4:$F$494)</f>
        <v>24.5</v>
      </c>
      <c r="G501" s="69" cm="1">
        <f t="array" ref="G501">SUMPRODUCT(--($E$4:$E$494=C501),--($D$4:$D$494=""),$G$4:$G$494)</f>
        <v>7.1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6"/>
        <v>31.6</v>
      </c>
      <c r="O501" s="58"/>
      <c r="P501" s="69" cm="1">
        <f t="array" ref="P501">SUMPRODUCT(--($E$4:$E$494=C501),--($D$4:$D$494=""),$P$4:$P$494)</f>
        <v>6636</v>
      </c>
    </row>
    <row r="502" spans="3:26">
      <c r="C502" s="58" t="str">
        <f>IF('14'!K6="", "Vrije categorie",'14'!K6)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6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IF('14'!K7="", "Vrije categorie",'14'!K7)</f>
        <v>E</v>
      </c>
      <c r="F503" s="69" cm="1">
        <f t="array" ref="F503">SUMPRODUCT(--($E$4:$E$494=C503),--($D$4:$D$494=""),$F$4:$F$494)</f>
        <v>64.8</v>
      </c>
      <c r="G503" s="69" cm="1">
        <f t="array" ref="G503">SUMPRODUCT(--($E$4:$E$494=C503),--($D$4:$D$494=""),$G$4:$G$494)</f>
        <v>516.20000000000005</v>
      </c>
      <c r="H503" s="69" cm="1">
        <f t="array" ref="H503">SUMPRODUCT(--($E$4:$E$494=C503),--($D$4:$D$494=""),$H$4:$H$494)</f>
        <v>1.7</v>
      </c>
      <c r="I503" s="69" cm="1">
        <f t="array" ref="I503">SUMPRODUCT(--($E$4:$E$494=C503),--($D$4:$D$494=""),$I$4:$I$494)</f>
        <v>40</v>
      </c>
      <c r="J503" s="69" cm="1">
        <f t="array" ref="J503">SUMPRODUCT(--($E$4:$E$494=C503),--($D$4:$D$494=""),$J$4:$J$494)</f>
        <v>75.900000000000006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72.599999999999994</v>
      </c>
      <c r="M503" s="69" cm="1">
        <f t="array" ref="M503">SUMPRODUCT(--($E$4:$E$494=C503),--($D$4:$D$494=""),$M$4:$M$494)</f>
        <v>0</v>
      </c>
      <c r="N503" s="69">
        <f t="shared" si="6"/>
        <v>771.2</v>
      </c>
      <c r="O503" s="58"/>
      <c r="P503" s="69" cm="1">
        <f t="array" ref="P503">SUMPRODUCT(--($E$4:$E$494=C503),--($D$4:$D$494=""),$P$4:$P$494)</f>
        <v>161952</v>
      </c>
    </row>
    <row r="504" spans="3:26">
      <c r="C504" s="58" t="str">
        <f>IF('14'!K8="", "Vrije categorie",'14'!K8)</f>
        <v>F</v>
      </c>
      <c r="F504" s="69" cm="1">
        <f t="array" ref="F504">SUMPRODUCT(--($E$4:$E$494=C504),--($D$4:$D$494=""),$F$4:$F$494)</f>
        <v>78.8</v>
      </c>
      <c r="G504" s="69" cm="1">
        <f t="array" ref="G504">SUMPRODUCT(--($E$4:$E$494=C504),--($D$4:$D$494=""),$G$4:$G$494)</f>
        <v>7.1499999999999995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6"/>
        <v>85.95</v>
      </c>
      <c r="O504" s="58"/>
      <c r="P504" s="69" cm="1">
        <f t="array" ref="P504">SUMPRODUCT(--($E$4:$E$494=C504),--($D$4:$D$494=""),$P$4:$P$494)</f>
        <v>1031.4000000000001</v>
      </c>
    </row>
    <row r="505" spans="3:26">
      <c r="C505" s="58" t="str">
        <f>IF('14'!K9="", "Vrije categorie",'14'!K9)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6.2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52.65</v>
      </c>
      <c r="M505" s="69" cm="1">
        <f t="array" ref="M505">SUMPRODUCT(--($E$4:$E$494=C505),--($D$4:$D$494=""),$M$4:$M$494)</f>
        <v>0</v>
      </c>
      <c r="N505" s="69">
        <f t="shared" si="6"/>
        <v>58.85</v>
      </c>
      <c r="O505" s="58"/>
      <c r="P505" s="69" cm="1">
        <f t="array" ref="P505">SUMPRODUCT(--($E$4:$E$494=C505),--($D$4:$D$494=""),$P$4:$P$494)</f>
        <v>12358.5</v>
      </c>
    </row>
    <row r="506" spans="3:26">
      <c r="C506" s="58" t="str">
        <f>IF('14'!K10="", "Vrije categorie",'14'!K10)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99.7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6"/>
        <v>99.7</v>
      </c>
      <c r="O506" s="58"/>
      <c r="P506" s="69" cm="1">
        <f t="array" ref="P506">SUMPRODUCT(--($E$4:$E$494=C506),--($D$4:$D$494=""),$P$4:$P$494)</f>
        <v>20937</v>
      </c>
    </row>
    <row r="507" spans="3:26">
      <c r="C507" s="58" t="str">
        <f>IF('14'!K11="", "Vrije categorie",'14'!K11)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6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IF('14'!K12="", "Vrije categorie",'14'!K12)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6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IF('14'!K13="", "Vrije categorie",'14'!K13)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6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IF('14'!K14="", "Vrije categorie",'14'!K14)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6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IF('14'!K15="", "Vrije categorie",'14'!K15)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6"/>
        <v>0</v>
      </c>
      <c r="O511" s="58"/>
      <c r="P511" s="69" cm="1">
        <f t="array" ref="P511">SUMPRODUCT(--($E$4:$E$494=C511),--($D$4:$D$494=""),$P$4:$P$494)</f>
        <v>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238.2</v>
      </c>
      <c r="G513" s="70">
        <f t="shared" ref="G513:M513" si="7">SUM(G499:G511)</f>
        <v>1347.4500000000003</v>
      </c>
      <c r="H513" s="70">
        <f t="shared" si="7"/>
        <v>1.7</v>
      </c>
      <c r="I513" s="70">
        <f t="shared" si="7"/>
        <v>40</v>
      </c>
      <c r="J513" s="70">
        <f t="shared" si="7"/>
        <v>75.900000000000006</v>
      </c>
      <c r="K513" s="70">
        <f t="shared" si="7"/>
        <v>0</v>
      </c>
      <c r="L513" s="70">
        <f t="shared" si="7"/>
        <v>125.25</v>
      </c>
      <c r="M513" s="70">
        <f t="shared" si="7"/>
        <v>0</v>
      </c>
      <c r="N513" s="70">
        <f t="shared" si="6"/>
        <v>1828.5000000000005</v>
      </c>
      <c r="O513" s="70"/>
      <c r="P513" s="70">
        <f>SUM(P499:P512)</f>
        <v>366966.9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147.35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5.65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8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8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9">SUM(F520:M520)</f>
        <v>0</v>
      </c>
    </row>
    <row r="521" spans="3:16">
      <c r="C521" s="72" t="str">
        <f t="shared" si="8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9"/>
        <v>0</v>
      </c>
    </row>
    <row r="522" spans="3:16">
      <c r="C522" s="72" t="str">
        <f t="shared" si="8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9"/>
        <v>0</v>
      </c>
    </row>
    <row r="523" spans="3:16">
      <c r="C523" s="72" t="str">
        <f t="shared" si="8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9"/>
        <v>0</v>
      </c>
    </row>
    <row r="524" spans="3:16">
      <c r="C524" s="72" t="str">
        <f t="shared" si="8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9"/>
        <v>0</v>
      </c>
    </row>
    <row r="525" spans="3:16">
      <c r="C525" s="72" t="str">
        <f t="shared" si="8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9"/>
        <v>0</v>
      </c>
    </row>
    <row r="526" spans="3:16">
      <c r="C526" s="72" t="str">
        <f t="shared" si="8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9"/>
        <v>0</v>
      </c>
    </row>
    <row r="527" spans="3:16">
      <c r="C527" s="72" t="str">
        <f t="shared" si="8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9"/>
        <v>0</v>
      </c>
    </row>
    <row r="528" spans="3:16">
      <c r="C528" s="72" t="str">
        <f t="shared" si="8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9"/>
        <v>0</v>
      </c>
    </row>
    <row r="529" spans="3:26">
      <c r="C529" s="72" t="str">
        <f t="shared" si="8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9"/>
        <v>0</v>
      </c>
    </row>
    <row r="530" spans="3:26">
      <c r="C530" s="72" t="str">
        <f t="shared" si="8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9"/>
        <v>0</v>
      </c>
    </row>
    <row r="531" spans="3:26">
      <c r="C531" s="72" t="str">
        <f t="shared" si="8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9"/>
        <v>0</v>
      </c>
    </row>
    <row r="532" spans="3:26">
      <c r="C532" s="72" t="str">
        <f t="shared" si="8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10">SUM(F519:F532)</f>
        <v>0</v>
      </c>
      <c r="G533" s="77">
        <f t="shared" si="10"/>
        <v>0</v>
      </c>
      <c r="H533" s="77">
        <f t="shared" si="10"/>
        <v>0</v>
      </c>
      <c r="I533" s="77">
        <f t="shared" si="10"/>
        <v>0</v>
      </c>
      <c r="J533" s="77">
        <f t="shared" si="10"/>
        <v>0</v>
      </c>
      <c r="K533" s="77">
        <f t="shared" si="10"/>
        <v>0</v>
      </c>
      <c r="L533" s="77">
        <f t="shared" si="10"/>
        <v>0</v>
      </c>
      <c r="M533" s="77">
        <f t="shared" si="10"/>
        <v>0</v>
      </c>
      <c r="N533" s="77">
        <f t="shared" si="10"/>
        <v>0</v>
      </c>
      <c r="X533"/>
      <c r="Y533"/>
      <c r="Z533"/>
    </row>
    <row r="534" spans="3:26" ht="15.75" thickTop="1"/>
  </sheetData>
  <sheetProtection algorithmName="SHA-512" hashValue="PNuaG9StWUswFwLJERoLPfQXmV0sq5Or9eEuF0fdAIdcPfkhng5mXcOdFnTQvJz2wQtvzq0ftZlBtTUGbJk7hw==" saltValue="4v7toNQgG+Cg3HvNsBh5z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topLeftCell="A2" workbookViewId="0">
      <selection activeCell="H15" sqref="H1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15,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61" t="s">
        <v>189</v>
      </c>
      <c r="L3" s="262">
        <v>210</v>
      </c>
      <c r="M3" s="263"/>
      <c r="N3" s="264" t="e">
        <f>'15a'!P499/M3</f>
        <v>#DIV/0!</v>
      </c>
    </row>
    <row r="4" spans="1:14">
      <c r="A4" s="265" t="s">
        <v>190</v>
      </c>
      <c r="B4" s="408" t="str">
        <f>VLOOKUP(H5,Kwaliteitsinspecties!A5:E54,3)</f>
        <v>CBS De Piramiden</v>
      </c>
      <c r="C4" s="408"/>
      <c r="D4" s="408"/>
      <c r="E4" s="408"/>
      <c r="F4" s="266"/>
      <c r="G4" s="266"/>
      <c r="H4" s="267"/>
      <c r="I4" s="257"/>
      <c r="J4" s="257"/>
      <c r="K4" s="268" t="s">
        <v>191</v>
      </c>
      <c r="L4" s="269">
        <v>210</v>
      </c>
      <c r="M4" s="270"/>
      <c r="N4" s="264" t="e">
        <f>'15a'!P500/M4</f>
        <v>#DIV/0!</v>
      </c>
    </row>
    <row r="5" spans="1:14">
      <c r="A5" s="271" t="s">
        <v>192</v>
      </c>
      <c r="B5" s="409" t="str">
        <f>VLOOKUP(H5,Kwaliteitsinspecties!A5:E54,4)</f>
        <v xml:space="preserve"> De Meeden 1G</v>
      </c>
      <c r="C5" s="409"/>
      <c r="D5" s="409"/>
      <c r="E5" s="409"/>
      <c r="F5" s="410" t="s">
        <v>193</v>
      </c>
      <c r="G5" s="410"/>
      <c r="H5" s="272">
        <f>Kwaliteitsinspecties!A19</f>
        <v>15</v>
      </c>
      <c r="I5" s="257"/>
      <c r="J5" s="257"/>
      <c r="K5" s="268" t="s">
        <v>194</v>
      </c>
      <c r="L5" s="269">
        <v>210</v>
      </c>
      <c r="M5" s="270"/>
      <c r="N5" s="264" t="e">
        <f>'15a'!P501/M5</f>
        <v>#DIV/0!</v>
      </c>
    </row>
    <row r="6" spans="1:14">
      <c r="A6" s="273" t="s">
        <v>195</v>
      </c>
      <c r="B6" s="411" t="str">
        <f>VLOOKUP(H5,Kwaliteitsinspecties!A5:E54,5)</f>
        <v>Winsum</v>
      </c>
      <c r="C6" s="411"/>
      <c r="D6" s="411"/>
      <c r="E6" s="411"/>
      <c r="F6" s="412" t="s">
        <v>196</v>
      </c>
      <c r="G6" s="412"/>
      <c r="H6" s="274" t="str">
        <f>CONCATENATE(H5,"a")</f>
        <v>15a</v>
      </c>
      <c r="I6" s="257"/>
      <c r="J6" s="257"/>
      <c r="K6" s="268" t="s">
        <v>197</v>
      </c>
      <c r="L6" s="269">
        <v>210</v>
      </c>
      <c r="M6" s="270"/>
      <c r="N6" s="264" t="e">
        <f>'15a'!P502/M6</f>
        <v>#DIV/0!</v>
      </c>
    </row>
    <row r="7" spans="1:14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68" t="s">
        <v>198</v>
      </c>
      <c r="L7" s="269">
        <v>210</v>
      </c>
      <c r="M7" s="270"/>
      <c r="N7" s="264" t="e">
        <f>'15a'!P503/M7</f>
        <v>#DIV/0!</v>
      </c>
    </row>
    <row r="8" spans="1:14">
      <c r="A8" s="275" t="s">
        <v>199</v>
      </c>
      <c r="B8" s="276"/>
      <c r="C8" s="276"/>
      <c r="D8" s="276"/>
      <c r="E8" s="277">
        <f>MAX(L3:L16)</f>
        <v>260</v>
      </c>
      <c r="F8" s="257"/>
      <c r="G8" s="257"/>
      <c r="H8" s="257"/>
      <c r="I8" s="257"/>
      <c r="J8" s="257"/>
      <c r="K8" s="268" t="s">
        <v>200</v>
      </c>
      <c r="L8" s="269">
        <v>12</v>
      </c>
      <c r="M8" s="270"/>
      <c r="N8" s="264" t="e">
        <f>'15a'!P504/M8</f>
        <v>#DIV/0!</v>
      </c>
    </row>
    <row r="9" spans="1:14">
      <c r="A9" s="275" t="s">
        <v>39</v>
      </c>
      <c r="B9" s="276"/>
      <c r="C9" s="276"/>
      <c r="D9" s="276"/>
      <c r="E9" s="278">
        <v>0.08</v>
      </c>
      <c r="F9" s="257"/>
      <c r="G9" s="257"/>
      <c r="H9" s="257"/>
      <c r="I9" s="257"/>
      <c r="J9" s="257"/>
      <c r="K9" s="268" t="s">
        <v>201</v>
      </c>
      <c r="L9" s="269">
        <v>210</v>
      </c>
      <c r="M9" s="270"/>
      <c r="N9" s="264" t="e">
        <f>'15a'!P505/M9</f>
        <v>#DIV/0!</v>
      </c>
    </row>
    <row r="10" spans="1:14">
      <c r="A10" s="257"/>
      <c r="B10" s="257"/>
      <c r="C10" s="257"/>
      <c r="D10" s="257"/>
      <c r="E10" s="257"/>
      <c r="F10" s="257"/>
      <c r="G10" s="257"/>
      <c r="H10" s="279" t="s">
        <v>202</v>
      </c>
      <c r="I10" s="257"/>
      <c r="J10" s="257"/>
      <c r="K10" s="268" t="s">
        <v>203</v>
      </c>
      <c r="L10" s="269">
        <v>210</v>
      </c>
      <c r="M10" s="270"/>
      <c r="N10" s="264" t="e">
        <f>'15a'!P506/M10</f>
        <v>#DIV/0!</v>
      </c>
    </row>
    <row r="11" spans="1:14">
      <c r="A11" s="275" t="s">
        <v>204</v>
      </c>
      <c r="B11" s="276"/>
      <c r="C11" s="276"/>
      <c r="D11" s="276"/>
      <c r="E11" s="276"/>
      <c r="F11" s="280"/>
      <c r="G11" s="280"/>
      <c r="H11" s="281">
        <v>0</v>
      </c>
      <c r="I11" s="257"/>
      <c r="J11" s="257"/>
      <c r="K11" s="268" t="s">
        <v>205</v>
      </c>
      <c r="L11" s="269">
        <v>210</v>
      </c>
      <c r="M11" s="270"/>
      <c r="N11" s="264" t="e">
        <f>'15a'!P507/M11</f>
        <v>#DIV/0!</v>
      </c>
    </row>
    <row r="12" spans="1:14">
      <c r="A12" s="257"/>
      <c r="B12" s="257"/>
      <c r="C12" s="257"/>
      <c r="D12" s="257"/>
      <c r="E12" s="257"/>
      <c r="F12" s="279" t="s">
        <v>65</v>
      </c>
      <c r="G12" s="279" t="s">
        <v>206</v>
      </c>
      <c r="H12" s="257"/>
      <c r="I12" s="257"/>
      <c r="J12" s="257"/>
      <c r="K12" s="268" t="s">
        <v>207</v>
      </c>
      <c r="L12" s="269">
        <v>12</v>
      </c>
      <c r="M12" s="270"/>
      <c r="N12" s="264" t="e">
        <f>'15a'!P508/M12</f>
        <v>#DIV/0!</v>
      </c>
    </row>
    <row r="13" spans="1:14">
      <c r="A13" s="276" t="s">
        <v>208</v>
      </c>
      <c r="B13" s="276"/>
      <c r="C13" s="276"/>
      <c r="D13" s="276"/>
      <c r="E13" s="282"/>
      <c r="F13" s="283">
        <f>'15a'!N513</f>
        <v>788.00000000000011</v>
      </c>
      <c r="G13" s="284"/>
      <c r="H13" s="285">
        <v>0</v>
      </c>
      <c r="I13" s="257"/>
      <c r="J13" s="257"/>
      <c r="K13" s="268" t="s">
        <v>209</v>
      </c>
      <c r="L13" s="269">
        <v>12</v>
      </c>
      <c r="M13" s="270"/>
      <c r="N13" s="264" t="e">
        <f>'15a'!P509/M13</f>
        <v>#DIV/0!</v>
      </c>
    </row>
    <row r="14" spans="1:14" ht="15.75">
      <c r="A14" s="257"/>
      <c r="B14" s="257"/>
      <c r="C14" s="257"/>
      <c r="D14" s="257"/>
      <c r="E14" s="257"/>
      <c r="F14" s="286" t="s">
        <v>210</v>
      </c>
      <c r="G14" s="287"/>
      <c r="H14" s="285">
        <v>0</v>
      </c>
      <c r="I14" s="257"/>
      <c r="J14" s="257"/>
      <c r="K14" s="268" t="s">
        <v>211</v>
      </c>
      <c r="L14" s="269">
        <v>260</v>
      </c>
      <c r="M14" s="288"/>
      <c r="N14" s="264" t="e">
        <f>'15a'!P510/M14</f>
        <v>#DIV/0!</v>
      </c>
    </row>
    <row r="15" spans="1:14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68" t="s">
        <v>212</v>
      </c>
      <c r="L15" s="269">
        <v>260</v>
      </c>
      <c r="M15" s="288"/>
      <c r="N15" s="264" t="e">
        <f>'15a'!P511/M15</f>
        <v>#DIV/0!</v>
      </c>
    </row>
    <row r="16" spans="1:14">
      <c r="A16" s="257" t="s">
        <v>213</v>
      </c>
      <c r="B16" s="257"/>
      <c r="C16" s="257"/>
      <c r="D16" s="257"/>
      <c r="E16" s="257"/>
      <c r="F16" s="257"/>
      <c r="G16" s="257"/>
      <c r="H16" s="257"/>
      <c r="I16" s="257"/>
      <c r="J16" s="257"/>
      <c r="K16" s="289" t="s">
        <v>214</v>
      </c>
      <c r="L16" s="290">
        <v>260</v>
      </c>
      <c r="M16" s="291"/>
      <c r="N16" s="264" t="e">
        <f>'15a'!P512/M16</f>
        <v>#DIV/0!</v>
      </c>
    </row>
    <row r="17" spans="1:14">
      <c r="A17" s="407" t="s">
        <v>215</v>
      </c>
      <c r="B17" s="407"/>
      <c r="C17" s="407"/>
      <c r="D17" s="293">
        <f>'15a'!P513</f>
        <v>165480</v>
      </c>
      <c r="E17" s="407" t="s">
        <v>216</v>
      </c>
      <c r="F17" s="407"/>
      <c r="G17" s="293">
        <f>D17/E8</f>
        <v>636.46153846153845</v>
      </c>
      <c r="H17" s="292" t="s">
        <v>217</v>
      </c>
      <c r="I17" s="283" t="e">
        <f>D17/SUM(N3:N16)</f>
        <v>#DIV/0!</v>
      </c>
      <c r="J17" s="257"/>
      <c r="K17" s="257"/>
      <c r="L17" s="257"/>
      <c r="M17" s="257"/>
      <c r="N17" s="257"/>
    </row>
    <row r="18" spans="1:14">
      <c r="A18" s="257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</row>
    <row r="19" spans="1:14">
      <c r="A19" s="257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</row>
    <row r="20" spans="1:14">
      <c r="A20" s="294"/>
      <c r="B20" s="257"/>
      <c r="C20" s="257"/>
      <c r="D20" s="257"/>
      <c r="E20" s="279" t="s">
        <v>65</v>
      </c>
      <c r="F20" s="279" t="s">
        <v>206</v>
      </c>
      <c r="G20" s="279" t="s">
        <v>218</v>
      </c>
      <c r="H20" s="279" t="s">
        <v>219</v>
      </c>
      <c r="I20" s="279" t="s">
        <v>202</v>
      </c>
      <c r="J20" s="257"/>
      <c r="K20" s="257"/>
      <c r="L20" s="257"/>
      <c r="M20" s="257"/>
      <c r="N20" s="257"/>
    </row>
    <row r="21" spans="1:14">
      <c r="A21" s="295" t="s">
        <v>286</v>
      </c>
      <c r="B21" s="296"/>
      <c r="C21" s="296"/>
      <c r="D21" s="296"/>
      <c r="E21" s="414"/>
      <c r="F21" s="414"/>
      <c r="G21" s="414"/>
      <c r="H21" s="414"/>
      <c r="I21" s="297"/>
      <c r="J21" s="257"/>
      <c r="K21" s="257"/>
      <c r="L21" s="257"/>
      <c r="M21" s="257"/>
      <c r="N21" s="257"/>
    </row>
    <row r="22" spans="1:14">
      <c r="A22" s="416" t="s">
        <v>221</v>
      </c>
      <c r="B22" s="417"/>
      <c r="C22" s="417"/>
      <c r="D22" s="418"/>
      <c r="E22" s="298">
        <f>'15a'!G513</f>
        <v>695.6</v>
      </c>
      <c r="F22" s="299"/>
      <c r="G22" s="300">
        <f t="shared" ref="G22:G34" si="0">E22*F22</f>
        <v>0</v>
      </c>
      <c r="H22" s="301">
        <v>0.16</v>
      </c>
      <c r="I22" s="300">
        <f t="shared" ref="I22:I34" si="1">G22*H22</f>
        <v>0</v>
      </c>
      <c r="J22" s="257"/>
      <c r="K22" s="257"/>
      <c r="L22" s="257"/>
      <c r="M22" s="257"/>
      <c r="N22" s="257"/>
    </row>
    <row r="23" spans="1:14">
      <c r="A23" s="413" t="s">
        <v>222</v>
      </c>
      <c r="B23" s="414"/>
      <c r="C23" s="414"/>
      <c r="D23" s="415"/>
      <c r="E23" s="302">
        <f>E22</f>
        <v>695.6</v>
      </c>
      <c r="F23" s="303"/>
      <c r="G23" s="304">
        <f t="shared" si="0"/>
        <v>0</v>
      </c>
      <c r="H23" s="305">
        <v>0.32</v>
      </c>
      <c r="I23" s="304">
        <f t="shared" si="1"/>
        <v>0</v>
      </c>
      <c r="J23" s="257"/>
      <c r="K23" s="257"/>
      <c r="L23" s="257"/>
      <c r="M23" s="257"/>
      <c r="N23" s="257"/>
    </row>
    <row r="24" spans="1:14">
      <c r="A24" s="413" t="s">
        <v>223</v>
      </c>
      <c r="B24" s="414"/>
      <c r="C24" s="414"/>
      <c r="D24" s="415"/>
      <c r="E24" s="302">
        <f>E22</f>
        <v>695.6</v>
      </c>
      <c r="F24" s="303"/>
      <c r="G24" s="304">
        <f t="shared" si="0"/>
        <v>0</v>
      </c>
      <c r="H24" s="305">
        <v>0.32</v>
      </c>
      <c r="I24" s="304">
        <f t="shared" si="1"/>
        <v>0</v>
      </c>
      <c r="J24" s="257"/>
      <c r="K24" s="257"/>
      <c r="L24" s="257"/>
      <c r="M24" s="257"/>
      <c r="N24" s="257"/>
    </row>
    <row r="25" spans="1:14">
      <c r="A25" s="413" t="s">
        <v>224</v>
      </c>
      <c r="B25" s="414"/>
      <c r="C25" s="414"/>
      <c r="D25" s="415"/>
      <c r="E25" s="302">
        <f>E22</f>
        <v>695.6</v>
      </c>
      <c r="F25" s="303"/>
      <c r="G25" s="304">
        <f t="shared" si="0"/>
        <v>0</v>
      </c>
      <c r="H25" s="305">
        <v>0.2</v>
      </c>
      <c r="I25" s="304">
        <f t="shared" si="1"/>
        <v>0</v>
      </c>
      <c r="J25" s="257"/>
      <c r="K25" s="257"/>
      <c r="L25" s="257"/>
      <c r="M25" s="257"/>
      <c r="N25" s="257"/>
    </row>
    <row r="26" spans="1:14">
      <c r="A26" s="413" t="s">
        <v>225</v>
      </c>
      <c r="B26" s="414"/>
      <c r="C26" s="414"/>
      <c r="D26" s="415"/>
      <c r="E26" s="302">
        <f>'15a'!F513-E27</f>
        <v>59.2</v>
      </c>
      <c r="F26" s="303"/>
      <c r="G26" s="304">
        <f t="shared" si="0"/>
        <v>0</v>
      </c>
      <c r="H26" s="305">
        <v>1</v>
      </c>
      <c r="I26" s="304">
        <f t="shared" si="1"/>
        <v>0</v>
      </c>
      <c r="J26" s="257"/>
      <c r="K26" s="257"/>
      <c r="L26" s="257"/>
      <c r="M26" s="257"/>
      <c r="N26" s="257"/>
    </row>
    <row r="27" spans="1:14">
      <c r="A27" s="413" t="s">
        <v>226</v>
      </c>
      <c r="B27" s="414"/>
      <c r="C27" s="414"/>
      <c r="D27" s="419"/>
      <c r="E27" s="306"/>
      <c r="F27" s="307"/>
      <c r="G27" s="308">
        <f t="shared" si="0"/>
        <v>0</v>
      </c>
      <c r="H27" s="309"/>
      <c r="I27" s="308">
        <f t="shared" si="1"/>
        <v>0</v>
      </c>
      <c r="J27" s="257"/>
      <c r="K27" s="257"/>
      <c r="L27" s="257"/>
      <c r="M27" s="257"/>
      <c r="N27" s="257"/>
    </row>
    <row r="28" spans="1:14" hidden="1">
      <c r="A28" s="295" t="s">
        <v>227</v>
      </c>
      <c r="B28" s="296"/>
      <c r="C28" s="296"/>
      <c r="D28" s="296"/>
      <c r="E28" s="414"/>
      <c r="F28" s="414"/>
      <c r="G28" s="414"/>
      <c r="H28" s="414"/>
      <c r="I28" s="297"/>
      <c r="J28" s="257"/>
      <c r="K28" s="257"/>
      <c r="L28" s="257"/>
      <c r="M28" s="257"/>
      <c r="N28" s="257"/>
    </row>
    <row r="29" spans="1:14" hidden="1">
      <c r="A29" s="413" t="s">
        <v>228</v>
      </c>
      <c r="B29" s="414"/>
      <c r="C29" s="414"/>
      <c r="D29" s="418"/>
      <c r="E29" s="298">
        <f>'15a'!S495</f>
        <v>0</v>
      </c>
      <c r="F29" s="299"/>
      <c r="G29" s="300">
        <f t="shared" si="0"/>
        <v>0</v>
      </c>
      <c r="H29" s="301"/>
      <c r="I29" s="300">
        <f t="shared" si="1"/>
        <v>0</v>
      </c>
      <c r="J29" s="257"/>
      <c r="K29" s="257"/>
      <c r="L29" s="257"/>
      <c r="M29" s="257"/>
      <c r="N29" s="257"/>
    </row>
    <row r="30" spans="1:14" hidden="1">
      <c r="A30" s="413" t="s">
        <v>229</v>
      </c>
      <c r="B30" s="414"/>
      <c r="C30" s="414"/>
      <c r="D30" s="415"/>
      <c r="E30" s="302">
        <f>'15a'!R495</f>
        <v>174.99999999999997</v>
      </c>
      <c r="F30" s="303"/>
      <c r="G30" s="304">
        <f t="shared" si="0"/>
        <v>0</v>
      </c>
      <c r="H30" s="305"/>
      <c r="I30" s="304">
        <f t="shared" si="1"/>
        <v>0</v>
      </c>
      <c r="J30" s="257"/>
      <c r="K30" s="257"/>
      <c r="L30" s="257"/>
      <c r="M30" s="257"/>
      <c r="N30" s="257"/>
    </row>
    <row r="31" spans="1:14" hidden="1">
      <c r="A31" s="413" t="s">
        <v>230</v>
      </c>
      <c r="B31" s="414"/>
      <c r="C31" s="414"/>
      <c r="D31" s="415"/>
      <c r="E31" s="302">
        <f>'15a'!T495</f>
        <v>119.65000000000002</v>
      </c>
      <c r="F31" s="303"/>
      <c r="G31" s="304">
        <f t="shared" si="0"/>
        <v>0</v>
      </c>
      <c r="H31" s="305"/>
      <c r="I31" s="304">
        <f t="shared" si="1"/>
        <v>0</v>
      </c>
      <c r="J31" s="257"/>
      <c r="K31" s="257"/>
      <c r="L31" s="257"/>
      <c r="M31" s="257"/>
      <c r="N31" s="257"/>
    </row>
    <row r="32" spans="1:14" hidden="1">
      <c r="A32" s="413" t="s">
        <v>231</v>
      </c>
      <c r="B32" s="414"/>
      <c r="C32" s="414"/>
      <c r="D32" s="415"/>
      <c r="E32" s="302">
        <f>'15a'!U495</f>
        <v>0</v>
      </c>
      <c r="F32" s="303"/>
      <c r="G32" s="304">
        <f t="shared" si="0"/>
        <v>0</v>
      </c>
      <c r="H32" s="305"/>
      <c r="I32" s="304">
        <f t="shared" si="1"/>
        <v>0</v>
      </c>
      <c r="J32" s="257"/>
      <c r="K32" s="257"/>
      <c r="L32" s="257"/>
      <c r="M32" s="257"/>
      <c r="N32" s="257"/>
    </row>
    <row r="33" spans="1:14" hidden="1">
      <c r="A33" s="413" t="s">
        <v>232</v>
      </c>
      <c r="B33" s="414"/>
      <c r="C33" s="414"/>
      <c r="D33" s="415"/>
      <c r="E33" s="302">
        <f>'15a'!V495</f>
        <v>0</v>
      </c>
      <c r="F33" s="303"/>
      <c r="G33" s="304">
        <f t="shared" si="0"/>
        <v>0</v>
      </c>
      <c r="H33" s="305"/>
      <c r="I33" s="304">
        <f t="shared" si="1"/>
        <v>0</v>
      </c>
      <c r="J33" s="257"/>
      <c r="K33" s="257"/>
      <c r="L33" s="257"/>
      <c r="M33" s="257"/>
      <c r="N33" s="257"/>
    </row>
    <row r="34" spans="1:14" hidden="1">
      <c r="A34" s="413" t="s">
        <v>233</v>
      </c>
      <c r="B34" s="414"/>
      <c r="C34" s="414"/>
      <c r="D34" s="415"/>
      <c r="E34" s="302">
        <f>'15a'!W495</f>
        <v>0</v>
      </c>
      <c r="F34" s="303"/>
      <c r="G34" s="304">
        <f t="shared" si="0"/>
        <v>0</v>
      </c>
      <c r="H34" s="305"/>
      <c r="I34" s="304">
        <f t="shared" si="1"/>
        <v>0</v>
      </c>
      <c r="J34" s="257"/>
      <c r="K34" s="257"/>
      <c r="L34" s="257"/>
      <c r="M34" s="257"/>
      <c r="N34" s="257"/>
    </row>
    <row r="35" spans="1:14" hidden="1">
      <c r="A35" s="413"/>
      <c r="B35" s="414"/>
      <c r="C35" s="414"/>
      <c r="D35" s="415"/>
      <c r="E35" s="302"/>
      <c r="F35" s="303"/>
      <c r="G35" s="304"/>
      <c r="H35" s="305"/>
      <c r="I35" s="304"/>
      <c r="J35" s="257"/>
      <c r="K35" s="257"/>
      <c r="L35" s="257"/>
      <c r="M35" s="257"/>
      <c r="N35" s="257"/>
    </row>
    <row r="36" spans="1:14" hidden="1">
      <c r="A36" s="413"/>
      <c r="B36" s="414"/>
      <c r="C36" s="414"/>
      <c r="D36" s="415"/>
      <c r="E36" s="302"/>
      <c r="F36" s="303"/>
      <c r="G36" s="304"/>
      <c r="H36" s="305"/>
      <c r="I36" s="304"/>
      <c r="J36" s="257"/>
      <c r="K36" s="257"/>
      <c r="L36" s="257"/>
      <c r="M36" s="257"/>
      <c r="N36" s="257"/>
    </row>
    <row r="37" spans="1:14" hidden="1">
      <c r="A37" s="422"/>
      <c r="B37" s="423"/>
      <c r="C37" s="423"/>
      <c r="D37" s="424"/>
      <c r="E37" s="310"/>
      <c r="F37" s="311"/>
      <c r="G37" s="312"/>
      <c r="H37" s="313"/>
      <c r="I37" s="312"/>
      <c r="J37" s="257"/>
      <c r="K37" s="257"/>
      <c r="L37" s="257"/>
      <c r="M37" s="257"/>
      <c r="N37" s="257"/>
    </row>
    <row r="38" spans="1:14" ht="15.75">
      <c r="A38" s="257"/>
      <c r="B38" s="257"/>
      <c r="C38" s="257"/>
      <c r="D38" s="257"/>
      <c r="E38" s="257"/>
      <c r="F38" s="257"/>
      <c r="G38" s="257"/>
      <c r="H38" s="314" t="s">
        <v>210</v>
      </c>
      <c r="I38" s="315">
        <v>0</v>
      </c>
      <c r="J38" s="257"/>
      <c r="K38" s="257"/>
      <c r="L38" s="257"/>
      <c r="M38" s="257"/>
      <c r="N38" s="257"/>
    </row>
    <row r="39" spans="1:14">
      <c r="A39" s="257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</row>
    <row r="40" spans="1:14">
      <c r="A40" s="294" t="s">
        <v>182</v>
      </c>
      <c r="B40" s="257"/>
      <c r="C40" s="257"/>
      <c r="D40" s="257" t="s">
        <v>234</v>
      </c>
      <c r="E40" s="257" t="s">
        <v>235</v>
      </c>
      <c r="F40" s="257" t="s">
        <v>236</v>
      </c>
      <c r="G40" s="257" t="s">
        <v>218</v>
      </c>
      <c r="H40" s="257" t="s">
        <v>219</v>
      </c>
      <c r="I40" s="257" t="s">
        <v>202</v>
      </c>
      <c r="J40" s="257"/>
      <c r="K40" s="257"/>
      <c r="L40" s="257"/>
      <c r="M40" s="257"/>
      <c r="N40" s="257"/>
    </row>
    <row r="41" spans="1:14">
      <c r="A41" s="425" t="s">
        <v>237</v>
      </c>
      <c r="B41" s="426"/>
      <c r="C41" s="426"/>
      <c r="D41" s="316" t="s">
        <v>65</v>
      </c>
      <c r="E41" s="317">
        <f>'15a'!N505</f>
        <v>33.200000000000003</v>
      </c>
      <c r="F41" s="318"/>
      <c r="G41" s="319">
        <f>E41*F41</f>
        <v>0</v>
      </c>
      <c r="H41" s="320">
        <v>1</v>
      </c>
      <c r="I41" s="319"/>
      <c r="J41" s="257"/>
      <c r="K41" s="257"/>
      <c r="L41" s="257"/>
      <c r="M41" s="257"/>
      <c r="N41" s="257"/>
    </row>
    <row r="42" spans="1:14">
      <c r="A42" s="420"/>
      <c r="B42" s="421"/>
      <c r="C42" s="421"/>
      <c r="D42" s="321"/>
      <c r="E42" s="321"/>
      <c r="F42" s="322"/>
      <c r="G42" s="304"/>
      <c r="H42" s="305"/>
      <c r="I42" s="304"/>
      <c r="J42" s="257"/>
      <c r="K42" s="257"/>
      <c r="L42" s="257"/>
      <c r="M42" s="257"/>
      <c r="N42" s="257"/>
    </row>
    <row r="43" spans="1:14">
      <c r="A43" s="420"/>
      <c r="B43" s="421"/>
      <c r="C43" s="421"/>
      <c r="D43" s="321"/>
      <c r="E43" s="321"/>
      <c r="F43" s="322"/>
      <c r="G43" s="304"/>
      <c r="H43" s="305"/>
      <c r="I43" s="304"/>
      <c r="J43" s="257"/>
      <c r="K43" s="257"/>
      <c r="L43" s="257"/>
      <c r="M43" s="257"/>
      <c r="N43" s="257"/>
    </row>
    <row r="44" spans="1:14">
      <c r="A44" s="420"/>
      <c r="B44" s="421"/>
      <c r="C44" s="421"/>
      <c r="D44" s="321"/>
      <c r="E44" s="321"/>
      <c r="F44" s="322"/>
      <c r="G44" s="304"/>
      <c r="H44" s="305"/>
      <c r="I44" s="304"/>
      <c r="J44" s="257"/>
      <c r="K44" s="257"/>
      <c r="L44" s="257"/>
      <c r="M44" s="257"/>
      <c r="N44" s="257"/>
    </row>
    <row r="45" spans="1:14">
      <c r="A45" s="420"/>
      <c r="B45" s="421"/>
      <c r="C45" s="421"/>
      <c r="D45" s="321"/>
      <c r="E45" s="321"/>
      <c r="F45" s="322"/>
      <c r="G45" s="304"/>
      <c r="H45" s="305"/>
      <c r="I45" s="304"/>
      <c r="J45" s="257"/>
      <c r="K45" s="257"/>
      <c r="L45" s="257"/>
      <c r="M45" s="257"/>
      <c r="N45" s="257"/>
    </row>
    <row r="46" spans="1:14">
      <c r="A46" s="420"/>
      <c r="B46" s="421"/>
      <c r="C46" s="421"/>
      <c r="D46" s="321"/>
      <c r="E46" s="321"/>
      <c r="F46" s="322"/>
      <c r="G46" s="304"/>
      <c r="H46" s="305"/>
      <c r="I46" s="304"/>
      <c r="J46" s="257"/>
      <c r="K46" s="257"/>
      <c r="L46" s="257"/>
      <c r="M46" s="257"/>
      <c r="N46" s="257"/>
    </row>
    <row r="47" spans="1:14">
      <c r="A47" s="420"/>
      <c r="B47" s="421"/>
      <c r="C47" s="421"/>
      <c r="D47" s="321"/>
      <c r="E47" s="321"/>
      <c r="F47" s="322"/>
      <c r="G47" s="304"/>
      <c r="H47" s="305"/>
      <c r="I47" s="304"/>
      <c r="J47" s="257"/>
      <c r="K47" s="257"/>
      <c r="L47" s="257"/>
      <c r="M47" s="257"/>
      <c r="N47" s="257"/>
    </row>
    <row r="48" spans="1:14">
      <c r="A48" s="420"/>
      <c r="B48" s="421"/>
      <c r="C48" s="421"/>
      <c r="D48" s="321"/>
      <c r="E48" s="321"/>
      <c r="F48" s="322"/>
      <c r="G48" s="304"/>
      <c r="H48" s="305"/>
      <c r="I48" s="304"/>
      <c r="J48" s="257"/>
      <c r="K48" s="257"/>
      <c r="L48" s="257"/>
      <c r="M48" s="257"/>
      <c r="N48" s="257"/>
    </row>
    <row r="49" spans="1:14">
      <c r="A49" s="420"/>
      <c r="B49" s="421"/>
      <c r="C49" s="421"/>
      <c r="D49" s="321"/>
      <c r="E49" s="321"/>
      <c r="F49" s="322"/>
      <c r="G49" s="304"/>
      <c r="H49" s="305"/>
      <c r="I49" s="304"/>
      <c r="J49" s="257"/>
      <c r="K49" s="257"/>
      <c r="L49" s="257"/>
      <c r="M49" s="257"/>
      <c r="N49" s="257"/>
    </row>
    <row r="50" spans="1:14">
      <c r="A50" s="420"/>
      <c r="B50" s="421"/>
      <c r="C50" s="421"/>
      <c r="D50" s="321"/>
      <c r="E50" s="321"/>
      <c r="F50" s="322"/>
      <c r="G50" s="304"/>
      <c r="H50" s="305"/>
      <c r="I50" s="304"/>
      <c r="J50" s="257"/>
      <c r="K50" s="257"/>
      <c r="L50" s="257"/>
      <c r="M50" s="257"/>
      <c r="N50" s="257"/>
    </row>
    <row r="51" spans="1:14">
      <c r="A51" s="427"/>
      <c r="B51" s="428"/>
      <c r="C51" s="428"/>
      <c r="D51" s="323"/>
      <c r="E51" s="323"/>
      <c r="F51" s="324"/>
      <c r="G51" s="312"/>
      <c r="H51" s="313"/>
      <c r="I51" s="312"/>
      <c r="J51" s="257"/>
      <c r="K51" s="257"/>
      <c r="L51" s="257"/>
      <c r="M51" s="257"/>
      <c r="N51" s="257"/>
    </row>
    <row r="52" spans="1:14" ht="15.75">
      <c r="A52" s="257"/>
      <c r="B52" s="257"/>
      <c r="C52" s="257"/>
      <c r="D52" s="257"/>
      <c r="E52" s="257"/>
      <c r="F52" s="257"/>
      <c r="G52" s="257"/>
      <c r="H52" s="314" t="s">
        <v>210</v>
      </c>
      <c r="I52" s="315">
        <v>0</v>
      </c>
      <c r="J52" s="257"/>
      <c r="K52" s="257"/>
      <c r="L52" s="257"/>
      <c r="M52" s="257"/>
      <c r="N52" s="257"/>
    </row>
    <row r="53" spans="1:14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</row>
    <row r="54" spans="1:14" ht="15.75">
      <c r="A54" s="275" t="s">
        <v>183</v>
      </c>
      <c r="B54" s="276"/>
      <c r="C54" s="276"/>
      <c r="D54" s="276"/>
      <c r="E54" s="276"/>
      <c r="F54" s="276"/>
      <c r="G54" s="276"/>
      <c r="H54" s="325" t="s">
        <v>210</v>
      </c>
      <c r="I54" s="326">
        <v>0</v>
      </c>
      <c r="J54" s="257"/>
      <c r="K54" s="257"/>
      <c r="L54" s="257"/>
      <c r="M54" s="257"/>
      <c r="N54" s="257"/>
    </row>
    <row r="55" spans="1:14">
      <c r="A55" s="257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</row>
    <row r="56" spans="1:14" ht="15.75">
      <c r="A56" s="275" t="s">
        <v>238</v>
      </c>
      <c r="B56" s="276"/>
      <c r="C56" s="276"/>
      <c r="D56" s="276"/>
      <c r="E56" s="276"/>
      <c r="F56" s="276"/>
      <c r="G56" s="276"/>
      <c r="H56" s="325" t="s">
        <v>210</v>
      </c>
      <c r="I56" s="326">
        <v>0</v>
      </c>
      <c r="J56" s="257"/>
      <c r="K56" s="257"/>
      <c r="L56" s="257"/>
      <c r="M56" s="257"/>
      <c r="N56" s="257"/>
    </row>
    <row r="58" spans="1:14">
      <c r="A58" s="27" t="s">
        <v>239</v>
      </c>
    </row>
    <row r="59" spans="1:14">
      <c r="A59" s="429" t="s">
        <v>403</v>
      </c>
      <c r="B59" s="430"/>
      <c r="C59" s="430"/>
      <c r="D59" s="430"/>
      <c r="E59" s="430"/>
      <c r="F59" s="430"/>
      <c r="G59" s="430"/>
      <c r="H59" s="430"/>
      <c r="I59" s="431"/>
    </row>
    <row r="60" spans="1:14">
      <c r="A60" s="432"/>
      <c r="B60" s="433"/>
      <c r="C60" s="433"/>
      <c r="D60" s="433"/>
      <c r="E60" s="433"/>
      <c r="F60" s="433"/>
      <c r="G60" s="433"/>
      <c r="H60" s="433"/>
      <c r="I60" s="434"/>
    </row>
    <row r="61" spans="1:14">
      <c r="A61" s="432"/>
      <c r="B61" s="433"/>
      <c r="C61" s="433"/>
      <c r="D61" s="433"/>
      <c r="E61" s="433"/>
      <c r="F61" s="433"/>
      <c r="G61" s="433"/>
      <c r="H61" s="433"/>
      <c r="I61" s="434"/>
    </row>
    <row r="62" spans="1:14">
      <c r="A62" s="432"/>
      <c r="B62" s="433"/>
      <c r="C62" s="433"/>
      <c r="D62" s="433"/>
      <c r="E62" s="433"/>
      <c r="F62" s="433"/>
      <c r="G62" s="433"/>
      <c r="H62" s="433"/>
      <c r="I62" s="434"/>
    </row>
    <row r="63" spans="1:14">
      <c r="A63" s="435"/>
      <c r="B63" s="436"/>
      <c r="C63" s="436"/>
      <c r="D63" s="436"/>
      <c r="E63" s="436"/>
      <c r="F63" s="436"/>
      <c r="G63" s="436"/>
      <c r="H63" s="436"/>
      <c r="I63" s="437"/>
    </row>
  </sheetData>
  <sheetProtection algorithmName="SHA-512" hashValue="qKgHbfSYMvtPDyxbbG4DTXhEWDAyjTrTRcLJBmDCXwXCZZXE8xaJZpWPRJ2DKmeJdEE6jW51YXP8Q4GKM2tn8Q==" saltValue="YEUyFYD9h0yM/v55X08rf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4"/>
  <sheetViews>
    <sheetView topLeftCell="A26" workbookViewId="0">
      <selection activeCell="N532" sqref="N532"/>
    </sheetView>
  </sheetViews>
  <sheetFormatPr defaultRowHeight="15"/>
  <cols>
    <col min="1" max="1" width="5.42578125" bestFit="1" customWidth="1"/>
    <col min="2" max="2" width="4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'15'!H5</f>
        <v>15</v>
      </c>
      <c r="B1" s="438" t="s">
        <v>190</v>
      </c>
      <c r="C1" s="439"/>
      <c r="D1" s="440" t="str">
        <f>VLOOKUP(A1,Kwaliteitsinspecties!A5:J54,3)</f>
        <v>CBS De Piramiden</v>
      </c>
      <c r="E1" s="441"/>
      <c r="F1" s="441"/>
      <c r="G1" s="441"/>
      <c r="H1" s="441"/>
      <c r="I1" s="441"/>
      <c r="J1" s="442"/>
      <c r="K1" s="327"/>
      <c r="L1" s="257"/>
      <c r="M1" s="257"/>
      <c r="N1" s="257"/>
      <c r="O1" s="257"/>
      <c r="P1" s="257"/>
      <c r="X1" s="128" t="s">
        <v>240</v>
      </c>
    </row>
    <row r="2" spans="1:24">
      <c r="B2" s="438" t="s">
        <v>241</v>
      </c>
      <c r="C2" s="439"/>
      <c r="D2" s="440" t="str">
        <f>CONCATENATE(VLOOKUP(A1,Kwaliteitsinspecties!A5:K54,4)," te ",VLOOKUP(A1,Kwaliteitsinspecties!A5:K54,5))</f>
        <v xml:space="preserve"> De Meeden 1G te Winsum</v>
      </c>
      <c r="E2" s="441"/>
      <c r="F2" s="441"/>
      <c r="G2" s="441"/>
      <c r="H2" s="441"/>
      <c r="I2" s="441"/>
      <c r="J2" s="442"/>
      <c r="K2" s="327"/>
      <c r="L2" s="257"/>
      <c r="M2" s="257"/>
      <c r="N2" s="257"/>
      <c r="O2" s="257"/>
      <c r="P2" s="257"/>
    </row>
    <row r="3" spans="1:24" ht="30">
      <c r="A3" s="10" t="s">
        <v>242</v>
      </c>
      <c r="B3" s="279" t="s">
        <v>243</v>
      </c>
      <c r="C3" s="279" t="s">
        <v>244</v>
      </c>
      <c r="D3" s="279" t="s">
        <v>245</v>
      </c>
      <c r="E3" s="279" t="s">
        <v>246</v>
      </c>
      <c r="F3" s="279" t="s">
        <v>247</v>
      </c>
      <c r="G3" s="279" t="s">
        <v>248</v>
      </c>
      <c r="H3" s="279" t="s">
        <v>249</v>
      </c>
      <c r="I3" s="279" t="s">
        <v>250</v>
      </c>
      <c r="J3" s="328" t="s">
        <v>251</v>
      </c>
      <c r="K3" s="279" t="s">
        <v>252</v>
      </c>
      <c r="L3" s="279" t="s">
        <v>253</v>
      </c>
      <c r="M3" s="279" t="s">
        <v>254</v>
      </c>
      <c r="N3" s="279" t="s">
        <v>65</v>
      </c>
      <c r="O3" s="279" t="s">
        <v>255</v>
      </c>
      <c r="P3" s="279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329">
        <v>1</v>
      </c>
      <c r="C4" s="332" t="s">
        <v>264</v>
      </c>
      <c r="D4" s="279"/>
      <c r="E4" s="348" t="s">
        <v>198</v>
      </c>
      <c r="F4" s="333"/>
      <c r="G4" s="334">
        <v>24.4</v>
      </c>
      <c r="H4" s="259"/>
      <c r="I4" s="259"/>
      <c r="J4" s="259"/>
      <c r="K4" s="257"/>
      <c r="L4" s="333"/>
      <c r="M4" s="257"/>
      <c r="N4" s="259">
        <f t="shared" ref="N4:N29" si="0">SUM(F4:M4)</f>
        <v>24.4</v>
      </c>
      <c r="O4" s="335">
        <f>IF(D4="X",0,IF(E4="X",0,VLOOKUP(E4,'15'!$K$3:$L$16,2,FALSE)))</f>
        <v>210</v>
      </c>
      <c r="P4" s="259">
        <f t="shared" ref="P4:P29" si="1">N4*O4</f>
        <v>5124</v>
      </c>
      <c r="T4">
        <v>4.3</v>
      </c>
    </row>
    <row r="5" spans="1:24">
      <c r="A5" s="9"/>
      <c r="B5" s="336">
        <v>2</v>
      </c>
      <c r="C5" s="337" t="s">
        <v>404</v>
      </c>
      <c r="D5" s="279"/>
      <c r="E5" s="348" t="s">
        <v>191</v>
      </c>
      <c r="F5" s="333"/>
      <c r="G5" s="334">
        <v>34.200000000000003</v>
      </c>
      <c r="H5" s="259"/>
      <c r="I5" s="259"/>
      <c r="J5" s="259"/>
      <c r="K5" s="257"/>
      <c r="L5" s="333"/>
      <c r="M5" s="257"/>
      <c r="N5" s="259">
        <f t="shared" si="0"/>
        <v>34.200000000000003</v>
      </c>
      <c r="O5" s="335">
        <f>IF(D5="X",0,IF(E5="X",0,VLOOKUP(E5,'15'!$K$3:$L$16,2,FALSE)))</f>
        <v>210</v>
      </c>
      <c r="P5" s="259">
        <f t="shared" si="1"/>
        <v>7182.0000000000009</v>
      </c>
      <c r="R5">
        <v>9.1</v>
      </c>
      <c r="S5" s="83"/>
      <c r="T5" s="9"/>
    </row>
    <row r="6" spans="1:24">
      <c r="A6" s="9"/>
      <c r="B6" s="329">
        <v>3</v>
      </c>
      <c r="C6" s="337" t="s">
        <v>288</v>
      </c>
      <c r="D6" s="279"/>
      <c r="E6" s="348" t="s">
        <v>189</v>
      </c>
      <c r="F6" s="338"/>
      <c r="G6" s="339">
        <v>55</v>
      </c>
      <c r="H6" s="259"/>
      <c r="I6" s="259"/>
      <c r="J6" s="259"/>
      <c r="K6" s="257"/>
      <c r="L6" s="338"/>
      <c r="M6" s="257"/>
      <c r="N6" s="259">
        <f t="shared" si="0"/>
        <v>55</v>
      </c>
      <c r="O6" s="335">
        <f>IF(D6="X",0,IF(E6="X",0,VLOOKUP(E6,'15'!$K$3:$L$16,2,FALSE)))</f>
        <v>210</v>
      </c>
      <c r="P6" s="259">
        <f t="shared" si="1"/>
        <v>11550</v>
      </c>
      <c r="R6">
        <v>13.6</v>
      </c>
      <c r="S6" s="9"/>
      <c r="T6">
        <v>16.5</v>
      </c>
    </row>
    <row r="7" spans="1:24">
      <c r="A7" s="9"/>
      <c r="B7" s="329">
        <v>4</v>
      </c>
      <c r="C7" s="337" t="s">
        <v>405</v>
      </c>
      <c r="D7" s="279"/>
      <c r="E7" s="348" t="s">
        <v>201</v>
      </c>
      <c r="F7" s="338"/>
      <c r="G7" s="338"/>
      <c r="H7" s="259"/>
      <c r="I7" s="259"/>
      <c r="J7" s="259"/>
      <c r="K7" s="257"/>
      <c r="L7" s="339">
        <v>8.3000000000000007</v>
      </c>
      <c r="M7" s="257"/>
      <c r="N7" s="259">
        <f t="shared" si="0"/>
        <v>8.3000000000000007</v>
      </c>
      <c r="O7" s="335">
        <f>IF(D7="X",0,IF(E7="X",0,VLOOKUP(E7,'15'!$K$3:$L$16,2,FALSE)))</f>
        <v>210</v>
      </c>
      <c r="P7" s="259">
        <f t="shared" si="1"/>
        <v>1743.0000000000002</v>
      </c>
      <c r="R7" s="9"/>
      <c r="S7" s="9"/>
      <c r="T7">
        <v>3.9</v>
      </c>
    </row>
    <row r="8" spans="1:24">
      <c r="A8" s="9"/>
      <c r="B8" s="329">
        <v>5</v>
      </c>
      <c r="C8" s="337" t="s">
        <v>263</v>
      </c>
      <c r="D8" s="279"/>
      <c r="E8" s="348" t="s">
        <v>198</v>
      </c>
      <c r="F8" s="339">
        <v>14.8</v>
      </c>
      <c r="G8" s="338"/>
      <c r="H8" s="259"/>
      <c r="I8" s="259"/>
      <c r="J8" s="259"/>
      <c r="K8" s="257"/>
      <c r="L8" s="338"/>
      <c r="M8" s="257"/>
      <c r="N8" s="259">
        <f t="shared" si="0"/>
        <v>14.8</v>
      </c>
      <c r="O8" s="335">
        <f>IF(D8="X",0,IF(E8="X",0,VLOOKUP(E8,'15'!$K$3:$L$16,2,FALSE)))</f>
        <v>210</v>
      </c>
      <c r="P8" s="259">
        <f t="shared" si="1"/>
        <v>3108</v>
      </c>
      <c r="R8">
        <v>5.35</v>
      </c>
      <c r="S8" s="9"/>
      <c r="T8">
        <v>2.2999999999999998</v>
      </c>
    </row>
    <row r="9" spans="1:24">
      <c r="A9" s="9"/>
      <c r="B9" s="336">
        <v>6</v>
      </c>
      <c r="C9" s="337" t="s">
        <v>288</v>
      </c>
      <c r="D9" s="279"/>
      <c r="E9" s="348" t="s">
        <v>189</v>
      </c>
      <c r="F9" s="333"/>
      <c r="G9" s="334">
        <v>55</v>
      </c>
      <c r="H9" s="259"/>
      <c r="I9" s="259"/>
      <c r="J9" s="259"/>
      <c r="K9" s="257"/>
      <c r="L9" s="333"/>
      <c r="M9" s="257"/>
      <c r="N9" s="259">
        <f t="shared" si="0"/>
        <v>55</v>
      </c>
      <c r="O9" s="335">
        <f>IF(D9="X",0,IF(E9="X",0,VLOOKUP(E9,'15'!$K$3:$L$16,2,FALSE)))</f>
        <v>210</v>
      </c>
      <c r="P9" s="259">
        <f t="shared" si="1"/>
        <v>11550</v>
      </c>
      <c r="R9">
        <v>13.6</v>
      </c>
      <c r="S9" s="9"/>
      <c r="T9">
        <v>16.5</v>
      </c>
    </row>
    <row r="10" spans="1:24">
      <c r="A10" s="9"/>
      <c r="B10" s="336">
        <v>7</v>
      </c>
      <c r="C10" s="337" t="s">
        <v>264</v>
      </c>
      <c r="D10" s="279"/>
      <c r="E10" s="348" t="s">
        <v>198</v>
      </c>
      <c r="F10" s="333"/>
      <c r="G10" s="334">
        <v>24.5</v>
      </c>
      <c r="H10" s="259"/>
      <c r="I10" s="259"/>
      <c r="J10" s="259"/>
      <c r="K10" s="257"/>
      <c r="L10" s="333"/>
      <c r="M10" s="257"/>
      <c r="N10" s="259">
        <f t="shared" si="0"/>
        <v>24.5</v>
      </c>
      <c r="O10" s="335">
        <f>IF(D10="X",0,IF(E10="X",0,VLOOKUP(E10,'15'!$K$3:$L$16,2,FALSE)))</f>
        <v>210</v>
      </c>
      <c r="P10" s="259">
        <f t="shared" si="1"/>
        <v>5145</v>
      </c>
      <c r="R10">
        <v>6.4</v>
      </c>
      <c r="S10" s="9"/>
      <c r="T10" s="9"/>
    </row>
    <row r="11" spans="1:24">
      <c r="A11" s="9"/>
      <c r="B11" s="329">
        <v>8</v>
      </c>
      <c r="C11" s="332" t="s">
        <v>406</v>
      </c>
      <c r="D11" s="279"/>
      <c r="E11" s="348" t="s">
        <v>203</v>
      </c>
      <c r="F11" s="333"/>
      <c r="G11" s="334">
        <v>47.6</v>
      </c>
      <c r="H11" s="259"/>
      <c r="I11" s="259"/>
      <c r="J11" s="259"/>
      <c r="K11" s="257"/>
      <c r="L11" s="333"/>
      <c r="M11" s="257"/>
      <c r="N11" s="259">
        <f t="shared" si="0"/>
        <v>47.6</v>
      </c>
      <c r="O11" s="335">
        <f>IF(D11="X",0,IF(E11="X",0,VLOOKUP(E11,'15'!$K$3:$L$16,2,FALSE)))</f>
        <v>210</v>
      </c>
      <c r="P11" s="259">
        <f t="shared" si="1"/>
        <v>9996</v>
      </c>
      <c r="R11">
        <v>10.45</v>
      </c>
      <c r="S11" s="9"/>
      <c r="T11" s="9"/>
    </row>
    <row r="12" spans="1:24">
      <c r="A12" s="9"/>
      <c r="B12" s="336">
        <v>9</v>
      </c>
      <c r="C12" s="337" t="s">
        <v>288</v>
      </c>
      <c r="D12" s="279"/>
      <c r="E12" s="348" t="s">
        <v>189</v>
      </c>
      <c r="F12" s="338"/>
      <c r="G12" s="339">
        <v>58.75</v>
      </c>
      <c r="H12" s="259"/>
      <c r="I12" s="259"/>
      <c r="J12" s="259"/>
      <c r="K12" s="257"/>
      <c r="L12" s="333"/>
      <c r="M12" s="257"/>
      <c r="N12" s="259">
        <f t="shared" si="0"/>
        <v>58.75</v>
      </c>
      <c r="O12" s="335">
        <f>IF(D12="X",0,IF(E12="X",0,VLOOKUP(E12,'15'!$K$3:$L$16,2,FALSE)))</f>
        <v>210</v>
      </c>
      <c r="P12" s="259">
        <f t="shared" si="1"/>
        <v>12337.5</v>
      </c>
      <c r="R12">
        <v>15.5</v>
      </c>
      <c r="S12" s="9"/>
      <c r="T12">
        <v>11.75</v>
      </c>
    </row>
    <row r="13" spans="1:24">
      <c r="A13" s="9"/>
      <c r="B13" s="340">
        <v>10</v>
      </c>
      <c r="C13" s="332" t="s">
        <v>405</v>
      </c>
      <c r="D13" s="279"/>
      <c r="E13" s="348" t="s">
        <v>201</v>
      </c>
      <c r="F13" s="333"/>
      <c r="G13" s="333"/>
      <c r="H13" s="259"/>
      <c r="I13" s="259"/>
      <c r="J13" s="259"/>
      <c r="K13" s="257"/>
      <c r="L13" s="334">
        <v>8.3000000000000007</v>
      </c>
      <c r="M13" s="257"/>
      <c r="N13" s="259">
        <f t="shared" si="0"/>
        <v>8.3000000000000007</v>
      </c>
      <c r="O13" s="335">
        <f>IF(D13="X",0,IF(E13="X",0,VLOOKUP(E13,'15'!$K$3:$L$16,2,FALSE)))</f>
        <v>210</v>
      </c>
      <c r="P13" s="259">
        <f t="shared" si="1"/>
        <v>1743.0000000000002</v>
      </c>
      <c r="R13" s="9"/>
      <c r="S13" s="9"/>
      <c r="T13">
        <v>3.9</v>
      </c>
    </row>
    <row r="14" spans="1:24">
      <c r="A14" s="9"/>
      <c r="B14" s="340">
        <v>11</v>
      </c>
      <c r="C14" s="332" t="s">
        <v>263</v>
      </c>
      <c r="D14" s="279"/>
      <c r="E14" s="348" t="s">
        <v>198</v>
      </c>
      <c r="F14" s="334">
        <v>14.8</v>
      </c>
      <c r="G14" s="333"/>
      <c r="H14" s="259"/>
      <c r="I14" s="259"/>
      <c r="J14" s="259"/>
      <c r="K14" s="257"/>
      <c r="L14" s="333"/>
      <c r="M14" s="257"/>
      <c r="N14" s="259">
        <f t="shared" si="0"/>
        <v>14.8</v>
      </c>
      <c r="O14" s="335">
        <f>IF(D14="X",0,IF(E14="X",0,VLOOKUP(E14,'15'!$K$3:$L$16,2,FALSE)))</f>
        <v>210</v>
      </c>
      <c r="P14" s="259">
        <f t="shared" si="1"/>
        <v>3108</v>
      </c>
      <c r="R14">
        <v>5.35</v>
      </c>
      <c r="S14" s="9"/>
      <c r="T14" s="9"/>
    </row>
    <row r="15" spans="1:24">
      <c r="A15" s="9"/>
      <c r="B15" s="329">
        <v>12</v>
      </c>
      <c r="C15" s="337" t="s">
        <v>288</v>
      </c>
      <c r="D15" s="279"/>
      <c r="E15" s="348" t="s">
        <v>189</v>
      </c>
      <c r="F15" s="338"/>
      <c r="G15" s="339">
        <v>56.1</v>
      </c>
      <c r="H15" s="259"/>
      <c r="I15" s="259"/>
      <c r="J15" s="259"/>
      <c r="K15" s="257"/>
      <c r="L15" s="338"/>
      <c r="M15" s="257"/>
      <c r="N15" s="259">
        <f t="shared" si="0"/>
        <v>56.1</v>
      </c>
      <c r="O15" s="335">
        <f>IF(D15="X",0,IF(E15="X",0,VLOOKUP(E15,'15'!$K$3:$L$16,2,FALSE)))</f>
        <v>210</v>
      </c>
      <c r="P15" s="259">
        <f t="shared" si="1"/>
        <v>11781</v>
      </c>
      <c r="R15">
        <v>14</v>
      </c>
      <c r="S15" s="9"/>
      <c r="T15">
        <v>8</v>
      </c>
    </row>
    <row r="16" spans="1:24">
      <c r="A16" s="9"/>
      <c r="B16" s="329"/>
      <c r="C16" s="344"/>
      <c r="D16" s="279"/>
      <c r="E16" s="348"/>
      <c r="F16" s="338"/>
      <c r="G16" s="338"/>
      <c r="H16" s="259"/>
      <c r="I16" s="259"/>
      <c r="J16" s="259"/>
      <c r="K16" s="257"/>
      <c r="L16" s="338"/>
      <c r="M16" s="257"/>
      <c r="N16" s="259"/>
      <c r="O16" s="335"/>
      <c r="P16" s="259"/>
      <c r="R16" s="9"/>
      <c r="S16" s="9"/>
      <c r="T16" s="9"/>
    </row>
    <row r="17" spans="1:20">
      <c r="A17" s="9"/>
      <c r="B17" s="329"/>
      <c r="C17" s="365" t="s">
        <v>313</v>
      </c>
      <c r="D17" s="279"/>
      <c r="E17" s="348"/>
      <c r="F17" s="338"/>
      <c r="G17" s="338"/>
      <c r="H17" s="259"/>
      <c r="I17" s="259"/>
      <c r="J17" s="259"/>
      <c r="K17" s="257"/>
      <c r="L17" s="338"/>
      <c r="M17" s="257"/>
      <c r="N17" s="259"/>
      <c r="O17" s="335"/>
      <c r="P17" s="259"/>
      <c r="R17" s="9"/>
      <c r="S17" s="9"/>
      <c r="T17" s="9"/>
    </row>
    <row r="18" spans="1:20">
      <c r="A18" s="9"/>
      <c r="B18" s="343" t="s">
        <v>372</v>
      </c>
      <c r="C18" s="344" t="s">
        <v>264</v>
      </c>
      <c r="D18" s="279"/>
      <c r="E18" s="348" t="s">
        <v>198</v>
      </c>
      <c r="F18" s="338"/>
      <c r="G18" s="339">
        <v>77.25</v>
      </c>
      <c r="H18" s="259"/>
      <c r="I18" s="259"/>
      <c r="J18" s="259"/>
      <c r="K18" s="257"/>
      <c r="L18" s="338"/>
      <c r="M18" s="257"/>
      <c r="N18" s="259">
        <f t="shared" si="0"/>
        <v>77.25</v>
      </c>
      <c r="O18" s="335">
        <f>IF(D18="X",0,IF(E18="X",0,VLOOKUP(E18,'15'!$K$3:$L$16,2,FALSE)))</f>
        <v>210</v>
      </c>
      <c r="P18" s="259">
        <f t="shared" si="1"/>
        <v>16222.5</v>
      </c>
      <c r="R18" s="9"/>
      <c r="S18" s="9"/>
      <c r="T18">
        <v>8.4499999999999993</v>
      </c>
    </row>
    <row r="19" spans="1:20">
      <c r="A19" s="9"/>
      <c r="B19" s="343" t="s">
        <v>373</v>
      </c>
      <c r="C19" s="344" t="s">
        <v>405</v>
      </c>
      <c r="D19" s="279"/>
      <c r="E19" s="348" t="s">
        <v>201</v>
      </c>
      <c r="F19" s="338"/>
      <c r="G19" s="338"/>
      <c r="H19" s="259"/>
      <c r="I19" s="259"/>
      <c r="J19" s="259"/>
      <c r="K19" s="257"/>
      <c r="L19" s="339">
        <v>8.3000000000000007</v>
      </c>
      <c r="M19" s="257"/>
      <c r="N19" s="259">
        <f t="shared" si="0"/>
        <v>8.3000000000000007</v>
      </c>
      <c r="O19" s="335">
        <f>IF(D19="X",0,IF(E19="X",0,VLOOKUP(E19,'15'!$K$3:$L$16,2,FALSE)))</f>
        <v>210</v>
      </c>
      <c r="P19" s="259">
        <f t="shared" si="1"/>
        <v>1743.0000000000002</v>
      </c>
      <c r="R19" s="9"/>
      <c r="S19" s="9"/>
      <c r="T19">
        <v>3.9</v>
      </c>
    </row>
    <row r="20" spans="1:20">
      <c r="A20" s="9"/>
      <c r="B20" s="343" t="s">
        <v>374</v>
      </c>
      <c r="C20" s="344" t="s">
        <v>263</v>
      </c>
      <c r="D20" s="279"/>
      <c r="E20" s="348" t="s">
        <v>198</v>
      </c>
      <c r="F20" s="339">
        <v>14.8</v>
      </c>
      <c r="G20" s="345"/>
      <c r="H20" s="259"/>
      <c r="I20" s="259"/>
      <c r="J20" s="259"/>
      <c r="K20" s="257"/>
      <c r="L20" s="338"/>
      <c r="M20" s="257"/>
      <c r="N20" s="259">
        <f t="shared" si="0"/>
        <v>14.8</v>
      </c>
      <c r="O20" s="335">
        <f>IF(D20="X",0,IF(E20="X",0,VLOOKUP(E20,'15'!$K$3:$L$16,2,FALSE)))</f>
        <v>210</v>
      </c>
      <c r="P20" s="259">
        <f t="shared" si="1"/>
        <v>3108</v>
      </c>
      <c r="R20">
        <v>5.35</v>
      </c>
      <c r="S20" s="9"/>
      <c r="T20" s="9"/>
    </row>
    <row r="21" spans="1:20">
      <c r="A21" s="9"/>
      <c r="B21" s="346" t="s">
        <v>376</v>
      </c>
      <c r="C21" s="337" t="s">
        <v>288</v>
      </c>
      <c r="D21" s="279"/>
      <c r="E21" s="348" t="s">
        <v>189</v>
      </c>
      <c r="F21" s="333"/>
      <c r="G21" s="334">
        <v>55</v>
      </c>
      <c r="H21" s="259"/>
      <c r="I21" s="259"/>
      <c r="J21" s="259"/>
      <c r="K21" s="257"/>
      <c r="L21" s="333"/>
      <c r="M21" s="257"/>
      <c r="N21" s="259">
        <f t="shared" si="0"/>
        <v>55</v>
      </c>
      <c r="O21" s="335">
        <f>IF(D21="X",0,IF(E21="X",0,VLOOKUP(E21,'15'!$K$3:$L$16,2,FALSE)))</f>
        <v>210</v>
      </c>
      <c r="P21" s="259">
        <f t="shared" si="1"/>
        <v>11550</v>
      </c>
      <c r="R21">
        <v>13.6</v>
      </c>
      <c r="S21" s="9"/>
      <c r="T21">
        <v>16.5</v>
      </c>
    </row>
    <row r="22" spans="1:20">
      <c r="A22" s="9"/>
      <c r="B22" s="346" t="s">
        <v>377</v>
      </c>
      <c r="C22" s="337" t="s">
        <v>264</v>
      </c>
      <c r="D22" s="279"/>
      <c r="E22" s="348" t="s">
        <v>198</v>
      </c>
      <c r="F22" s="333"/>
      <c r="G22" s="334">
        <v>24.5</v>
      </c>
      <c r="H22" s="259"/>
      <c r="I22" s="259"/>
      <c r="J22" s="259"/>
      <c r="K22" s="257"/>
      <c r="L22" s="333"/>
      <c r="M22" s="257"/>
      <c r="N22" s="259">
        <f t="shared" si="0"/>
        <v>24.5</v>
      </c>
      <c r="O22" s="335">
        <f>IF(D22="X",0,IF(E22="X",0,VLOOKUP(E22,'15'!$K$3:$L$16,2,FALSE)))</f>
        <v>210</v>
      </c>
      <c r="P22" s="259">
        <f t="shared" si="1"/>
        <v>5145</v>
      </c>
      <c r="R22">
        <v>6.4</v>
      </c>
      <c r="S22" s="9"/>
      <c r="T22" s="9"/>
    </row>
    <row r="23" spans="1:20">
      <c r="A23" s="9"/>
      <c r="B23" s="343" t="s">
        <v>378</v>
      </c>
      <c r="C23" s="332" t="s">
        <v>406</v>
      </c>
      <c r="D23" s="279"/>
      <c r="E23" s="348" t="s">
        <v>203</v>
      </c>
      <c r="F23" s="333"/>
      <c r="G23" s="334">
        <v>47.6</v>
      </c>
      <c r="H23" s="259"/>
      <c r="I23" s="259"/>
      <c r="J23" s="259"/>
      <c r="K23" s="257"/>
      <c r="L23" s="333"/>
      <c r="M23" s="257"/>
      <c r="N23" s="259">
        <f t="shared" si="0"/>
        <v>47.6</v>
      </c>
      <c r="O23" s="335">
        <f>IF(D23="X",0,IF(E23="X",0,VLOOKUP(E23,'15'!$K$3:$L$16,2,FALSE)))</f>
        <v>210</v>
      </c>
      <c r="P23" s="259">
        <f t="shared" si="1"/>
        <v>9996</v>
      </c>
      <c r="R23">
        <v>10.45</v>
      </c>
      <c r="S23" s="9"/>
      <c r="T23" s="9"/>
    </row>
    <row r="24" spans="1:20">
      <c r="A24" s="9"/>
      <c r="B24" s="346" t="s">
        <v>380</v>
      </c>
      <c r="C24" s="337" t="s">
        <v>288</v>
      </c>
      <c r="D24" s="279"/>
      <c r="E24" s="348" t="s">
        <v>189</v>
      </c>
      <c r="F24" s="338"/>
      <c r="G24" s="339">
        <v>58.75</v>
      </c>
      <c r="H24" s="259"/>
      <c r="I24" s="259"/>
      <c r="J24" s="259"/>
      <c r="K24" s="257"/>
      <c r="L24" s="333"/>
      <c r="M24" s="257"/>
      <c r="N24" s="259">
        <f t="shared" si="0"/>
        <v>58.75</v>
      </c>
      <c r="O24" s="335">
        <f>IF(D24="X",0,IF(E24="X",0,VLOOKUP(E24,'15'!$K$3:$L$16,2,FALSE)))</f>
        <v>210</v>
      </c>
      <c r="P24" s="259">
        <f t="shared" si="1"/>
        <v>12337.5</v>
      </c>
      <c r="R24">
        <v>15.5</v>
      </c>
      <c r="S24" s="9"/>
      <c r="T24">
        <v>11.75</v>
      </c>
    </row>
    <row r="25" spans="1:20">
      <c r="A25" s="9"/>
      <c r="B25" s="347" t="s">
        <v>382</v>
      </c>
      <c r="C25" s="332" t="s">
        <v>405</v>
      </c>
      <c r="D25" s="279"/>
      <c r="E25" s="348" t="s">
        <v>201</v>
      </c>
      <c r="F25" s="333"/>
      <c r="G25" s="333"/>
      <c r="H25" s="259"/>
      <c r="I25" s="259"/>
      <c r="J25" s="259"/>
      <c r="K25" s="257"/>
      <c r="L25" s="334">
        <v>8.3000000000000007</v>
      </c>
      <c r="M25" s="257"/>
      <c r="N25" s="259">
        <f t="shared" si="0"/>
        <v>8.3000000000000007</v>
      </c>
      <c r="O25" s="335">
        <f>IF(D25="X",0,IF(E25="X",0,VLOOKUP(E25,'15'!$K$3:$L$16,2,FALSE)))</f>
        <v>210</v>
      </c>
      <c r="P25" s="259">
        <f t="shared" si="1"/>
        <v>1743.0000000000002</v>
      </c>
      <c r="R25" s="9"/>
      <c r="S25" s="9"/>
      <c r="T25">
        <v>3.9</v>
      </c>
    </row>
    <row r="26" spans="1:20">
      <c r="A26" s="9"/>
      <c r="B26" s="347" t="s">
        <v>383</v>
      </c>
      <c r="C26" s="332" t="s">
        <v>263</v>
      </c>
      <c r="D26" s="279"/>
      <c r="E26" s="348" t="s">
        <v>198</v>
      </c>
      <c r="F26" s="334">
        <v>14.8</v>
      </c>
      <c r="G26" s="333"/>
      <c r="H26" s="259"/>
      <c r="I26" s="259"/>
      <c r="J26" s="259"/>
      <c r="K26" s="257"/>
      <c r="L26" s="333"/>
      <c r="M26" s="257"/>
      <c r="N26" s="259">
        <f t="shared" si="0"/>
        <v>14.8</v>
      </c>
      <c r="O26" s="335">
        <f>IF(D26="X",0,IF(E26="X",0,VLOOKUP(E26,'15'!$K$3:$L$16,2,FALSE)))</f>
        <v>210</v>
      </c>
      <c r="P26" s="259">
        <f t="shared" si="1"/>
        <v>3108</v>
      </c>
      <c r="R26">
        <v>5.35</v>
      </c>
      <c r="S26" s="9"/>
      <c r="T26" s="9"/>
    </row>
    <row r="27" spans="1:20">
      <c r="A27" s="9"/>
      <c r="B27" s="343" t="s">
        <v>384</v>
      </c>
      <c r="C27" s="337" t="s">
        <v>407</v>
      </c>
      <c r="D27" s="279"/>
      <c r="E27" s="348" t="s">
        <v>194</v>
      </c>
      <c r="F27" s="338"/>
      <c r="G27" s="338">
        <v>26.9</v>
      </c>
      <c r="H27" s="259"/>
      <c r="I27" s="259"/>
      <c r="J27" s="259"/>
      <c r="K27" s="257"/>
      <c r="L27" s="338"/>
      <c r="M27" s="257"/>
      <c r="N27" s="259">
        <f t="shared" si="0"/>
        <v>26.9</v>
      </c>
      <c r="O27" s="335">
        <f>IF(D27="X",0,IF(E27="X",0,VLOOKUP(E27,'15'!$K$3:$L$16,2,FALSE)))</f>
        <v>210</v>
      </c>
      <c r="P27" s="259">
        <f t="shared" si="1"/>
        <v>5649</v>
      </c>
      <c r="R27" s="9">
        <v>8.5</v>
      </c>
      <c r="S27" s="9"/>
      <c r="T27" s="9">
        <v>2.5</v>
      </c>
    </row>
    <row r="28" spans="1:20">
      <c r="A28" s="9"/>
      <c r="B28" s="346" t="s">
        <v>385</v>
      </c>
      <c r="C28" s="344" t="s">
        <v>408</v>
      </c>
      <c r="D28" s="279"/>
      <c r="E28" s="348" t="s">
        <v>191</v>
      </c>
      <c r="F28" s="333"/>
      <c r="G28" s="334">
        <v>27.55</v>
      </c>
      <c r="H28" s="259"/>
      <c r="I28" s="259"/>
      <c r="J28" s="259"/>
      <c r="K28" s="257"/>
      <c r="L28" s="333"/>
      <c r="M28" s="257"/>
      <c r="N28" s="259">
        <f t="shared" si="0"/>
        <v>27.55</v>
      </c>
      <c r="O28" s="335">
        <f>IF(D28="X",0,IF(E28="X",0,VLOOKUP(E28,'15'!$K$3:$L$16,2,FALSE)))</f>
        <v>210</v>
      </c>
      <c r="P28" s="259">
        <f t="shared" si="1"/>
        <v>5785.5</v>
      </c>
      <c r="R28">
        <v>8</v>
      </c>
      <c r="S28" s="9"/>
      <c r="T28">
        <v>4</v>
      </c>
    </row>
    <row r="29" spans="1:20">
      <c r="A29" s="9"/>
      <c r="B29" s="343" t="s">
        <v>386</v>
      </c>
      <c r="C29" s="332" t="s">
        <v>409</v>
      </c>
      <c r="D29" s="279"/>
      <c r="E29" s="348" t="s">
        <v>189</v>
      </c>
      <c r="F29" s="333"/>
      <c r="G29" s="334">
        <v>22.5</v>
      </c>
      <c r="H29" s="259"/>
      <c r="I29" s="259"/>
      <c r="J29" s="259"/>
      <c r="K29" s="257"/>
      <c r="L29" s="333"/>
      <c r="M29" s="257"/>
      <c r="N29" s="259">
        <f t="shared" si="0"/>
        <v>22.5</v>
      </c>
      <c r="O29" s="335">
        <f>IF(D29="X",0,IF(E29="X",0,VLOOKUP(E29,'15'!$K$3:$L$16,2,FALSE)))</f>
        <v>210</v>
      </c>
      <c r="P29" s="259">
        <f t="shared" si="1"/>
        <v>4725</v>
      </c>
      <c r="R29">
        <v>8.5</v>
      </c>
      <c r="S29" s="9"/>
      <c r="T29">
        <v>1.5</v>
      </c>
    </row>
    <row r="30" spans="1:20" hidden="1">
      <c r="A30" s="9"/>
      <c r="B30" s="348"/>
      <c r="C30" s="279"/>
      <c r="D30" s="279"/>
      <c r="E30" s="348"/>
      <c r="F30" s="259"/>
      <c r="G30" s="259"/>
      <c r="H30" s="259"/>
      <c r="I30" s="259"/>
      <c r="J30" s="259"/>
      <c r="K30" s="257"/>
      <c r="L30" s="257"/>
      <c r="M30" s="257"/>
      <c r="N30" s="259"/>
      <c r="O30" s="259"/>
      <c r="P30" s="259"/>
    </row>
    <row r="31" spans="1:20" hidden="1">
      <c r="A31" s="9"/>
      <c r="B31" s="348"/>
      <c r="C31" s="279"/>
      <c r="D31" s="279"/>
      <c r="E31" s="348"/>
      <c r="F31" s="259"/>
      <c r="G31" s="259"/>
      <c r="H31" s="259"/>
      <c r="I31" s="259"/>
      <c r="J31" s="259"/>
      <c r="K31" s="257"/>
      <c r="L31" s="257"/>
      <c r="M31" s="257"/>
      <c r="N31" s="259"/>
      <c r="O31" s="259"/>
      <c r="P31" s="259"/>
    </row>
    <row r="32" spans="1:20" hidden="1">
      <c r="A32" s="9"/>
      <c r="B32" s="348"/>
      <c r="C32" s="279"/>
      <c r="D32" s="279"/>
      <c r="E32" s="348"/>
      <c r="F32" s="259"/>
      <c r="G32" s="259"/>
      <c r="H32" s="259"/>
      <c r="I32" s="259"/>
      <c r="J32" s="259"/>
      <c r="K32" s="257"/>
      <c r="L32" s="257"/>
      <c r="M32" s="257"/>
      <c r="N32" s="259"/>
      <c r="O32" s="259"/>
      <c r="P32" s="259"/>
    </row>
    <row r="33" spans="1:16" hidden="1">
      <c r="A33" s="9"/>
      <c r="B33" s="348"/>
      <c r="C33" s="279"/>
      <c r="D33" s="279"/>
      <c r="E33" s="348"/>
      <c r="F33" s="259"/>
      <c r="G33" s="259"/>
      <c r="H33" s="259"/>
      <c r="I33" s="259"/>
      <c r="J33" s="259"/>
      <c r="K33" s="257"/>
      <c r="L33" s="257"/>
      <c r="M33" s="257"/>
      <c r="N33" s="259"/>
      <c r="O33" s="259"/>
      <c r="P33" s="259"/>
    </row>
    <row r="34" spans="1:16" hidden="1">
      <c r="A34" s="9"/>
      <c r="B34" s="348"/>
      <c r="C34" s="279"/>
      <c r="D34" s="279"/>
      <c r="E34" s="348"/>
      <c r="F34" s="259"/>
      <c r="G34" s="259"/>
      <c r="H34" s="259"/>
      <c r="I34" s="259"/>
      <c r="J34" s="259"/>
      <c r="K34" s="257"/>
      <c r="L34" s="257"/>
      <c r="M34" s="257"/>
      <c r="N34" s="259"/>
      <c r="O34" s="259"/>
      <c r="P34" s="259"/>
    </row>
    <row r="35" spans="1:16" hidden="1">
      <c r="A35" s="9"/>
      <c r="B35" s="348"/>
      <c r="C35" s="279"/>
      <c r="D35" s="279"/>
      <c r="E35" s="348"/>
      <c r="F35" s="259"/>
      <c r="G35" s="259"/>
      <c r="H35" s="259"/>
      <c r="I35" s="259"/>
      <c r="J35" s="259"/>
      <c r="K35" s="257"/>
      <c r="L35" s="257"/>
      <c r="M35" s="257"/>
      <c r="N35" s="259"/>
      <c r="O35" s="259"/>
      <c r="P35" s="259"/>
    </row>
    <row r="36" spans="1:16" hidden="1">
      <c r="A36" s="9"/>
      <c r="B36" s="348"/>
      <c r="C36" s="279"/>
      <c r="D36" s="279"/>
      <c r="E36" s="348"/>
      <c r="F36" s="259"/>
      <c r="G36" s="259"/>
      <c r="H36" s="259"/>
      <c r="I36" s="259"/>
      <c r="J36" s="259"/>
      <c r="K36" s="257"/>
      <c r="L36" s="257"/>
      <c r="M36" s="257"/>
      <c r="N36" s="259"/>
      <c r="O36" s="259"/>
      <c r="P36" s="259"/>
    </row>
    <row r="37" spans="1:16" hidden="1">
      <c r="A37" s="9"/>
      <c r="B37" s="348"/>
      <c r="C37" s="279"/>
      <c r="D37" s="279"/>
      <c r="E37" s="348"/>
      <c r="F37" s="259"/>
      <c r="G37" s="259"/>
      <c r="H37" s="259"/>
      <c r="I37" s="259"/>
      <c r="J37" s="259"/>
      <c r="K37" s="257"/>
      <c r="L37" s="257"/>
      <c r="M37" s="257"/>
      <c r="N37" s="259"/>
      <c r="O37" s="259"/>
      <c r="P37" s="259"/>
    </row>
    <row r="38" spans="1:16" hidden="1">
      <c r="A38" s="9"/>
      <c r="B38" s="348"/>
      <c r="C38" s="279"/>
      <c r="D38" s="279"/>
      <c r="E38" s="348"/>
      <c r="F38" s="259"/>
      <c r="G38" s="259"/>
      <c r="H38" s="259"/>
      <c r="I38" s="259"/>
      <c r="J38" s="259"/>
      <c r="K38" s="257"/>
      <c r="L38" s="257"/>
      <c r="M38" s="257"/>
      <c r="N38" s="259"/>
      <c r="O38" s="259"/>
      <c r="P38" s="259"/>
    </row>
    <row r="39" spans="1:16" hidden="1">
      <c r="A39" s="9"/>
      <c r="B39" s="348"/>
      <c r="C39" s="279"/>
      <c r="D39" s="279"/>
      <c r="E39" s="348"/>
      <c r="F39" s="259"/>
      <c r="G39" s="259"/>
      <c r="H39" s="259"/>
      <c r="I39" s="259"/>
      <c r="J39" s="259"/>
      <c r="K39" s="257"/>
      <c r="L39" s="257"/>
      <c r="M39" s="257"/>
      <c r="N39" s="259"/>
      <c r="O39" s="259"/>
      <c r="P39" s="259"/>
    </row>
    <row r="40" spans="1:16" hidden="1">
      <c r="A40" s="9"/>
      <c r="B40" s="348"/>
      <c r="C40" s="279"/>
      <c r="D40" s="279"/>
      <c r="E40" s="348"/>
      <c r="F40" s="259"/>
      <c r="G40" s="259"/>
      <c r="H40" s="259"/>
      <c r="I40" s="259"/>
      <c r="J40" s="259"/>
      <c r="K40" s="257"/>
      <c r="L40" s="257"/>
      <c r="M40" s="257"/>
      <c r="N40" s="259"/>
      <c r="O40" s="259"/>
      <c r="P40" s="259"/>
    </row>
    <row r="41" spans="1:16" hidden="1">
      <c r="A41" s="9"/>
      <c r="B41" s="348"/>
      <c r="C41" s="279"/>
      <c r="D41" s="279"/>
      <c r="E41" s="348"/>
      <c r="F41" s="259"/>
      <c r="G41" s="259"/>
      <c r="H41" s="259"/>
      <c r="I41" s="259"/>
      <c r="J41" s="259"/>
      <c r="K41" s="257"/>
      <c r="L41" s="257"/>
      <c r="M41" s="257"/>
      <c r="N41" s="259"/>
      <c r="O41" s="259"/>
      <c r="P41" s="259"/>
    </row>
    <row r="42" spans="1:16" hidden="1">
      <c r="A42" s="9"/>
      <c r="B42" s="348"/>
      <c r="C42" s="279"/>
      <c r="D42" s="279"/>
      <c r="E42" s="348"/>
      <c r="F42" s="259"/>
      <c r="G42" s="259"/>
      <c r="H42" s="259"/>
      <c r="I42" s="259"/>
      <c r="J42" s="259"/>
      <c r="K42" s="257"/>
      <c r="L42" s="257"/>
      <c r="M42" s="257"/>
      <c r="N42" s="259"/>
      <c r="O42" s="259"/>
      <c r="P42" s="259"/>
    </row>
    <row r="43" spans="1:16" hidden="1">
      <c r="A43" s="9"/>
      <c r="B43" s="348"/>
      <c r="C43" s="279"/>
      <c r="D43" s="279"/>
      <c r="E43" s="348"/>
      <c r="F43" s="259"/>
      <c r="G43" s="259"/>
      <c r="H43" s="259"/>
      <c r="I43" s="259"/>
      <c r="J43" s="259"/>
      <c r="K43" s="257"/>
      <c r="L43" s="257"/>
      <c r="M43" s="257"/>
      <c r="N43" s="259"/>
      <c r="O43" s="259"/>
      <c r="P43" s="259"/>
    </row>
    <row r="44" spans="1:16" hidden="1">
      <c r="A44" s="9"/>
      <c r="B44" s="348"/>
      <c r="C44" s="279"/>
      <c r="D44" s="279"/>
      <c r="E44" s="348"/>
      <c r="F44" s="259"/>
      <c r="G44" s="259"/>
      <c r="H44" s="259"/>
      <c r="I44" s="259"/>
      <c r="J44" s="259"/>
      <c r="K44" s="257"/>
      <c r="L44" s="257"/>
      <c r="M44" s="257"/>
      <c r="N44" s="259"/>
      <c r="O44" s="259"/>
      <c r="P44" s="259"/>
    </row>
    <row r="45" spans="1:16" hidden="1">
      <c r="A45" s="9"/>
      <c r="B45" s="348"/>
      <c r="C45" s="279"/>
      <c r="D45" s="279"/>
      <c r="E45" s="348"/>
      <c r="F45" s="259"/>
      <c r="G45" s="259"/>
      <c r="H45" s="259"/>
      <c r="I45" s="259"/>
      <c r="J45" s="259"/>
      <c r="K45" s="257"/>
      <c r="L45" s="257"/>
      <c r="M45" s="257"/>
      <c r="N45" s="259"/>
      <c r="O45" s="259"/>
      <c r="P45" s="259"/>
    </row>
    <row r="46" spans="1:16" hidden="1">
      <c r="A46" s="9"/>
      <c r="B46" s="348"/>
      <c r="C46" s="279"/>
      <c r="D46" s="279"/>
      <c r="E46" s="348"/>
      <c r="F46" s="259"/>
      <c r="G46" s="259"/>
      <c r="H46" s="259"/>
      <c r="I46" s="259"/>
      <c r="J46" s="259"/>
      <c r="K46" s="257"/>
      <c r="L46" s="257"/>
      <c r="M46" s="257"/>
      <c r="N46" s="259"/>
      <c r="O46" s="259"/>
      <c r="P46" s="259"/>
    </row>
    <row r="47" spans="1:16" hidden="1">
      <c r="A47" s="9"/>
      <c r="B47" s="348"/>
      <c r="C47" s="279"/>
      <c r="D47" s="279"/>
      <c r="E47" s="348"/>
      <c r="F47" s="259"/>
      <c r="G47" s="259"/>
      <c r="H47" s="259"/>
      <c r="I47" s="259"/>
      <c r="J47" s="259"/>
      <c r="K47" s="257"/>
      <c r="L47" s="257"/>
      <c r="M47" s="257"/>
      <c r="N47" s="259"/>
      <c r="O47" s="259"/>
      <c r="P47" s="259"/>
    </row>
    <row r="48" spans="1:16" hidden="1">
      <c r="A48" s="9"/>
      <c r="B48" s="348"/>
      <c r="C48" s="279"/>
      <c r="D48" s="279"/>
      <c r="E48" s="348"/>
      <c r="F48" s="259"/>
      <c r="G48" s="259"/>
      <c r="H48" s="259"/>
      <c r="I48" s="259"/>
      <c r="J48" s="259"/>
      <c r="K48" s="257"/>
      <c r="L48" s="257"/>
      <c r="M48" s="257"/>
      <c r="N48" s="259"/>
      <c r="O48" s="259"/>
      <c r="P48" s="259"/>
    </row>
    <row r="49" spans="1:16" hidden="1">
      <c r="A49" s="9"/>
      <c r="B49" s="348"/>
      <c r="C49" s="279"/>
      <c r="D49" s="279"/>
      <c r="E49" s="348"/>
      <c r="F49" s="259"/>
      <c r="G49" s="259"/>
      <c r="H49" s="259"/>
      <c r="I49" s="259"/>
      <c r="J49" s="259"/>
      <c r="K49" s="257"/>
      <c r="L49" s="257"/>
      <c r="M49" s="257"/>
      <c r="N49" s="259"/>
      <c r="O49" s="259"/>
      <c r="P49" s="259"/>
    </row>
    <row r="50" spans="1:16" hidden="1">
      <c r="A50" s="9"/>
      <c r="B50" s="348"/>
      <c r="C50" s="279"/>
      <c r="D50" s="279"/>
      <c r="E50" s="348"/>
      <c r="F50" s="259"/>
      <c r="G50" s="259"/>
      <c r="H50" s="259"/>
      <c r="I50" s="259"/>
      <c r="J50" s="259"/>
      <c r="K50" s="257"/>
      <c r="L50" s="257"/>
      <c r="M50" s="257"/>
      <c r="N50" s="259"/>
      <c r="O50" s="259"/>
      <c r="P50" s="259"/>
    </row>
    <row r="51" spans="1:16" hidden="1">
      <c r="A51" s="9"/>
      <c r="B51" s="348"/>
      <c r="C51" s="279"/>
      <c r="D51" s="279"/>
      <c r="E51" s="348"/>
      <c r="F51" s="259"/>
      <c r="G51" s="259"/>
      <c r="H51" s="259"/>
      <c r="I51" s="259"/>
      <c r="J51" s="259"/>
      <c r="K51" s="257"/>
      <c r="L51" s="257"/>
      <c r="M51" s="257"/>
      <c r="N51" s="259"/>
      <c r="O51" s="259"/>
      <c r="P51" s="259"/>
    </row>
    <row r="52" spans="1:16" hidden="1">
      <c r="A52" s="9"/>
      <c r="B52" s="348"/>
      <c r="C52" s="279"/>
      <c r="D52" s="279"/>
      <c r="E52" s="348"/>
      <c r="F52" s="259"/>
      <c r="G52" s="259"/>
      <c r="H52" s="259"/>
      <c r="I52" s="259"/>
      <c r="J52" s="259"/>
      <c r="K52" s="257"/>
      <c r="L52" s="257"/>
      <c r="M52" s="257"/>
      <c r="N52" s="259"/>
      <c r="O52" s="259"/>
      <c r="P52" s="259"/>
    </row>
    <row r="53" spans="1:16" hidden="1">
      <c r="A53" s="9"/>
      <c r="B53" s="348"/>
      <c r="C53" s="279"/>
      <c r="D53" s="279"/>
      <c r="E53" s="348"/>
      <c r="F53" s="259"/>
      <c r="G53" s="259"/>
      <c r="H53" s="259"/>
      <c r="I53" s="259"/>
      <c r="J53" s="259"/>
      <c r="K53" s="257"/>
      <c r="L53" s="257"/>
      <c r="M53" s="257"/>
      <c r="N53" s="259"/>
      <c r="O53" s="259"/>
      <c r="P53" s="259"/>
    </row>
    <row r="54" spans="1:16" hidden="1">
      <c r="A54" s="9"/>
      <c r="B54" s="348"/>
      <c r="C54" s="279"/>
      <c r="D54" s="279"/>
      <c r="E54" s="348"/>
      <c r="F54" s="259"/>
      <c r="G54" s="259"/>
      <c r="H54" s="259"/>
      <c r="I54" s="259"/>
      <c r="J54" s="259"/>
      <c r="K54" s="257"/>
      <c r="L54" s="257"/>
      <c r="M54" s="257"/>
      <c r="N54" s="259"/>
      <c r="O54" s="259"/>
      <c r="P54" s="259"/>
    </row>
    <row r="55" spans="1:16" hidden="1">
      <c r="A55" s="9"/>
      <c r="B55" s="348"/>
      <c r="C55" s="279"/>
      <c r="D55" s="279"/>
      <c r="E55" s="348"/>
      <c r="F55" s="259"/>
      <c r="G55" s="259"/>
      <c r="H55" s="259"/>
      <c r="I55" s="259"/>
      <c r="J55" s="259"/>
      <c r="K55" s="257"/>
      <c r="L55" s="257"/>
      <c r="M55" s="257"/>
      <c r="N55" s="259"/>
      <c r="O55" s="259"/>
      <c r="P55" s="259"/>
    </row>
    <row r="56" spans="1:16" hidden="1">
      <c r="A56" s="9"/>
      <c r="B56" s="348"/>
      <c r="C56" s="279"/>
      <c r="D56" s="279"/>
      <c r="E56" s="348"/>
      <c r="F56" s="259"/>
      <c r="G56" s="259"/>
      <c r="H56" s="259"/>
      <c r="I56" s="259"/>
      <c r="J56" s="259"/>
      <c r="K56" s="257"/>
      <c r="L56" s="257"/>
      <c r="M56" s="257"/>
      <c r="N56" s="259"/>
      <c r="O56" s="259"/>
      <c r="P56" s="259"/>
    </row>
    <row r="57" spans="1:16" hidden="1">
      <c r="A57" s="9"/>
      <c r="B57" s="348"/>
      <c r="C57" s="279"/>
      <c r="D57" s="279"/>
      <c r="E57" s="348"/>
      <c r="F57" s="259"/>
      <c r="G57" s="259"/>
      <c r="H57" s="259"/>
      <c r="I57" s="259"/>
      <c r="J57" s="259"/>
      <c r="K57" s="257"/>
      <c r="L57" s="257"/>
      <c r="M57" s="257"/>
      <c r="N57" s="259"/>
      <c r="O57" s="259"/>
      <c r="P57" s="259"/>
    </row>
    <row r="58" spans="1:16" hidden="1">
      <c r="A58" s="9"/>
      <c r="B58" s="348"/>
      <c r="C58" s="279"/>
      <c r="D58" s="279"/>
      <c r="E58" s="348"/>
      <c r="F58" s="259"/>
      <c r="G58" s="259"/>
      <c r="H58" s="259"/>
      <c r="I58" s="259"/>
      <c r="J58" s="259"/>
      <c r="K58" s="257"/>
      <c r="L58" s="257"/>
      <c r="M58" s="257"/>
      <c r="N58" s="259"/>
      <c r="O58" s="259"/>
      <c r="P58" s="259"/>
    </row>
    <row r="59" spans="1:16" hidden="1">
      <c r="A59" s="9"/>
      <c r="B59" s="348"/>
      <c r="C59" s="279"/>
      <c r="D59" s="279"/>
      <c r="E59" s="348"/>
      <c r="F59" s="259"/>
      <c r="G59" s="259"/>
      <c r="H59" s="259"/>
      <c r="I59" s="259"/>
      <c r="J59" s="259"/>
      <c r="K59" s="257"/>
      <c r="L59" s="257"/>
      <c r="M59" s="257"/>
      <c r="N59" s="259"/>
      <c r="O59" s="259"/>
      <c r="P59" s="259"/>
    </row>
    <row r="60" spans="1:16" hidden="1">
      <c r="A60" s="9"/>
      <c r="B60" s="348"/>
      <c r="C60" s="279"/>
      <c r="D60" s="279"/>
      <c r="E60" s="348"/>
      <c r="F60" s="259"/>
      <c r="G60" s="259"/>
      <c r="H60" s="259"/>
      <c r="I60" s="259"/>
      <c r="J60" s="259"/>
      <c r="K60" s="257"/>
      <c r="L60" s="257"/>
      <c r="M60" s="257"/>
      <c r="N60" s="259"/>
      <c r="O60" s="259"/>
      <c r="P60" s="259"/>
    </row>
    <row r="61" spans="1:16" hidden="1">
      <c r="A61" s="9"/>
      <c r="B61" s="348"/>
      <c r="C61" s="279"/>
      <c r="D61" s="279"/>
      <c r="E61" s="348"/>
      <c r="F61" s="259"/>
      <c r="G61" s="259"/>
      <c r="H61" s="259"/>
      <c r="I61" s="259"/>
      <c r="J61" s="259"/>
      <c r="K61" s="257"/>
      <c r="L61" s="257"/>
      <c r="M61" s="257"/>
      <c r="N61" s="259"/>
      <c r="O61" s="259"/>
      <c r="P61" s="259"/>
    </row>
    <row r="62" spans="1:16" hidden="1">
      <c r="A62" s="9"/>
      <c r="B62" s="348"/>
      <c r="C62" s="279"/>
      <c r="D62" s="279"/>
      <c r="E62" s="348"/>
      <c r="F62" s="259"/>
      <c r="G62" s="259"/>
      <c r="H62" s="259"/>
      <c r="I62" s="259"/>
      <c r="J62" s="259"/>
      <c r="K62" s="257"/>
      <c r="L62" s="257"/>
      <c r="M62" s="257"/>
      <c r="N62" s="259"/>
      <c r="O62" s="259"/>
      <c r="P62" s="259"/>
    </row>
    <row r="63" spans="1:16" hidden="1">
      <c r="A63" s="9"/>
      <c r="B63" s="348"/>
      <c r="C63" s="279"/>
      <c r="D63" s="279"/>
      <c r="E63" s="348"/>
      <c r="F63" s="259"/>
      <c r="G63" s="259"/>
      <c r="H63" s="259"/>
      <c r="I63" s="259"/>
      <c r="J63" s="259"/>
      <c r="K63" s="257"/>
      <c r="L63" s="257"/>
      <c r="M63" s="257"/>
      <c r="N63" s="259"/>
      <c r="O63" s="259"/>
      <c r="P63" s="259"/>
    </row>
    <row r="64" spans="1:16" hidden="1">
      <c r="A64" s="9"/>
      <c r="B64" s="348"/>
      <c r="C64" s="279"/>
      <c r="D64" s="279"/>
      <c r="E64" s="348"/>
      <c r="F64" s="259"/>
      <c r="G64" s="259"/>
      <c r="H64" s="259"/>
      <c r="I64" s="259"/>
      <c r="J64" s="259"/>
      <c r="K64" s="257"/>
      <c r="L64" s="257"/>
      <c r="M64" s="257"/>
      <c r="N64" s="259"/>
      <c r="O64" s="259"/>
      <c r="P64" s="259"/>
    </row>
    <row r="65" spans="1:16" hidden="1">
      <c r="A65" s="9"/>
      <c r="B65" s="348"/>
      <c r="C65" s="279"/>
      <c r="D65" s="279"/>
      <c r="E65" s="348"/>
      <c r="F65" s="259"/>
      <c r="G65" s="259"/>
      <c r="H65" s="259"/>
      <c r="I65" s="259"/>
      <c r="J65" s="259"/>
      <c r="K65" s="257"/>
      <c r="L65" s="257"/>
      <c r="M65" s="257"/>
      <c r="N65" s="259"/>
      <c r="O65" s="259"/>
      <c r="P65" s="259"/>
    </row>
    <row r="66" spans="1:16" hidden="1">
      <c r="A66" s="9"/>
      <c r="B66" s="348"/>
      <c r="C66" s="279"/>
      <c r="D66" s="279"/>
      <c r="E66" s="348"/>
      <c r="F66" s="259"/>
      <c r="G66" s="259"/>
      <c r="H66" s="259"/>
      <c r="I66" s="259"/>
      <c r="J66" s="259"/>
      <c r="K66" s="257"/>
      <c r="L66" s="257"/>
      <c r="M66" s="257"/>
      <c r="N66" s="259"/>
      <c r="O66" s="259"/>
      <c r="P66" s="259"/>
    </row>
    <row r="67" spans="1:16" hidden="1">
      <c r="A67" s="9"/>
      <c r="B67" s="348"/>
      <c r="C67" s="279"/>
      <c r="D67" s="279"/>
      <c r="E67" s="348"/>
      <c r="F67" s="259"/>
      <c r="G67" s="259"/>
      <c r="H67" s="259"/>
      <c r="I67" s="259"/>
      <c r="J67" s="259"/>
      <c r="K67" s="257"/>
      <c r="L67" s="257"/>
      <c r="M67" s="257"/>
      <c r="N67" s="259"/>
      <c r="O67" s="259"/>
      <c r="P67" s="259"/>
    </row>
    <row r="68" spans="1:16" hidden="1">
      <c r="A68" s="9"/>
      <c r="B68" s="348"/>
      <c r="C68" s="279"/>
      <c r="D68" s="279"/>
      <c r="E68" s="348"/>
      <c r="F68" s="259"/>
      <c r="G68" s="259"/>
      <c r="H68" s="259"/>
      <c r="I68" s="259"/>
      <c r="J68" s="259"/>
      <c r="K68" s="257"/>
      <c r="L68" s="257"/>
      <c r="M68" s="257"/>
      <c r="N68" s="259"/>
      <c r="O68" s="259"/>
      <c r="P68" s="259"/>
    </row>
    <row r="69" spans="1:16" hidden="1">
      <c r="A69" s="9"/>
      <c r="B69" s="348"/>
      <c r="C69" s="279"/>
      <c r="D69" s="279"/>
      <c r="E69" s="348"/>
      <c r="F69" s="259"/>
      <c r="G69" s="259"/>
      <c r="H69" s="259"/>
      <c r="I69" s="259"/>
      <c r="J69" s="259"/>
      <c r="K69" s="257"/>
      <c r="L69" s="257"/>
      <c r="M69" s="257"/>
      <c r="N69" s="259"/>
      <c r="O69" s="259"/>
      <c r="P69" s="259"/>
    </row>
    <row r="70" spans="1:16" hidden="1">
      <c r="A70" s="9"/>
      <c r="B70" s="348"/>
      <c r="C70" s="279"/>
      <c r="D70" s="279"/>
      <c r="E70" s="348"/>
      <c r="F70" s="259"/>
      <c r="G70" s="259"/>
      <c r="H70" s="259"/>
      <c r="I70" s="259"/>
      <c r="J70" s="259"/>
      <c r="K70" s="257"/>
      <c r="L70" s="257"/>
      <c r="M70" s="257"/>
      <c r="N70" s="259"/>
      <c r="O70" s="259"/>
      <c r="P70" s="259"/>
    </row>
    <row r="71" spans="1:16" hidden="1">
      <c r="A71" s="9"/>
      <c r="B71" s="348"/>
      <c r="C71" s="279"/>
      <c r="D71" s="279"/>
      <c r="E71" s="348"/>
      <c r="F71" s="259"/>
      <c r="G71" s="259"/>
      <c r="H71" s="259"/>
      <c r="I71" s="259"/>
      <c r="J71" s="259"/>
      <c r="K71" s="257"/>
      <c r="L71" s="257"/>
      <c r="M71" s="257"/>
      <c r="N71" s="259"/>
      <c r="O71" s="259"/>
      <c r="P71" s="259"/>
    </row>
    <row r="72" spans="1:16" hidden="1">
      <c r="A72" s="9"/>
      <c r="B72" s="348"/>
      <c r="C72" s="279"/>
      <c r="D72" s="279"/>
      <c r="E72" s="348"/>
      <c r="F72" s="259"/>
      <c r="G72" s="259"/>
      <c r="H72" s="259"/>
      <c r="I72" s="259"/>
      <c r="J72" s="259"/>
      <c r="K72" s="257"/>
      <c r="L72" s="257"/>
      <c r="M72" s="257"/>
      <c r="N72" s="259"/>
      <c r="O72" s="259"/>
      <c r="P72" s="259"/>
    </row>
    <row r="73" spans="1:16" hidden="1">
      <c r="A73" s="9"/>
      <c r="B73" s="348"/>
      <c r="C73" s="279"/>
      <c r="D73" s="279"/>
      <c r="E73" s="348"/>
      <c r="F73" s="259"/>
      <c r="G73" s="259"/>
      <c r="H73" s="259"/>
      <c r="I73" s="259"/>
      <c r="J73" s="259"/>
      <c r="K73" s="257"/>
      <c r="L73" s="257"/>
      <c r="M73" s="257"/>
      <c r="N73" s="259"/>
      <c r="O73" s="259"/>
      <c r="P73" s="259"/>
    </row>
    <row r="74" spans="1:16" hidden="1">
      <c r="A74" s="9"/>
      <c r="B74" s="348"/>
      <c r="C74" s="349"/>
      <c r="D74" s="349"/>
      <c r="E74" s="350"/>
      <c r="F74" s="351"/>
      <c r="G74" s="351"/>
      <c r="H74" s="351"/>
      <c r="I74" s="351"/>
      <c r="J74" s="351"/>
      <c r="K74" s="351"/>
      <c r="L74" s="351"/>
      <c r="M74" s="351"/>
      <c r="N74" s="259"/>
      <c r="O74" s="259"/>
      <c r="P74" s="259"/>
    </row>
    <row r="75" spans="1:16" hidden="1">
      <c r="A75" s="9"/>
      <c r="B75" s="348"/>
      <c r="C75" s="279"/>
      <c r="D75" s="279"/>
      <c r="E75" s="348"/>
      <c r="F75" s="259"/>
      <c r="G75" s="259"/>
      <c r="H75" s="259"/>
      <c r="I75" s="259"/>
      <c r="J75" s="259"/>
      <c r="K75" s="257"/>
      <c r="L75" s="257"/>
      <c r="M75" s="257"/>
      <c r="N75" s="259"/>
      <c r="O75" s="259"/>
      <c r="P75" s="259"/>
    </row>
    <row r="76" spans="1:16" hidden="1">
      <c r="A76" s="9"/>
      <c r="B76" s="348"/>
      <c r="C76" s="352"/>
      <c r="D76" s="279"/>
      <c r="E76" s="348"/>
      <c r="F76" s="259"/>
      <c r="G76" s="259"/>
      <c r="H76" s="259"/>
      <c r="I76" s="259"/>
      <c r="J76" s="259"/>
      <c r="K76" s="257"/>
      <c r="L76" s="257"/>
      <c r="M76" s="257"/>
      <c r="N76" s="259"/>
      <c r="O76" s="259"/>
      <c r="P76" s="259"/>
    </row>
    <row r="77" spans="1:16" hidden="1">
      <c r="A77" s="9"/>
      <c r="B77" s="348"/>
      <c r="C77" s="279"/>
      <c r="D77" s="279"/>
      <c r="E77" s="348"/>
      <c r="F77" s="259"/>
      <c r="G77" s="259"/>
      <c r="H77" s="259"/>
      <c r="I77" s="259"/>
      <c r="J77" s="259"/>
      <c r="K77" s="257"/>
      <c r="L77" s="257"/>
      <c r="M77" s="257"/>
      <c r="N77" s="259"/>
      <c r="O77" s="259"/>
      <c r="P77" s="259"/>
    </row>
    <row r="78" spans="1:16" hidden="1">
      <c r="A78" s="9"/>
      <c r="B78" s="348"/>
      <c r="C78" s="279"/>
      <c r="D78" s="279"/>
      <c r="E78" s="348"/>
      <c r="F78" s="259"/>
      <c r="G78" s="259"/>
      <c r="H78" s="259"/>
      <c r="I78" s="259"/>
      <c r="J78" s="259"/>
      <c r="K78" s="257"/>
      <c r="L78" s="257"/>
      <c r="M78" s="257"/>
      <c r="N78" s="259"/>
      <c r="O78" s="259"/>
      <c r="P78" s="259"/>
    </row>
    <row r="79" spans="1:16" hidden="1">
      <c r="A79" s="9"/>
      <c r="B79" s="348"/>
      <c r="C79" s="279"/>
      <c r="D79" s="279"/>
      <c r="E79" s="348"/>
      <c r="F79" s="259"/>
      <c r="G79" s="259"/>
      <c r="H79" s="259"/>
      <c r="I79" s="259"/>
      <c r="J79" s="259"/>
      <c r="K79" s="257"/>
      <c r="L79" s="257"/>
      <c r="M79" s="257"/>
      <c r="N79" s="259"/>
      <c r="O79" s="259"/>
      <c r="P79" s="259"/>
    </row>
    <row r="80" spans="1:16" hidden="1">
      <c r="A80" s="9"/>
      <c r="B80" s="348"/>
      <c r="C80" s="279"/>
      <c r="D80" s="279"/>
      <c r="E80" s="348"/>
      <c r="F80" s="259"/>
      <c r="G80" s="259"/>
      <c r="H80" s="259"/>
      <c r="I80" s="259"/>
      <c r="J80" s="259"/>
      <c r="K80" s="257"/>
      <c r="L80" s="257"/>
      <c r="M80" s="257"/>
      <c r="N80" s="259"/>
      <c r="O80" s="259"/>
      <c r="P80" s="259"/>
    </row>
    <row r="81" spans="1:16" hidden="1">
      <c r="A81" s="9"/>
      <c r="B81" s="348"/>
      <c r="C81" s="279"/>
      <c r="D81" s="279"/>
      <c r="E81" s="348"/>
      <c r="F81" s="259"/>
      <c r="G81" s="259"/>
      <c r="H81" s="259"/>
      <c r="I81" s="259"/>
      <c r="J81" s="259"/>
      <c r="K81" s="257"/>
      <c r="L81" s="257"/>
      <c r="M81" s="257"/>
      <c r="N81" s="259"/>
      <c r="O81" s="259"/>
      <c r="P81" s="259"/>
    </row>
    <row r="82" spans="1:16" hidden="1">
      <c r="A82" s="9"/>
      <c r="B82" s="348"/>
      <c r="C82" s="279"/>
      <c r="D82" s="279"/>
      <c r="E82" s="348"/>
      <c r="F82" s="259"/>
      <c r="G82" s="259"/>
      <c r="H82" s="259"/>
      <c r="I82" s="259"/>
      <c r="J82" s="259"/>
      <c r="K82" s="257"/>
      <c r="L82" s="257"/>
      <c r="M82" s="257"/>
      <c r="N82" s="259"/>
      <c r="O82" s="259"/>
      <c r="P82" s="259"/>
    </row>
    <row r="83" spans="1:16" hidden="1">
      <c r="A83" s="9"/>
      <c r="B83" s="348"/>
      <c r="C83" s="279"/>
      <c r="D83" s="279"/>
      <c r="E83" s="348"/>
      <c r="F83" s="259"/>
      <c r="G83" s="259"/>
      <c r="H83" s="259"/>
      <c r="I83" s="259"/>
      <c r="J83" s="259"/>
      <c r="K83" s="257"/>
      <c r="L83" s="257"/>
      <c r="M83" s="257"/>
      <c r="N83" s="259"/>
      <c r="O83" s="259"/>
      <c r="P83" s="259"/>
    </row>
    <row r="84" spans="1:16" hidden="1">
      <c r="A84" s="9"/>
      <c r="B84" s="348"/>
      <c r="C84" s="279"/>
      <c r="D84" s="279"/>
      <c r="E84" s="348"/>
      <c r="F84" s="259"/>
      <c r="G84" s="259"/>
      <c r="H84" s="259"/>
      <c r="I84" s="259"/>
      <c r="J84" s="259"/>
      <c r="K84" s="257"/>
      <c r="L84" s="257"/>
      <c r="M84" s="257"/>
      <c r="N84" s="259"/>
      <c r="O84" s="259"/>
      <c r="P84" s="259"/>
    </row>
    <row r="85" spans="1:16" hidden="1">
      <c r="A85" s="9"/>
      <c r="B85" s="348"/>
      <c r="C85" s="279"/>
      <c r="D85" s="279"/>
      <c r="E85" s="348"/>
      <c r="F85" s="259"/>
      <c r="G85" s="259"/>
      <c r="H85" s="259"/>
      <c r="I85" s="259"/>
      <c r="J85" s="259"/>
      <c r="K85" s="257"/>
      <c r="L85" s="257"/>
      <c r="M85" s="257"/>
      <c r="N85" s="259"/>
      <c r="O85" s="259"/>
      <c r="P85" s="259"/>
    </row>
    <row r="86" spans="1:16" hidden="1">
      <c r="A86" s="9"/>
      <c r="B86" s="348"/>
      <c r="C86" s="279"/>
      <c r="D86" s="279"/>
      <c r="E86" s="348"/>
      <c r="F86" s="259"/>
      <c r="G86" s="259"/>
      <c r="H86" s="259"/>
      <c r="I86" s="259"/>
      <c r="J86" s="259"/>
      <c r="K86" s="257"/>
      <c r="L86" s="257"/>
      <c r="M86" s="257"/>
      <c r="N86" s="259"/>
      <c r="O86" s="259"/>
      <c r="P86" s="259"/>
    </row>
    <row r="87" spans="1:16" hidden="1">
      <c r="A87" s="9"/>
      <c r="B87" s="348"/>
      <c r="C87" s="279"/>
      <c r="D87" s="279"/>
      <c r="E87" s="348"/>
      <c r="F87" s="259"/>
      <c r="G87" s="259"/>
      <c r="H87" s="259"/>
      <c r="I87" s="259"/>
      <c r="J87" s="259"/>
      <c r="K87" s="257"/>
      <c r="L87" s="257"/>
      <c r="M87" s="257"/>
      <c r="N87" s="259"/>
      <c r="O87" s="259"/>
      <c r="P87" s="259"/>
    </row>
    <row r="88" spans="1:16" hidden="1">
      <c r="A88" s="9"/>
      <c r="B88" s="348"/>
      <c r="C88" s="279"/>
      <c r="D88" s="279"/>
      <c r="E88" s="348"/>
      <c r="F88" s="259"/>
      <c r="G88" s="259"/>
      <c r="H88" s="259"/>
      <c r="I88" s="259"/>
      <c r="J88" s="259"/>
      <c r="K88" s="257"/>
      <c r="L88" s="257"/>
      <c r="M88" s="257"/>
      <c r="N88" s="259"/>
      <c r="O88" s="259"/>
      <c r="P88" s="259"/>
    </row>
    <row r="89" spans="1:16" hidden="1">
      <c r="A89" s="9"/>
      <c r="B89" s="348"/>
      <c r="C89" s="279"/>
      <c r="D89" s="279"/>
      <c r="E89" s="348"/>
      <c r="F89" s="259"/>
      <c r="G89" s="259"/>
      <c r="H89" s="259"/>
      <c r="I89" s="259"/>
      <c r="J89" s="259"/>
      <c r="K89" s="257"/>
      <c r="L89" s="257"/>
      <c r="M89" s="257"/>
      <c r="N89" s="259"/>
      <c r="O89" s="259"/>
      <c r="P89" s="259"/>
    </row>
    <row r="90" spans="1:16" hidden="1">
      <c r="A90" s="9"/>
      <c r="B90" s="348"/>
      <c r="C90" s="279"/>
      <c r="D90" s="279"/>
      <c r="E90" s="348"/>
      <c r="F90" s="259"/>
      <c r="G90" s="259"/>
      <c r="H90" s="259"/>
      <c r="I90" s="259"/>
      <c r="J90" s="259"/>
      <c r="K90" s="257"/>
      <c r="L90" s="257"/>
      <c r="M90" s="257"/>
      <c r="N90" s="259"/>
      <c r="O90" s="259"/>
      <c r="P90" s="259"/>
    </row>
    <row r="91" spans="1:16" hidden="1">
      <c r="A91" s="9"/>
      <c r="B91" s="348"/>
      <c r="C91" s="279"/>
      <c r="D91" s="279"/>
      <c r="E91" s="348"/>
      <c r="F91" s="259"/>
      <c r="G91" s="259"/>
      <c r="H91" s="259"/>
      <c r="I91" s="259"/>
      <c r="J91" s="259"/>
      <c r="K91" s="257"/>
      <c r="L91" s="257"/>
      <c r="M91" s="257"/>
      <c r="N91" s="259"/>
      <c r="O91" s="259"/>
      <c r="P91" s="259"/>
    </row>
    <row r="92" spans="1:16" hidden="1">
      <c r="A92" s="9"/>
      <c r="B92" s="348"/>
      <c r="C92" s="279"/>
      <c r="D92" s="279"/>
      <c r="E92" s="348"/>
      <c r="F92" s="259"/>
      <c r="G92" s="259"/>
      <c r="H92" s="259"/>
      <c r="I92" s="259"/>
      <c r="J92" s="259"/>
      <c r="K92" s="257"/>
      <c r="L92" s="257"/>
      <c r="M92" s="257"/>
      <c r="N92" s="259"/>
      <c r="O92" s="259"/>
      <c r="P92" s="259"/>
    </row>
    <row r="93" spans="1:16" hidden="1">
      <c r="A93" s="9"/>
      <c r="B93" s="348"/>
      <c r="C93" s="279"/>
      <c r="D93" s="279"/>
      <c r="E93" s="348"/>
      <c r="F93" s="259"/>
      <c r="G93" s="259"/>
      <c r="H93" s="259"/>
      <c r="I93" s="259"/>
      <c r="J93" s="259"/>
      <c r="K93" s="257"/>
      <c r="L93" s="257"/>
      <c r="M93" s="257"/>
      <c r="N93" s="259"/>
      <c r="O93" s="259"/>
      <c r="P93" s="259"/>
    </row>
    <row r="94" spans="1:16" hidden="1">
      <c r="A94" s="9"/>
      <c r="B94" s="348"/>
      <c r="C94" s="279"/>
      <c r="D94" s="279"/>
      <c r="E94" s="348"/>
      <c r="F94" s="259"/>
      <c r="G94" s="259"/>
      <c r="H94" s="259"/>
      <c r="I94" s="259"/>
      <c r="J94" s="259"/>
      <c r="K94" s="257"/>
      <c r="L94" s="257"/>
      <c r="M94" s="257"/>
      <c r="N94" s="259"/>
      <c r="O94" s="259"/>
      <c r="P94" s="259"/>
    </row>
    <row r="95" spans="1:16" hidden="1">
      <c r="A95" s="9"/>
      <c r="B95" s="348"/>
      <c r="C95" s="279"/>
      <c r="D95" s="279"/>
      <c r="E95" s="348"/>
      <c r="F95" s="259"/>
      <c r="G95" s="259"/>
      <c r="H95" s="259"/>
      <c r="I95" s="259"/>
      <c r="J95" s="259"/>
      <c r="K95" s="257"/>
      <c r="L95" s="257"/>
      <c r="M95" s="257"/>
      <c r="N95" s="259"/>
      <c r="O95" s="259"/>
      <c r="P95" s="259"/>
    </row>
    <row r="96" spans="1:16" hidden="1">
      <c r="A96" s="9"/>
      <c r="B96" s="348"/>
      <c r="C96" s="279"/>
      <c r="D96" s="279"/>
      <c r="E96" s="348"/>
      <c r="F96" s="259"/>
      <c r="G96" s="259"/>
      <c r="H96" s="259"/>
      <c r="I96" s="259"/>
      <c r="J96" s="259"/>
      <c r="K96" s="257"/>
      <c r="L96" s="257"/>
      <c r="M96" s="257"/>
      <c r="N96" s="259"/>
      <c r="O96" s="259"/>
      <c r="P96" s="259"/>
    </row>
    <row r="97" spans="1:16" hidden="1">
      <c r="A97" s="9"/>
      <c r="B97" s="348"/>
      <c r="C97" s="279"/>
      <c r="D97" s="279"/>
      <c r="E97" s="348"/>
      <c r="F97" s="259"/>
      <c r="G97" s="259"/>
      <c r="H97" s="259"/>
      <c r="I97" s="259"/>
      <c r="J97" s="259"/>
      <c r="K97" s="257"/>
      <c r="L97" s="257"/>
      <c r="M97" s="257"/>
      <c r="N97" s="259"/>
      <c r="O97" s="259"/>
      <c r="P97" s="259"/>
    </row>
    <row r="98" spans="1:16" hidden="1">
      <c r="A98" s="9"/>
      <c r="B98" s="348"/>
      <c r="C98" s="279"/>
      <c r="D98" s="279"/>
      <c r="E98" s="348"/>
      <c r="F98" s="259"/>
      <c r="G98" s="259"/>
      <c r="H98" s="259"/>
      <c r="I98" s="259"/>
      <c r="J98" s="259"/>
      <c r="K98" s="257"/>
      <c r="L98" s="257"/>
      <c r="M98" s="257"/>
      <c r="N98" s="259"/>
      <c r="O98" s="259"/>
      <c r="P98" s="259"/>
    </row>
    <row r="99" spans="1:16" hidden="1">
      <c r="A99" s="9"/>
      <c r="B99" s="348"/>
      <c r="C99" s="279"/>
      <c r="D99" s="279"/>
      <c r="E99" s="348"/>
      <c r="F99" s="259"/>
      <c r="G99" s="259"/>
      <c r="H99" s="259"/>
      <c r="I99" s="259"/>
      <c r="J99" s="259"/>
      <c r="K99" s="257"/>
      <c r="L99" s="257"/>
      <c r="M99" s="257"/>
      <c r="N99" s="259"/>
      <c r="O99" s="259"/>
      <c r="P99" s="259"/>
    </row>
    <row r="100" spans="1:16" hidden="1">
      <c r="A100" s="9"/>
      <c r="B100" s="348"/>
      <c r="C100" s="279"/>
      <c r="D100" s="279"/>
      <c r="E100" s="348"/>
      <c r="F100" s="259"/>
      <c r="G100" s="259"/>
      <c r="H100" s="259"/>
      <c r="I100" s="259"/>
      <c r="J100" s="259"/>
      <c r="K100" s="257"/>
      <c r="L100" s="257"/>
      <c r="M100" s="257"/>
      <c r="N100" s="259"/>
      <c r="O100" s="259"/>
      <c r="P100" s="259"/>
    </row>
    <row r="101" spans="1:16" hidden="1">
      <c r="A101" s="9"/>
      <c r="B101" s="348"/>
      <c r="C101" s="279"/>
      <c r="D101" s="279"/>
      <c r="E101" s="348"/>
      <c r="F101" s="259"/>
      <c r="G101" s="259"/>
      <c r="H101" s="259"/>
      <c r="I101" s="259"/>
      <c r="J101" s="259"/>
      <c r="K101" s="257"/>
      <c r="L101" s="257"/>
      <c r="M101" s="257"/>
      <c r="N101" s="259"/>
      <c r="O101" s="259"/>
      <c r="P101" s="259"/>
    </row>
    <row r="102" spans="1:16" hidden="1">
      <c r="A102" s="9"/>
      <c r="B102" s="348"/>
      <c r="C102" s="279"/>
      <c r="D102" s="279"/>
      <c r="E102" s="348"/>
      <c r="F102" s="259"/>
      <c r="G102" s="259"/>
      <c r="H102" s="259"/>
      <c r="I102" s="259"/>
      <c r="J102" s="259"/>
      <c r="K102" s="257"/>
      <c r="L102" s="257"/>
      <c r="M102" s="257"/>
      <c r="N102" s="259"/>
      <c r="O102" s="259"/>
      <c r="P102" s="259"/>
    </row>
    <row r="103" spans="1:16" hidden="1">
      <c r="A103" s="9"/>
      <c r="B103" s="348"/>
      <c r="C103" s="279"/>
      <c r="D103" s="279"/>
      <c r="E103" s="348"/>
      <c r="F103" s="259"/>
      <c r="G103" s="259"/>
      <c r="H103" s="259"/>
      <c r="I103" s="259"/>
      <c r="J103" s="259"/>
      <c r="K103" s="257"/>
      <c r="L103" s="257"/>
      <c r="M103" s="257"/>
      <c r="N103" s="259"/>
      <c r="O103" s="259"/>
      <c r="P103" s="259"/>
    </row>
    <row r="104" spans="1:16" hidden="1">
      <c r="A104" s="9"/>
      <c r="B104" s="348"/>
      <c r="C104" s="279"/>
      <c r="D104" s="279"/>
      <c r="E104" s="348"/>
      <c r="F104" s="259"/>
      <c r="G104" s="259"/>
      <c r="H104" s="259"/>
      <c r="I104" s="259"/>
      <c r="J104" s="259"/>
      <c r="K104" s="257"/>
      <c r="L104" s="257"/>
      <c r="M104" s="257"/>
      <c r="N104" s="259"/>
      <c r="O104" s="259"/>
      <c r="P104" s="259"/>
    </row>
    <row r="105" spans="1:16" hidden="1">
      <c r="A105" s="9"/>
      <c r="B105" s="348"/>
      <c r="C105" s="279"/>
      <c r="D105" s="279"/>
      <c r="E105" s="348"/>
      <c r="F105" s="259"/>
      <c r="G105" s="259"/>
      <c r="H105" s="259"/>
      <c r="I105" s="259"/>
      <c r="J105" s="259"/>
      <c r="K105" s="257"/>
      <c r="L105" s="257"/>
      <c r="M105" s="257"/>
      <c r="N105" s="259"/>
      <c r="O105" s="259"/>
      <c r="P105" s="259"/>
    </row>
    <row r="106" spans="1:16" hidden="1">
      <c r="A106" s="9"/>
      <c r="B106" s="348"/>
      <c r="C106" s="279"/>
      <c r="D106" s="279"/>
      <c r="E106" s="348"/>
      <c r="F106" s="259"/>
      <c r="G106" s="259"/>
      <c r="H106" s="259"/>
      <c r="I106" s="259"/>
      <c r="J106" s="259"/>
      <c r="K106" s="257"/>
      <c r="L106" s="257"/>
      <c r="M106" s="257"/>
      <c r="N106" s="259"/>
      <c r="O106" s="259"/>
      <c r="P106" s="259"/>
    </row>
    <row r="107" spans="1:16" hidden="1">
      <c r="A107" s="9"/>
      <c r="B107" s="348"/>
      <c r="C107" s="279"/>
      <c r="D107" s="279"/>
      <c r="E107" s="348"/>
      <c r="F107" s="259"/>
      <c r="G107" s="259"/>
      <c r="H107" s="259"/>
      <c r="I107" s="259"/>
      <c r="J107" s="259"/>
      <c r="K107" s="257"/>
      <c r="L107" s="257"/>
      <c r="M107" s="257"/>
      <c r="N107" s="259"/>
      <c r="O107" s="259"/>
      <c r="P107" s="259"/>
    </row>
    <row r="108" spans="1:16" hidden="1">
      <c r="A108" s="9"/>
      <c r="B108" s="348"/>
      <c r="C108" s="279"/>
      <c r="D108" s="279"/>
      <c r="E108" s="348"/>
      <c r="F108" s="259"/>
      <c r="G108" s="259"/>
      <c r="H108" s="259"/>
      <c r="I108" s="259"/>
      <c r="J108" s="259"/>
      <c r="K108" s="257"/>
      <c r="L108" s="257"/>
      <c r="M108" s="257"/>
      <c r="N108" s="259"/>
      <c r="O108" s="259"/>
      <c r="P108" s="259"/>
    </row>
    <row r="109" spans="1:16" hidden="1">
      <c r="A109" s="9"/>
      <c r="B109" s="348"/>
      <c r="C109" s="279"/>
      <c r="D109" s="279"/>
      <c r="E109" s="348"/>
      <c r="F109" s="259"/>
      <c r="G109" s="259"/>
      <c r="H109" s="259"/>
      <c r="I109" s="259"/>
      <c r="J109" s="259"/>
      <c r="K109" s="257"/>
      <c r="L109" s="257"/>
      <c r="M109" s="257"/>
      <c r="N109" s="259"/>
      <c r="O109" s="259"/>
      <c r="P109" s="259"/>
    </row>
    <row r="110" spans="1:16" hidden="1">
      <c r="A110" s="9"/>
      <c r="B110" s="348"/>
      <c r="C110" s="279"/>
      <c r="D110" s="279"/>
      <c r="E110" s="348"/>
      <c r="F110" s="259"/>
      <c r="G110" s="259"/>
      <c r="H110" s="259"/>
      <c r="I110" s="259"/>
      <c r="J110" s="259"/>
      <c r="K110" s="257"/>
      <c r="L110" s="257"/>
      <c r="M110" s="257"/>
      <c r="N110" s="259"/>
      <c r="O110" s="259"/>
      <c r="P110" s="259"/>
    </row>
    <row r="111" spans="1:16" hidden="1">
      <c r="A111" s="9"/>
      <c r="B111" s="348"/>
      <c r="C111" s="279"/>
      <c r="D111" s="279"/>
      <c r="E111" s="348"/>
      <c r="F111" s="259"/>
      <c r="G111" s="259"/>
      <c r="H111" s="259"/>
      <c r="I111" s="259"/>
      <c r="J111" s="259"/>
      <c r="K111" s="257"/>
      <c r="L111" s="257"/>
      <c r="M111" s="257"/>
      <c r="N111" s="259"/>
      <c r="O111" s="259"/>
      <c r="P111" s="259"/>
    </row>
    <row r="112" spans="1:16" hidden="1">
      <c r="A112" s="9"/>
      <c r="B112" s="348"/>
      <c r="C112" s="279"/>
      <c r="D112" s="279"/>
      <c r="E112" s="348"/>
      <c r="F112" s="259"/>
      <c r="G112" s="259"/>
      <c r="H112" s="259"/>
      <c r="I112" s="259"/>
      <c r="J112" s="259"/>
      <c r="K112" s="257"/>
      <c r="L112" s="257"/>
      <c r="M112" s="257"/>
      <c r="N112" s="259"/>
      <c r="O112" s="259"/>
      <c r="P112" s="259"/>
    </row>
    <row r="113" spans="1:16" hidden="1">
      <c r="A113" s="9"/>
      <c r="B113" s="348"/>
      <c r="C113" s="279"/>
      <c r="D113" s="279"/>
      <c r="E113" s="348"/>
      <c r="F113" s="259"/>
      <c r="G113" s="259"/>
      <c r="H113" s="259"/>
      <c r="I113" s="259"/>
      <c r="J113" s="259"/>
      <c r="K113" s="257"/>
      <c r="L113" s="257"/>
      <c r="M113" s="257"/>
      <c r="N113" s="259"/>
      <c r="O113" s="259"/>
      <c r="P113" s="259"/>
    </row>
    <row r="114" spans="1:16" hidden="1">
      <c r="A114" s="9"/>
      <c r="B114" s="348"/>
      <c r="C114" s="279"/>
      <c r="D114" s="279"/>
      <c r="E114" s="348"/>
      <c r="F114" s="259"/>
      <c r="G114" s="259"/>
      <c r="H114" s="259"/>
      <c r="I114" s="259"/>
      <c r="J114" s="259"/>
      <c r="K114" s="257"/>
      <c r="L114" s="257"/>
      <c r="M114" s="257"/>
      <c r="N114" s="259"/>
      <c r="O114" s="259"/>
      <c r="P114" s="259"/>
    </row>
    <row r="115" spans="1:16" hidden="1">
      <c r="A115" s="9"/>
      <c r="B115" s="348"/>
      <c r="C115" s="279"/>
      <c r="D115" s="279"/>
      <c r="E115" s="348"/>
      <c r="F115" s="259"/>
      <c r="G115" s="259"/>
      <c r="H115" s="259"/>
      <c r="I115" s="259"/>
      <c r="J115" s="259"/>
      <c r="K115" s="257"/>
      <c r="L115" s="257"/>
      <c r="M115" s="257"/>
      <c r="N115" s="259"/>
      <c r="O115" s="259"/>
      <c r="P115" s="259"/>
    </row>
    <row r="116" spans="1:16" hidden="1">
      <c r="A116" s="9"/>
      <c r="B116" s="348"/>
      <c r="C116" s="279"/>
      <c r="D116" s="279"/>
      <c r="E116" s="348"/>
      <c r="F116" s="259"/>
      <c r="G116" s="259"/>
      <c r="H116" s="259"/>
      <c r="I116" s="259"/>
      <c r="J116" s="259"/>
      <c r="K116" s="257"/>
      <c r="L116" s="257"/>
      <c r="M116" s="257"/>
      <c r="N116" s="259"/>
      <c r="O116" s="259"/>
      <c r="P116" s="259"/>
    </row>
    <row r="117" spans="1:16" hidden="1">
      <c r="A117" s="9"/>
      <c r="B117" s="348"/>
      <c r="C117" s="349"/>
      <c r="D117" s="349"/>
      <c r="E117" s="350"/>
      <c r="F117" s="351"/>
      <c r="G117" s="351"/>
      <c r="H117" s="351"/>
      <c r="I117" s="351"/>
      <c r="J117" s="351"/>
      <c r="K117" s="351"/>
      <c r="L117" s="351"/>
      <c r="M117" s="351"/>
      <c r="N117" s="259"/>
      <c r="O117" s="259"/>
      <c r="P117" s="259"/>
    </row>
    <row r="118" spans="1:16" hidden="1">
      <c r="A118" s="85"/>
      <c r="B118" s="348"/>
      <c r="C118" s="279"/>
      <c r="D118" s="279"/>
      <c r="E118" s="348"/>
      <c r="F118" s="259"/>
      <c r="G118" s="259"/>
      <c r="H118" s="259"/>
      <c r="I118" s="259"/>
      <c r="J118" s="259"/>
      <c r="K118" s="257"/>
      <c r="L118" s="257"/>
      <c r="M118" s="257"/>
      <c r="N118" s="259"/>
      <c r="O118" s="259"/>
      <c r="P118" s="259"/>
    </row>
    <row r="119" spans="1:16" hidden="1">
      <c r="A119" s="85"/>
      <c r="B119" s="348"/>
      <c r="C119" s="352"/>
      <c r="D119" s="279"/>
      <c r="E119" s="348"/>
      <c r="F119" s="259"/>
      <c r="G119" s="259"/>
      <c r="H119" s="259"/>
      <c r="I119" s="259"/>
      <c r="J119" s="259"/>
      <c r="K119" s="257"/>
      <c r="L119" s="257"/>
      <c r="M119" s="257"/>
      <c r="N119" s="259"/>
      <c r="O119" s="259"/>
      <c r="P119" s="259"/>
    </row>
    <row r="120" spans="1:16" hidden="1">
      <c r="A120" s="85"/>
      <c r="B120" s="348"/>
      <c r="C120" s="279"/>
      <c r="D120" s="279"/>
      <c r="E120" s="348"/>
      <c r="F120" s="259"/>
      <c r="G120" s="259"/>
      <c r="H120" s="259"/>
      <c r="I120" s="259"/>
      <c r="J120" s="259"/>
      <c r="K120" s="257"/>
      <c r="L120" s="257"/>
      <c r="M120" s="257"/>
      <c r="N120" s="259"/>
      <c r="O120" s="259"/>
      <c r="P120" s="259"/>
    </row>
    <row r="121" spans="1:16" hidden="1">
      <c r="A121" s="85"/>
      <c r="B121" s="348"/>
      <c r="C121" s="279"/>
      <c r="D121" s="279"/>
      <c r="E121" s="348"/>
      <c r="F121" s="259"/>
      <c r="G121" s="259"/>
      <c r="H121" s="259"/>
      <c r="I121" s="259"/>
      <c r="J121" s="259"/>
      <c r="K121" s="257"/>
      <c r="L121" s="257"/>
      <c r="M121" s="257"/>
      <c r="N121" s="259"/>
      <c r="O121" s="259"/>
      <c r="P121" s="259"/>
    </row>
    <row r="122" spans="1:16" hidden="1">
      <c r="A122" s="85"/>
      <c r="B122" s="348"/>
      <c r="C122" s="279"/>
      <c r="D122" s="279"/>
      <c r="E122" s="348"/>
      <c r="F122" s="259"/>
      <c r="G122" s="259"/>
      <c r="H122" s="259"/>
      <c r="I122" s="259"/>
      <c r="J122" s="259"/>
      <c r="K122" s="257"/>
      <c r="L122" s="257"/>
      <c r="M122" s="257"/>
      <c r="N122" s="259"/>
      <c r="O122" s="259"/>
      <c r="P122" s="259"/>
    </row>
    <row r="123" spans="1:16" hidden="1">
      <c r="A123" s="85"/>
      <c r="B123" s="348"/>
      <c r="C123" s="279"/>
      <c r="D123" s="279"/>
      <c r="E123" s="348"/>
      <c r="F123" s="259"/>
      <c r="G123" s="259"/>
      <c r="H123" s="259"/>
      <c r="I123" s="259"/>
      <c r="J123" s="259"/>
      <c r="K123" s="257"/>
      <c r="L123" s="257"/>
      <c r="M123" s="257"/>
      <c r="N123" s="259"/>
      <c r="O123" s="259"/>
      <c r="P123" s="259"/>
    </row>
    <row r="124" spans="1:16" hidden="1">
      <c r="A124" s="85"/>
      <c r="B124" s="348"/>
      <c r="C124" s="279"/>
      <c r="D124" s="279"/>
      <c r="E124" s="348"/>
      <c r="F124" s="259"/>
      <c r="G124" s="259"/>
      <c r="H124" s="259"/>
      <c r="I124" s="259"/>
      <c r="J124" s="259"/>
      <c r="K124" s="257"/>
      <c r="L124" s="257"/>
      <c r="M124" s="257"/>
      <c r="N124" s="259"/>
      <c r="O124" s="259"/>
      <c r="P124" s="259"/>
    </row>
    <row r="125" spans="1:16" hidden="1">
      <c r="A125" s="85"/>
      <c r="B125" s="348"/>
      <c r="C125" s="279"/>
      <c r="D125" s="279"/>
      <c r="E125" s="348"/>
      <c r="F125" s="259"/>
      <c r="G125" s="259"/>
      <c r="H125" s="259"/>
      <c r="I125" s="259"/>
      <c r="J125" s="259"/>
      <c r="K125" s="257"/>
      <c r="L125" s="257"/>
      <c r="M125" s="257"/>
      <c r="N125" s="259"/>
      <c r="O125" s="259"/>
      <c r="P125" s="259"/>
    </row>
    <row r="126" spans="1:16" hidden="1">
      <c r="A126" s="85"/>
      <c r="B126" s="348"/>
      <c r="C126" s="349"/>
      <c r="D126" s="349"/>
      <c r="E126" s="349"/>
      <c r="F126" s="351"/>
      <c r="G126" s="351"/>
      <c r="H126" s="351"/>
      <c r="I126" s="351"/>
      <c r="J126" s="351"/>
      <c r="K126" s="351"/>
      <c r="L126" s="351"/>
      <c r="M126" s="351"/>
      <c r="N126" s="259"/>
      <c r="O126" s="259"/>
      <c r="P126" s="259"/>
    </row>
    <row r="127" spans="1:16" hidden="1"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9"/>
      <c r="O127" s="259"/>
      <c r="P127" s="259"/>
    </row>
    <row r="128" spans="1:16" hidden="1"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9"/>
      <c r="O128" s="259"/>
      <c r="P128" s="259"/>
    </row>
    <row r="129" spans="2:16" hidden="1"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9"/>
      <c r="O129" s="259"/>
      <c r="P129" s="259"/>
    </row>
    <row r="130" spans="2:16" hidden="1">
      <c r="B130" s="257"/>
      <c r="C130" s="257"/>
      <c r="D130" s="257"/>
      <c r="E130" s="257"/>
      <c r="F130" s="257"/>
      <c r="G130" s="257"/>
      <c r="H130" s="257"/>
      <c r="I130" s="257"/>
      <c r="J130" s="257"/>
      <c r="K130" s="257"/>
      <c r="L130" s="257"/>
      <c r="M130" s="257"/>
      <c r="N130" s="259"/>
      <c r="O130" s="259"/>
      <c r="P130" s="259"/>
    </row>
    <row r="131" spans="2:16" hidden="1"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9"/>
      <c r="O131" s="259"/>
      <c r="P131" s="259"/>
    </row>
    <row r="132" spans="2:16" hidden="1"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9"/>
      <c r="O132" s="259"/>
      <c r="P132" s="259"/>
    </row>
    <row r="133" spans="2:16" hidden="1">
      <c r="B133" s="257"/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9"/>
      <c r="O133" s="259"/>
      <c r="P133" s="259"/>
    </row>
    <row r="134" spans="2:16" hidden="1">
      <c r="B134" s="257"/>
      <c r="C134" s="257"/>
      <c r="D134" s="257"/>
      <c r="E134" s="257"/>
      <c r="F134" s="257"/>
      <c r="G134" s="257"/>
      <c r="H134" s="257"/>
      <c r="I134" s="257"/>
      <c r="J134" s="257"/>
      <c r="K134" s="257"/>
      <c r="L134" s="257"/>
      <c r="M134" s="257"/>
      <c r="N134" s="259"/>
      <c r="O134" s="259"/>
      <c r="P134" s="259"/>
    </row>
    <row r="135" spans="2:16" hidden="1">
      <c r="B135" s="257"/>
      <c r="C135" s="257"/>
      <c r="D135" s="257"/>
      <c r="E135" s="257"/>
      <c r="F135" s="257"/>
      <c r="G135" s="257"/>
      <c r="H135" s="257"/>
      <c r="I135" s="257"/>
      <c r="J135" s="257"/>
      <c r="K135" s="257"/>
      <c r="L135" s="257"/>
      <c r="M135" s="257"/>
      <c r="N135" s="259"/>
      <c r="O135" s="259"/>
      <c r="P135" s="259"/>
    </row>
    <row r="136" spans="2:16" hidden="1">
      <c r="B136" s="257"/>
      <c r="C136" s="257"/>
      <c r="D136" s="257"/>
      <c r="E136" s="257"/>
      <c r="F136" s="257"/>
      <c r="G136" s="257"/>
      <c r="H136" s="257"/>
      <c r="I136" s="257"/>
      <c r="J136" s="257"/>
      <c r="K136" s="257"/>
      <c r="L136" s="257"/>
      <c r="M136" s="257"/>
      <c r="N136" s="259"/>
      <c r="O136" s="259"/>
      <c r="P136" s="259"/>
    </row>
    <row r="137" spans="2:16" hidden="1">
      <c r="B137" s="257"/>
      <c r="C137" s="257"/>
      <c r="D137" s="257"/>
      <c r="E137" s="257"/>
      <c r="F137" s="257"/>
      <c r="G137" s="257"/>
      <c r="H137" s="257"/>
      <c r="I137" s="257"/>
      <c r="J137" s="257"/>
      <c r="K137" s="257"/>
      <c r="L137" s="257"/>
      <c r="M137" s="257"/>
      <c r="N137" s="259"/>
      <c r="O137" s="259"/>
      <c r="P137" s="259"/>
    </row>
    <row r="138" spans="2:16" hidden="1">
      <c r="B138" s="257"/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9"/>
      <c r="O138" s="259"/>
      <c r="P138" s="259"/>
    </row>
    <row r="139" spans="2:16" hidden="1">
      <c r="B139" s="257"/>
      <c r="C139" s="257"/>
      <c r="D139" s="257"/>
      <c r="E139" s="257"/>
      <c r="F139" s="257"/>
      <c r="G139" s="257"/>
      <c r="H139" s="257"/>
      <c r="I139" s="257"/>
      <c r="J139" s="257"/>
      <c r="K139" s="257"/>
      <c r="L139" s="257"/>
      <c r="M139" s="257"/>
      <c r="N139" s="259"/>
      <c r="O139" s="259"/>
      <c r="P139" s="259"/>
    </row>
    <row r="140" spans="2:16" hidden="1">
      <c r="B140" s="257"/>
      <c r="C140" s="257"/>
      <c r="D140" s="257"/>
      <c r="E140" s="257"/>
      <c r="F140" s="257"/>
      <c r="G140" s="257"/>
      <c r="H140" s="257"/>
      <c r="I140" s="257"/>
      <c r="J140" s="257"/>
      <c r="K140" s="257"/>
      <c r="L140" s="257"/>
      <c r="M140" s="257"/>
      <c r="N140" s="259"/>
      <c r="O140" s="259"/>
      <c r="P140" s="259"/>
    </row>
    <row r="141" spans="2:16" hidden="1">
      <c r="B141" s="257"/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59"/>
      <c r="O141" s="259"/>
      <c r="P141" s="259"/>
    </row>
    <row r="142" spans="2:16" hidden="1">
      <c r="B142" s="257"/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  <c r="M142" s="257"/>
      <c r="N142" s="259"/>
      <c r="O142" s="259"/>
      <c r="P142" s="259"/>
    </row>
    <row r="143" spans="2:16" hidden="1">
      <c r="B143" s="257"/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59"/>
      <c r="O143" s="259"/>
      <c r="P143" s="259"/>
    </row>
    <row r="144" spans="2:16" hidden="1">
      <c r="B144" s="257"/>
      <c r="C144" s="257"/>
      <c r="D144" s="257"/>
      <c r="E144" s="257"/>
      <c r="F144" s="257"/>
      <c r="G144" s="257"/>
      <c r="H144" s="257"/>
      <c r="I144" s="257"/>
      <c r="J144" s="257"/>
      <c r="K144" s="257"/>
      <c r="L144" s="257"/>
      <c r="M144" s="257"/>
      <c r="N144" s="259"/>
      <c r="O144" s="259"/>
      <c r="P144" s="259"/>
    </row>
    <row r="145" spans="2:16" hidden="1"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59"/>
      <c r="O145" s="259"/>
      <c r="P145" s="259"/>
    </row>
    <row r="146" spans="2:16" hidden="1"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9"/>
      <c r="O146" s="259"/>
      <c r="P146" s="259"/>
    </row>
    <row r="147" spans="2:16" hidden="1"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  <c r="M147" s="257"/>
      <c r="N147" s="259"/>
      <c r="O147" s="259"/>
      <c r="P147" s="259"/>
    </row>
    <row r="148" spans="2:16" hidden="1"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9"/>
      <c r="O148" s="259"/>
      <c r="P148" s="259"/>
    </row>
    <row r="149" spans="2:16" hidden="1">
      <c r="B149" s="257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  <c r="M149" s="257"/>
      <c r="N149" s="259"/>
      <c r="O149" s="259"/>
      <c r="P149" s="259"/>
    </row>
    <row r="150" spans="2:16" hidden="1"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9"/>
      <c r="O150" s="259"/>
      <c r="P150" s="259"/>
    </row>
    <row r="151" spans="2:16" hidden="1">
      <c r="B151" s="257"/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257"/>
      <c r="N151" s="259"/>
      <c r="O151" s="259"/>
      <c r="P151" s="259"/>
    </row>
    <row r="152" spans="2:16" hidden="1">
      <c r="B152" s="257"/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  <c r="M152" s="257"/>
      <c r="N152" s="259"/>
      <c r="O152" s="259"/>
      <c r="P152" s="259"/>
    </row>
    <row r="153" spans="2:16" hidden="1"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  <c r="M153" s="257"/>
      <c r="N153" s="259"/>
      <c r="O153" s="259"/>
      <c r="P153" s="259"/>
    </row>
    <row r="154" spans="2:16" hidden="1">
      <c r="B154" s="257"/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257"/>
      <c r="N154" s="259"/>
      <c r="O154" s="259"/>
      <c r="P154" s="259"/>
    </row>
    <row r="155" spans="2:16" hidden="1"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  <c r="M155" s="257"/>
      <c r="N155" s="259"/>
      <c r="O155" s="259"/>
      <c r="P155" s="259"/>
    </row>
    <row r="156" spans="2:16" hidden="1">
      <c r="B156" s="257"/>
      <c r="C156" s="257"/>
      <c r="D156" s="257"/>
      <c r="E156" s="257"/>
      <c r="F156" s="257"/>
      <c r="G156" s="257"/>
      <c r="H156" s="257"/>
      <c r="I156" s="257"/>
      <c r="J156" s="257"/>
      <c r="K156" s="257"/>
      <c r="L156" s="257"/>
      <c r="M156" s="257"/>
      <c r="N156" s="259"/>
      <c r="O156" s="259"/>
      <c r="P156" s="259"/>
    </row>
    <row r="157" spans="2:16" hidden="1">
      <c r="B157" s="257"/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9"/>
      <c r="O157" s="259"/>
      <c r="P157" s="259"/>
    </row>
    <row r="158" spans="2:16" hidden="1"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9"/>
      <c r="O158" s="259"/>
      <c r="P158" s="259"/>
    </row>
    <row r="159" spans="2:16" hidden="1">
      <c r="B159" s="257"/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257"/>
      <c r="N159" s="259"/>
      <c r="O159" s="259"/>
      <c r="P159" s="259"/>
    </row>
    <row r="160" spans="2:16" hidden="1"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  <c r="M160" s="257"/>
      <c r="N160" s="259"/>
      <c r="O160" s="259"/>
      <c r="P160" s="259"/>
    </row>
    <row r="161" spans="2:16" hidden="1">
      <c r="B161" s="257"/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  <c r="M161" s="257"/>
      <c r="N161" s="259"/>
      <c r="O161" s="259"/>
      <c r="P161" s="259"/>
    </row>
    <row r="162" spans="2:16" hidden="1">
      <c r="B162" s="257"/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  <c r="M162" s="257"/>
      <c r="N162" s="259"/>
      <c r="O162" s="259"/>
      <c r="P162" s="259"/>
    </row>
    <row r="163" spans="2:16" hidden="1">
      <c r="B163" s="257"/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  <c r="M163" s="257"/>
      <c r="N163" s="259"/>
      <c r="O163" s="259"/>
      <c r="P163" s="259"/>
    </row>
    <row r="164" spans="2:16" hidden="1"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  <c r="M164" s="257"/>
      <c r="N164" s="259"/>
      <c r="O164" s="259"/>
      <c r="P164" s="259"/>
    </row>
    <row r="165" spans="2:16" hidden="1"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  <c r="M165" s="257"/>
      <c r="N165" s="259"/>
      <c r="O165" s="259"/>
      <c r="P165" s="259"/>
    </row>
    <row r="166" spans="2:16" hidden="1">
      <c r="B166" s="257"/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  <c r="M166" s="257"/>
      <c r="N166" s="259"/>
      <c r="O166" s="259"/>
      <c r="P166" s="259"/>
    </row>
    <row r="167" spans="2:16" hidden="1"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M167" s="257"/>
      <c r="N167" s="259"/>
      <c r="O167" s="259"/>
      <c r="P167" s="259"/>
    </row>
    <row r="168" spans="2:16" hidden="1">
      <c r="B168" s="257"/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  <c r="M168" s="257"/>
      <c r="N168" s="259"/>
      <c r="O168" s="259"/>
      <c r="P168" s="259"/>
    </row>
    <row r="169" spans="2:16" hidden="1">
      <c r="B169" s="257"/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  <c r="M169" s="257"/>
      <c r="N169" s="259"/>
      <c r="O169" s="259"/>
      <c r="P169" s="259"/>
    </row>
    <row r="170" spans="2:16" hidden="1">
      <c r="B170" s="257"/>
      <c r="C170" s="257"/>
      <c r="D170" s="257"/>
      <c r="E170" s="257"/>
      <c r="F170" s="257"/>
      <c r="G170" s="257"/>
      <c r="H170" s="257"/>
      <c r="I170" s="257"/>
      <c r="J170" s="257"/>
      <c r="K170" s="257"/>
      <c r="L170" s="257"/>
      <c r="M170" s="257"/>
      <c r="N170" s="259"/>
      <c r="O170" s="259"/>
      <c r="P170" s="259"/>
    </row>
    <row r="171" spans="2:16" hidden="1"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  <c r="M171" s="257"/>
      <c r="N171" s="259"/>
      <c r="O171" s="259"/>
      <c r="P171" s="259"/>
    </row>
    <row r="172" spans="2:16" hidden="1">
      <c r="B172" s="257"/>
      <c r="C172" s="257"/>
      <c r="D172" s="257"/>
      <c r="E172" s="257"/>
      <c r="F172" s="257"/>
      <c r="G172" s="257"/>
      <c r="H172" s="257"/>
      <c r="I172" s="257"/>
      <c r="J172" s="257"/>
      <c r="K172" s="257"/>
      <c r="L172" s="257"/>
      <c r="M172" s="257"/>
      <c r="N172" s="259"/>
      <c r="O172" s="259"/>
      <c r="P172" s="259"/>
    </row>
    <row r="173" spans="2:16" hidden="1">
      <c r="B173" s="257"/>
      <c r="C173" s="257"/>
      <c r="D173" s="257"/>
      <c r="E173" s="257"/>
      <c r="F173" s="257"/>
      <c r="G173" s="257"/>
      <c r="H173" s="257"/>
      <c r="I173" s="257"/>
      <c r="J173" s="257"/>
      <c r="K173" s="257"/>
      <c r="L173" s="257"/>
      <c r="M173" s="257"/>
      <c r="N173" s="259"/>
      <c r="O173" s="259"/>
      <c r="P173" s="259"/>
    </row>
    <row r="174" spans="2:16" hidden="1">
      <c r="B174" s="257"/>
      <c r="C174" s="257"/>
      <c r="D174" s="257"/>
      <c r="E174" s="257"/>
      <c r="F174" s="257"/>
      <c r="G174" s="257"/>
      <c r="H174" s="257"/>
      <c r="I174" s="257"/>
      <c r="J174" s="257"/>
      <c r="K174" s="257"/>
      <c r="L174" s="257"/>
      <c r="M174" s="257"/>
      <c r="N174" s="259"/>
      <c r="O174" s="259"/>
      <c r="P174" s="259"/>
    </row>
    <row r="175" spans="2:16" hidden="1"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257"/>
      <c r="N175" s="259"/>
      <c r="O175" s="259"/>
      <c r="P175" s="259"/>
    </row>
    <row r="176" spans="2:16" hidden="1"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257"/>
      <c r="M176" s="257"/>
      <c r="N176" s="259"/>
      <c r="O176" s="259"/>
      <c r="P176" s="259"/>
    </row>
    <row r="177" spans="2:16" hidden="1"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9"/>
      <c r="O177" s="259"/>
      <c r="P177" s="259"/>
    </row>
    <row r="178" spans="2:16" hidden="1">
      <c r="B178" s="257"/>
      <c r="C178" s="257"/>
      <c r="D178" s="257"/>
      <c r="E178" s="257"/>
      <c r="F178" s="257"/>
      <c r="G178" s="257"/>
      <c r="H178" s="257"/>
      <c r="I178" s="257"/>
      <c r="J178" s="257"/>
      <c r="K178" s="257"/>
      <c r="L178" s="257"/>
      <c r="M178" s="257"/>
      <c r="N178" s="259"/>
      <c r="O178" s="259"/>
      <c r="P178" s="259"/>
    </row>
    <row r="179" spans="2:16" hidden="1">
      <c r="B179" s="257"/>
      <c r="C179" s="257"/>
      <c r="D179" s="257"/>
      <c r="E179" s="257"/>
      <c r="F179" s="257"/>
      <c r="G179" s="257"/>
      <c r="H179" s="257"/>
      <c r="I179" s="257"/>
      <c r="J179" s="257"/>
      <c r="K179" s="257"/>
      <c r="L179" s="257"/>
      <c r="M179" s="257"/>
      <c r="N179" s="259"/>
      <c r="O179" s="259"/>
      <c r="P179" s="259"/>
    </row>
    <row r="180" spans="2:16" hidden="1">
      <c r="B180" s="257"/>
      <c r="C180" s="257"/>
      <c r="D180" s="257"/>
      <c r="E180" s="257"/>
      <c r="F180" s="257"/>
      <c r="G180" s="257"/>
      <c r="H180" s="257"/>
      <c r="I180" s="257"/>
      <c r="J180" s="257"/>
      <c r="K180" s="257"/>
      <c r="L180" s="257"/>
      <c r="M180" s="257"/>
      <c r="N180" s="259"/>
      <c r="O180" s="259"/>
      <c r="P180" s="259"/>
    </row>
    <row r="181" spans="2:16" hidden="1">
      <c r="B181" s="257"/>
      <c r="C181" s="257"/>
      <c r="D181" s="257"/>
      <c r="E181" s="257"/>
      <c r="F181" s="257"/>
      <c r="G181" s="257"/>
      <c r="H181" s="257"/>
      <c r="I181" s="257"/>
      <c r="J181" s="257"/>
      <c r="K181" s="257"/>
      <c r="L181" s="257"/>
      <c r="M181" s="257"/>
      <c r="N181" s="259"/>
      <c r="O181" s="259"/>
      <c r="P181" s="259"/>
    </row>
    <row r="182" spans="2:16" hidden="1">
      <c r="B182" s="257"/>
      <c r="C182" s="257"/>
      <c r="D182" s="257"/>
      <c r="E182" s="257"/>
      <c r="F182" s="257"/>
      <c r="G182" s="257"/>
      <c r="H182" s="257"/>
      <c r="I182" s="257"/>
      <c r="J182" s="257"/>
      <c r="K182" s="257"/>
      <c r="L182" s="257"/>
      <c r="M182" s="257"/>
      <c r="N182" s="259"/>
      <c r="O182" s="259"/>
      <c r="P182" s="259"/>
    </row>
    <row r="183" spans="2:16" hidden="1">
      <c r="B183" s="257"/>
      <c r="C183" s="257"/>
      <c r="D183" s="257"/>
      <c r="E183" s="257"/>
      <c r="F183" s="257"/>
      <c r="G183" s="257"/>
      <c r="H183" s="257"/>
      <c r="I183" s="257"/>
      <c r="J183" s="257"/>
      <c r="K183" s="257"/>
      <c r="L183" s="257"/>
      <c r="M183" s="257"/>
      <c r="N183" s="259"/>
      <c r="O183" s="259"/>
      <c r="P183" s="259"/>
    </row>
    <row r="184" spans="2:16" hidden="1">
      <c r="B184" s="257"/>
      <c r="C184" s="257"/>
      <c r="D184" s="257"/>
      <c r="E184" s="257"/>
      <c r="F184" s="257"/>
      <c r="G184" s="257"/>
      <c r="H184" s="257"/>
      <c r="I184" s="257"/>
      <c r="J184" s="257"/>
      <c r="K184" s="257"/>
      <c r="L184" s="257"/>
      <c r="M184" s="257"/>
      <c r="N184" s="259"/>
      <c r="O184" s="259"/>
      <c r="P184" s="259"/>
    </row>
    <row r="185" spans="2:16" hidden="1">
      <c r="B185" s="257"/>
      <c r="C185" s="257"/>
      <c r="D185" s="257"/>
      <c r="E185" s="257"/>
      <c r="F185" s="257"/>
      <c r="G185" s="257"/>
      <c r="H185" s="257"/>
      <c r="I185" s="257"/>
      <c r="J185" s="257"/>
      <c r="K185" s="257"/>
      <c r="L185" s="257"/>
      <c r="M185" s="257"/>
      <c r="N185" s="259"/>
      <c r="O185" s="259"/>
      <c r="P185" s="259"/>
    </row>
    <row r="186" spans="2:16" hidden="1">
      <c r="B186" s="257"/>
      <c r="C186" s="257"/>
      <c r="D186" s="257"/>
      <c r="E186" s="257"/>
      <c r="F186" s="257"/>
      <c r="G186" s="257"/>
      <c r="H186" s="257"/>
      <c r="I186" s="257"/>
      <c r="J186" s="257"/>
      <c r="K186" s="257"/>
      <c r="L186" s="257"/>
      <c r="M186" s="257"/>
      <c r="N186" s="259"/>
      <c r="O186" s="259"/>
      <c r="P186" s="259"/>
    </row>
    <row r="187" spans="2:16" hidden="1">
      <c r="B187" s="257"/>
      <c r="C187" s="257"/>
      <c r="D187" s="257"/>
      <c r="E187" s="257"/>
      <c r="F187" s="257"/>
      <c r="G187" s="257"/>
      <c r="H187" s="257"/>
      <c r="I187" s="257"/>
      <c r="J187" s="257"/>
      <c r="K187" s="257"/>
      <c r="L187" s="257"/>
      <c r="M187" s="257"/>
      <c r="N187" s="259"/>
      <c r="O187" s="259"/>
      <c r="P187" s="259"/>
    </row>
    <row r="188" spans="2:16" hidden="1">
      <c r="B188" s="257"/>
      <c r="C188" s="257"/>
      <c r="D188" s="257"/>
      <c r="E188" s="257"/>
      <c r="F188" s="257"/>
      <c r="G188" s="257"/>
      <c r="H188" s="257"/>
      <c r="I188" s="257"/>
      <c r="J188" s="257"/>
      <c r="K188" s="257"/>
      <c r="L188" s="257"/>
      <c r="M188" s="257"/>
      <c r="N188" s="259"/>
      <c r="O188" s="259"/>
      <c r="P188" s="259"/>
    </row>
    <row r="189" spans="2:16" hidden="1">
      <c r="B189" s="257"/>
      <c r="C189" s="257"/>
      <c r="D189" s="257"/>
      <c r="E189" s="257"/>
      <c r="F189" s="257"/>
      <c r="G189" s="257"/>
      <c r="H189" s="257"/>
      <c r="I189" s="257"/>
      <c r="J189" s="257"/>
      <c r="K189" s="257"/>
      <c r="L189" s="257"/>
      <c r="M189" s="257"/>
      <c r="N189" s="259"/>
      <c r="O189" s="259"/>
      <c r="P189" s="259"/>
    </row>
    <row r="190" spans="2:16" hidden="1">
      <c r="B190" s="257"/>
      <c r="C190" s="257"/>
      <c r="D190" s="257"/>
      <c r="E190" s="257"/>
      <c r="F190" s="257"/>
      <c r="G190" s="257"/>
      <c r="H190" s="257"/>
      <c r="I190" s="257"/>
      <c r="J190" s="257"/>
      <c r="K190" s="257"/>
      <c r="L190" s="257"/>
      <c r="M190" s="257"/>
      <c r="N190" s="259"/>
      <c r="O190" s="259"/>
      <c r="P190" s="259"/>
    </row>
    <row r="191" spans="2:16" hidden="1">
      <c r="B191" s="257"/>
      <c r="C191" s="257"/>
      <c r="D191" s="257"/>
      <c r="E191" s="257"/>
      <c r="F191" s="257"/>
      <c r="G191" s="257"/>
      <c r="H191" s="257"/>
      <c r="I191" s="257"/>
      <c r="J191" s="257"/>
      <c r="K191" s="257"/>
      <c r="L191" s="257"/>
      <c r="M191" s="257"/>
      <c r="N191" s="259"/>
      <c r="O191" s="259"/>
      <c r="P191" s="259"/>
    </row>
    <row r="192" spans="2:16" hidden="1">
      <c r="B192" s="257"/>
      <c r="C192" s="257"/>
      <c r="D192" s="257"/>
      <c r="E192" s="257"/>
      <c r="F192" s="257"/>
      <c r="G192" s="257"/>
      <c r="H192" s="257"/>
      <c r="I192" s="257"/>
      <c r="J192" s="257"/>
      <c r="K192" s="257"/>
      <c r="L192" s="257"/>
      <c r="M192" s="257"/>
      <c r="N192" s="259"/>
      <c r="O192" s="259"/>
      <c r="P192" s="259"/>
    </row>
    <row r="193" spans="2:16" hidden="1">
      <c r="B193" s="257"/>
      <c r="C193" s="257"/>
      <c r="D193" s="257"/>
      <c r="E193" s="257"/>
      <c r="F193" s="257"/>
      <c r="G193" s="257"/>
      <c r="H193" s="257"/>
      <c r="I193" s="257"/>
      <c r="J193" s="257"/>
      <c r="K193" s="257"/>
      <c r="L193" s="257"/>
      <c r="M193" s="257"/>
      <c r="N193" s="259"/>
      <c r="O193" s="259"/>
      <c r="P193" s="259"/>
    </row>
    <row r="194" spans="2:16" hidden="1">
      <c r="B194" s="257"/>
      <c r="C194" s="257"/>
      <c r="D194" s="257"/>
      <c r="E194" s="257"/>
      <c r="F194" s="257"/>
      <c r="G194" s="257"/>
      <c r="H194" s="257"/>
      <c r="I194" s="257"/>
      <c r="J194" s="257"/>
      <c r="K194" s="257"/>
      <c r="L194" s="257"/>
      <c r="M194" s="257"/>
      <c r="N194" s="259"/>
      <c r="O194" s="259"/>
      <c r="P194" s="259"/>
    </row>
    <row r="195" spans="2:16" hidden="1">
      <c r="B195" s="257"/>
      <c r="C195" s="257"/>
      <c r="D195" s="257"/>
      <c r="E195" s="257"/>
      <c r="F195" s="257"/>
      <c r="G195" s="257"/>
      <c r="H195" s="257"/>
      <c r="I195" s="257"/>
      <c r="J195" s="257"/>
      <c r="K195" s="257"/>
      <c r="L195" s="257"/>
      <c r="M195" s="257"/>
      <c r="N195" s="259"/>
      <c r="O195" s="259"/>
      <c r="P195" s="259"/>
    </row>
    <row r="196" spans="2:16" hidden="1">
      <c r="B196" s="257"/>
      <c r="C196" s="257"/>
      <c r="D196" s="257"/>
      <c r="E196" s="257"/>
      <c r="F196" s="257"/>
      <c r="G196" s="257"/>
      <c r="H196" s="257"/>
      <c r="I196" s="257"/>
      <c r="J196" s="257"/>
      <c r="K196" s="257"/>
      <c r="L196" s="257"/>
      <c r="M196" s="257"/>
      <c r="N196" s="259"/>
      <c r="O196" s="259"/>
      <c r="P196" s="259"/>
    </row>
    <row r="197" spans="2:16" hidden="1">
      <c r="B197" s="257"/>
      <c r="C197" s="257"/>
      <c r="D197" s="257"/>
      <c r="E197" s="257"/>
      <c r="F197" s="257"/>
      <c r="G197" s="257"/>
      <c r="H197" s="257"/>
      <c r="I197" s="257"/>
      <c r="J197" s="257"/>
      <c r="K197" s="257"/>
      <c r="L197" s="257"/>
      <c r="M197" s="257"/>
      <c r="N197" s="259"/>
      <c r="O197" s="259"/>
      <c r="P197" s="259"/>
    </row>
    <row r="198" spans="2:16" hidden="1">
      <c r="B198" s="257"/>
      <c r="C198" s="257"/>
      <c r="D198" s="257"/>
      <c r="E198" s="257"/>
      <c r="F198" s="257"/>
      <c r="G198" s="257"/>
      <c r="H198" s="257"/>
      <c r="I198" s="257"/>
      <c r="J198" s="257"/>
      <c r="K198" s="257"/>
      <c r="L198" s="257"/>
      <c r="M198" s="257"/>
      <c r="N198" s="259"/>
      <c r="O198" s="259"/>
      <c r="P198" s="259"/>
    </row>
    <row r="199" spans="2:16" hidden="1">
      <c r="B199" s="257"/>
      <c r="C199" s="257"/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59"/>
      <c r="O199" s="259"/>
      <c r="P199" s="259"/>
    </row>
    <row r="200" spans="2:16" hidden="1">
      <c r="B200" s="257"/>
      <c r="C200" s="257"/>
      <c r="D200" s="257"/>
      <c r="E200" s="257"/>
      <c r="F200" s="257"/>
      <c r="G200" s="257"/>
      <c r="H200" s="257"/>
      <c r="I200" s="257"/>
      <c r="J200" s="257"/>
      <c r="K200" s="257"/>
      <c r="L200" s="257"/>
      <c r="M200" s="257"/>
      <c r="N200" s="259"/>
      <c r="O200" s="259"/>
      <c r="P200" s="259"/>
    </row>
    <row r="201" spans="2:16" hidden="1">
      <c r="B201" s="257"/>
      <c r="C201" s="257"/>
      <c r="D201" s="257"/>
      <c r="E201" s="257"/>
      <c r="F201" s="257"/>
      <c r="G201" s="257"/>
      <c r="H201" s="257"/>
      <c r="I201" s="257"/>
      <c r="J201" s="257"/>
      <c r="K201" s="257"/>
      <c r="L201" s="257"/>
      <c r="M201" s="257"/>
      <c r="N201" s="259"/>
      <c r="O201" s="259"/>
      <c r="P201" s="259"/>
    </row>
    <row r="202" spans="2:16" hidden="1">
      <c r="B202" s="257"/>
      <c r="C202" s="257"/>
      <c r="D202" s="257"/>
      <c r="E202" s="257"/>
      <c r="F202" s="257"/>
      <c r="G202" s="257"/>
      <c r="H202" s="257"/>
      <c r="I202" s="257"/>
      <c r="J202" s="257"/>
      <c r="K202" s="257"/>
      <c r="L202" s="257"/>
      <c r="M202" s="257"/>
      <c r="N202" s="259"/>
      <c r="O202" s="259"/>
      <c r="P202" s="259"/>
    </row>
    <row r="203" spans="2:16" hidden="1">
      <c r="B203" s="257"/>
      <c r="C203" s="257"/>
      <c r="D203" s="257"/>
      <c r="E203" s="257"/>
      <c r="F203" s="257"/>
      <c r="G203" s="257"/>
      <c r="H203" s="257"/>
      <c r="I203" s="257"/>
      <c r="J203" s="257"/>
      <c r="K203" s="257"/>
      <c r="L203" s="257"/>
      <c r="M203" s="257"/>
      <c r="N203" s="259"/>
      <c r="O203" s="259"/>
      <c r="P203" s="259"/>
    </row>
    <row r="204" spans="2:16" hidden="1">
      <c r="B204" s="257"/>
      <c r="C204" s="257"/>
      <c r="D204" s="257"/>
      <c r="E204" s="257"/>
      <c r="F204" s="257"/>
      <c r="G204" s="257"/>
      <c r="H204" s="257"/>
      <c r="I204" s="257"/>
      <c r="J204" s="257"/>
      <c r="K204" s="257"/>
      <c r="L204" s="257"/>
      <c r="M204" s="257"/>
      <c r="N204" s="259"/>
      <c r="O204" s="259"/>
      <c r="P204" s="259"/>
    </row>
    <row r="205" spans="2:16" hidden="1">
      <c r="B205" s="257"/>
      <c r="C205" s="257"/>
      <c r="D205" s="257"/>
      <c r="E205" s="257"/>
      <c r="F205" s="257"/>
      <c r="G205" s="257"/>
      <c r="H205" s="257"/>
      <c r="I205" s="257"/>
      <c r="J205" s="257"/>
      <c r="K205" s="257"/>
      <c r="L205" s="257"/>
      <c r="M205" s="257"/>
      <c r="N205" s="259"/>
      <c r="O205" s="259"/>
      <c r="P205" s="259"/>
    </row>
    <row r="206" spans="2:16" hidden="1">
      <c r="B206" s="257"/>
      <c r="C206" s="257"/>
      <c r="D206" s="257"/>
      <c r="E206" s="257"/>
      <c r="F206" s="257"/>
      <c r="G206" s="257"/>
      <c r="H206" s="257"/>
      <c r="I206" s="257"/>
      <c r="J206" s="257"/>
      <c r="K206" s="257"/>
      <c r="L206" s="257"/>
      <c r="M206" s="257"/>
      <c r="N206" s="259"/>
      <c r="O206" s="259"/>
      <c r="P206" s="259"/>
    </row>
    <row r="207" spans="2:16" hidden="1">
      <c r="B207" s="257"/>
      <c r="C207" s="257"/>
      <c r="D207" s="257"/>
      <c r="E207" s="257"/>
      <c r="F207" s="257"/>
      <c r="G207" s="257"/>
      <c r="H207" s="257"/>
      <c r="I207" s="257"/>
      <c r="J207" s="257"/>
      <c r="K207" s="257"/>
      <c r="L207" s="257"/>
      <c r="M207" s="257"/>
      <c r="N207" s="259"/>
      <c r="O207" s="259"/>
      <c r="P207" s="259"/>
    </row>
    <row r="208" spans="2:16" hidden="1">
      <c r="B208" s="257"/>
      <c r="C208" s="257"/>
      <c r="D208" s="257"/>
      <c r="E208" s="257"/>
      <c r="F208" s="257"/>
      <c r="G208" s="257"/>
      <c r="H208" s="257"/>
      <c r="I208" s="257"/>
      <c r="J208" s="257"/>
      <c r="K208" s="257"/>
      <c r="L208" s="257"/>
      <c r="M208" s="257"/>
      <c r="N208" s="259"/>
      <c r="O208" s="259"/>
      <c r="P208" s="259"/>
    </row>
    <row r="209" spans="2:16" hidden="1">
      <c r="B209" s="257"/>
      <c r="C209" s="257"/>
      <c r="D209" s="257"/>
      <c r="E209" s="257"/>
      <c r="F209" s="257"/>
      <c r="G209" s="257"/>
      <c r="H209" s="257"/>
      <c r="I209" s="257"/>
      <c r="J209" s="257"/>
      <c r="K209" s="257"/>
      <c r="L209" s="257"/>
      <c r="M209" s="257"/>
      <c r="N209" s="259"/>
      <c r="O209" s="259"/>
      <c r="P209" s="259"/>
    </row>
    <row r="210" spans="2:16" hidden="1">
      <c r="B210" s="257"/>
      <c r="C210" s="257"/>
      <c r="D210" s="257"/>
      <c r="E210" s="257"/>
      <c r="F210" s="257"/>
      <c r="G210" s="257"/>
      <c r="H210" s="257"/>
      <c r="I210" s="257"/>
      <c r="J210" s="257"/>
      <c r="K210" s="257"/>
      <c r="L210" s="257"/>
      <c r="M210" s="257"/>
      <c r="N210" s="259"/>
      <c r="O210" s="259"/>
      <c r="P210" s="259"/>
    </row>
    <row r="211" spans="2:16" hidden="1">
      <c r="B211" s="257"/>
      <c r="C211" s="257"/>
      <c r="D211" s="257"/>
      <c r="E211" s="257"/>
      <c r="F211" s="257"/>
      <c r="G211" s="257"/>
      <c r="H211" s="257"/>
      <c r="I211" s="257"/>
      <c r="J211" s="257"/>
      <c r="K211" s="257"/>
      <c r="L211" s="257"/>
      <c r="M211" s="257"/>
      <c r="N211" s="259"/>
      <c r="O211" s="259"/>
      <c r="P211" s="259"/>
    </row>
    <row r="212" spans="2:16" hidden="1">
      <c r="B212" s="257"/>
      <c r="C212" s="257"/>
      <c r="D212" s="257"/>
      <c r="E212" s="257"/>
      <c r="F212" s="257"/>
      <c r="G212" s="257"/>
      <c r="H212" s="257"/>
      <c r="I212" s="257"/>
      <c r="J212" s="257"/>
      <c r="K212" s="257"/>
      <c r="L212" s="257"/>
      <c r="M212" s="257"/>
      <c r="N212" s="259"/>
      <c r="O212" s="259"/>
      <c r="P212" s="259"/>
    </row>
    <row r="213" spans="2:16" hidden="1">
      <c r="B213" s="257"/>
      <c r="C213" s="257"/>
      <c r="D213" s="257"/>
      <c r="E213" s="257"/>
      <c r="F213" s="257"/>
      <c r="G213" s="257"/>
      <c r="H213" s="257"/>
      <c r="I213" s="257"/>
      <c r="J213" s="257"/>
      <c r="K213" s="257"/>
      <c r="L213" s="257"/>
      <c r="M213" s="257"/>
      <c r="N213" s="259"/>
      <c r="O213" s="259"/>
      <c r="P213" s="259"/>
    </row>
    <row r="214" spans="2:16" hidden="1">
      <c r="B214" s="257"/>
      <c r="C214" s="257"/>
      <c r="D214" s="257"/>
      <c r="E214" s="257"/>
      <c r="F214" s="257"/>
      <c r="G214" s="257"/>
      <c r="H214" s="257"/>
      <c r="I214" s="257"/>
      <c r="J214" s="257"/>
      <c r="K214" s="257"/>
      <c r="L214" s="257"/>
      <c r="M214" s="257"/>
      <c r="N214" s="259"/>
      <c r="O214" s="259"/>
      <c r="P214" s="259"/>
    </row>
    <row r="215" spans="2:16" hidden="1">
      <c r="B215" s="257"/>
      <c r="C215" s="257"/>
      <c r="D215" s="257"/>
      <c r="E215" s="257"/>
      <c r="F215" s="257"/>
      <c r="G215" s="257"/>
      <c r="H215" s="257"/>
      <c r="I215" s="257"/>
      <c r="J215" s="257"/>
      <c r="K215" s="257"/>
      <c r="L215" s="257"/>
      <c r="M215" s="257"/>
      <c r="N215" s="259"/>
      <c r="O215" s="259"/>
      <c r="P215" s="259"/>
    </row>
    <row r="216" spans="2:16" hidden="1">
      <c r="B216" s="257"/>
      <c r="C216" s="257"/>
      <c r="D216" s="257"/>
      <c r="E216" s="257"/>
      <c r="F216" s="257"/>
      <c r="G216" s="257"/>
      <c r="H216" s="257"/>
      <c r="I216" s="257"/>
      <c r="J216" s="257"/>
      <c r="K216" s="257"/>
      <c r="L216" s="257"/>
      <c r="M216" s="257"/>
      <c r="N216" s="259"/>
      <c r="O216" s="259"/>
      <c r="P216" s="259"/>
    </row>
    <row r="217" spans="2:16" hidden="1">
      <c r="B217" s="257"/>
      <c r="C217" s="257"/>
      <c r="D217" s="257"/>
      <c r="E217" s="257"/>
      <c r="F217" s="257"/>
      <c r="G217" s="257"/>
      <c r="H217" s="257"/>
      <c r="I217" s="257"/>
      <c r="J217" s="257"/>
      <c r="K217" s="257"/>
      <c r="L217" s="257"/>
      <c r="M217" s="257"/>
      <c r="N217" s="259"/>
      <c r="O217" s="259"/>
      <c r="P217" s="259"/>
    </row>
    <row r="218" spans="2:16" hidden="1">
      <c r="B218" s="257"/>
      <c r="C218" s="257"/>
      <c r="D218" s="257"/>
      <c r="E218" s="257"/>
      <c r="F218" s="257"/>
      <c r="G218" s="257"/>
      <c r="H218" s="257"/>
      <c r="I218" s="257"/>
      <c r="J218" s="257"/>
      <c r="K218" s="257"/>
      <c r="L218" s="257"/>
      <c r="M218" s="257"/>
      <c r="N218" s="259"/>
      <c r="O218" s="259"/>
      <c r="P218" s="259"/>
    </row>
    <row r="219" spans="2:16" hidden="1">
      <c r="B219" s="257"/>
      <c r="C219" s="257"/>
      <c r="D219" s="257"/>
      <c r="E219" s="257"/>
      <c r="F219" s="257"/>
      <c r="G219" s="257"/>
      <c r="H219" s="257"/>
      <c r="I219" s="257"/>
      <c r="J219" s="257"/>
      <c r="K219" s="257"/>
      <c r="L219" s="257"/>
      <c r="M219" s="257"/>
      <c r="N219" s="259"/>
      <c r="O219" s="259"/>
      <c r="P219" s="259"/>
    </row>
    <row r="220" spans="2:16" hidden="1">
      <c r="B220" s="257"/>
      <c r="C220" s="257"/>
      <c r="D220" s="257"/>
      <c r="E220" s="257"/>
      <c r="F220" s="257"/>
      <c r="G220" s="257"/>
      <c r="H220" s="257"/>
      <c r="I220" s="257"/>
      <c r="J220" s="257"/>
      <c r="K220" s="257"/>
      <c r="L220" s="257"/>
      <c r="M220" s="257"/>
      <c r="N220" s="259"/>
      <c r="O220" s="259"/>
      <c r="P220" s="259"/>
    </row>
    <row r="221" spans="2:16" hidden="1">
      <c r="B221" s="257"/>
      <c r="C221" s="257"/>
      <c r="D221" s="257"/>
      <c r="E221" s="257"/>
      <c r="F221" s="257"/>
      <c r="G221" s="257"/>
      <c r="H221" s="257"/>
      <c r="I221" s="257"/>
      <c r="J221" s="257"/>
      <c r="K221" s="257"/>
      <c r="L221" s="257"/>
      <c r="M221" s="257"/>
      <c r="N221" s="259"/>
      <c r="O221" s="259"/>
      <c r="P221" s="259"/>
    </row>
    <row r="222" spans="2:16" hidden="1">
      <c r="B222" s="257"/>
      <c r="C222" s="257"/>
      <c r="D222" s="257"/>
      <c r="E222" s="257"/>
      <c r="F222" s="257"/>
      <c r="G222" s="257"/>
      <c r="H222" s="257"/>
      <c r="I222" s="257"/>
      <c r="J222" s="257"/>
      <c r="K222" s="257"/>
      <c r="L222" s="257"/>
      <c r="M222" s="257"/>
      <c r="N222" s="259"/>
      <c r="O222" s="259"/>
      <c r="P222" s="259"/>
    </row>
    <row r="223" spans="2:16" hidden="1">
      <c r="B223" s="257"/>
      <c r="C223" s="257"/>
      <c r="D223" s="257"/>
      <c r="E223" s="257"/>
      <c r="F223" s="257"/>
      <c r="G223" s="257"/>
      <c r="H223" s="257"/>
      <c r="I223" s="257"/>
      <c r="J223" s="257"/>
      <c r="K223" s="257"/>
      <c r="L223" s="257"/>
      <c r="M223" s="257"/>
      <c r="N223" s="259"/>
      <c r="O223" s="259"/>
      <c r="P223" s="259"/>
    </row>
    <row r="224" spans="2:16" hidden="1">
      <c r="B224" s="257"/>
      <c r="C224" s="257"/>
      <c r="D224" s="257"/>
      <c r="E224" s="257"/>
      <c r="F224" s="257"/>
      <c r="G224" s="257"/>
      <c r="H224" s="257"/>
      <c r="I224" s="257"/>
      <c r="J224" s="257"/>
      <c r="K224" s="257"/>
      <c r="L224" s="257"/>
      <c r="M224" s="257"/>
      <c r="N224" s="259"/>
      <c r="O224" s="259"/>
      <c r="P224" s="259"/>
    </row>
    <row r="225" spans="2:16" hidden="1">
      <c r="B225" s="257"/>
      <c r="C225" s="257"/>
      <c r="D225" s="257"/>
      <c r="E225" s="257"/>
      <c r="F225" s="257"/>
      <c r="G225" s="257"/>
      <c r="H225" s="257"/>
      <c r="I225" s="257"/>
      <c r="J225" s="257"/>
      <c r="K225" s="257"/>
      <c r="L225" s="257"/>
      <c r="M225" s="257"/>
      <c r="N225" s="259"/>
      <c r="O225" s="259"/>
      <c r="P225" s="259"/>
    </row>
    <row r="226" spans="2:16" hidden="1">
      <c r="B226" s="257"/>
      <c r="C226" s="257"/>
      <c r="D226" s="257"/>
      <c r="E226" s="257"/>
      <c r="F226" s="257"/>
      <c r="G226" s="257"/>
      <c r="H226" s="257"/>
      <c r="I226" s="257"/>
      <c r="J226" s="257"/>
      <c r="K226" s="257"/>
      <c r="L226" s="257"/>
      <c r="M226" s="257"/>
      <c r="N226" s="259"/>
      <c r="O226" s="259"/>
      <c r="P226" s="259"/>
    </row>
    <row r="227" spans="2:16" hidden="1">
      <c r="B227" s="257"/>
      <c r="C227" s="257"/>
      <c r="D227" s="257"/>
      <c r="E227" s="257"/>
      <c r="F227" s="257"/>
      <c r="G227" s="257"/>
      <c r="H227" s="257"/>
      <c r="I227" s="257"/>
      <c r="J227" s="257"/>
      <c r="K227" s="257"/>
      <c r="L227" s="257"/>
      <c r="M227" s="257"/>
      <c r="N227" s="259"/>
      <c r="O227" s="259"/>
      <c r="P227" s="259"/>
    </row>
    <row r="228" spans="2:16" hidden="1">
      <c r="B228" s="257"/>
      <c r="C228" s="257"/>
      <c r="D228" s="257"/>
      <c r="E228" s="257"/>
      <c r="F228" s="257"/>
      <c r="G228" s="257"/>
      <c r="H228" s="257"/>
      <c r="I228" s="257"/>
      <c r="J228" s="257"/>
      <c r="K228" s="257"/>
      <c r="L228" s="257"/>
      <c r="M228" s="257"/>
      <c r="N228" s="259"/>
      <c r="O228" s="259"/>
      <c r="P228" s="259"/>
    </row>
    <row r="229" spans="2:16" hidden="1">
      <c r="B229" s="257"/>
      <c r="C229" s="257"/>
      <c r="D229" s="257"/>
      <c r="E229" s="257"/>
      <c r="F229" s="257"/>
      <c r="G229" s="257"/>
      <c r="H229" s="257"/>
      <c r="I229" s="257"/>
      <c r="J229" s="257"/>
      <c r="K229" s="257"/>
      <c r="L229" s="257"/>
      <c r="M229" s="257"/>
      <c r="N229" s="259"/>
      <c r="O229" s="259"/>
      <c r="P229" s="259"/>
    </row>
    <row r="230" spans="2:16" hidden="1">
      <c r="B230" s="257"/>
      <c r="C230" s="257"/>
      <c r="D230" s="257"/>
      <c r="E230" s="257"/>
      <c r="F230" s="257"/>
      <c r="G230" s="257"/>
      <c r="H230" s="257"/>
      <c r="I230" s="257"/>
      <c r="J230" s="257"/>
      <c r="K230" s="257"/>
      <c r="L230" s="257"/>
      <c r="M230" s="257"/>
      <c r="N230" s="259"/>
      <c r="O230" s="259"/>
      <c r="P230" s="259"/>
    </row>
    <row r="231" spans="2:16" hidden="1">
      <c r="B231" s="257"/>
      <c r="C231" s="257"/>
      <c r="D231" s="257"/>
      <c r="E231" s="257"/>
      <c r="F231" s="257"/>
      <c r="G231" s="257"/>
      <c r="H231" s="257"/>
      <c r="I231" s="257"/>
      <c r="J231" s="257"/>
      <c r="K231" s="257"/>
      <c r="L231" s="257"/>
      <c r="M231" s="257"/>
      <c r="N231" s="259"/>
      <c r="O231" s="259"/>
      <c r="P231" s="259"/>
    </row>
    <row r="232" spans="2:16" hidden="1">
      <c r="B232" s="257"/>
      <c r="C232" s="257"/>
      <c r="D232" s="257"/>
      <c r="E232" s="257"/>
      <c r="F232" s="257"/>
      <c r="G232" s="257"/>
      <c r="H232" s="257"/>
      <c r="I232" s="257"/>
      <c r="J232" s="257"/>
      <c r="K232" s="257"/>
      <c r="L232" s="257"/>
      <c r="M232" s="257"/>
      <c r="N232" s="259"/>
      <c r="O232" s="259"/>
      <c r="P232" s="259"/>
    </row>
    <row r="233" spans="2:16" hidden="1">
      <c r="B233" s="257"/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9"/>
      <c r="O233" s="259"/>
      <c r="P233" s="259"/>
    </row>
    <row r="234" spans="2:16" hidden="1">
      <c r="B234" s="257"/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9"/>
      <c r="O234" s="259"/>
      <c r="P234" s="259"/>
    </row>
    <row r="235" spans="2:16" hidden="1">
      <c r="B235" s="257"/>
      <c r="C235" s="257"/>
      <c r="D235" s="257"/>
      <c r="E235" s="257"/>
      <c r="F235" s="257"/>
      <c r="G235" s="257"/>
      <c r="H235" s="257"/>
      <c r="I235" s="257"/>
      <c r="J235" s="257"/>
      <c r="K235" s="257"/>
      <c r="L235" s="257"/>
      <c r="M235" s="257"/>
      <c r="N235" s="259"/>
      <c r="O235" s="259"/>
      <c r="P235" s="259"/>
    </row>
    <row r="236" spans="2:16" hidden="1">
      <c r="B236" s="257"/>
      <c r="C236" s="257"/>
      <c r="D236" s="257"/>
      <c r="E236" s="257"/>
      <c r="F236" s="257"/>
      <c r="G236" s="257"/>
      <c r="H236" s="257"/>
      <c r="I236" s="257"/>
      <c r="J236" s="257"/>
      <c r="K236" s="257"/>
      <c r="L236" s="257"/>
      <c r="M236" s="257"/>
      <c r="N236" s="259"/>
      <c r="O236" s="259"/>
      <c r="P236" s="259"/>
    </row>
    <row r="237" spans="2:16" hidden="1">
      <c r="B237" s="257"/>
      <c r="C237" s="257"/>
      <c r="D237" s="257"/>
      <c r="E237" s="257"/>
      <c r="F237" s="257"/>
      <c r="G237" s="257"/>
      <c r="H237" s="257"/>
      <c r="I237" s="257"/>
      <c r="J237" s="257"/>
      <c r="K237" s="257"/>
      <c r="L237" s="257"/>
      <c r="M237" s="257"/>
      <c r="N237" s="259"/>
      <c r="O237" s="259"/>
      <c r="P237" s="259"/>
    </row>
    <row r="238" spans="2:16" hidden="1">
      <c r="B238" s="257"/>
      <c r="C238" s="257"/>
      <c r="D238" s="257"/>
      <c r="E238" s="257"/>
      <c r="F238" s="257"/>
      <c r="G238" s="257"/>
      <c r="H238" s="257"/>
      <c r="I238" s="257"/>
      <c r="J238" s="257"/>
      <c r="K238" s="257"/>
      <c r="L238" s="257"/>
      <c r="M238" s="257"/>
      <c r="N238" s="259"/>
      <c r="O238" s="259"/>
      <c r="P238" s="259"/>
    </row>
    <row r="239" spans="2:16" hidden="1">
      <c r="B239" s="257"/>
      <c r="C239" s="257"/>
      <c r="D239" s="257"/>
      <c r="E239" s="257"/>
      <c r="F239" s="257"/>
      <c r="G239" s="257"/>
      <c r="H239" s="257"/>
      <c r="I239" s="257"/>
      <c r="J239" s="257"/>
      <c r="K239" s="257"/>
      <c r="L239" s="257"/>
      <c r="M239" s="257"/>
      <c r="N239" s="259"/>
      <c r="O239" s="259"/>
      <c r="P239" s="259"/>
    </row>
    <row r="240" spans="2:16" hidden="1">
      <c r="B240" s="257"/>
      <c r="C240" s="257"/>
      <c r="D240" s="257"/>
      <c r="E240" s="257"/>
      <c r="F240" s="257"/>
      <c r="G240" s="257"/>
      <c r="H240" s="257"/>
      <c r="I240" s="257"/>
      <c r="J240" s="257"/>
      <c r="K240" s="257"/>
      <c r="L240" s="257"/>
      <c r="M240" s="257"/>
      <c r="N240" s="259"/>
      <c r="O240" s="259"/>
      <c r="P240" s="259"/>
    </row>
    <row r="241" spans="2:16" hidden="1">
      <c r="B241" s="257"/>
      <c r="C241" s="257"/>
      <c r="D241" s="257"/>
      <c r="E241" s="257"/>
      <c r="F241" s="257"/>
      <c r="G241" s="257"/>
      <c r="H241" s="257"/>
      <c r="I241" s="257"/>
      <c r="J241" s="257"/>
      <c r="K241" s="257"/>
      <c r="L241" s="257"/>
      <c r="M241" s="257"/>
      <c r="N241" s="259"/>
      <c r="O241" s="259"/>
      <c r="P241" s="259"/>
    </row>
    <row r="242" spans="2:16" hidden="1">
      <c r="B242" s="257"/>
      <c r="C242" s="257"/>
      <c r="D242" s="257"/>
      <c r="E242" s="257"/>
      <c r="F242" s="257"/>
      <c r="G242" s="257"/>
      <c r="H242" s="257"/>
      <c r="I242" s="257"/>
      <c r="J242" s="257"/>
      <c r="K242" s="257"/>
      <c r="L242" s="257"/>
      <c r="M242" s="257"/>
      <c r="N242" s="259"/>
      <c r="O242" s="259"/>
      <c r="P242" s="259"/>
    </row>
    <row r="243" spans="2:16" hidden="1">
      <c r="B243" s="257"/>
      <c r="C243" s="257"/>
      <c r="D243" s="257"/>
      <c r="E243" s="257"/>
      <c r="F243" s="257"/>
      <c r="G243" s="257"/>
      <c r="H243" s="257"/>
      <c r="I243" s="257"/>
      <c r="J243" s="257"/>
      <c r="K243" s="257"/>
      <c r="L243" s="257"/>
      <c r="M243" s="257"/>
      <c r="N243" s="259"/>
      <c r="O243" s="259"/>
      <c r="P243" s="259"/>
    </row>
    <row r="244" spans="2:16" hidden="1">
      <c r="B244" s="257"/>
      <c r="C244" s="257"/>
      <c r="D244" s="257"/>
      <c r="E244" s="257"/>
      <c r="F244" s="257"/>
      <c r="G244" s="257"/>
      <c r="H244" s="257"/>
      <c r="I244" s="257"/>
      <c r="J244" s="257"/>
      <c r="K244" s="257"/>
      <c r="L244" s="257"/>
      <c r="M244" s="257"/>
      <c r="N244" s="259"/>
      <c r="O244" s="259"/>
      <c r="P244" s="259"/>
    </row>
    <row r="245" spans="2:16" hidden="1">
      <c r="B245" s="257"/>
      <c r="C245" s="257"/>
      <c r="D245" s="257"/>
      <c r="E245" s="257"/>
      <c r="F245" s="257"/>
      <c r="G245" s="257"/>
      <c r="H245" s="257"/>
      <c r="I245" s="257"/>
      <c r="J245" s="257"/>
      <c r="K245" s="257"/>
      <c r="L245" s="257"/>
      <c r="M245" s="257"/>
      <c r="N245" s="259"/>
      <c r="O245" s="259"/>
      <c r="P245" s="259"/>
    </row>
    <row r="246" spans="2:16" hidden="1">
      <c r="B246" s="257"/>
      <c r="C246" s="257"/>
      <c r="D246" s="257"/>
      <c r="E246" s="257"/>
      <c r="F246" s="257"/>
      <c r="G246" s="257"/>
      <c r="H246" s="257"/>
      <c r="I246" s="257"/>
      <c r="J246" s="257"/>
      <c r="K246" s="257"/>
      <c r="L246" s="257"/>
      <c r="M246" s="257"/>
      <c r="N246" s="259"/>
      <c r="O246" s="259"/>
      <c r="P246" s="259"/>
    </row>
    <row r="247" spans="2:16" hidden="1">
      <c r="B247" s="257"/>
      <c r="C247" s="257"/>
      <c r="D247" s="257"/>
      <c r="E247" s="257"/>
      <c r="F247" s="257"/>
      <c r="G247" s="257"/>
      <c r="H247" s="257"/>
      <c r="I247" s="257"/>
      <c r="J247" s="257"/>
      <c r="K247" s="257"/>
      <c r="L247" s="257"/>
      <c r="M247" s="257"/>
      <c r="N247" s="259"/>
      <c r="O247" s="259"/>
      <c r="P247" s="259"/>
    </row>
    <row r="248" spans="2:16" hidden="1">
      <c r="B248" s="257"/>
      <c r="C248" s="257"/>
      <c r="D248" s="257"/>
      <c r="E248" s="257"/>
      <c r="F248" s="257"/>
      <c r="G248" s="257"/>
      <c r="H248" s="257"/>
      <c r="I248" s="257"/>
      <c r="J248" s="257"/>
      <c r="K248" s="257"/>
      <c r="L248" s="257"/>
      <c r="M248" s="257"/>
      <c r="N248" s="259"/>
      <c r="O248" s="259"/>
      <c r="P248" s="259"/>
    </row>
    <row r="249" spans="2:16" hidden="1">
      <c r="B249" s="257"/>
      <c r="C249" s="257"/>
      <c r="D249" s="257"/>
      <c r="E249" s="257"/>
      <c r="F249" s="257"/>
      <c r="G249" s="257"/>
      <c r="H249" s="257"/>
      <c r="I249" s="257"/>
      <c r="J249" s="257"/>
      <c r="K249" s="257"/>
      <c r="L249" s="257"/>
      <c r="M249" s="257"/>
      <c r="N249" s="259"/>
      <c r="O249" s="259"/>
      <c r="P249" s="259"/>
    </row>
    <row r="250" spans="2:16" hidden="1">
      <c r="B250" s="257"/>
      <c r="C250" s="257"/>
      <c r="D250" s="257"/>
      <c r="E250" s="257"/>
      <c r="F250" s="257"/>
      <c r="G250" s="257"/>
      <c r="H250" s="257"/>
      <c r="I250" s="257"/>
      <c r="J250" s="257"/>
      <c r="K250" s="257"/>
      <c r="L250" s="257"/>
      <c r="M250" s="257"/>
      <c r="N250" s="259"/>
      <c r="O250" s="259"/>
      <c r="P250" s="259"/>
    </row>
    <row r="251" spans="2:16" hidden="1">
      <c r="B251" s="257"/>
      <c r="C251" s="257"/>
      <c r="D251" s="257"/>
      <c r="E251" s="257"/>
      <c r="F251" s="257"/>
      <c r="G251" s="257"/>
      <c r="H251" s="257"/>
      <c r="I251" s="257"/>
      <c r="J251" s="257"/>
      <c r="K251" s="257"/>
      <c r="L251" s="257"/>
      <c r="M251" s="257"/>
      <c r="N251" s="259"/>
      <c r="O251" s="259"/>
      <c r="P251" s="259"/>
    </row>
    <row r="252" spans="2:16" hidden="1">
      <c r="B252" s="257"/>
      <c r="C252" s="257"/>
      <c r="D252" s="257"/>
      <c r="E252" s="257"/>
      <c r="F252" s="257"/>
      <c r="G252" s="257"/>
      <c r="H252" s="257"/>
      <c r="I252" s="257"/>
      <c r="J252" s="257"/>
      <c r="K252" s="257"/>
      <c r="L252" s="257"/>
      <c r="M252" s="257"/>
      <c r="N252" s="259"/>
      <c r="O252" s="259"/>
      <c r="P252" s="259"/>
    </row>
    <row r="253" spans="2:16" hidden="1">
      <c r="B253" s="257"/>
      <c r="C253" s="257"/>
      <c r="D253" s="257"/>
      <c r="E253" s="257"/>
      <c r="F253" s="257"/>
      <c r="G253" s="257"/>
      <c r="H253" s="257"/>
      <c r="I253" s="257"/>
      <c r="J253" s="257"/>
      <c r="K253" s="257"/>
      <c r="L253" s="257"/>
      <c r="M253" s="257"/>
      <c r="N253" s="259"/>
      <c r="O253" s="259"/>
      <c r="P253" s="259"/>
    </row>
    <row r="254" spans="2:16" hidden="1">
      <c r="B254" s="257"/>
      <c r="C254" s="257"/>
      <c r="D254" s="257"/>
      <c r="E254" s="257"/>
      <c r="F254" s="257"/>
      <c r="G254" s="257"/>
      <c r="H254" s="257"/>
      <c r="I254" s="257"/>
      <c r="J254" s="257"/>
      <c r="K254" s="257"/>
      <c r="L254" s="257"/>
      <c r="M254" s="257"/>
      <c r="N254" s="259"/>
      <c r="O254" s="259"/>
      <c r="P254" s="259"/>
    </row>
    <row r="255" spans="2:16" hidden="1">
      <c r="B255" s="257"/>
      <c r="C255" s="257"/>
      <c r="D255" s="257"/>
      <c r="E255" s="257"/>
      <c r="F255" s="257"/>
      <c r="G255" s="257"/>
      <c r="H255" s="257"/>
      <c r="I255" s="257"/>
      <c r="J255" s="257"/>
      <c r="K255" s="257"/>
      <c r="L255" s="257"/>
      <c r="M255" s="257"/>
      <c r="N255" s="259"/>
      <c r="O255" s="259"/>
      <c r="P255" s="259"/>
    </row>
    <row r="256" spans="2:16" hidden="1">
      <c r="B256" s="257"/>
      <c r="C256" s="257"/>
      <c r="D256" s="257"/>
      <c r="E256" s="257"/>
      <c r="F256" s="257"/>
      <c r="G256" s="257"/>
      <c r="H256" s="257"/>
      <c r="I256" s="257"/>
      <c r="J256" s="257"/>
      <c r="K256" s="257"/>
      <c r="L256" s="257"/>
      <c r="M256" s="257"/>
      <c r="N256" s="259"/>
      <c r="O256" s="259"/>
      <c r="P256" s="259"/>
    </row>
    <row r="257" spans="2:16" hidden="1">
      <c r="B257" s="257"/>
      <c r="C257" s="257"/>
      <c r="D257" s="257"/>
      <c r="E257" s="257"/>
      <c r="F257" s="257"/>
      <c r="G257" s="257"/>
      <c r="H257" s="257"/>
      <c r="I257" s="257"/>
      <c r="J257" s="257"/>
      <c r="K257" s="257"/>
      <c r="L257" s="257"/>
      <c r="M257" s="257"/>
      <c r="N257" s="259"/>
      <c r="O257" s="259"/>
      <c r="P257" s="259"/>
    </row>
    <row r="258" spans="2:16" hidden="1">
      <c r="B258" s="257"/>
      <c r="C258" s="257"/>
      <c r="D258" s="257"/>
      <c r="E258" s="257"/>
      <c r="F258" s="257"/>
      <c r="G258" s="257"/>
      <c r="H258" s="257"/>
      <c r="I258" s="257"/>
      <c r="J258" s="257"/>
      <c r="K258" s="257"/>
      <c r="L258" s="257"/>
      <c r="M258" s="257"/>
      <c r="N258" s="259"/>
      <c r="O258" s="259"/>
      <c r="P258" s="259"/>
    </row>
    <row r="259" spans="2:16" hidden="1">
      <c r="B259" s="257"/>
      <c r="C259" s="257"/>
      <c r="D259" s="257"/>
      <c r="E259" s="257"/>
      <c r="F259" s="257"/>
      <c r="G259" s="257"/>
      <c r="H259" s="257"/>
      <c r="I259" s="257"/>
      <c r="J259" s="257"/>
      <c r="K259" s="257"/>
      <c r="L259" s="257"/>
      <c r="M259" s="257"/>
      <c r="N259" s="259"/>
      <c r="O259" s="259"/>
      <c r="P259" s="259"/>
    </row>
    <row r="260" spans="2:16" hidden="1">
      <c r="B260" s="257"/>
      <c r="C260" s="257"/>
      <c r="D260" s="257"/>
      <c r="E260" s="257"/>
      <c r="F260" s="257"/>
      <c r="G260" s="257"/>
      <c r="H260" s="257"/>
      <c r="I260" s="257"/>
      <c r="J260" s="257"/>
      <c r="K260" s="257"/>
      <c r="L260" s="257"/>
      <c r="M260" s="257"/>
      <c r="N260" s="259"/>
      <c r="O260" s="259"/>
      <c r="P260" s="259"/>
    </row>
    <row r="261" spans="2:16" hidden="1">
      <c r="B261" s="257"/>
      <c r="C261" s="257"/>
      <c r="D261" s="257"/>
      <c r="E261" s="257"/>
      <c r="F261" s="257"/>
      <c r="G261" s="257"/>
      <c r="H261" s="257"/>
      <c r="I261" s="257"/>
      <c r="J261" s="257"/>
      <c r="K261" s="257"/>
      <c r="L261" s="257"/>
      <c r="M261" s="257"/>
      <c r="N261" s="259"/>
      <c r="O261" s="259"/>
      <c r="P261" s="259"/>
    </row>
    <row r="262" spans="2:16" hidden="1">
      <c r="B262" s="257"/>
      <c r="C262" s="257"/>
      <c r="D262" s="257"/>
      <c r="E262" s="257"/>
      <c r="F262" s="257"/>
      <c r="G262" s="257"/>
      <c r="H262" s="257"/>
      <c r="I262" s="257"/>
      <c r="J262" s="257"/>
      <c r="K262" s="257"/>
      <c r="L262" s="257"/>
      <c r="M262" s="257"/>
      <c r="N262" s="259"/>
      <c r="O262" s="259"/>
      <c r="P262" s="259"/>
    </row>
    <row r="263" spans="2:16" hidden="1">
      <c r="B263" s="257"/>
      <c r="C263" s="257"/>
      <c r="D263" s="257"/>
      <c r="E263" s="257"/>
      <c r="F263" s="257"/>
      <c r="G263" s="257"/>
      <c r="H263" s="257"/>
      <c r="I263" s="257"/>
      <c r="J263" s="257"/>
      <c r="K263" s="257"/>
      <c r="L263" s="257"/>
      <c r="M263" s="257"/>
      <c r="N263" s="259"/>
      <c r="O263" s="259"/>
      <c r="P263" s="259"/>
    </row>
    <row r="264" spans="2:16" hidden="1">
      <c r="B264" s="257"/>
      <c r="C264" s="257"/>
      <c r="D264" s="257"/>
      <c r="E264" s="257"/>
      <c r="F264" s="257"/>
      <c r="G264" s="257"/>
      <c r="H264" s="257"/>
      <c r="I264" s="257"/>
      <c r="J264" s="257"/>
      <c r="K264" s="257"/>
      <c r="L264" s="257"/>
      <c r="M264" s="257"/>
      <c r="N264" s="259"/>
      <c r="O264" s="259"/>
      <c r="P264" s="259"/>
    </row>
    <row r="265" spans="2:16" hidden="1">
      <c r="B265" s="257"/>
      <c r="C265" s="257"/>
      <c r="D265" s="257"/>
      <c r="E265" s="257"/>
      <c r="F265" s="257"/>
      <c r="G265" s="257"/>
      <c r="H265" s="257"/>
      <c r="I265" s="257"/>
      <c r="J265" s="257"/>
      <c r="K265" s="257"/>
      <c r="L265" s="257"/>
      <c r="M265" s="257"/>
      <c r="N265" s="259"/>
      <c r="O265" s="259"/>
      <c r="P265" s="259"/>
    </row>
    <row r="266" spans="2:16" hidden="1">
      <c r="B266" s="257"/>
      <c r="C266" s="257"/>
      <c r="D266" s="257"/>
      <c r="E266" s="257"/>
      <c r="F266" s="257"/>
      <c r="G266" s="257"/>
      <c r="H266" s="257"/>
      <c r="I266" s="257"/>
      <c r="J266" s="257"/>
      <c r="K266" s="257"/>
      <c r="L266" s="257"/>
      <c r="M266" s="257"/>
      <c r="N266" s="259"/>
      <c r="O266" s="259"/>
      <c r="P266" s="259"/>
    </row>
    <row r="267" spans="2:16" hidden="1">
      <c r="B267" s="257"/>
      <c r="C267" s="257"/>
      <c r="D267" s="257"/>
      <c r="E267" s="257"/>
      <c r="F267" s="257"/>
      <c r="G267" s="257"/>
      <c r="H267" s="257"/>
      <c r="I267" s="257"/>
      <c r="J267" s="257"/>
      <c r="K267" s="257"/>
      <c r="L267" s="257"/>
      <c r="M267" s="257"/>
      <c r="N267" s="259"/>
      <c r="O267" s="259"/>
      <c r="P267" s="259"/>
    </row>
    <row r="268" spans="2:16" hidden="1">
      <c r="B268" s="257"/>
      <c r="C268" s="257"/>
      <c r="D268" s="257"/>
      <c r="E268" s="257"/>
      <c r="F268" s="257"/>
      <c r="G268" s="257"/>
      <c r="H268" s="257"/>
      <c r="I268" s="257"/>
      <c r="J268" s="257"/>
      <c r="K268" s="257"/>
      <c r="L268" s="257"/>
      <c r="M268" s="257"/>
      <c r="N268" s="259"/>
      <c r="O268" s="259"/>
      <c r="P268" s="259"/>
    </row>
    <row r="269" spans="2:16" hidden="1">
      <c r="B269" s="257"/>
      <c r="C269" s="257"/>
      <c r="D269" s="257"/>
      <c r="E269" s="257"/>
      <c r="F269" s="257"/>
      <c r="G269" s="257"/>
      <c r="H269" s="257"/>
      <c r="I269" s="257"/>
      <c r="J269" s="257"/>
      <c r="K269" s="257"/>
      <c r="L269" s="257"/>
      <c r="M269" s="257"/>
      <c r="N269" s="259"/>
      <c r="O269" s="259"/>
      <c r="P269" s="259"/>
    </row>
    <row r="270" spans="2:16" hidden="1">
      <c r="B270" s="257"/>
      <c r="C270" s="257"/>
      <c r="D270" s="257"/>
      <c r="E270" s="257"/>
      <c r="F270" s="257"/>
      <c r="G270" s="257"/>
      <c r="H270" s="257"/>
      <c r="I270" s="257"/>
      <c r="J270" s="257"/>
      <c r="K270" s="257"/>
      <c r="L270" s="257"/>
      <c r="M270" s="257"/>
      <c r="N270" s="259"/>
      <c r="O270" s="259"/>
      <c r="P270" s="259"/>
    </row>
    <row r="271" spans="2:16" hidden="1">
      <c r="B271" s="257"/>
      <c r="C271" s="257"/>
      <c r="D271" s="257"/>
      <c r="E271" s="257"/>
      <c r="F271" s="257"/>
      <c r="G271" s="257"/>
      <c r="H271" s="257"/>
      <c r="I271" s="257"/>
      <c r="J271" s="257"/>
      <c r="K271" s="257"/>
      <c r="L271" s="257"/>
      <c r="M271" s="257"/>
      <c r="N271" s="259"/>
      <c r="O271" s="259"/>
      <c r="P271" s="259"/>
    </row>
    <row r="272" spans="2:16" hidden="1">
      <c r="B272" s="257"/>
      <c r="C272" s="257"/>
      <c r="D272" s="257"/>
      <c r="E272" s="257"/>
      <c r="F272" s="257"/>
      <c r="G272" s="257"/>
      <c r="H272" s="257"/>
      <c r="I272" s="257"/>
      <c r="J272" s="257"/>
      <c r="K272" s="257"/>
      <c r="L272" s="257"/>
      <c r="M272" s="257"/>
      <c r="N272" s="259"/>
      <c r="O272" s="259"/>
      <c r="P272" s="259"/>
    </row>
    <row r="273" spans="2:16" hidden="1">
      <c r="B273" s="257"/>
      <c r="C273" s="257"/>
      <c r="D273" s="257"/>
      <c r="E273" s="257"/>
      <c r="F273" s="257"/>
      <c r="G273" s="257"/>
      <c r="H273" s="257"/>
      <c r="I273" s="257"/>
      <c r="J273" s="257"/>
      <c r="K273" s="257"/>
      <c r="L273" s="257"/>
      <c r="M273" s="257"/>
      <c r="N273" s="259"/>
      <c r="O273" s="259"/>
      <c r="P273" s="259"/>
    </row>
    <row r="274" spans="2:16" hidden="1">
      <c r="B274" s="257"/>
      <c r="C274" s="257"/>
      <c r="D274" s="257"/>
      <c r="E274" s="257"/>
      <c r="F274" s="257"/>
      <c r="G274" s="257"/>
      <c r="H274" s="257"/>
      <c r="I274" s="257"/>
      <c r="J274" s="257"/>
      <c r="K274" s="257"/>
      <c r="L274" s="257"/>
      <c r="M274" s="257"/>
      <c r="N274" s="259"/>
      <c r="O274" s="259"/>
      <c r="P274" s="259"/>
    </row>
    <row r="275" spans="2:16" hidden="1">
      <c r="B275" s="257"/>
      <c r="C275" s="257"/>
      <c r="D275" s="257"/>
      <c r="E275" s="257"/>
      <c r="F275" s="257"/>
      <c r="G275" s="257"/>
      <c r="H275" s="257"/>
      <c r="I275" s="257"/>
      <c r="J275" s="257"/>
      <c r="K275" s="257"/>
      <c r="L275" s="257"/>
      <c r="M275" s="257"/>
      <c r="N275" s="259"/>
      <c r="O275" s="259"/>
      <c r="P275" s="259"/>
    </row>
    <row r="276" spans="2:16" hidden="1">
      <c r="B276" s="257"/>
      <c r="C276" s="257"/>
      <c r="D276" s="257"/>
      <c r="E276" s="257"/>
      <c r="F276" s="257"/>
      <c r="G276" s="257"/>
      <c r="H276" s="257"/>
      <c r="I276" s="257"/>
      <c r="J276" s="257"/>
      <c r="K276" s="257"/>
      <c r="L276" s="257"/>
      <c r="M276" s="257"/>
      <c r="N276" s="259"/>
      <c r="O276" s="259"/>
      <c r="P276" s="259"/>
    </row>
    <row r="277" spans="2:16" hidden="1">
      <c r="B277" s="257"/>
      <c r="C277" s="257"/>
      <c r="D277" s="257"/>
      <c r="E277" s="257"/>
      <c r="F277" s="257"/>
      <c r="G277" s="257"/>
      <c r="H277" s="257"/>
      <c r="I277" s="257"/>
      <c r="J277" s="257"/>
      <c r="K277" s="257"/>
      <c r="L277" s="257"/>
      <c r="M277" s="257"/>
      <c r="N277" s="259"/>
      <c r="O277" s="259"/>
      <c r="P277" s="259"/>
    </row>
    <row r="278" spans="2:16" hidden="1">
      <c r="B278" s="257"/>
      <c r="C278" s="257"/>
      <c r="D278" s="257"/>
      <c r="E278" s="257"/>
      <c r="F278" s="257"/>
      <c r="G278" s="257"/>
      <c r="H278" s="257"/>
      <c r="I278" s="257"/>
      <c r="J278" s="257"/>
      <c r="K278" s="257"/>
      <c r="L278" s="257"/>
      <c r="M278" s="257"/>
      <c r="N278" s="259"/>
      <c r="O278" s="259"/>
      <c r="P278" s="259"/>
    </row>
    <row r="279" spans="2:16" hidden="1">
      <c r="B279" s="257"/>
      <c r="C279" s="257"/>
      <c r="D279" s="257"/>
      <c r="E279" s="257"/>
      <c r="F279" s="257"/>
      <c r="G279" s="257"/>
      <c r="H279" s="257"/>
      <c r="I279" s="257"/>
      <c r="J279" s="257"/>
      <c r="K279" s="257"/>
      <c r="L279" s="257"/>
      <c r="M279" s="257"/>
      <c r="N279" s="259"/>
      <c r="O279" s="259"/>
      <c r="P279" s="259"/>
    </row>
    <row r="280" spans="2:16" hidden="1">
      <c r="B280" s="257"/>
      <c r="C280" s="257"/>
      <c r="D280" s="257"/>
      <c r="E280" s="257"/>
      <c r="F280" s="257"/>
      <c r="G280" s="257"/>
      <c r="H280" s="257"/>
      <c r="I280" s="257"/>
      <c r="J280" s="257"/>
      <c r="K280" s="257"/>
      <c r="L280" s="257"/>
      <c r="M280" s="257"/>
      <c r="N280" s="259"/>
      <c r="O280" s="259"/>
      <c r="P280" s="259"/>
    </row>
    <row r="281" spans="2:16" hidden="1">
      <c r="B281" s="257"/>
      <c r="C281" s="257"/>
      <c r="D281" s="257"/>
      <c r="E281" s="257"/>
      <c r="F281" s="257"/>
      <c r="G281" s="257"/>
      <c r="H281" s="257"/>
      <c r="I281" s="257"/>
      <c r="J281" s="257"/>
      <c r="K281" s="257"/>
      <c r="L281" s="257"/>
      <c r="M281" s="257"/>
      <c r="N281" s="259"/>
      <c r="O281" s="259"/>
      <c r="P281" s="259"/>
    </row>
    <row r="282" spans="2:16" hidden="1">
      <c r="B282" s="257"/>
      <c r="C282" s="257"/>
      <c r="D282" s="257"/>
      <c r="E282" s="257"/>
      <c r="F282" s="257"/>
      <c r="G282" s="257"/>
      <c r="H282" s="257"/>
      <c r="I282" s="257"/>
      <c r="J282" s="257"/>
      <c r="K282" s="257"/>
      <c r="L282" s="257"/>
      <c r="M282" s="257"/>
      <c r="N282" s="259"/>
      <c r="O282" s="259"/>
      <c r="P282" s="259"/>
    </row>
    <row r="283" spans="2:16" hidden="1">
      <c r="B283" s="257"/>
      <c r="C283" s="257"/>
      <c r="D283" s="257"/>
      <c r="E283" s="257"/>
      <c r="F283" s="257"/>
      <c r="G283" s="257"/>
      <c r="H283" s="257"/>
      <c r="I283" s="257"/>
      <c r="J283" s="257"/>
      <c r="K283" s="257"/>
      <c r="L283" s="257"/>
      <c r="M283" s="257"/>
      <c r="N283" s="259"/>
      <c r="O283" s="259"/>
      <c r="P283" s="259"/>
    </row>
    <row r="284" spans="2:16" hidden="1">
      <c r="B284" s="257"/>
      <c r="C284" s="257"/>
      <c r="D284" s="257"/>
      <c r="E284" s="257"/>
      <c r="F284" s="257"/>
      <c r="G284" s="257"/>
      <c r="H284" s="257"/>
      <c r="I284" s="257"/>
      <c r="J284" s="257"/>
      <c r="K284" s="257"/>
      <c r="L284" s="257"/>
      <c r="M284" s="257"/>
      <c r="N284" s="259"/>
      <c r="O284" s="259"/>
      <c r="P284" s="259"/>
    </row>
    <row r="285" spans="2:16" hidden="1">
      <c r="B285" s="257"/>
      <c r="C285" s="257"/>
      <c r="D285" s="257"/>
      <c r="E285" s="257"/>
      <c r="F285" s="257"/>
      <c r="G285" s="257"/>
      <c r="H285" s="257"/>
      <c r="I285" s="257"/>
      <c r="J285" s="257"/>
      <c r="K285" s="257"/>
      <c r="L285" s="257"/>
      <c r="M285" s="257"/>
      <c r="N285" s="259"/>
      <c r="O285" s="259"/>
      <c r="P285" s="259"/>
    </row>
    <row r="286" spans="2:16" hidden="1">
      <c r="B286" s="257"/>
      <c r="C286" s="257"/>
      <c r="D286" s="257"/>
      <c r="E286" s="257"/>
      <c r="F286" s="257"/>
      <c r="G286" s="257"/>
      <c r="H286" s="257"/>
      <c r="I286" s="257"/>
      <c r="J286" s="257"/>
      <c r="K286" s="257"/>
      <c r="L286" s="257"/>
      <c r="M286" s="257"/>
      <c r="N286" s="259"/>
      <c r="O286" s="259"/>
      <c r="P286" s="259"/>
    </row>
    <row r="287" spans="2:16" hidden="1">
      <c r="B287" s="257"/>
      <c r="C287" s="257"/>
      <c r="D287" s="257"/>
      <c r="E287" s="257"/>
      <c r="F287" s="257"/>
      <c r="G287" s="257"/>
      <c r="H287" s="257"/>
      <c r="I287" s="257"/>
      <c r="J287" s="257"/>
      <c r="K287" s="257"/>
      <c r="L287" s="257"/>
      <c r="M287" s="257"/>
      <c r="N287" s="259"/>
      <c r="O287" s="259"/>
      <c r="P287" s="259"/>
    </row>
    <row r="288" spans="2:16" hidden="1">
      <c r="B288" s="257"/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9"/>
      <c r="O288" s="259"/>
      <c r="P288" s="259"/>
    </row>
    <row r="289" spans="2:16" hidden="1">
      <c r="B289" s="257"/>
      <c r="C289" s="257"/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59"/>
      <c r="O289" s="259"/>
      <c r="P289" s="259"/>
    </row>
    <row r="290" spans="2:16" hidden="1">
      <c r="B290" s="257"/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9"/>
      <c r="O290" s="259"/>
      <c r="P290" s="259"/>
    </row>
    <row r="291" spans="2:16" hidden="1">
      <c r="B291" s="257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9"/>
      <c r="O291" s="259"/>
      <c r="P291" s="259"/>
    </row>
    <row r="292" spans="2:16" hidden="1">
      <c r="B292" s="257"/>
      <c r="C292" s="257"/>
      <c r="D292" s="257"/>
      <c r="E292" s="257"/>
      <c r="F292" s="257"/>
      <c r="G292" s="257"/>
      <c r="H292" s="257"/>
      <c r="I292" s="257"/>
      <c r="J292" s="257"/>
      <c r="K292" s="257"/>
      <c r="L292" s="257"/>
      <c r="M292" s="257"/>
      <c r="N292" s="259"/>
      <c r="O292" s="259"/>
      <c r="P292" s="259"/>
    </row>
    <row r="293" spans="2:16" hidden="1">
      <c r="B293" s="257"/>
      <c r="C293" s="257"/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59"/>
      <c r="O293" s="259"/>
      <c r="P293" s="259"/>
    </row>
    <row r="294" spans="2:16" hidden="1">
      <c r="B294" s="257"/>
      <c r="C294" s="257"/>
      <c r="D294" s="257"/>
      <c r="E294" s="257"/>
      <c r="F294" s="257"/>
      <c r="G294" s="257"/>
      <c r="H294" s="257"/>
      <c r="I294" s="257"/>
      <c r="J294" s="257"/>
      <c r="K294" s="257"/>
      <c r="L294" s="257"/>
      <c r="M294" s="257"/>
      <c r="N294" s="259"/>
      <c r="O294" s="259"/>
      <c r="P294" s="259"/>
    </row>
    <row r="295" spans="2:16" hidden="1">
      <c r="B295" s="257"/>
      <c r="C295" s="257"/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59"/>
      <c r="O295" s="259"/>
      <c r="P295" s="259"/>
    </row>
    <row r="296" spans="2:16" hidden="1">
      <c r="B296" s="257"/>
      <c r="C296" s="257"/>
      <c r="D296" s="257"/>
      <c r="E296" s="257"/>
      <c r="F296" s="257"/>
      <c r="G296" s="257"/>
      <c r="H296" s="257"/>
      <c r="I296" s="257"/>
      <c r="J296" s="257"/>
      <c r="K296" s="257"/>
      <c r="L296" s="257"/>
      <c r="M296" s="257"/>
      <c r="N296" s="259"/>
      <c r="O296" s="259"/>
      <c r="P296" s="259"/>
    </row>
    <row r="297" spans="2:16" hidden="1">
      <c r="B297" s="257"/>
      <c r="C297" s="257"/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59"/>
      <c r="O297" s="259"/>
      <c r="P297" s="259"/>
    </row>
    <row r="298" spans="2:16" hidden="1">
      <c r="B298" s="257"/>
      <c r="C298" s="257"/>
      <c r="D298" s="257"/>
      <c r="E298" s="257"/>
      <c r="F298" s="257"/>
      <c r="G298" s="257"/>
      <c r="H298" s="257"/>
      <c r="I298" s="257"/>
      <c r="J298" s="257"/>
      <c r="K298" s="257"/>
      <c r="L298" s="257"/>
      <c r="M298" s="257"/>
      <c r="N298" s="259"/>
      <c r="O298" s="259"/>
      <c r="P298" s="259"/>
    </row>
    <row r="299" spans="2:16" hidden="1">
      <c r="B299" s="257"/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9"/>
      <c r="O299" s="259"/>
      <c r="P299" s="259"/>
    </row>
    <row r="300" spans="2:16" hidden="1">
      <c r="B300" s="257"/>
      <c r="C300" s="257"/>
      <c r="D300" s="257"/>
      <c r="E300" s="257"/>
      <c r="F300" s="257"/>
      <c r="G300" s="257"/>
      <c r="H300" s="257"/>
      <c r="I300" s="257"/>
      <c r="J300" s="257"/>
      <c r="K300" s="257"/>
      <c r="L300" s="257"/>
      <c r="M300" s="257"/>
      <c r="N300" s="259"/>
      <c r="O300" s="259"/>
      <c r="P300" s="259"/>
    </row>
    <row r="301" spans="2:16" hidden="1">
      <c r="B301" s="257"/>
      <c r="C301" s="257"/>
      <c r="D301" s="257"/>
      <c r="E301" s="257"/>
      <c r="F301" s="257"/>
      <c r="G301" s="257"/>
      <c r="H301" s="257"/>
      <c r="I301" s="257"/>
      <c r="J301" s="257"/>
      <c r="K301" s="257"/>
      <c r="L301" s="257"/>
      <c r="M301" s="257"/>
      <c r="N301" s="259"/>
      <c r="O301" s="259"/>
      <c r="P301" s="259"/>
    </row>
    <row r="302" spans="2:16" hidden="1">
      <c r="B302" s="257"/>
      <c r="C302" s="257"/>
      <c r="D302" s="257"/>
      <c r="E302" s="257"/>
      <c r="F302" s="257"/>
      <c r="G302" s="257"/>
      <c r="H302" s="257"/>
      <c r="I302" s="257"/>
      <c r="J302" s="257"/>
      <c r="K302" s="257"/>
      <c r="L302" s="257"/>
      <c r="M302" s="257"/>
      <c r="N302" s="259"/>
      <c r="O302" s="259"/>
      <c r="P302" s="259"/>
    </row>
    <row r="303" spans="2:16" hidden="1">
      <c r="B303" s="257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59"/>
      <c r="O303" s="259"/>
      <c r="P303" s="259"/>
    </row>
    <row r="304" spans="2:16" hidden="1">
      <c r="B304" s="257"/>
      <c r="C304" s="257"/>
      <c r="D304" s="257"/>
      <c r="E304" s="257"/>
      <c r="F304" s="257"/>
      <c r="G304" s="257"/>
      <c r="H304" s="257"/>
      <c r="I304" s="257"/>
      <c r="J304" s="257"/>
      <c r="K304" s="257"/>
      <c r="L304" s="257"/>
      <c r="M304" s="257"/>
      <c r="N304" s="259"/>
      <c r="O304" s="259"/>
      <c r="P304" s="259"/>
    </row>
    <row r="305" spans="2:16" hidden="1">
      <c r="B305" s="257"/>
      <c r="C305" s="257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59"/>
      <c r="O305" s="259"/>
      <c r="P305" s="259"/>
    </row>
    <row r="306" spans="2:16" hidden="1">
      <c r="B306" s="257"/>
      <c r="C306" s="257"/>
      <c r="D306" s="257"/>
      <c r="E306" s="257"/>
      <c r="F306" s="257"/>
      <c r="G306" s="257"/>
      <c r="H306" s="257"/>
      <c r="I306" s="257"/>
      <c r="J306" s="257"/>
      <c r="K306" s="257"/>
      <c r="L306" s="257"/>
      <c r="M306" s="257"/>
      <c r="N306" s="259"/>
      <c r="O306" s="259"/>
      <c r="P306" s="259"/>
    </row>
    <row r="307" spans="2:16" hidden="1">
      <c r="B307" s="257"/>
      <c r="C307" s="257"/>
      <c r="D307" s="257"/>
      <c r="E307" s="257"/>
      <c r="F307" s="257"/>
      <c r="G307" s="257"/>
      <c r="H307" s="257"/>
      <c r="I307" s="257"/>
      <c r="J307" s="257"/>
      <c r="K307" s="257"/>
      <c r="L307" s="257"/>
      <c r="M307" s="257"/>
      <c r="N307" s="259"/>
      <c r="O307" s="259"/>
      <c r="P307" s="259"/>
    </row>
    <row r="308" spans="2:16" hidden="1">
      <c r="B308" s="257"/>
      <c r="C308" s="257"/>
      <c r="D308" s="257"/>
      <c r="E308" s="257"/>
      <c r="F308" s="257"/>
      <c r="G308" s="257"/>
      <c r="H308" s="257"/>
      <c r="I308" s="257"/>
      <c r="J308" s="257"/>
      <c r="K308" s="257"/>
      <c r="L308" s="257"/>
      <c r="M308" s="257"/>
      <c r="N308" s="259"/>
      <c r="O308" s="259"/>
      <c r="P308" s="259"/>
    </row>
    <row r="309" spans="2:16" hidden="1">
      <c r="B309" s="257"/>
      <c r="C309" s="257"/>
      <c r="D309" s="257"/>
      <c r="E309" s="257"/>
      <c r="F309" s="257"/>
      <c r="G309" s="257"/>
      <c r="H309" s="257"/>
      <c r="I309" s="257"/>
      <c r="J309" s="257"/>
      <c r="K309" s="257"/>
      <c r="L309" s="257"/>
      <c r="M309" s="257"/>
      <c r="N309" s="259"/>
      <c r="O309" s="259"/>
      <c r="P309" s="259"/>
    </row>
    <row r="310" spans="2:16" hidden="1">
      <c r="B310" s="257"/>
      <c r="C310" s="257"/>
      <c r="D310" s="257"/>
      <c r="E310" s="257"/>
      <c r="F310" s="257"/>
      <c r="G310" s="257"/>
      <c r="H310" s="257"/>
      <c r="I310" s="257"/>
      <c r="J310" s="257"/>
      <c r="K310" s="257"/>
      <c r="L310" s="257"/>
      <c r="M310" s="257"/>
      <c r="N310" s="259"/>
      <c r="O310" s="259"/>
      <c r="P310" s="259"/>
    </row>
    <row r="311" spans="2:16" hidden="1">
      <c r="B311" s="257"/>
      <c r="C311" s="257"/>
      <c r="D311" s="257"/>
      <c r="E311" s="257"/>
      <c r="F311" s="257"/>
      <c r="G311" s="257"/>
      <c r="H311" s="257"/>
      <c r="I311" s="257"/>
      <c r="J311" s="257"/>
      <c r="K311" s="257"/>
      <c r="L311" s="257"/>
      <c r="M311" s="257"/>
      <c r="N311" s="259"/>
      <c r="O311" s="259"/>
      <c r="P311" s="259"/>
    </row>
    <row r="312" spans="2:16" hidden="1">
      <c r="B312" s="257"/>
      <c r="C312" s="257"/>
      <c r="D312" s="257"/>
      <c r="E312" s="257"/>
      <c r="F312" s="257"/>
      <c r="G312" s="257"/>
      <c r="H312" s="257"/>
      <c r="I312" s="257"/>
      <c r="J312" s="257"/>
      <c r="K312" s="257"/>
      <c r="L312" s="257"/>
      <c r="M312" s="257"/>
      <c r="N312" s="259"/>
      <c r="O312" s="259"/>
      <c r="P312" s="259"/>
    </row>
    <row r="313" spans="2:16" hidden="1">
      <c r="B313" s="257"/>
      <c r="C313" s="257"/>
      <c r="D313" s="257"/>
      <c r="E313" s="257"/>
      <c r="F313" s="257"/>
      <c r="G313" s="257"/>
      <c r="H313" s="257"/>
      <c r="I313" s="257"/>
      <c r="J313" s="257"/>
      <c r="K313" s="257"/>
      <c r="L313" s="257"/>
      <c r="M313" s="257"/>
      <c r="N313" s="259"/>
      <c r="O313" s="259"/>
      <c r="P313" s="259"/>
    </row>
    <row r="314" spans="2:16" hidden="1">
      <c r="B314" s="257"/>
      <c r="C314" s="257"/>
      <c r="D314" s="257"/>
      <c r="E314" s="257"/>
      <c r="F314" s="257"/>
      <c r="G314" s="257"/>
      <c r="H314" s="257"/>
      <c r="I314" s="257"/>
      <c r="J314" s="257"/>
      <c r="K314" s="257"/>
      <c r="L314" s="257"/>
      <c r="M314" s="257"/>
      <c r="N314" s="259"/>
      <c r="O314" s="259"/>
      <c r="P314" s="259"/>
    </row>
    <row r="315" spans="2:16" hidden="1">
      <c r="B315" s="257"/>
      <c r="C315" s="257"/>
      <c r="D315" s="257"/>
      <c r="E315" s="257"/>
      <c r="F315" s="257"/>
      <c r="G315" s="257"/>
      <c r="H315" s="257"/>
      <c r="I315" s="257"/>
      <c r="J315" s="257"/>
      <c r="K315" s="257"/>
      <c r="L315" s="257"/>
      <c r="M315" s="257"/>
      <c r="N315" s="259"/>
      <c r="O315" s="259"/>
      <c r="P315" s="259"/>
    </row>
    <row r="316" spans="2:16" hidden="1">
      <c r="B316" s="257"/>
      <c r="C316" s="257"/>
      <c r="D316" s="257"/>
      <c r="E316" s="257"/>
      <c r="F316" s="257"/>
      <c r="G316" s="257"/>
      <c r="H316" s="257"/>
      <c r="I316" s="257"/>
      <c r="J316" s="257"/>
      <c r="K316" s="257"/>
      <c r="L316" s="257"/>
      <c r="M316" s="257"/>
      <c r="N316" s="259"/>
      <c r="O316" s="259"/>
      <c r="P316" s="259"/>
    </row>
    <row r="317" spans="2:16" hidden="1">
      <c r="B317" s="257"/>
      <c r="C317" s="257"/>
      <c r="D317" s="257"/>
      <c r="E317" s="257"/>
      <c r="F317" s="257"/>
      <c r="G317" s="257"/>
      <c r="H317" s="257"/>
      <c r="I317" s="257"/>
      <c r="J317" s="257"/>
      <c r="K317" s="257"/>
      <c r="L317" s="257"/>
      <c r="M317" s="257"/>
      <c r="N317" s="259"/>
      <c r="O317" s="259"/>
      <c r="P317" s="259"/>
    </row>
    <row r="318" spans="2:16" hidden="1">
      <c r="B318" s="257"/>
      <c r="C318" s="257"/>
      <c r="D318" s="257"/>
      <c r="E318" s="257"/>
      <c r="F318" s="257"/>
      <c r="G318" s="257"/>
      <c r="H318" s="257"/>
      <c r="I318" s="257"/>
      <c r="J318" s="257"/>
      <c r="K318" s="257"/>
      <c r="L318" s="257"/>
      <c r="M318" s="257"/>
      <c r="N318" s="259"/>
      <c r="O318" s="259"/>
      <c r="P318" s="259"/>
    </row>
    <row r="319" spans="2:16" hidden="1">
      <c r="B319" s="257"/>
      <c r="C319" s="257"/>
      <c r="D319" s="257"/>
      <c r="E319" s="257"/>
      <c r="F319" s="257"/>
      <c r="G319" s="257"/>
      <c r="H319" s="257"/>
      <c r="I319" s="257"/>
      <c r="J319" s="257"/>
      <c r="K319" s="257"/>
      <c r="L319" s="257"/>
      <c r="M319" s="257"/>
      <c r="N319" s="259"/>
      <c r="O319" s="259"/>
      <c r="P319" s="259"/>
    </row>
    <row r="320" spans="2:16" hidden="1">
      <c r="B320" s="257"/>
      <c r="C320" s="257"/>
      <c r="D320" s="257"/>
      <c r="E320" s="257"/>
      <c r="F320" s="257"/>
      <c r="G320" s="257"/>
      <c r="H320" s="257"/>
      <c r="I320" s="257"/>
      <c r="J320" s="257"/>
      <c r="K320" s="257"/>
      <c r="L320" s="257"/>
      <c r="M320" s="257"/>
      <c r="N320" s="259"/>
      <c r="O320" s="259"/>
      <c r="P320" s="259"/>
    </row>
    <row r="321" spans="2:16" hidden="1">
      <c r="B321" s="257"/>
      <c r="C321" s="257"/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59"/>
      <c r="O321" s="259"/>
      <c r="P321" s="259"/>
    </row>
    <row r="322" spans="2:16" hidden="1">
      <c r="B322" s="257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9"/>
      <c r="O322" s="259"/>
      <c r="P322" s="259"/>
    </row>
    <row r="323" spans="2:16" hidden="1">
      <c r="B323" s="257"/>
      <c r="C323" s="257"/>
      <c r="D323" s="257"/>
      <c r="E323" s="257"/>
      <c r="F323" s="257"/>
      <c r="G323" s="257"/>
      <c r="H323" s="257"/>
      <c r="I323" s="257"/>
      <c r="J323" s="257"/>
      <c r="K323" s="257"/>
      <c r="L323" s="257"/>
      <c r="M323" s="257"/>
      <c r="N323" s="259"/>
      <c r="O323" s="259"/>
      <c r="P323" s="259"/>
    </row>
    <row r="324" spans="2:16" hidden="1">
      <c r="B324" s="257"/>
      <c r="C324" s="257"/>
      <c r="D324" s="257"/>
      <c r="E324" s="257"/>
      <c r="F324" s="257"/>
      <c r="G324" s="257"/>
      <c r="H324" s="257"/>
      <c r="I324" s="257"/>
      <c r="J324" s="257"/>
      <c r="K324" s="257"/>
      <c r="L324" s="257"/>
      <c r="M324" s="257"/>
      <c r="N324" s="259"/>
      <c r="O324" s="259"/>
      <c r="P324" s="259"/>
    </row>
    <row r="325" spans="2:16" hidden="1">
      <c r="B325" s="257"/>
      <c r="C325" s="257"/>
      <c r="D325" s="257"/>
      <c r="E325" s="257"/>
      <c r="F325" s="257"/>
      <c r="G325" s="257"/>
      <c r="H325" s="257"/>
      <c r="I325" s="257"/>
      <c r="J325" s="257"/>
      <c r="K325" s="257"/>
      <c r="L325" s="257"/>
      <c r="M325" s="257"/>
      <c r="N325" s="259"/>
      <c r="O325" s="259"/>
      <c r="P325" s="259"/>
    </row>
    <row r="326" spans="2:16" hidden="1">
      <c r="B326" s="257"/>
      <c r="C326" s="257"/>
      <c r="D326" s="257"/>
      <c r="E326" s="257"/>
      <c r="F326" s="257"/>
      <c r="G326" s="257"/>
      <c r="H326" s="257"/>
      <c r="I326" s="257"/>
      <c r="J326" s="257"/>
      <c r="K326" s="257"/>
      <c r="L326" s="257"/>
      <c r="M326" s="257"/>
      <c r="N326" s="259"/>
      <c r="O326" s="259"/>
      <c r="P326" s="259"/>
    </row>
    <row r="327" spans="2:16" hidden="1">
      <c r="B327" s="257"/>
      <c r="C327" s="257"/>
      <c r="D327" s="257"/>
      <c r="E327" s="257"/>
      <c r="F327" s="257"/>
      <c r="G327" s="257"/>
      <c r="H327" s="257"/>
      <c r="I327" s="257"/>
      <c r="J327" s="257"/>
      <c r="K327" s="257"/>
      <c r="L327" s="257"/>
      <c r="M327" s="257"/>
      <c r="N327" s="259"/>
      <c r="O327" s="259"/>
      <c r="P327" s="259"/>
    </row>
    <row r="328" spans="2:16" hidden="1">
      <c r="B328" s="257"/>
      <c r="C328" s="257"/>
      <c r="D328" s="257"/>
      <c r="E328" s="257"/>
      <c r="F328" s="257"/>
      <c r="G328" s="257"/>
      <c r="H328" s="257"/>
      <c r="I328" s="257"/>
      <c r="J328" s="257"/>
      <c r="K328" s="257"/>
      <c r="L328" s="257"/>
      <c r="M328" s="257"/>
      <c r="N328" s="259"/>
      <c r="O328" s="259"/>
      <c r="P328" s="259"/>
    </row>
    <row r="329" spans="2:16" hidden="1">
      <c r="B329" s="257"/>
      <c r="C329" s="257"/>
      <c r="D329" s="257"/>
      <c r="E329" s="257"/>
      <c r="F329" s="257"/>
      <c r="G329" s="257"/>
      <c r="H329" s="257"/>
      <c r="I329" s="257"/>
      <c r="J329" s="257"/>
      <c r="K329" s="257"/>
      <c r="L329" s="257"/>
      <c r="M329" s="257"/>
      <c r="N329" s="259"/>
      <c r="O329" s="259"/>
      <c r="P329" s="259"/>
    </row>
    <row r="330" spans="2:16" hidden="1">
      <c r="B330" s="257"/>
      <c r="C330" s="257"/>
      <c r="D330" s="257"/>
      <c r="E330" s="257"/>
      <c r="F330" s="257"/>
      <c r="G330" s="257"/>
      <c r="H330" s="257"/>
      <c r="I330" s="257"/>
      <c r="J330" s="257"/>
      <c r="K330" s="257"/>
      <c r="L330" s="257"/>
      <c r="M330" s="257"/>
      <c r="N330" s="259"/>
      <c r="O330" s="259"/>
      <c r="P330" s="259"/>
    </row>
    <row r="331" spans="2:16" hidden="1">
      <c r="B331" s="257"/>
      <c r="C331" s="257"/>
      <c r="D331" s="257"/>
      <c r="E331" s="257"/>
      <c r="F331" s="257"/>
      <c r="G331" s="257"/>
      <c r="H331" s="257"/>
      <c r="I331" s="257"/>
      <c r="J331" s="257"/>
      <c r="K331" s="257"/>
      <c r="L331" s="257"/>
      <c r="M331" s="257"/>
      <c r="N331" s="259"/>
      <c r="O331" s="259"/>
      <c r="P331" s="259"/>
    </row>
    <row r="332" spans="2:16" hidden="1">
      <c r="B332" s="257"/>
      <c r="C332" s="257"/>
      <c r="D332" s="257"/>
      <c r="E332" s="257"/>
      <c r="F332" s="257"/>
      <c r="G332" s="257"/>
      <c r="H332" s="257"/>
      <c r="I332" s="257"/>
      <c r="J332" s="257"/>
      <c r="K332" s="257"/>
      <c r="L332" s="257"/>
      <c r="M332" s="257"/>
      <c r="N332" s="259"/>
      <c r="O332" s="259"/>
      <c r="P332" s="259"/>
    </row>
    <row r="333" spans="2:16" hidden="1">
      <c r="B333" s="257"/>
      <c r="C333" s="257"/>
      <c r="D333" s="257"/>
      <c r="E333" s="257"/>
      <c r="F333" s="257"/>
      <c r="G333" s="257"/>
      <c r="H333" s="257"/>
      <c r="I333" s="257"/>
      <c r="J333" s="257"/>
      <c r="K333" s="257"/>
      <c r="L333" s="257"/>
      <c r="M333" s="257"/>
      <c r="N333" s="259"/>
      <c r="O333" s="259"/>
      <c r="P333" s="259"/>
    </row>
    <row r="334" spans="2:16" hidden="1">
      <c r="B334" s="257"/>
      <c r="C334" s="257"/>
      <c r="D334" s="257"/>
      <c r="E334" s="257"/>
      <c r="F334" s="257"/>
      <c r="G334" s="257"/>
      <c r="H334" s="257"/>
      <c r="I334" s="257"/>
      <c r="J334" s="257"/>
      <c r="K334" s="257"/>
      <c r="L334" s="257"/>
      <c r="M334" s="257"/>
      <c r="N334" s="259"/>
      <c r="O334" s="259"/>
      <c r="P334" s="259"/>
    </row>
    <row r="335" spans="2:16" hidden="1">
      <c r="B335" s="257"/>
      <c r="C335" s="257"/>
      <c r="D335" s="257"/>
      <c r="E335" s="257"/>
      <c r="F335" s="257"/>
      <c r="G335" s="257"/>
      <c r="H335" s="257"/>
      <c r="I335" s="257"/>
      <c r="J335" s="257"/>
      <c r="K335" s="257"/>
      <c r="L335" s="257"/>
      <c r="M335" s="257"/>
      <c r="N335" s="259"/>
      <c r="O335" s="259"/>
      <c r="P335" s="259"/>
    </row>
    <row r="336" spans="2:16" hidden="1">
      <c r="B336" s="257"/>
      <c r="C336" s="257"/>
      <c r="D336" s="257"/>
      <c r="E336" s="257"/>
      <c r="F336" s="257"/>
      <c r="G336" s="257"/>
      <c r="H336" s="257"/>
      <c r="I336" s="257"/>
      <c r="J336" s="257"/>
      <c r="K336" s="257"/>
      <c r="L336" s="257"/>
      <c r="M336" s="257"/>
      <c r="N336" s="259"/>
      <c r="O336" s="259"/>
      <c r="P336" s="259"/>
    </row>
    <row r="337" spans="2:16" hidden="1">
      <c r="B337" s="257"/>
      <c r="C337" s="257"/>
      <c r="D337" s="257"/>
      <c r="E337" s="257"/>
      <c r="F337" s="257"/>
      <c r="G337" s="257"/>
      <c r="H337" s="257"/>
      <c r="I337" s="257"/>
      <c r="J337" s="257"/>
      <c r="K337" s="257"/>
      <c r="L337" s="257"/>
      <c r="M337" s="257"/>
      <c r="N337" s="259"/>
      <c r="O337" s="259"/>
      <c r="P337" s="259"/>
    </row>
    <row r="338" spans="2:16" hidden="1">
      <c r="B338" s="257"/>
      <c r="C338" s="257"/>
      <c r="D338" s="257"/>
      <c r="E338" s="257"/>
      <c r="F338" s="257"/>
      <c r="G338" s="257"/>
      <c r="H338" s="257"/>
      <c r="I338" s="257"/>
      <c r="J338" s="257"/>
      <c r="K338" s="257"/>
      <c r="L338" s="257"/>
      <c r="M338" s="257"/>
      <c r="N338" s="259"/>
      <c r="O338" s="259"/>
      <c r="P338" s="259"/>
    </row>
    <row r="339" spans="2:16" hidden="1">
      <c r="B339" s="257"/>
      <c r="C339" s="257"/>
      <c r="D339" s="257"/>
      <c r="E339" s="257"/>
      <c r="F339" s="257"/>
      <c r="G339" s="257"/>
      <c r="H339" s="257"/>
      <c r="I339" s="257"/>
      <c r="J339" s="257"/>
      <c r="K339" s="257"/>
      <c r="L339" s="257"/>
      <c r="M339" s="257"/>
      <c r="N339" s="259"/>
      <c r="O339" s="259"/>
      <c r="P339" s="259"/>
    </row>
    <row r="340" spans="2:16" hidden="1">
      <c r="B340" s="257"/>
      <c r="C340" s="257"/>
      <c r="D340" s="257"/>
      <c r="E340" s="257"/>
      <c r="F340" s="257"/>
      <c r="G340" s="257"/>
      <c r="H340" s="257"/>
      <c r="I340" s="257"/>
      <c r="J340" s="257"/>
      <c r="K340" s="257"/>
      <c r="L340" s="257"/>
      <c r="M340" s="257"/>
      <c r="N340" s="259"/>
      <c r="O340" s="259"/>
      <c r="P340" s="259"/>
    </row>
    <row r="341" spans="2:16" hidden="1"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9"/>
      <c r="O341" s="259"/>
      <c r="P341" s="259"/>
    </row>
    <row r="342" spans="2:16" hidden="1">
      <c r="B342" s="257"/>
      <c r="C342" s="257"/>
      <c r="D342" s="257"/>
      <c r="E342" s="257"/>
      <c r="F342" s="257"/>
      <c r="G342" s="257"/>
      <c r="H342" s="257"/>
      <c r="I342" s="257"/>
      <c r="J342" s="257"/>
      <c r="K342" s="257"/>
      <c r="L342" s="257"/>
      <c r="M342" s="257"/>
      <c r="N342" s="259"/>
      <c r="O342" s="259"/>
      <c r="P342" s="259"/>
    </row>
    <row r="343" spans="2:16" hidden="1">
      <c r="B343" s="257"/>
      <c r="C343" s="257"/>
      <c r="D343" s="257"/>
      <c r="E343" s="257"/>
      <c r="F343" s="257"/>
      <c r="G343" s="257"/>
      <c r="H343" s="257"/>
      <c r="I343" s="257"/>
      <c r="J343" s="257"/>
      <c r="K343" s="257"/>
      <c r="L343" s="257"/>
      <c r="M343" s="257"/>
      <c r="N343" s="259"/>
      <c r="O343" s="259"/>
      <c r="P343" s="259"/>
    </row>
    <row r="344" spans="2:16" hidden="1">
      <c r="B344" s="257"/>
      <c r="C344" s="257"/>
      <c r="D344" s="257"/>
      <c r="E344" s="257"/>
      <c r="F344" s="257"/>
      <c r="G344" s="257"/>
      <c r="H344" s="257"/>
      <c r="I344" s="257"/>
      <c r="J344" s="257"/>
      <c r="K344" s="257"/>
      <c r="L344" s="257"/>
      <c r="M344" s="257"/>
      <c r="N344" s="259"/>
      <c r="O344" s="259"/>
      <c r="P344" s="259"/>
    </row>
    <row r="345" spans="2:16" hidden="1">
      <c r="B345" s="257"/>
      <c r="C345" s="257"/>
      <c r="D345" s="257"/>
      <c r="E345" s="257"/>
      <c r="F345" s="257"/>
      <c r="G345" s="257"/>
      <c r="H345" s="257"/>
      <c r="I345" s="257"/>
      <c r="J345" s="257"/>
      <c r="K345" s="257"/>
      <c r="L345" s="257"/>
      <c r="M345" s="257"/>
      <c r="N345" s="259"/>
      <c r="O345" s="259"/>
      <c r="P345" s="259"/>
    </row>
    <row r="346" spans="2:16" hidden="1">
      <c r="B346" s="257"/>
      <c r="C346" s="257"/>
      <c r="D346" s="257"/>
      <c r="E346" s="257"/>
      <c r="F346" s="257"/>
      <c r="G346" s="257"/>
      <c r="H346" s="257"/>
      <c r="I346" s="257"/>
      <c r="J346" s="257"/>
      <c r="K346" s="257"/>
      <c r="L346" s="257"/>
      <c r="M346" s="257"/>
      <c r="N346" s="259"/>
      <c r="O346" s="259"/>
      <c r="P346" s="259"/>
    </row>
    <row r="347" spans="2:16" hidden="1">
      <c r="B347" s="257"/>
      <c r="C347" s="257"/>
      <c r="D347" s="257"/>
      <c r="E347" s="257"/>
      <c r="F347" s="257"/>
      <c r="G347" s="257"/>
      <c r="H347" s="257"/>
      <c r="I347" s="257"/>
      <c r="J347" s="257"/>
      <c r="K347" s="257"/>
      <c r="L347" s="257"/>
      <c r="M347" s="257"/>
      <c r="N347" s="259"/>
      <c r="O347" s="259"/>
      <c r="P347" s="259"/>
    </row>
    <row r="348" spans="2:16" hidden="1">
      <c r="B348" s="257"/>
      <c r="C348" s="257"/>
      <c r="D348" s="257"/>
      <c r="E348" s="257"/>
      <c r="F348" s="257"/>
      <c r="G348" s="257"/>
      <c r="H348" s="257"/>
      <c r="I348" s="257"/>
      <c r="J348" s="257"/>
      <c r="K348" s="257"/>
      <c r="L348" s="257"/>
      <c r="M348" s="257"/>
      <c r="N348" s="259"/>
      <c r="O348" s="259"/>
      <c r="P348" s="259"/>
    </row>
    <row r="349" spans="2:16" hidden="1">
      <c r="B349" s="257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7"/>
      <c r="N349" s="259"/>
      <c r="O349" s="259"/>
      <c r="P349" s="259"/>
    </row>
    <row r="350" spans="2:16" hidden="1">
      <c r="B350" s="257"/>
      <c r="C350" s="257"/>
      <c r="D350" s="257"/>
      <c r="E350" s="257"/>
      <c r="F350" s="257"/>
      <c r="G350" s="257"/>
      <c r="H350" s="257"/>
      <c r="I350" s="257"/>
      <c r="J350" s="257"/>
      <c r="K350" s="257"/>
      <c r="L350" s="257"/>
      <c r="M350" s="257"/>
      <c r="N350" s="259"/>
      <c r="O350" s="259"/>
      <c r="P350" s="259"/>
    </row>
    <row r="351" spans="2:16" hidden="1">
      <c r="B351" s="257"/>
      <c r="C351" s="257"/>
      <c r="D351" s="257"/>
      <c r="E351" s="257"/>
      <c r="F351" s="257"/>
      <c r="G351" s="257"/>
      <c r="H351" s="257"/>
      <c r="I351" s="257"/>
      <c r="J351" s="257"/>
      <c r="K351" s="257"/>
      <c r="L351" s="257"/>
      <c r="M351" s="257"/>
      <c r="N351" s="259"/>
      <c r="O351" s="259"/>
      <c r="P351" s="259"/>
    </row>
    <row r="352" spans="2:16" hidden="1">
      <c r="B352" s="257"/>
      <c r="C352" s="257"/>
      <c r="D352" s="257"/>
      <c r="E352" s="257"/>
      <c r="F352" s="257"/>
      <c r="G352" s="257"/>
      <c r="H352" s="257"/>
      <c r="I352" s="257"/>
      <c r="J352" s="257"/>
      <c r="K352" s="257"/>
      <c r="L352" s="257"/>
      <c r="M352" s="257"/>
      <c r="N352" s="259"/>
      <c r="O352" s="259"/>
      <c r="P352" s="259"/>
    </row>
    <row r="353" spans="2:16" hidden="1">
      <c r="B353" s="257"/>
      <c r="C353" s="257"/>
      <c r="D353" s="257"/>
      <c r="E353" s="257"/>
      <c r="F353" s="257"/>
      <c r="G353" s="257"/>
      <c r="H353" s="257"/>
      <c r="I353" s="257"/>
      <c r="J353" s="257"/>
      <c r="K353" s="257"/>
      <c r="L353" s="257"/>
      <c r="M353" s="257"/>
      <c r="N353" s="259"/>
      <c r="O353" s="259"/>
      <c r="P353" s="259"/>
    </row>
    <row r="354" spans="2:16" hidden="1">
      <c r="B354" s="257"/>
      <c r="C354" s="257"/>
      <c r="D354" s="257"/>
      <c r="E354" s="257"/>
      <c r="F354" s="257"/>
      <c r="G354" s="257"/>
      <c r="H354" s="257"/>
      <c r="I354" s="257"/>
      <c r="J354" s="257"/>
      <c r="K354" s="257"/>
      <c r="L354" s="257"/>
      <c r="M354" s="257"/>
      <c r="N354" s="259"/>
      <c r="O354" s="259"/>
      <c r="P354" s="259"/>
    </row>
    <row r="355" spans="2:16" hidden="1">
      <c r="B355" s="257"/>
      <c r="C355" s="257"/>
      <c r="D355" s="257"/>
      <c r="E355" s="257"/>
      <c r="F355" s="257"/>
      <c r="G355" s="257"/>
      <c r="H355" s="257"/>
      <c r="I355" s="257"/>
      <c r="J355" s="257"/>
      <c r="K355" s="257"/>
      <c r="L355" s="257"/>
      <c r="M355" s="257"/>
      <c r="N355" s="259"/>
      <c r="O355" s="259"/>
      <c r="P355" s="259"/>
    </row>
    <row r="356" spans="2:16" hidden="1">
      <c r="B356" s="257"/>
      <c r="C356" s="257"/>
      <c r="D356" s="257"/>
      <c r="E356" s="257"/>
      <c r="F356" s="257"/>
      <c r="G356" s="257"/>
      <c r="H356" s="257"/>
      <c r="I356" s="257"/>
      <c r="J356" s="257"/>
      <c r="K356" s="257"/>
      <c r="L356" s="257"/>
      <c r="M356" s="257"/>
      <c r="N356" s="259"/>
      <c r="O356" s="259"/>
      <c r="P356" s="259"/>
    </row>
    <row r="357" spans="2:16" hidden="1">
      <c r="B357" s="257"/>
      <c r="C357" s="257"/>
      <c r="D357" s="257"/>
      <c r="E357" s="257"/>
      <c r="F357" s="257"/>
      <c r="G357" s="257"/>
      <c r="H357" s="257"/>
      <c r="I357" s="257"/>
      <c r="J357" s="257"/>
      <c r="K357" s="257"/>
      <c r="L357" s="257"/>
      <c r="M357" s="257"/>
      <c r="N357" s="259"/>
      <c r="O357" s="259"/>
      <c r="P357" s="259"/>
    </row>
    <row r="358" spans="2:16" hidden="1">
      <c r="B358" s="257"/>
      <c r="C358" s="257"/>
      <c r="D358" s="257"/>
      <c r="E358" s="257"/>
      <c r="F358" s="257"/>
      <c r="G358" s="257"/>
      <c r="H358" s="257"/>
      <c r="I358" s="257"/>
      <c r="J358" s="257"/>
      <c r="K358" s="257"/>
      <c r="L358" s="257"/>
      <c r="M358" s="257"/>
      <c r="N358" s="259"/>
      <c r="O358" s="259"/>
      <c r="P358" s="259"/>
    </row>
    <row r="359" spans="2:16" hidden="1">
      <c r="B359" s="257"/>
      <c r="C359" s="257"/>
      <c r="D359" s="257"/>
      <c r="E359" s="257"/>
      <c r="F359" s="257"/>
      <c r="G359" s="257"/>
      <c r="H359" s="257"/>
      <c r="I359" s="257"/>
      <c r="J359" s="257"/>
      <c r="K359" s="257"/>
      <c r="L359" s="257"/>
      <c r="M359" s="257"/>
      <c r="N359" s="259"/>
      <c r="O359" s="259"/>
      <c r="P359" s="259"/>
    </row>
    <row r="360" spans="2:16" hidden="1">
      <c r="B360" s="257"/>
      <c r="C360" s="257"/>
      <c r="D360" s="257"/>
      <c r="E360" s="257"/>
      <c r="F360" s="257"/>
      <c r="G360" s="257"/>
      <c r="H360" s="257"/>
      <c r="I360" s="257"/>
      <c r="J360" s="257"/>
      <c r="K360" s="257"/>
      <c r="L360" s="257"/>
      <c r="M360" s="257"/>
      <c r="N360" s="259"/>
      <c r="O360" s="259"/>
      <c r="P360" s="259"/>
    </row>
    <row r="361" spans="2:16" hidden="1">
      <c r="B361" s="257"/>
      <c r="C361" s="257"/>
      <c r="D361" s="257"/>
      <c r="E361" s="257"/>
      <c r="F361" s="257"/>
      <c r="G361" s="257"/>
      <c r="H361" s="257"/>
      <c r="I361" s="257"/>
      <c r="J361" s="257"/>
      <c r="K361" s="257"/>
      <c r="L361" s="257"/>
      <c r="M361" s="257"/>
      <c r="N361" s="259"/>
      <c r="O361" s="259"/>
      <c r="P361" s="259"/>
    </row>
    <row r="362" spans="2:16" hidden="1">
      <c r="B362" s="257"/>
      <c r="C362" s="257"/>
      <c r="D362" s="257"/>
      <c r="E362" s="257"/>
      <c r="F362" s="257"/>
      <c r="G362" s="257"/>
      <c r="H362" s="257"/>
      <c r="I362" s="257"/>
      <c r="J362" s="257"/>
      <c r="K362" s="257"/>
      <c r="L362" s="257"/>
      <c r="M362" s="257"/>
      <c r="N362" s="259"/>
      <c r="O362" s="259"/>
      <c r="P362" s="259"/>
    </row>
    <row r="363" spans="2:16" hidden="1">
      <c r="B363" s="257"/>
      <c r="C363" s="257"/>
      <c r="D363" s="257"/>
      <c r="E363" s="257"/>
      <c r="F363" s="257"/>
      <c r="G363" s="257"/>
      <c r="H363" s="257"/>
      <c r="I363" s="257"/>
      <c r="J363" s="257"/>
      <c r="K363" s="257"/>
      <c r="L363" s="257"/>
      <c r="M363" s="257"/>
      <c r="N363" s="259"/>
      <c r="O363" s="259"/>
      <c r="P363" s="259"/>
    </row>
    <row r="364" spans="2:16" hidden="1">
      <c r="B364" s="257"/>
      <c r="C364" s="257"/>
      <c r="D364" s="257"/>
      <c r="E364" s="257"/>
      <c r="F364" s="257"/>
      <c r="G364" s="257"/>
      <c r="H364" s="257"/>
      <c r="I364" s="257"/>
      <c r="J364" s="257"/>
      <c r="K364" s="257"/>
      <c r="L364" s="257"/>
      <c r="M364" s="257"/>
      <c r="N364" s="259"/>
      <c r="O364" s="259"/>
      <c r="P364" s="259"/>
    </row>
    <row r="365" spans="2:16" hidden="1">
      <c r="B365" s="257"/>
      <c r="C365" s="257"/>
      <c r="D365" s="257"/>
      <c r="E365" s="257"/>
      <c r="F365" s="257"/>
      <c r="G365" s="257"/>
      <c r="H365" s="257"/>
      <c r="I365" s="257"/>
      <c r="J365" s="257"/>
      <c r="K365" s="257"/>
      <c r="L365" s="257"/>
      <c r="M365" s="257"/>
      <c r="N365" s="259"/>
      <c r="O365" s="259"/>
      <c r="P365" s="259"/>
    </row>
    <row r="366" spans="2:16" hidden="1">
      <c r="B366" s="257"/>
      <c r="C366" s="257"/>
      <c r="D366" s="257"/>
      <c r="E366" s="257"/>
      <c r="F366" s="257"/>
      <c r="G366" s="257"/>
      <c r="H366" s="257"/>
      <c r="I366" s="257"/>
      <c r="J366" s="257"/>
      <c r="K366" s="257"/>
      <c r="L366" s="257"/>
      <c r="M366" s="257"/>
      <c r="N366" s="259"/>
      <c r="O366" s="259"/>
      <c r="P366" s="259"/>
    </row>
    <row r="367" spans="2:16" hidden="1">
      <c r="B367" s="257"/>
      <c r="C367" s="257"/>
      <c r="D367" s="257"/>
      <c r="E367" s="257"/>
      <c r="F367" s="257"/>
      <c r="G367" s="257"/>
      <c r="H367" s="257"/>
      <c r="I367" s="257"/>
      <c r="J367" s="257"/>
      <c r="K367" s="257"/>
      <c r="L367" s="257"/>
      <c r="M367" s="257"/>
      <c r="N367" s="259"/>
      <c r="O367" s="259"/>
      <c r="P367" s="259"/>
    </row>
    <row r="368" spans="2:16" hidden="1">
      <c r="B368" s="257"/>
      <c r="C368" s="257"/>
      <c r="D368" s="257"/>
      <c r="E368" s="257"/>
      <c r="F368" s="257"/>
      <c r="G368" s="257"/>
      <c r="H368" s="257"/>
      <c r="I368" s="257"/>
      <c r="J368" s="257"/>
      <c r="K368" s="257"/>
      <c r="L368" s="257"/>
      <c r="M368" s="257"/>
      <c r="N368" s="259"/>
      <c r="O368" s="259"/>
      <c r="P368" s="259"/>
    </row>
    <row r="369" spans="2:16" hidden="1">
      <c r="B369" s="257"/>
      <c r="C369" s="257"/>
      <c r="D369" s="257"/>
      <c r="E369" s="257"/>
      <c r="F369" s="257"/>
      <c r="G369" s="257"/>
      <c r="H369" s="257"/>
      <c r="I369" s="257"/>
      <c r="J369" s="257"/>
      <c r="K369" s="257"/>
      <c r="L369" s="257"/>
      <c r="M369" s="257"/>
      <c r="N369" s="259"/>
      <c r="O369" s="259"/>
      <c r="P369" s="259"/>
    </row>
    <row r="370" spans="2:16" hidden="1">
      <c r="B370" s="257"/>
      <c r="C370" s="257"/>
      <c r="D370" s="257"/>
      <c r="E370" s="257"/>
      <c r="F370" s="257"/>
      <c r="G370" s="257"/>
      <c r="H370" s="257"/>
      <c r="I370" s="257"/>
      <c r="J370" s="257"/>
      <c r="K370" s="257"/>
      <c r="L370" s="257"/>
      <c r="M370" s="257"/>
      <c r="N370" s="259"/>
      <c r="O370" s="259"/>
      <c r="P370" s="259"/>
    </row>
    <row r="371" spans="2:16" hidden="1">
      <c r="B371" s="257"/>
      <c r="C371" s="257"/>
      <c r="D371" s="257"/>
      <c r="E371" s="257"/>
      <c r="F371" s="257"/>
      <c r="G371" s="257"/>
      <c r="H371" s="257"/>
      <c r="I371" s="257"/>
      <c r="J371" s="257"/>
      <c r="K371" s="257"/>
      <c r="L371" s="257"/>
      <c r="M371" s="257"/>
      <c r="N371" s="259"/>
      <c r="O371" s="259"/>
      <c r="P371" s="259"/>
    </row>
    <row r="372" spans="2:16" hidden="1">
      <c r="B372" s="257"/>
      <c r="C372" s="257"/>
      <c r="D372" s="257"/>
      <c r="E372" s="257"/>
      <c r="F372" s="257"/>
      <c r="G372" s="257"/>
      <c r="H372" s="257"/>
      <c r="I372" s="257"/>
      <c r="J372" s="257"/>
      <c r="K372" s="257"/>
      <c r="L372" s="257"/>
      <c r="M372" s="257"/>
      <c r="N372" s="259"/>
      <c r="O372" s="259"/>
      <c r="P372" s="259"/>
    </row>
    <row r="373" spans="2:16" hidden="1">
      <c r="B373" s="257"/>
      <c r="C373" s="257"/>
      <c r="D373" s="257"/>
      <c r="E373" s="257"/>
      <c r="F373" s="257"/>
      <c r="G373" s="257"/>
      <c r="H373" s="257"/>
      <c r="I373" s="257"/>
      <c r="J373" s="257"/>
      <c r="K373" s="257"/>
      <c r="L373" s="257"/>
      <c r="M373" s="257"/>
      <c r="N373" s="259"/>
      <c r="O373" s="259"/>
      <c r="P373" s="259"/>
    </row>
    <row r="374" spans="2:16" hidden="1">
      <c r="B374" s="257"/>
      <c r="C374" s="257"/>
      <c r="D374" s="257"/>
      <c r="E374" s="257"/>
      <c r="F374" s="257"/>
      <c r="G374" s="257"/>
      <c r="H374" s="257"/>
      <c r="I374" s="257"/>
      <c r="J374" s="257"/>
      <c r="K374" s="257"/>
      <c r="L374" s="257"/>
      <c r="M374" s="257"/>
      <c r="N374" s="259"/>
      <c r="O374" s="259"/>
      <c r="P374" s="259"/>
    </row>
    <row r="375" spans="2:16" hidden="1">
      <c r="B375" s="257"/>
      <c r="C375" s="257"/>
      <c r="D375" s="257"/>
      <c r="E375" s="257"/>
      <c r="F375" s="257"/>
      <c r="G375" s="257"/>
      <c r="H375" s="257"/>
      <c r="I375" s="257"/>
      <c r="J375" s="257"/>
      <c r="K375" s="257"/>
      <c r="L375" s="257"/>
      <c r="M375" s="257"/>
      <c r="N375" s="259"/>
      <c r="O375" s="259"/>
      <c r="P375" s="259"/>
    </row>
    <row r="376" spans="2:16" hidden="1">
      <c r="B376" s="257"/>
      <c r="C376" s="257"/>
      <c r="D376" s="257"/>
      <c r="E376" s="257"/>
      <c r="F376" s="257"/>
      <c r="G376" s="257"/>
      <c r="H376" s="257"/>
      <c r="I376" s="257"/>
      <c r="J376" s="257"/>
      <c r="K376" s="257"/>
      <c r="L376" s="257"/>
      <c r="M376" s="257"/>
      <c r="N376" s="259"/>
      <c r="O376" s="259"/>
      <c r="P376" s="259"/>
    </row>
    <row r="377" spans="2:16" hidden="1">
      <c r="B377" s="257"/>
      <c r="C377" s="257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/>
      <c r="N377" s="259"/>
      <c r="O377" s="259"/>
      <c r="P377" s="259"/>
    </row>
    <row r="378" spans="2:16" hidden="1">
      <c r="B378" s="257"/>
      <c r="C378" s="257"/>
      <c r="D378" s="257"/>
      <c r="E378" s="257"/>
      <c r="F378" s="257"/>
      <c r="G378" s="257"/>
      <c r="H378" s="257"/>
      <c r="I378" s="257"/>
      <c r="J378" s="257"/>
      <c r="K378" s="257"/>
      <c r="L378" s="257"/>
      <c r="M378" s="257"/>
      <c r="N378" s="259"/>
      <c r="O378" s="259"/>
      <c r="P378" s="259"/>
    </row>
    <row r="379" spans="2:16" hidden="1">
      <c r="B379" s="257"/>
      <c r="C379" s="257"/>
      <c r="D379" s="257"/>
      <c r="E379" s="257"/>
      <c r="F379" s="257"/>
      <c r="G379" s="257"/>
      <c r="H379" s="257"/>
      <c r="I379" s="257"/>
      <c r="J379" s="257"/>
      <c r="K379" s="257"/>
      <c r="L379" s="257"/>
      <c r="M379" s="257"/>
      <c r="N379" s="259"/>
      <c r="O379" s="259"/>
      <c r="P379" s="259"/>
    </row>
    <row r="380" spans="2:16" hidden="1">
      <c r="B380" s="257"/>
      <c r="C380" s="257"/>
      <c r="D380" s="257"/>
      <c r="E380" s="257"/>
      <c r="F380" s="257"/>
      <c r="G380" s="257"/>
      <c r="H380" s="257"/>
      <c r="I380" s="257"/>
      <c r="J380" s="257"/>
      <c r="K380" s="257"/>
      <c r="L380" s="257"/>
      <c r="M380" s="257"/>
      <c r="N380" s="259"/>
      <c r="O380" s="259"/>
      <c r="P380" s="259"/>
    </row>
    <row r="381" spans="2:16" hidden="1">
      <c r="B381" s="257"/>
      <c r="C381" s="257"/>
      <c r="D381" s="257"/>
      <c r="E381" s="257"/>
      <c r="F381" s="257"/>
      <c r="G381" s="257"/>
      <c r="H381" s="257"/>
      <c r="I381" s="257"/>
      <c r="J381" s="257"/>
      <c r="K381" s="257"/>
      <c r="L381" s="257"/>
      <c r="M381" s="257"/>
      <c r="N381" s="259"/>
      <c r="O381" s="259"/>
      <c r="P381" s="259"/>
    </row>
    <row r="382" spans="2:16" hidden="1">
      <c r="B382" s="257"/>
      <c r="C382" s="257"/>
      <c r="D382" s="257"/>
      <c r="E382" s="257"/>
      <c r="F382" s="257"/>
      <c r="G382" s="257"/>
      <c r="H382" s="257"/>
      <c r="I382" s="257"/>
      <c r="J382" s="257"/>
      <c r="K382" s="257"/>
      <c r="L382" s="257"/>
      <c r="M382" s="257"/>
      <c r="N382" s="259"/>
      <c r="O382" s="259"/>
      <c r="P382" s="259"/>
    </row>
    <row r="383" spans="2:16" hidden="1">
      <c r="B383" s="257"/>
      <c r="C383" s="257"/>
      <c r="D383" s="257"/>
      <c r="E383" s="257"/>
      <c r="F383" s="257"/>
      <c r="G383" s="257"/>
      <c r="H383" s="257"/>
      <c r="I383" s="257"/>
      <c r="J383" s="257"/>
      <c r="K383" s="257"/>
      <c r="L383" s="257"/>
      <c r="M383" s="257"/>
      <c r="N383" s="259"/>
      <c r="O383" s="259"/>
      <c r="P383" s="259"/>
    </row>
    <row r="384" spans="2:16" hidden="1">
      <c r="B384" s="257"/>
      <c r="C384" s="257"/>
      <c r="D384" s="257"/>
      <c r="E384" s="257"/>
      <c r="F384" s="257"/>
      <c r="G384" s="257"/>
      <c r="H384" s="257"/>
      <c r="I384" s="257"/>
      <c r="J384" s="257"/>
      <c r="K384" s="257"/>
      <c r="L384" s="257"/>
      <c r="M384" s="257"/>
      <c r="N384" s="259"/>
      <c r="O384" s="259"/>
      <c r="P384" s="259"/>
    </row>
    <row r="385" spans="2:16" hidden="1">
      <c r="B385" s="257"/>
      <c r="C385" s="257"/>
      <c r="D385" s="257"/>
      <c r="E385" s="257"/>
      <c r="F385" s="257"/>
      <c r="G385" s="257"/>
      <c r="H385" s="257"/>
      <c r="I385" s="257"/>
      <c r="J385" s="257"/>
      <c r="K385" s="257"/>
      <c r="L385" s="257"/>
      <c r="M385" s="257"/>
      <c r="N385" s="259"/>
      <c r="O385" s="259"/>
      <c r="P385" s="259"/>
    </row>
    <row r="386" spans="2:16" hidden="1">
      <c r="B386" s="257"/>
      <c r="C386" s="257"/>
      <c r="D386" s="257"/>
      <c r="E386" s="257"/>
      <c r="F386" s="257"/>
      <c r="G386" s="257"/>
      <c r="H386" s="257"/>
      <c r="I386" s="257"/>
      <c r="J386" s="257"/>
      <c r="K386" s="257"/>
      <c r="L386" s="257"/>
      <c r="M386" s="257"/>
      <c r="N386" s="259"/>
      <c r="O386" s="259"/>
      <c r="P386" s="259"/>
    </row>
    <row r="387" spans="2:16" hidden="1">
      <c r="B387" s="257"/>
      <c r="C387" s="257"/>
      <c r="D387" s="257"/>
      <c r="E387" s="257"/>
      <c r="F387" s="257"/>
      <c r="G387" s="257"/>
      <c r="H387" s="257"/>
      <c r="I387" s="257"/>
      <c r="J387" s="257"/>
      <c r="K387" s="257"/>
      <c r="L387" s="257"/>
      <c r="M387" s="257"/>
      <c r="N387" s="259"/>
      <c r="O387" s="259"/>
      <c r="P387" s="259"/>
    </row>
    <row r="388" spans="2:16" hidden="1">
      <c r="B388" s="257"/>
      <c r="C388" s="257"/>
      <c r="D388" s="257"/>
      <c r="E388" s="257"/>
      <c r="F388" s="257"/>
      <c r="G388" s="257"/>
      <c r="H388" s="257"/>
      <c r="I388" s="257"/>
      <c r="J388" s="257"/>
      <c r="K388" s="257"/>
      <c r="L388" s="257"/>
      <c r="M388" s="257"/>
      <c r="N388" s="259"/>
      <c r="O388" s="259"/>
      <c r="P388" s="259"/>
    </row>
    <row r="389" spans="2:16" hidden="1">
      <c r="B389" s="257"/>
      <c r="C389" s="257"/>
      <c r="D389" s="257"/>
      <c r="E389" s="257"/>
      <c r="F389" s="257"/>
      <c r="G389" s="257"/>
      <c r="H389" s="257"/>
      <c r="I389" s="257"/>
      <c r="J389" s="257"/>
      <c r="K389" s="257"/>
      <c r="L389" s="257"/>
      <c r="M389" s="257"/>
      <c r="N389" s="259"/>
      <c r="O389" s="259"/>
      <c r="P389" s="259"/>
    </row>
    <row r="390" spans="2:16" hidden="1">
      <c r="B390" s="257"/>
      <c r="C390" s="257"/>
      <c r="D390" s="257"/>
      <c r="E390" s="257"/>
      <c r="F390" s="257"/>
      <c r="G390" s="257"/>
      <c r="H390" s="257"/>
      <c r="I390" s="257"/>
      <c r="J390" s="257"/>
      <c r="K390" s="257"/>
      <c r="L390" s="257"/>
      <c r="M390" s="257"/>
      <c r="N390" s="259"/>
      <c r="O390" s="259"/>
      <c r="P390" s="259"/>
    </row>
    <row r="391" spans="2:16" hidden="1">
      <c r="B391" s="257"/>
      <c r="C391" s="257"/>
      <c r="D391" s="257"/>
      <c r="E391" s="257"/>
      <c r="F391" s="257"/>
      <c r="G391" s="257"/>
      <c r="H391" s="257"/>
      <c r="I391" s="257"/>
      <c r="J391" s="257"/>
      <c r="K391" s="257"/>
      <c r="L391" s="257"/>
      <c r="M391" s="257"/>
      <c r="N391" s="259"/>
      <c r="O391" s="259"/>
      <c r="P391" s="259"/>
    </row>
    <row r="392" spans="2:16" hidden="1">
      <c r="B392" s="257"/>
      <c r="C392" s="257"/>
      <c r="D392" s="257"/>
      <c r="E392" s="257"/>
      <c r="F392" s="257"/>
      <c r="G392" s="257"/>
      <c r="H392" s="257"/>
      <c r="I392" s="257"/>
      <c r="J392" s="257"/>
      <c r="K392" s="257"/>
      <c r="L392" s="257"/>
      <c r="M392" s="257"/>
      <c r="N392" s="259"/>
      <c r="O392" s="259"/>
      <c r="P392" s="259"/>
    </row>
    <row r="393" spans="2:16" hidden="1">
      <c r="B393" s="257"/>
      <c r="C393" s="257"/>
      <c r="D393" s="257"/>
      <c r="E393" s="257"/>
      <c r="F393" s="257"/>
      <c r="G393" s="257"/>
      <c r="H393" s="257"/>
      <c r="I393" s="257"/>
      <c r="J393" s="257"/>
      <c r="K393" s="257"/>
      <c r="L393" s="257"/>
      <c r="M393" s="257"/>
      <c r="N393" s="259"/>
      <c r="O393" s="259"/>
      <c r="P393" s="259"/>
    </row>
    <row r="394" spans="2:16" hidden="1">
      <c r="B394" s="257"/>
      <c r="C394" s="257"/>
      <c r="D394" s="257"/>
      <c r="E394" s="257"/>
      <c r="F394" s="257"/>
      <c r="G394" s="257"/>
      <c r="H394" s="257"/>
      <c r="I394" s="257"/>
      <c r="J394" s="257"/>
      <c r="K394" s="257"/>
      <c r="L394" s="257"/>
      <c r="M394" s="257"/>
      <c r="N394" s="259"/>
      <c r="O394" s="259"/>
      <c r="P394" s="259"/>
    </row>
    <row r="395" spans="2:16" hidden="1">
      <c r="B395" s="257"/>
      <c r="C395" s="257"/>
      <c r="D395" s="257"/>
      <c r="E395" s="257"/>
      <c r="F395" s="257"/>
      <c r="G395" s="257"/>
      <c r="H395" s="257"/>
      <c r="I395" s="257"/>
      <c r="J395" s="257"/>
      <c r="K395" s="257"/>
      <c r="L395" s="257"/>
      <c r="M395" s="257"/>
      <c r="N395" s="259"/>
      <c r="O395" s="259"/>
      <c r="P395" s="259"/>
    </row>
    <row r="396" spans="2:16" hidden="1">
      <c r="B396" s="257"/>
      <c r="C396" s="257"/>
      <c r="D396" s="257"/>
      <c r="E396" s="257"/>
      <c r="F396" s="257"/>
      <c r="G396" s="257"/>
      <c r="H396" s="257"/>
      <c r="I396" s="257"/>
      <c r="J396" s="257"/>
      <c r="K396" s="257"/>
      <c r="L396" s="257"/>
      <c r="M396" s="257"/>
      <c r="N396" s="259"/>
      <c r="O396" s="259"/>
      <c r="P396" s="259"/>
    </row>
    <row r="397" spans="2:16" hidden="1">
      <c r="B397" s="257"/>
      <c r="C397" s="257"/>
      <c r="D397" s="257"/>
      <c r="E397" s="257"/>
      <c r="F397" s="257"/>
      <c r="G397" s="257"/>
      <c r="H397" s="257"/>
      <c r="I397" s="257"/>
      <c r="J397" s="257"/>
      <c r="K397" s="257"/>
      <c r="L397" s="257"/>
      <c r="M397" s="257"/>
      <c r="N397" s="259"/>
      <c r="O397" s="259"/>
      <c r="P397" s="259"/>
    </row>
    <row r="398" spans="2:16" hidden="1">
      <c r="B398" s="257"/>
      <c r="C398" s="257"/>
      <c r="D398" s="257"/>
      <c r="E398" s="257"/>
      <c r="F398" s="257"/>
      <c r="G398" s="257"/>
      <c r="H398" s="257"/>
      <c r="I398" s="257"/>
      <c r="J398" s="257"/>
      <c r="K398" s="257"/>
      <c r="L398" s="257"/>
      <c r="M398" s="257"/>
      <c r="N398" s="259"/>
      <c r="O398" s="259"/>
      <c r="P398" s="259"/>
    </row>
    <row r="399" spans="2:16" hidden="1">
      <c r="B399" s="257"/>
      <c r="C399" s="257"/>
      <c r="D399" s="257"/>
      <c r="E399" s="257"/>
      <c r="F399" s="257"/>
      <c r="G399" s="257"/>
      <c r="H399" s="257"/>
      <c r="I399" s="257"/>
      <c r="J399" s="257"/>
      <c r="K399" s="257"/>
      <c r="L399" s="257"/>
      <c r="M399" s="257"/>
      <c r="N399" s="259"/>
      <c r="O399" s="259"/>
      <c r="P399" s="259"/>
    </row>
    <row r="400" spans="2:16" hidden="1">
      <c r="B400" s="257"/>
      <c r="C400" s="257"/>
      <c r="D400" s="257"/>
      <c r="E400" s="257"/>
      <c r="F400" s="257"/>
      <c r="G400" s="257"/>
      <c r="H400" s="257"/>
      <c r="I400" s="257"/>
      <c r="J400" s="257"/>
      <c r="K400" s="257"/>
      <c r="L400" s="257"/>
      <c r="M400" s="257"/>
      <c r="N400" s="259"/>
      <c r="O400" s="259"/>
      <c r="P400" s="259"/>
    </row>
    <row r="401" spans="2:16" hidden="1">
      <c r="B401" s="257"/>
      <c r="C401" s="257"/>
      <c r="D401" s="257"/>
      <c r="E401" s="257"/>
      <c r="F401" s="257"/>
      <c r="G401" s="257"/>
      <c r="H401" s="257"/>
      <c r="I401" s="257"/>
      <c r="J401" s="257"/>
      <c r="K401" s="257"/>
      <c r="L401" s="257"/>
      <c r="M401" s="257"/>
      <c r="N401" s="259"/>
      <c r="O401" s="259"/>
      <c r="P401" s="259"/>
    </row>
    <row r="402" spans="2:16" hidden="1">
      <c r="B402" s="257"/>
      <c r="C402" s="257"/>
      <c r="D402" s="257"/>
      <c r="E402" s="257"/>
      <c r="F402" s="257"/>
      <c r="G402" s="257"/>
      <c r="H402" s="257"/>
      <c r="I402" s="257"/>
      <c r="J402" s="257"/>
      <c r="K402" s="257"/>
      <c r="L402" s="257"/>
      <c r="M402" s="257"/>
      <c r="N402" s="259"/>
      <c r="O402" s="259"/>
      <c r="P402" s="259"/>
    </row>
    <row r="403" spans="2:16" hidden="1">
      <c r="B403" s="257"/>
      <c r="C403" s="257"/>
      <c r="D403" s="257"/>
      <c r="E403" s="257"/>
      <c r="F403" s="257"/>
      <c r="G403" s="257"/>
      <c r="H403" s="257"/>
      <c r="I403" s="257"/>
      <c r="J403" s="257"/>
      <c r="K403" s="257"/>
      <c r="L403" s="257"/>
      <c r="M403" s="257"/>
      <c r="N403" s="259"/>
      <c r="O403" s="259"/>
      <c r="P403" s="259"/>
    </row>
    <row r="404" spans="2:16" hidden="1">
      <c r="B404" s="257"/>
      <c r="C404" s="257"/>
      <c r="D404" s="257"/>
      <c r="E404" s="257"/>
      <c r="F404" s="257"/>
      <c r="G404" s="257"/>
      <c r="H404" s="257"/>
      <c r="I404" s="257"/>
      <c r="J404" s="257"/>
      <c r="K404" s="257"/>
      <c r="L404" s="257"/>
      <c r="M404" s="257"/>
      <c r="N404" s="259"/>
      <c r="O404" s="259"/>
      <c r="P404" s="259"/>
    </row>
    <row r="405" spans="2:16" hidden="1"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9"/>
      <c r="O405" s="259"/>
      <c r="P405" s="259"/>
    </row>
    <row r="406" spans="2:16" hidden="1">
      <c r="B406" s="257"/>
      <c r="C406" s="257"/>
      <c r="D406" s="257"/>
      <c r="E406" s="257"/>
      <c r="F406" s="257"/>
      <c r="G406" s="257"/>
      <c r="H406" s="257"/>
      <c r="I406" s="257"/>
      <c r="J406" s="257"/>
      <c r="K406" s="257"/>
      <c r="L406" s="257"/>
      <c r="M406" s="257"/>
      <c r="N406" s="259"/>
      <c r="O406" s="259"/>
      <c r="P406" s="259"/>
    </row>
    <row r="407" spans="2:16" hidden="1">
      <c r="B407" s="257"/>
      <c r="C407" s="257"/>
      <c r="D407" s="257"/>
      <c r="E407" s="257"/>
      <c r="F407" s="257"/>
      <c r="G407" s="257"/>
      <c r="H407" s="257"/>
      <c r="I407" s="257"/>
      <c r="J407" s="257"/>
      <c r="K407" s="257"/>
      <c r="L407" s="257"/>
      <c r="M407" s="257"/>
      <c r="N407" s="259"/>
      <c r="O407" s="259"/>
      <c r="P407" s="259"/>
    </row>
    <row r="408" spans="2:16" hidden="1">
      <c r="B408" s="257"/>
      <c r="C408" s="257"/>
      <c r="D408" s="257"/>
      <c r="E408" s="257"/>
      <c r="F408" s="257"/>
      <c r="G408" s="257"/>
      <c r="H408" s="257"/>
      <c r="I408" s="257"/>
      <c r="J408" s="257"/>
      <c r="K408" s="257"/>
      <c r="L408" s="257"/>
      <c r="M408" s="257"/>
      <c r="N408" s="259"/>
      <c r="O408" s="259"/>
      <c r="P408" s="259"/>
    </row>
    <row r="409" spans="2:16" hidden="1">
      <c r="B409" s="257"/>
      <c r="C409" s="257"/>
      <c r="D409" s="257"/>
      <c r="E409" s="257"/>
      <c r="F409" s="257"/>
      <c r="G409" s="257"/>
      <c r="H409" s="257"/>
      <c r="I409" s="257"/>
      <c r="J409" s="257"/>
      <c r="K409" s="257"/>
      <c r="L409" s="257"/>
      <c r="M409" s="257"/>
      <c r="N409" s="259"/>
      <c r="O409" s="259"/>
      <c r="P409" s="259"/>
    </row>
    <row r="410" spans="2:16" hidden="1">
      <c r="B410" s="257"/>
      <c r="C410" s="257"/>
      <c r="D410" s="257"/>
      <c r="E410" s="257"/>
      <c r="F410" s="257"/>
      <c r="G410" s="257"/>
      <c r="H410" s="257"/>
      <c r="I410" s="257"/>
      <c r="J410" s="257"/>
      <c r="K410" s="257"/>
      <c r="L410" s="257"/>
      <c r="M410" s="257"/>
      <c r="N410" s="259"/>
      <c r="O410" s="259"/>
      <c r="P410" s="259"/>
    </row>
    <row r="411" spans="2:16" hidden="1">
      <c r="B411" s="257"/>
      <c r="C411" s="257"/>
      <c r="D411" s="257"/>
      <c r="E411" s="257"/>
      <c r="F411" s="257"/>
      <c r="G411" s="257"/>
      <c r="H411" s="257"/>
      <c r="I411" s="257"/>
      <c r="J411" s="257"/>
      <c r="K411" s="257"/>
      <c r="L411" s="257"/>
      <c r="M411" s="257"/>
      <c r="N411" s="259"/>
      <c r="O411" s="259"/>
      <c r="P411" s="259"/>
    </row>
    <row r="412" spans="2:16" hidden="1">
      <c r="B412" s="257"/>
      <c r="C412" s="257"/>
      <c r="D412" s="257"/>
      <c r="E412" s="257"/>
      <c r="F412" s="257"/>
      <c r="G412" s="257"/>
      <c r="H412" s="257"/>
      <c r="I412" s="257"/>
      <c r="J412" s="257"/>
      <c r="K412" s="257"/>
      <c r="L412" s="257"/>
      <c r="M412" s="257"/>
      <c r="N412" s="259"/>
      <c r="O412" s="259"/>
      <c r="P412" s="259"/>
    </row>
    <row r="413" spans="2:16" hidden="1">
      <c r="B413" s="257"/>
      <c r="C413" s="257"/>
      <c r="D413" s="257"/>
      <c r="E413" s="257"/>
      <c r="F413" s="257"/>
      <c r="G413" s="257"/>
      <c r="H413" s="257"/>
      <c r="I413" s="257"/>
      <c r="J413" s="257"/>
      <c r="K413" s="257"/>
      <c r="L413" s="257"/>
      <c r="M413" s="257"/>
      <c r="N413" s="259"/>
      <c r="O413" s="259"/>
      <c r="P413" s="259"/>
    </row>
    <row r="414" spans="2:16" hidden="1">
      <c r="B414" s="257"/>
      <c r="C414" s="257"/>
      <c r="D414" s="257"/>
      <c r="E414" s="257"/>
      <c r="F414" s="257"/>
      <c r="G414" s="257"/>
      <c r="H414" s="257"/>
      <c r="I414" s="257"/>
      <c r="J414" s="257"/>
      <c r="K414" s="257"/>
      <c r="L414" s="257"/>
      <c r="M414" s="257"/>
      <c r="N414" s="259"/>
      <c r="O414" s="259"/>
      <c r="P414" s="259"/>
    </row>
    <row r="415" spans="2:16" hidden="1">
      <c r="B415" s="257"/>
      <c r="C415" s="257"/>
      <c r="D415" s="257"/>
      <c r="E415" s="257"/>
      <c r="F415" s="257"/>
      <c r="G415" s="257"/>
      <c r="H415" s="257"/>
      <c r="I415" s="257"/>
      <c r="J415" s="257"/>
      <c r="K415" s="257"/>
      <c r="L415" s="257"/>
      <c r="M415" s="257"/>
      <c r="N415" s="259"/>
      <c r="O415" s="259"/>
      <c r="P415" s="259"/>
    </row>
    <row r="416" spans="2:16" hidden="1">
      <c r="B416" s="257"/>
      <c r="C416" s="257"/>
      <c r="D416" s="257"/>
      <c r="E416" s="257"/>
      <c r="F416" s="257"/>
      <c r="G416" s="257"/>
      <c r="H416" s="257"/>
      <c r="I416" s="257"/>
      <c r="J416" s="257"/>
      <c r="K416" s="257"/>
      <c r="L416" s="257"/>
      <c r="M416" s="257"/>
      <c r="N416" s="259"/>
      <c r="O416" s="259"/>
      <c r="P416" s="259"/>
    </row>
    <row r="417" spans="2:16" hidden="1">
      <c r="B417" s="257"/>
      <c r="C417" s="257"/>
      <c r="D417" s="257"/>
      <c r="E417" s="257"/>
      <c r="F417" s="257"/>
      <c r="G417" s="257"/>
      <c r="H417" s="257"/>
      <c r="I417" s="257"/>
      <c r="J417" s="257"/>
      <c r="K417" s="257"/>
      <c r="L417" s="257"/>
      <c r="M417" s="257"/>
      <c r="N417" s="259"/>
      <c r="O417" s="259"/>
      <c r="P417" s="259"/>
    </row>
    <row r="418" spans="2:16" hidden="1">
      <c r="B418" s="257"/>
      <c r="C418" s="257"/>
      <c r="D418" s="257"/>
      <c r="E418" s="257"/>
      <c r="F418" s="257"/>
      <c r="G418" s="257"/>
      <c r="H418" s="257"/>
      <c r="I418" s="257"/>
      <c r="J418" s="257"/>
      <c r="K418" s="257"/>
      <c r="L418" s="257"/>
      <c r="M418" s="257"/>
      <c r="N418" s="259"/>
      <c r="O418" s="259"/>
      <c r="P418" s="259"/>
    </row>
    <row r="419" spans="2:16" hidden="1">
      <c r="B419" s="257"/>
      <c r="C419" s="257"/>
      <c r="D419" s="257"/>
      <c r="E419" s="257"/>
      <c r="F419" s="257"/>
      <c r="G419" s="257"/>
      <c r="H419" s="257"/>
      <c r="I419" s="257"/>
      <c r="J419" s="257"/>
      <c r="K419" s="257"/>
      <c r="L419" s="257"/>
      <c r="M419" s="257"/>
      <c r="N419" s="259"/>
      <c r="O419" s="259"/>
      <c r="P419" s="259"/>
    </row>
    <row r="420" spans="2:16" hidden="1">
      <c r="B420" s="257"/>
      <c r="C420" s="257"/>
      <c r="D420" s="257"/>
      <c r="E420" s="257"/>
      <c r="F420" s="257"/>
      <c r="G420" s="257"/>
      <c r="H420" s="257"/>
      <c r="I420" s="257"/>
      <c r="J420" s="257"/>
      <c r="K420" s="257"/>
      <c r="L420" s="257"/>
      <c r="M420" s="257"/>
      <c r="N420" s="259"/>
      <c r="O420" s="259"/>
      <c r="P420" s="259"/>
    </row>
    <row r="421" spans="2:16" hidden="1">
      <c r="B421" s="257"/>
      <c r="C421" s="257"/>
      <c r="D421" s="257"/>
      <c r="E421" s="257"/>
      <c r="F421" s="257"/>
      <c r="G421" s="257"/>
      <c r="H421" s="257"/>
      <c r="I421" s="257"/>
      <c r="J421" s="257"/>
      <c r="K421" s="257"/>
      <c r="L421" s="257"/>
      <c r="M421" s="257"/>
      <c r="N421" s="259"/>
      <c r="O421" s="259"/>
      <c r="P421" s="259"/>
    </row>
    <row r="422" spans="2:16" hidden="1">
      <c r="B422" s="257"/>
      <c r="C422" s="257"/>
      <c r="D422" s="257"/>
      <c r="E422" s="257"/>
      <c r="F422" s="257"/>
      <c r="G422" s="257"/>
      <c r="H422" s="257"/>
      <c r="I422" s="257"/>
      <c r="J422" s="257"/>
      <c r="K422" s="257"/>
      <c r="L422" s="257"/>
      <c r="M422" s="257"/>
      <c r="N422" s="259"/>
      <c r="O422" s="259"/>
      <c r="P422" s="259"/>
    </row>
    <row r="423" spans="2:16" hidden="1">
      <c r="B423" s="257"/>
      <c r="C423" s="257"/>
      <c r="D423" s="257"/>
      <c r="E423" s="257"/>
      <c r="F423" s="257"/>
      <c r="G423" s="257"/>
      <c r="H423" s="257"/>
      <c r="I423" s="257"/>
      <c r="J423" s="257"/>
      <c r="K423" s="257"/>
      <c r="L423" s="257"/>
      <c r="M423" s="257"/>
      <c r="N423" s="259"/>
      <c r="O423" s="259"/>
      <c r="P423" s="259"/>
    </row>
    <row r="424" spans="2:16" hidden="1">
      <c r="B424" s="257"/>
      <c r="C424" s="257"/>
      <c r="D424" s="257"/>
      <c r="E424" s="257"/>
      <c r="F424" s="257"/>
      <c r="G424" s="257"/>
      <c r="H424" s="257"/>
      <c r="I424" s="257"/>
      <c r="J424" s="257"/>
      <c r="K424" s="257"/>
      <c r="L424" s="257"/>
      <c r="M424" s="257"/>
      <c r="N424" s="259"/>
      <c r="O424" s="259"/>
      <c r="P424" s="259"/>
    </row>
    <row r="425" spans="2:16" hidden="1">
      <c r="B425" s="257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9"/>
      <c r="O425" s="259"/>
      <c r="P425" s="259"/>
    </row>
    <row r="426" spans="2:16" hidden="1">
      <c r="B426" s="257"/>
      <c r="C426" s="257"/>
      <c r="D426" s="257"/>
      <c r="E426" s="257"/>
      <c r="F426" s="257"/>
      <c r="G426" s="257"/>
      <c r="H426" s="257"/>
      <c r="I426" s="257"/>
      <c r="J426" s="257"/>
      <c r="K426" s="257"/>
      <c r="L426" s="257"/>
      <c r="M426" s="257"/>
      <c r="N426" s="259"/>
      <c r="O426" s="259"/>
      <c r="P426" s="259"/>
    </row>
    <row r="427" spans="2:16" hidden="1">
      <c r="B427" s="257"/>
      <c r="C427" s="257"/>
      <c r="D427" s="257"/>
      <c r="E427" s="257"/>
      <c r="F427" s="257"/>
      <c r="G427" s="257"/>
      <c r="H427" s="257"/>
      <c r="I427" s="257"/>
      <c r="J427" s="257"/>
      <c r="K427" s="257"/>
      <c r="L427" s="257"/>
      <c r="M427" s="257"/>
      <c r="N427" s="259"/>
      <c r="O427" s="259"/>
      <c r="P427" s="259"/>
    </row>
    <row r="428" spans="2:16" hidden="1">
      <c r="B428" s="257"/>
      <c r="C428" s="257"/>
      <c r="D428" s="257"/>
      <c r="E428" s="257"/>
      <c r="F428" s="257"/>
      <c r="G428" s="257"/>
      <c r="H428" s="257"/>
      <c r="I428" s="257"/>
      <c r="J428" s="257"/>
      <c r="K428" s="257"/>
      <c r="L428" s="257"/>
      <c r="M428" s="257"/>
      <c r="N428" s="259"/>
      <c r="O428" s="259"/>
      <c r="P428" s="259"/>
    </row>
    <row r="429" spans="2:16" hidden="1">
      <c r="B429" s="257"/>
      <c r="C429" s="257"/>
      <c r="D429" s="257"/>
      <c r="E429" s="257"/>
      <c r="F429" s="257"/>
      <c r="G429" s="257"/>
      <c r="H429" s="257"/>
      <c r="I429" s="257"/>
      <c r="J429" s="257"/>
      <c r="K429" s="257"/>
      <c r="L429" s="257"/>
      <c r="M429" s="257"/>
      <c r="N429" s="259"/>
      <c r="O429" s="259"/>
      <c r="P429" s="259"/>
    </row>
    <row r="430" spans="2:16" hidden="1">
      <c r="B430" s="257"/>
      <c r="C430" s="257"/>
      <c r="D430" s="257"/>
      <c r="E430" s="257"/>
      <c r="F430" s="257"/>
      <c r="G430" s="257"/>
      <c r="H430" s="257"/>
      <c r="I430" s="257"/>
      <c r="J430" s="257"/>
      <c r="K430" s="257"/>
      <c r="L430" s="257"/>
      <c r="M430" s="257"/>
      <c r="N430" s="259"/>
      <c r="O430" s="259"/>
      <c r="P430" s="259"/>
    </row>
    <row r="431" spans="2:16" hidden="1">
      <c r="B431" s="257"/>
      <c r="C431" s="257"/>
      <c r="D431" s="257"/>
      <c r="E431" s="257"/>
      <c r="F431" s="257"/>
      <c r="G431" s="257"/>
      <c r="H431" s="257"/>
      <c r="I431" s="257"/>
      <c r="J431" s="257"/>
      <c r="K431" s="257"/>
      <c r="L431" s="257"/>
      <c r="M431" s="257"/>
      <c r="N431" s="259"/>
      <c r="O431" s="259"/>
      <c r="P431" s="259"/>
    </row>
    <row r="432" spans="2:16" hidden="1">
      <c r="B432" s="257"/>
      <c r="C432" s="257"/>
      <c r="D432" s="257"/>
      <c r="E432" s="257"/>
      <c r="F432" s="257"/>
      <c r="G432" s="257"/>
      <c r="H432" s="257"/>
      <c r="I432" s="257"/>
      <c r="J432" s="257"/>
      <c r="K432" s="257"/>
      <c r="L432" s="257"/>
      <c r="M432" s="257"/>
      <c r="N432" s="259"/>
      <c r="O432" s="259"/>
      <c r="P432" s="259"/>
    </row>
    <row r="433" spans="2:16" hidden="1">
      <c r="B433" s="257"/>
      <c r="C433" s="257"/>
      <c r="D433" s="257"/>
      <c r="E433" s="257"/>
      <c r="F433" s="257"/>
      <c r="G433" s="257"/>
      <c r="H433" s="257"/>
      <c r="I433" s="257"/>
      <c r="J433" s="257"/>
      <c r="K433" s="257"/>
      <c r="L433" s="257"/>
      <c r="M433" s="257"/>
      <c r="N433" s="259"/>
      <c r="O433" s="259"/>
      <c r="P433" s="259"/>
    </row>
    <row r="434" spans="2:16" hidden="1">
      <c r="B434" s="257"/>
      <c r="C434" s="257"/>
      <c r="D434" s="257"/>
      <c r="E434" s="257"/>
      <c r="F434" s="257"/>
      <c r="G434" s="257"/>
      <c r="H434" s="257"/>
      <c r="I434" s="257"/>
      <c r="J434" s="257"/>
      <c r="K434" s="257"/>
      <c r="L434" s="257"/>
      <c r="M434" s="257"/>
      <c r="N434" s="259"/>
      <c r="O434" s="259"/>
      <c r="P434" s="259"/>
    </row>
    <row r="435" spans="2:16" hidden="1">
      <c r="B435" s="257"/>
      <c r="C435" s="257"/>
      <c r="D435" s="257"/>
      <c r="E435" s="257"/>
      <c r="F435" s="257"/>
      <c r="G435" s="257"/>
      <c r="H435" s="257"/>
      <c r="I435" s="257"/>
      <c r="J435" s="257"/>
      <c r="K435" s="257"/>
      <c r="L435" s="257"/>
      <c r="M435" s="257"/>
      <c r="N435" s="259"/>
      <c r="O435" s="259"/>
      <c r="P435" s="259"/>
    </row>
    <row r="436" spans="2:16" hidden="1">
      <c r="B436" s="257"/>
      <c r="C436" s="257"/>
      <c r="D436" s="257"/>
      <c r="E436" s="257"/>
      <c r="F436" s="257"/>
      <c r="G436" s="257"/>
      <c r="H436" s="257"/>
      <c r="I436" s="257"/>
      <c r="J436" s="257"/>
      <c r="K436" s="257"/>
      <c r="L436" s="257"/>
      <c r="M436" s="257"/>
      <c r="N436" s="259"/>
      <c r="O436" s="259"/>
      <c r="P436" s="259"/>
    </row>
    <row r="437" spans="2:16" hidden="1">
      <c r="B437" s="257"/>
      <c r="C437" s="257"/>
      <c r="D437" s="257"/>
      <c r="E437" s="257"/>
      <c r="F437" s="257"/>
      <c r="G437" s="257"/>
      <c r="H437" s="257"/>
      <c r="I437" s="257"/>
      <c r="J437" s="257"/>
      <c r="K437" s="257"/>
      <c r="L437" s="257"/>
      <c r="M437" s="257"/>
      <c r="N437" s="259"/>
      <c r="O437" s="259"/>
      <c r="P437" s="259"/>
    </row>
    <row r="438" spans="2:16" hidden="1">
      <c r="B438" s="257"/>
      <c r="C438" s="257"/>
      <c r="D438" s="257"/>
      <c r="E438" s="257"/>
      <c r="F438" s="257"/>
      <c r="G438" s="257"/>
      <c r="H438" s="257"/>
      <c r="I438" s="257"/>
      <c r="J438" s="257"/>
      <c r="K438" s="257"/>
      <c r="L438" s="257"/>
      <c r="M438" s="257"/>
      <c r="N438" s="259"/>
      <c r="O438" s="259"/>
      <c r="P438" s="259"/>
    </row>
    <row r="439" spans="2:16" hidden="1">
      <c r="B439" s="257"/>
      <c r="C439" s="257"/>
      <c r="D439" s="257"/>
      <c r="E439" s="257"/>
      <c r="F439" s="257"/>
      <c r="G439" s="257"/>
      <c r="H439" s="257"/>
      <c r="I439" s="257"/>
      <c r="J439" s="257"/>
      <c r="K439" s="257"/>
      <c r="L439" s="257"/>
      <c r="M439" s="257"/>
      <c r="N439" s="259"/>
      <c r="O439" s="259"/>
      <c r="P439" s="259"/>
    </row>
    <row r="440" spans="2:16" hidden="1">
      <c r="B440" s="257"/>
      <c r="C440" s="257"/>
      <c r="D440" s="257"/>
      <c r="E440" s="257"/>
      <c r="F440" s="257"/>
      <c r="G440" s="257"/>
      <c r="H440" s="257"/>
      <c r="I440" s="257"/>
      <c r="J440" s="257"/>
      <c r="K440" s="257"/>
      <c r="L440" s="257"/>
      <c r="M440" s="257"/>
      <c r="N440" s="259"/>
      <c r="O440" s="259"/>
      <c r="P440" s="259"/>
    </row>
    <row r="441" spans="2:16" hidden="1">
      <c r="B441" s="257"/>
      <c r="C441" s="257"/>
      <c r="D441" s="257"/>
      <c r="E441" s="257"/>
      <c r="F441" s="257"/>
      <c r="G441" s="257"/>
      <c r="H441" s="257"/>
      <c r="I441" s="257"/>
      <c r="J441" s="257"/>
      <c r="K441" s="257"/>
      <c r="L441" s="257"/>
      <c r="M441" s="257"/>
      <c r="N441" s="259"/>
      <c r="O441" s="259"/>
      <c r="P441" s="259"/>
    </row>
    <row r="442" spans="2:16" hidden="1">
      <c r="B442" s="257"/>
      <c r="C442" s="257"/>
      <c r="D442" s="257"/>
      <c r="E442" s="257"/>
      <c r="F442" s="257"/>
      <c r="G442" s="257"/>
      <c r="H442" s="257"/>
      <c r="I442" s="257"/>
      <c r="J442" s="257"/>
      <c r="K442" s="257"/>
      <c r="L442" s="257"/>
      <c r="M442" s="257"/>
      <c r="N442" s="259"/>
      <c r="O442" s="259"/>
      <c r="P442" s="259"/>
    </row>
    <row r="443" spans="2:16" hidden="1">
      <c r="B443" s="257"/>
      <c r="C443" s="257"/>
      <c r="D443" s="257"/>
      <c r="E443" s="257"/>
      <c r="F443" s="257"/>
      <c r="G443" s="257"/>
      <c r="H443" s="257"/>
      <c r="I443" s="257"/>
      <c r="J443" s="257"/>
      <c r="K443" s="257"/>
      <c r="L443" s="257"/>
      <c r="M443" s="257"/>
      <c r="N443" s="259"/>
      <c r="O443" s="259"/>
      <c r="P443" s="259"/>
    </row>
    <row r="444" spans="2:16" hidden="1">
      <c r="B444" s="257"/>
      <c r="C444" s="257"/>
      <c r="D444" s="257"/>
      <c r="E444" s="257"/>
      <c r="F444" s="257"/>
      <c r="G444" s="257"/>
      <c r="H444" s="257"/>
      <c r="I444" s="257"/>
      <c r="J444" s="257"/>
      <c r="K444" s="257"/>
      <c r="L444" s="257"/>
      <c r="M444" s="257"/>
      <c r="N444" s="259"/>
      <c r="O444" s="259"/>
      <c r="P444" s="259"/>
    </row>
    <row r="445" spans="2:16" hidden="1">
      <c r="B445" s="257"/>
      <c r="C445" s="257"/>
      <c r="D445" s="257"/>
      <c r="E445" s="257"/>
      <c r="F445" s="257"/>
      <c r="G445" s="257"/>
      <c r="H445" s="257"/>
      <c r="I445" s="257"/>
      <c r="J445" s="257"/>
      <c r="K445" s="257"/>
      <c r="L445" s="257"/>
      <c r="M445" s="257"/>
      <c r="N445" s="259"/>
      <c r="O445" s="259"/>
      <c r="P445" s="259"/>
    </row>
    <row r="446" spans="2:16" hidden="1">
      <c r="B446" s="257"/>
      <c r="C446" s="257"/>
      <c r="D446" s="257"/>
      <c r="E446" s="257"/>
      <c r="F446" s="257"/>
      <c r="G446" s="257"/>
      <c r="H446" s="257"/>
      <c r="I446" s="257"/>
      <c r="J446" s="257"/>
      <c r="K446" s="257"/>
      <c r="L446" s="257"/>
      <c r="M446" s="257"/>
      <c r="N446" s="259"/>
      <c r="O446" s="259"/>
      <c r="P446" s="259"/>
    </row>
    <row r="447" spans="2:16" hidden="1">
      <c r="B447" s="257"/>
      <c r="C447" s="257"/>
      <c r="D447" s="257"/>
      <c r="E447" s="257"/>
      <c r="F447" s="257"/>
      <c r="G447" s="257"/>
      <c r="H447" s="257"/>
      <c r="I447" s="257"/>
      <c r="J447" s="257"/>
      <c r="K447" s="257"/>
      <c r="L447" s="257"/>
      <c r="M447" s="257"/>
      <c r="N447" s="259"/>
      <c r="O447" s="259"/>
      <c r="P447" s="259"/>
    </row>
    <row r="448" spans="2:16" hidden="1">
      <c r="B448" s="257"/>
      <c r="C448" s="257"/>
      <c r="D448" s="257"/>
      <c r="E448" s="257"/>
      <c r="F448" s="257"/>
      <c r="G448" s="257"/>
      <c r="H448" s="257"/>
      <c r="I448" s="257"/>
      <c r="J448" s="257"/>
      <c r="K448" s="257"/>
      <c r="L448" s="257"/>
      <c r="M448" s="257"/>
      <c r="N448" s="259"/>
      <c r="O448" s="259"/>
      <c r="P448" s="259"/>
    </row>
    <row r="449" spans="2:16" hidden="1">
      <c r="B449" s="257"/>
      <c r="C449" s="257"/>
      <c r="D449" s="257"/>
      <c r="E449" s="257"/>
      <c r="F449" s="257"/>
      <c r="G449" s="257"/>
      <c r="H449" s="257"/>
      <c r="I449" s="257"/>
      <c r="J449" s="257"/>
      <c r="K449" s="257"/>
      <c r="L449" s="257"/>
      <c r="M449" s="257"/>
      <c r="N449" s="259"/>
      <c r="O449" s="259"/>
      <c r="P449" s="259"/>
    </row>
    <row r="450" spans="2:16" hidden="1">
      <c r="B450" s="257"/>
      <c r="C450" s="257"/>
      <c r="D450" s="257"/>
      <c r="E450" s="257"/>
      <c r="F450" s="257"/>
      <c r="G450" s="257"/>
      <c r="H450" s="257"/>
      <c r="I450" s="257"/>
      <c r="J450" s="257"/>
      <c r="K450" s="257"/>
      <c r="L450" s="257"/>
      <c r="M450" s="257"/>
      <c r="N450" s="259"/>
      <c r="O450" s="259"/>
      <c r="P450" s="259"/>
    </row>
    <row r="451" spans="2:16" hidden="1">
      <c r="B451" s="257"/>
      <c r="C451" s="257"/>
      <c r="D451" s="257"/>
      <c r="E451" s="257"/>
      <c r="F451" s="257"/>
      <c r="G451" s="257"/>
      <c r="H451" s="257"/>
      <c r="I451" s="257"/>
      <c r="J451" s="257"/>
      <c r="K451" s="257"/>
      <c r="L451" s="257"/>
      <c r="M451" s="257"/>
      <c r="N451" s="259"/>
      <c r="O451" s="259"/>
      <c r="P451" s="259"/>
    </row>
    <row r="452" spans="2:16" hidden="1">
      <c r="B452" s="257"/>
      <c r="C452" s="257"/>
      <c r="D452" s="257"/>
      <c r="E452" s="257"/>
      <c r="F452" s="257"/>
      <c r="G452" s="257"/>
      <c r="H452" s="257"/>
      <c r="I452" s="257"/>
      <c r="J452" s="257"/>
      <c r="K452" s="257"/>
      <c r="L452" s="257"/>
      <c r="M452" s="257"/>
      <c r="N452" s="259"/>
      <c r="O452" s="259"/>
      <c r="P452" s="259"/>
    </row>
    <row r="453" spans="2:16" hidden="1">
      <c r="B453" s="257"/>
      <c r="C453" s="257"/>
      <c r="D453" s="257"/>
      <c r="E453" s="257"/>
      <c r="F453" s="257"/>
      <c r="G453" s="257"/>
      <c r="H453" s="257"/>
      <c r="I453" s="257"/>
      <c r="J453" s="257"/>
      <c r="K453" s="257"/>
      <c r="L453" s="257"/>
      <c r="M453" s="257"/>
      <c r="N453" s="259"/>
      <c r="O453" s="259"/>
      <c r="P453" s="259"/>
    </row>
    <row r="454" spans="2:16" hidden="1">
      <c r="B454" s="257"/>
      <c r="C454" s="257"/>
      <c r="D454" s="257"/>
      <c r="E454" s="257"/>
      <c r="F454" s="257"/>
      <c r="G454" s="257"/>
      <c r="H454" s="257"/>
      <c r="I454" s="257"/>
      <c r="J454" s="257"/>
      <c r="K454" s="257"/>
      <c r="L454" s="257"/>
      <c r="M454" s="257"/>
      <c r="N454" s="259"/>
      <c r="O454" s="259"/>
      <c r="P454" s="259"/>
    </row>
    <row r="455" spans="2:16" hidden="1">
      <c r="B455" s="257"/>
      <c r="C455" s="257"/>
      <c r="D455" s="257"/>
      <c r="E455" s="257"/>
      <c r="F455" s="257"/>
      <c r="G455" s="257"/>
      <c r="H455" s="257"/>
      <c r="I455" s="257"/>
      <c r="J455" s="257"/>
      <c r="K455" s="257"/>
      <c r="L455" s="257"/>
      <c r="M455" s="257"/>
      <c r="N455" s="259"/>
      <c r="O455" s="259"/>
      <c r="P455" s="259"/>
    </row>
    <row r="456" spans="2:16" hidden="1">
      <c r="B456" s="257"/>
      <c r="C456" s="257"/>
      <c r="D456" s="257"/>
      <c r="E456" s="257"/>
      <c r="F456" s="257"/>
      <c r="G456" s="257"/>
      <c r="H456" s="257"/>
      <c r="I456" s="257"/>
      <c r="J456" s="257"/>
      <c r="K456" s="257"/>
      <c r="L456" s="257"/>
      <c r="M456" s="257"/>
      <c r="N456" s="259"/>
      <c r="O456" s="259"/>
      <c r="P456" s="259"/>
    </row>
    <row r="457" spans="2:16" hidden="1">
      <c r="B457" s="257"/>
      <c r="C457" s="257"/>
      <c r="D457" s="257"/>
      <c r="E457" s="257"/>
      <c r="F457" s="257"/>
      <c r="G457" s="257"/>
      <c r="H457" s="257"/>
      <c r="I457" s="257"/>
      <c r="J457" s="257"/>
      <c r="K457" s="257"/>
      <c r="L457" s="257"/>
      <c r="M457" s="257"/>
      <c r="N457" s="259"/>
      <c r="O457" s="259"/>
      <c r="P457" s="259"/>
    </row>
    <row r="458" spans="2:16" hidden="1">
      <c r="B458" s="257"/>
      <c r="C458" s="257"/>
      <c r="D458" s="257"/>
      <c r="E458" s="257"/>
      <c r="F458" s="257"/>
      <c r="G458" s="257"/>
      <c r="H458" s="257"/>
      <c r="I458" s="257"/>
      <c r="J458" s="257"/>
      <c r="K458" s="257"/>
      <c r="L458" s="257"/>
      <c r="M458" s="257"/>
      <c r="N458" s="259"/>
      <c r="O458" s="259"/>
      <c r="P458" s="259"/>
    </row>
    <row r="459" spans="2:16" hidden="1">
      <c r="B459" s="257"/>
      <c r="C459" s="257"/>
      <c r="D459" s="257"/>
      <c r="E459" s="257"/>
      <c r="F459" s="257"/>
      <c r="G459" s="257"/>
      <c r="H459" s="257"/>
      <c r="I459" s="257"/>
      <c r="J459" s="257"/>
      <c r="K459" s="257"/>
      <c r="L459" s="257"/>
      <c r="M459" s="257"/>
      <c r="N459" s="259"/>
      <c r="O459" s="259"/>
      <c r="P459" s="259"/>
    </row>
    <row r="460" spans="2:16" hidden="1">
      <c r="B460" s="257"/>
      <c r="C460" s="257"/>
      <c r="D460" s="257"/>
      <c r="E460" s="257"/>
      <c r="F460" s="257"/>
      <c r="G460" s="257"/>
      <c r="H460" s="257"/>
      <c r="I460" s="257"/>
      <c r="J460" s="257"/>
      <c r="K460" s="257"/>
      <c r="L460" s="257"/>
      <c r="M460" s="257"/>
      <c r="N460" s="259"/>
      <c r="O460" s="259"/>
      <c r="P460" s="259"/>
    </row>
    <row r="461" spans="2:16" hidden="1">
      <c r="B461" s="257"/>
      <c r="C461" s="257"/>
      <c r="D461" s="257"/>
      <c r="E461" s="257"/>
      <c r="F461" s="257"/>
      <c r="G461" s="257"/>
      <c r="H461" s="257"/>
      <c r="I461" s="257"/>
      <c r="J461" s="257"/>
      <c r="K461" s="257"/>
      <c r="L461" s="257"/>
      <c r="M461" s="257"/>
      <c r="N461" s="259"/>
      <c r="O461" s="259"/>
      <c r="P461" s="259"/>
    </row>
    <row r="462" spans="2:16" hidden="1">
      <c r="B462" s="257"/>
      <c r="C462" s="257"/>
      <c r="D462" s="257"/>
      <c r="E462" s="257"/>
      <c r="F462" s="257"/>
      <c r="G462" s="257"/>
      <c r="H462" s="257"/>
      <c r="I462" s="257"/>
      <c r="J462" s="257"/>
      <c r="K462" s="257"/>
      <c r="L462" s="257"/>
      <c r="M462" s="257"/>
      <c r="N462" s="259"/>
      <c r="O462" s="259"/>
      <c r="P462" s="259"/>
    </row>
    <row r="463" spans="2:16" hidden="1">
      <c r="B463" s="257"/>
      <c r="C463" s="257"/>
      <c r="D463" s="257"/>
      <c r="E463" s="257"/>
      <c r="F463" s="257"/>
      <c r="G463" s="257"/>
      <c r="H463" s="257"/>
      <c r="I463" s="257"/>
      <c r="J463" s="257"/>
      <c r="K463" s="257"/>
      <c r="L463" s="257"/>
      <c r="M463" s="257"/>
      <c r="N463" s="259"/>
      <c r="O463" s="259"/>
      <c r="P463" s="259"/>
    </row>
    <row r="464" spans="2:16" hidden="1">
      <c r="B464" s="257"/>
      <c r="C464" s="257"/>
      <c r="D464" s="257"/>
      <c r="E464" s="257"/>
      <c r="F464" s="257"/>
      <c r="G464" s="257"/>
      <c r="H464" s="257"/>
      <c r="I464" s="257"/>
      <c r="J464" s="257"/>
      <c r="K464" s="257"/>
      <c r="L464" s="257"/>
      <c r="M464" s="257"/>
      <c r="N464" s="259"/>
      <c r="O464" s="259"/>
      <c r="P464" s="259"/>
    </row>
    <row r="465" spans="2:16" hidden="1">
      <c r="B465" s="257"/>
      <c r="C465" s="257"/>
      <c r="D465" s="257"/>
      <c r="E465" s="257"/>
      <c r="F465" s="257"/>
      <c r="G465" s="257"/>
      <c r="H465" s="257"/>
      <c r="I465" s="257"/>
      <c r="J465" s="257"/>
      <c r="K465" s="257"/>
      <c r="L465" s="257"/>
      <c r="M465" s="257"/>
      <c r="N465" s="259"/>
      <c r="O465" s="259"/>
      <c r="P465" s="259"/>
    </row>
    <row r="466" spans="2:16" hidden="1">
      <c r="B466" s="257"/>
      <c r="C466" s="257"/>
      <c r="D466" s="257"/>
      <c r="E466" s="257"/>
      <c r="F466" s="257"/>
      <c r="G466" s="257"/>
      <c r="H466" s="257"/>
      <c r="I466" s="257"/>
      <c r="J466" s="257"/>
      <c r="K466" s="257"/>
      <c r="L466" s="257"/>
      <c r="M466" s="257"/>
      <c r="N466" s="259"/>
      <c r="O466" s="259"/>
      <c r="P466" s="259"/>
    </row>
    <row r="467" spans="2:16" hidden="1">
      <c r="B467" s="257"/>
      <c r="C467" s="257"/>
      <c r="D467" s="257"/>
      <c r="E467" s="257"/>
      <c r="F467" s="257"/>
      <c r="G467" s="257"/>
      <c r="H467" s="257"/>
      <c r="I467" s="257"/>
      <c r="J467" s="257"/>
      <c r="K467" s="257"/>
      <c r="L467" s="257"/>
      <c r="M467" s="257"/>
      <c r="N467" s="259"/>
      <c r="O467" s="259"/>
      <c r="P467" s="259"/>
    </row>
    <row r="468" spans="2:16" hidden="1">
      <c r="B468" s="257"/>
      <c r="C468" s="257"/>
      <c r="D468" s="257"/>
      <c r="E468" s="257"/>
      <c r="F468" s="257"/>
      <c r="G468" s="257"/>
      <c r="H468" s="257"/>
      <c r="I468" s="257"/>
      <c r="J468" s="257"/>
      <c r="K468" s="257"/>
      <c r="L468" s="257"/>
      <c r="M468" s="257"/>
      <c r="N468" s="259"/>
      <c r="O468" s="259"/>
      <c r="P468" s="259"/>
    </row>
    <row r="469" spans="2:16" hidden="1">
      <c r="B469" s="257"/>
      <c r="C469" s="257"/>
      <c r="D469" s="257"/>
      <c r="E469" s="257"/>
      <c r="F469" s="257"/>
      <c r="G469" s="257"/>
      <c r="H469" s="257"/>
      <c r="I469" s="257"/>
      <c r="J469" s="257"/>
      <c r="K469" s="257"/>
      <c r="L469" s="257"/>
      <c r="M469" s="257"/>
      <c r="N469" s="259"/>
      <c r="O469" s="259"/>
      <c r="P469" s="259"/>
    </row>
    <row r="470" spans="2:16" hidden="1">
      <c r="B470" s="257"/>
      <c r="C470" s="257"/>
      <c r="D470" s="257"/>
      <c r="E470" s="257"/>
      <c r="F470" s="257"/>
      <c r="G470" s="257"/>
      <c r="H470" s="257"/>
      <c r="I470" s="257"/>
      <c r="J470" s="257"/>
      <c r="K470" s="257"/>
      <c r="L470" s="257"/>
      <c r="M470" s="257"/>
      <c r="N470" s="259"/>
      <c r="O470" s="259"/>
      <c r="P470" s="259"/>
    </row>
    <row r="471" spans="2:16" hidden="1">
      <c r="B471" s="257"/>
      <c r="C471" s="257"/>
      <c r="D471" s="257"/>
      <c r="E471" s="257"/>
      <c r="F471" s="257"/>
      <c r="G471" s="257"/>
      <c r="H471" s="257"/>
      <c r="I471" s="257"/>
      <c r="J471" s="257"/>
      <c r="K471" s="257"/>
      <c r="L471" s="257"/>
      <c r="M471" s="257"/>
      <c r="N471" s="259"/>
      <c r="O471" s="259"/>
      <c r="P471" s="259"/>
    </row>
    <row r="472" spans="2:16" hidden="1">
      <c r="B472" s="257"/>
      <c r="C472" s="257"/>
      <c r="D472" s="257"/>
      <c r="E472" s="257"/>
      <c r="F472" s="257"/>
      <c r="G472" s="257"/>
      <c r="H472" s="257"/>
      <c r="I472" s="257"/>
      <c r="J472" s="257"/>
      <c r="K472" s="257"/>
      <c r="L472" s="257"/>
      <c r="M472" s="257"/>
      <c r="N472" s="259"/>
      <c r="O472" s="259"/>
      <c r="P472" s="259"/>
    </row>
    <row r="473" spans="2:16" hidden="1">
      <c r="B473" s="257"/>
      <c r="C473" s="257"/>
      <c r="D473" s="257"/>
      <c r="E473" s="257"/>
      <c r="F473" s="257"/>
      <c r="G473" s="257"/>
      <c r="H473" s="257"/>
      <c r="I473" s="257"/>
      <c r="J473" s="257"/>
      <c r="K473" s="257"/>
      <c r="L473" s="257"/>
      <c r="M473" s="257"/>
      <c r="N473" s="259"/>
      <c r="O473" s="259"/>
      <c r="P473" s="259"/>
    </row>
    <row r="474" spans="2:16" hidden="1">
      <c r="B474" s="257"/>
      <c r="C474" s="257"/>
      <c r="D474" s="257"/>
      <c r="E474" s="257"/>
      <c r="F474" s="257"/>
      <c r="G474" s="257"/>
      <c r="H474" s="257"/>
      <c r="I474" s="257"/>
      <c r="J474" s="257"/>
      <c r="K474" s="257"/>
      <c r="L474" s="257"/>
      <c r="M474" s="257"/>
      <c r="N474" s="259"/>
      <c r="O474" s="259"/>
      <c r="P474" s="259"/>
    </row>
    <row r="475" spans="2:16" hidden="1">
      <c r="B475" s="257"/>
      <c r="C475" s="257"/>
      <c r="D475" s="257"/>
      <c r="E475" s="257"/>
      <c r="F475" s="257"/>
      <c r="G475" s="257"/>
      <c r="H475" s="257"/>
      <c r="I475" s="257"/>
      <c r="J475" s="257"/>
      <c r="K475" s="257"/>
      <c r="L475" s="257"/>
      <c r="M475" s="257"/>
      <c r="N475" s="259"/>
      <c r="O475" s="259"/>
      <c r="P475" s="259"/>
    </row>
    <row r="476" spans="2:16" hidden="1">
      <c r="B476" s="257"/>
      <c r="C476" s="257"/>
      <c r="D476" s="257"/>
      <c r="E476" s="257"/>
      <c r="F476" s="257"/>
      <c r="G476" s="257"/>
      <c r="H476" s="257"/>
      <c r="I476" s="257"/>
      <c r="J476" s="257"/>
      <c r="K476" s="257"/>
      <c r="L476" s="257"/>
      <c r="M476" s="257"/>
      <c r="N476" s="259"/>
      <c r="O476" s="259"/>
      <c r="P476" s="259"/>
    </row>
    <row r="477" spans="2:16" hidden="1">
      <c r="B477" s="257"/>
      <c r="C477" s="257"/>
      <c r="D477" s="257"/>
      <c r="E477" s="257"/>
      <c r="F477" s="257"/>
      <c r="G477" s="257"/>
      <c r="H477" s="257"/>
      <c r="I477" s="257"/>
      <c r="J477" s="257"/>
      <c r="K477" s="257"/>
      <c r="L477" s="257"/>
      <c r="M477" s="257"/>
      <c r="N477" s="259"/>
      <c r="O477" s="259"/>
      <c r="P477" s="259"/>
    </row>
    <row r="478" spans="2:16" hidden="1">
      <c r="B478" s="257"/>
      <c r="C478" s="257"/>
      <c r="D478" s="257"/>
      <c r="E478" s="257"/>
      <c r="F478" s="257"/>
      <c r="G478" s="257"/>
      <c r="H478" s="257"/>
      <c r="I478" s="257"/>
      <c r="J478" s="257"/>
      <c r="K478" s="257"/>
      <c r="L478" s="257"/>
      <c r="M478" s="257"/>
      <c r="N478" s="259"/>
      <c r="O478" s="259"/>
      <c r="P478" s="259"/>
    </row>
    <row r="479" spans="2:16" hidden="1">
      <c r="B479" s="257"/>
      <c r="C479" s="257"/>
      <c r="D479" s="257"/>
      <c r="E479" s="257"/>
      <c r="F479" s="257"/>
      <c r="G479" s="257"/>
      <c r="H479" s="257"/>
      <c r="I479" s="257"/>
      <c r="J479" s="257"/>
      <c r="K479" s="257"/>
      <c r="L479" s="257"/>
      <c r="M479" s="257"/>
      <c r="N479" s="259"/>
      <c r="O479" s="259"/>
      <c r="P479" s="259"/>
    </row>
    <row r="480" spans="2:16" hidden="1">
      <c r="B480" s="257"/>
      <c r="C480" s="257"/>
      <c r="D480" s="257"/>
      <c r="E480" s="257"/>
      <c r="F480" s="257"/>
      <c r="G480" s="257"/>
      <c r="H480" s="257"/>
      <c r="I480" s="257"/>
      <c r="J480" s="257"/>
      <c r="K480" s="257"/>
      <c r="L480" s="257"/>
      <c r="M480" s="257"/>
      <c r="N480" s="259"/>
      <c r="O480" s="259"/>
      <c r="P480" s="259"/>
    </row>
    <row r="481" spans="2:23" hidden="1">
      <c r="B481" s="257"/>
      <c r="C481" s="257"/>
      <c r="D481" s="257"/>
      <c r="E481" s="257"/>
      <c r="F481" s="257"/>
      <c r="G481" s="257"/>
      <c r="H481" s="257"/>
      <c r="I481" s="257"/>
      <c r="J481" s="257"/>
      <c r="K481" s="257"/>
      <c r="L481" s="257"/>
      <c r="M481" s="257"/>
      <c r="N481" s="259"/>
      <c r="O481" s="259"/>
      <c r="P481" s="259"/>
    </row>
    <row r="482" spans="2:23" hidden="1">
      <c r="B482" s="257"/>
      <c r="C482" s="257"/>
      <c r="D482" s="257"/>
      <c r="E482" s="257"/>
      <c r="F482" s="257"/>
      <c r="G482" s="257"/>
      <c r="H482" s="257"/>
      <c r="I482" s="257"/>
      <c r="J482" s="257"/>
      <c r="K482" s="257"/>
      <c r="L482" s="257"/>
      <c r="M482" s="257"/>
      <c r="N482" s="259"/>
      <c r="O482" s="259"/>
      <c r="P482" s="259"/>
    </row>
    <row r="483" spans="2:23" hidden="1">
      <c r="B483" s="257"/>
      <c r="C483" s="257"/>
      <c r="D483" s="257"/>
      <c r="E483" s="257"/>
      <c r="F483" s="257"/>
      <c r="G483" s="257"/>
      <c r="H483" s="257"/>
      <c r="I483" s="257"/>
      <c r="J483" s="257"/>
      <c r="K483" s="257"/>
      <c r="L483" s="257"/>
      <c r="M483" s="257"/>
      <c r="N483" s="259"/>
      <c r="O483" s="259"/>
      <c r="P483" s="259"/>
    </row>
    <row r="484" spans="2:23" hidden="1">
      <c r="B484" s="257"/>
      <c r="C484" s="257"/>
      <c r="D484" s="257"/>
      <c r="E484" s="257"/>
      <c r="F484" s="257"/>
      <c r="G484" s="257"/>
      <c r="H484" s="257"/>
      <c r="I484" s="257"/>
      <c r="J484" s="257"/>
      <c r="K484" s="257"/>
      <c r="L484" s="257"/>
      <c r="M484" s="257"/>
      <c r="N484" s="259"/>
      <c r="O484" s="259"/>
      <c r="P484" s="259"/>
    </row>
    <row r="485" spans="2:23" hidden="1">
      <c r="B485" s="257"/>
      <c r="C485" s="257"/>
      <c r="D485" s="257"/>
      <c r="E485" s="257"/>
      <c r="F485" s="257"/>
      <c r="G485" s="257"/>
      <c r="H485" s="257"/>
      <c r="I485" s="257"/>
      <c r="J485" s="257"/>
      <c r="K485" s="257"/>
      <c r="L485" s="257"/>
      <c r="M485" s="257"/>
      <c r="N485" s="259"/>
      <c r="O485" s="259"/>
      <c r="P485" s="259"/>
    </row>
    <row r="486" spans="2:23" hidden="1">
      <c r="B486" s="257"/>
      <c r="C486" s="257"/>
      <c r="D486" s="257"/>
      <c r="E486" s="257"/>
      <c r="F486" s="257"/>
      <c r="G486" s="257"/>
      <c r="H486" s="257"/>
      <c r="I486" s="257"/>
      <c r="J486" s="257"/>
      <c r="K486" s="257"/>
      <c r="L486" s="257"/>
      <c r="M486" s="257"/>
      <c r="N486" s="259"/>
      <c r="O486" s="259"/>
      <c r="P486" s="259"/>
    </row>
    <row r="487" spans="2:23" hidden="1">
      <c r="B487" s="257"/>
      <c r="C487" s="257"/>
      <c r="D487" s="257"/>
      <c r="E487" s="257"/>
      <c r="F487" s="257"/>
      <c r="G487" s="257"/>
      <c r="H487" s="257"/>
      <c r="I487" s="257"/>
      <c r="J487" s="257"/>
      <c r="K487" s="257"/>
      <c r="L487" s="257"/>
      <c r="M487" s="257"/>
      <c r="N487" s="259"/>
      <c r="O487" s="259"/>
      <c r="P487" s="259"/>
    </row>
    <row r="488" spans="2:23" hidden="1">
      <c r="B488" s="257"/>
      <c r="C488" s="257"/>
      <c r="D488" s="257"/>
      <c r="E488" s="257"/>
      <c r="F488" s="257"/>
      <c r="G488" s="257"/>
      <c r="H488" s="257"/>
      <c r="I488" s="257"/>
      <c r="J488" s="257"/>
      <c r="K488" s="257"/>
      <c r="L488" s="257"/>
      <c r="M488" s="257"/>
      <c r="N488" s="259"/>
      <c r="O488" s="259"/>
      <c r="P488" s="259"/>
    </row>
    <row r="489" spans="2:23" hidden="1">
      <c r="B489" s="257"/>
      <c r="C489" s="257"/>
      <c r="D489" s="257"/>
      <c r="E489" s="257"/>
      <c r="F489" s="257"/>
      <c r="G489" s="257"/>
      <c r="H489" s="257"/>
      <c r="I489" s="257"/>
      <c r="J489" s="257"/>
      <c r="K489" s="257"/>
      <c r="L489" s="257"/>
      <c r="M489" s="257"/>
      <c r="N489" s="259"/>
      <c r="O489" s="259"/>
      <c r="P489" s="259"/>
    </row>
    <row r="490" spans="2:23" hidden="1">
      <c r="B490" s="257"/>
      <c r="C490" s="257"/>
      <c r="D490" s="257"/>
      <c r="E490" s="257"/>
      <c r="F490" s="257"/>
      <c r="G490" s="257"/>
      <c r="H490" s="257"/>
      <c r="I490" s="257"/>
      <c r="J490" s="257"/>
      <c r="K490" s="257"/>
      <c r="L490" s="257"/>
      <c r="M490" s="257"/>
      <c r="N490" s="259"/>
      <c r="O490" s="259"/>
      <c r="P490" s="259"/>
    </row>
    <row r="491" spans="2:23" hidden="1">
      <c r="B491" s="257"/>
      <c r="C491" s="257"/>
      <c r="D491" s="257"/>
      <c r="E491" s="257"/>
      <c r="F491" s="257"/>
      <c r="G491" s="257"/>
      <c r="H491" s="257"/>
      <c r="I491" s="257"/>
      <c r="J491" s="257"/>
      <c r="K491" s="257"/>
      <c r="L491" s="257"/>
      <c r="M491" s="257"/>
      <c r="N491" s="259"/>
      <c r="O491" s="259"/>
      <c r="P491" s="259"/>
    </row>
    <row r="492" spans="2:23" hidden="1">
      <c r="B492" s="257"/>
      <c r="C492" s="257"/>
      <c r="D492" s="257"/>
      <c r="E492" s="257"/>
      <c r="F492" s="257"/>
      <c r="G492" s="257"/>
      <c r="H492" s="257"/>
      <c r="I492" s="257"/>
      <c r="J492" s="257"/>
      <c r="K492" s="257"/>
      <c r="L492" s="257"/>
      <c r="M492" s="257"/>
      <c r="N492" s="259"/>
      <c r="O492" s="259"/>
      <c r="P492" s="259"/>
    </row>
    <row r="493" spans="2:23" hidden="1">
      <c r="B493" s="257"/>
      <c r="C493" s="257"/>
      <c r="D493" s="257"/>
      <c r="E493" s="257"/>
      <c r="F493" s="257"/>
      <c r="G493" s="257"/>
      <c r="H493" s="257"/>
      <c r="I493" s="257"/>
      <c r="J493" s="257"/>
      <c r="K493" s="257"/>
      <c r="L493" s="257"/>
      <c r="M493" s="257"/>
      <c r="N493" s="259"/>
      <c r="O493" s="259"/>
      <c r="P493" s="259"/>
    </row>
    <row r="494" spans="2:23" hidden="1">
      <c r="B494" s="257"/>
      <c r="C494" s="257"/>
      <c r="D494" s="257"/>
      <c r="E494" s="257"/>
      <c r="F494" s="257"/>
      <c r="G494" s="257"/>
      <c r="H494" s="257"/>
      <c r="I494" s="257"/>
      <c r="J494" s="257"/>
      <c r="K494" s="257"/>
      <c r="L494" s="257"/>
      <c r="M494" s="257"/>
      <c r="N494" s="259"/>
      <c r="O494" s="259"/>
      <c r="P494" s="259"/>
    </row>
    <row r="495" spans="2:23" ht="15.75" thickBot="1">
      <c r="B495" s="257"/>
      <c r="C495" s="353" t="s">
        <v>277</v>
      </c>
      <c r="D495" s="354"/>
      <c r="E495" s="354"/>
      <c r="F495" s="355">
        <f t="shared" ref="F495:M495" si="2">SUM(F4:F494)</f>
        <v>59.2</v>
      </c>
      <c r="G495" s="355">
        <f t="shared" si="2"/>
        <v>695.59999999999991</v>
      </c>
      <c r="H495" s="355">
        <f t="shared" si="2"/>
        <v>0</v>
      </c>
      <c r="I495" s="355">
        <f t="shared" si="2"/>
        <v>0</v>
      </c>
      <c r="J495" s="355">
        <f t="shared" si="2"/>
        <v>0</v>
      </c>
      <c r="K495" s="355">
        <f t="shared" si="2"/>
        <v>0</v>
      </c>
      <c r="L495" s="355">
        <f t="shared" si="2"/>
        <v>33.200000000000003</v>
      </c>
      <c r="M495" s="355">
        <f t="shared" si="2"/>
        <v>0</v>
      </c>
      <c r="N495" s="257"/>
      <c r="O495" s="257"/>
      <c r="P495" s="257"/>
      <c r="Q495" s="56" t="s">
        <v>278</v>
      </c>
      <c r="R495" s="68">
        <f t="shared" ref="R495:W495" si="3">SUM(R4:R494)</f>
        <v>174.99999999999997</v>
      </c>
      <c r="S495" s="68">
        <f t="shared" si="3"/>
        <v>0</v>
      </c>
      <c r="T495" s="68">
        <f t="shared" si="3"/>
        <v>119.65000000000002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2:23" ht="15.75" thickTop="1">
      <c r="B496" s="257"/>
      <c r="C496" s="257"/>
      <c r="D496" s="257"/>
      <c r="E496" s="257"/>
      <c r="F496" s="257"/>
      <c r="G496" s="257"/>
      <c r="H496" s="257"/>
      <c r="I496" s="257"/>
      <c r="J496" s="257"/>
      <c r="K496" s="257"/>
      <c r="L496" s="257"/>
      <c r="M496" s="257"/>
      <c r="N496" s="257"/>
      <c r="O496" s="257"/>
      <c r="P496" s="257"/>
    </row>
    <row r="497" spans="2:26">
      <c r="B497" s="257"/>
      <c r="C497" s="257"/>
      <c r="D497" s="257"/>
      <c r="E497" s="257"/>
      <c r="F497" s="257"/>
      <c r="G497" s="257"/>
      <c r="H497" s="257"/>
      <c r="I497" s="257"/>
      <c r="J497" s="257"/>
      <c r="K497" s="257"/>
      <c r="L497" s="257"/>
      <c r="M497" s="257"/>
      <c r="N497" s="257"/>
      <c r="O497" s="257"/>
      <c r="P497" s="257"/>
    </row>
    <row r="498" spans="2:26">
      <c r="B498" s="257"/>
      <c r="C498" s="356" t="s">
        <v>279</v>
      </c>
      <c r="D498" s="257"/>
      <c r="E498" s="257"/>
      <c r="F498" s="279"/>
      <c r="G498" s="279"/>
      <c r="H498" s="279"/>
      <c r="I498" s="279"/>
      <c r="J498" s="279"/>
      <c r="K498" s="279"/>
      <c r="L498" s="279"/>
      <c r="M498" s="279"/>
      <c r="N498" s="357" t="s">
        <v>280</v>
      </c>
      <c r="O498" s="279"/>
      <c r="P498" s="357" t="s">
        <v>281</v>
      </c>
    </row>
    <row r="499" spans="2:26">
      <c r="B499" s="257"/>
      <c r="C499" s="357" t="str">
        <f>IF('15'!K3="", "Vrije categorie",'15'!K3)</f>
        <v>A</v>
      </c>
      <c r="D499" s="257"/>
      <c r="E499" s="257"/>
      <c r="F499" s="358" cm="1">
        <f t="array" ref="F499">SUMPRODUCT(--($E$4:$E$494=C499),--($D$4:$D$494=""),$F$4:$F$494)</f>
        <v>0</v>
      </c>
      <c r="G499" s="358" cm="1">
        <f t="array" ref="G499">SUMPRODUCT(--($E$4:$E$494=C499),--($D$4:$D$494=""),$G$4:$G$494)</f>
        <v>361.1</v>
      </c>
      <c r="H499" s="358" cm="1">
        <f t="array" ref="H499">SUMPRODUCT(--($E$4:$E$494=C499),--($D$4:$D$494=""),$H$4:$H$494)</f>
        <v>0</v>
      </c>
      <c r="I499" s="358" cm="1">
        <f t="array" ref="I499">SUMPRODUCT(--($E$4:$E$494=C499),--($D$4:$D$494=""),$I$4:$I$494)</f>
        <v>0</v>
      </c>
      <c r="J499" s="358" cm="1">
        <f t="array" ref="J499">SUMPRODUCT(--($E$4:$E$494=C499),--($D$4:$D$494=""),$J$4:$J$494)</f>
        <v>0</v>
      </c>
      <c r="K499" s="358" cm="1">
        <f t="array" ref="K499">SUMPRODUCT(--($E$4:$E$494=C499),--($D$4:$D$494=""),$K$4:$K$494)</f>
        <v>0</v>
      </c>
      <c r="L499" s="358" cm="1">
        <f t="array" ref="L499">SUMPRODUCT(--($E$4:$E$494=C499),--($D$4:$D$494=""),$L$4:$L$494)</f>
        <v>0</v>
      </c>
      <c r="M499" s="358" cm="1">
        <f t="array" ref="M499">SUMPRODUCT(--($E$4:$E$494=C499),--($D$4:$D$494=""),$M$4:$M$494)</f>
        <v>0</v>
      </c>
      <c r="N499" s="358">
        <f>SUM(F499:M499)</f>
        <v>361.1</v>
      </c>
      <c r="O499" s="357"/>
      <c r="P499" s="358" cm="1">
        <f t="array" ref="P499">SUMPRODUCT(--($E$4:$E$494=C499),--($D$4:$D$494=""),$P$4:$P$494)</f>
        <v>75831</v>
      </c>
    </row>
    <row r="500" spans="2:26">
      <c r="B500" s="257"/>
      <c r="C500" s="357" t="str">
        <f>IF('15'!K4="", "Vrije categorie",'15'!K4)</f>
        <v>B</v>
      </c>
      <c r="D500" s="257"/>
      <c r="E500" s="257"/>
      <c r="F500" s="358" cm="1">
        <f t="array" ref="F500">SUMPRODUCT(--($E$4:$E$494=C500),--($D$4:$D$494=""),$F$4:$F$494)</f>
        <v>0</v>
      </c>
      <c r="G500" s="358" cm="1">
        <f t="array" ref="G500">SUMPRODUCT(--($E$4:$E$494=C500),--($D$4:$D$494=""),$G$4:$G$494)</f>
        <v>61.75</v>
      </c>
      <c r="H500" s="358" cm="1">
        <f t="array" ref="H500">SUMPRODUCT(--($E$4:$E$494=C500),--($D$4:$D$494=""),$H$4:$H$494)</f>
        <v>0</v>
      </c>
      <c r="I500" s="358" cm="1">
        <f t="array" ref="I500">SUMPRODUCT(--($E$4:$E$494=C500),--($D$4:$D$494=""),$I$4:$I$494)</f>
        <v>0</v>
      </c>
      <c r="J500" s="358" cm="1">
        <f t="array" ref="J500">SUMPRODUCT(--($E$4:$E$494=C500),--($D$4:$D$494=""),$J$4:$J$494)</f>
        <v>0</v>
      </c>
      <c r="K500" s="358" cm="1">
        <f t="array" ref="K500">SUMPRODUCT(--($E$4:$E$494=C500),--($D$4:$D$494=""),$K$4:$K$494)</f>
        <v>0</v>
      </c>
      <c r="L500" s="358" cm="1">
        <f t="array" ref="L500">SUMPRODUCT(--($E$4:$E$494=C500),--($D$4:$D$494=""),$L$4:$L$494)</f>
        <v>0</v>
      </c>
      <c r="M500" s="358" cm="1">
        <f t="array" ref="M500">SUMPRODUCT(--($E$4:$E$494=C500),--($D$4:$D$494=""),$M$4:$M$494)</f>
        <v>0</v>
      </c>
      <c r="N500" s="358">
        <f t="shared" ref="N500:N513" si="4">SUM(F500:M500)</f>
        <v>61.75</v>
      </c>
      <c r="O500" s="357"/>
      <c r="P500" s="358" cm="1">
        <f t="array" ref="P500">SUMPRODUCT(--($E$4:$E$494=C500),--($D$4:$D$494=""),$P$4:$P$494)</f>
        <v>12967.5</v>
      </c>
    </row>
    <row r="501" spans="2:26">
      <c r="B501" s="257"/>
      <c r="C501" s="357" t="str">
        <f>IF('15'!K5="", "Vrije categorie",'15'!K5)</f>
        <v>C</v>
      </c>
      <c r="D501" s="257"/>
      <c r="E501" s="257"/>
      <c r="F501" s="358" cm="1">
        <f t="array" ref="F501">SUMPRODUCT(--($E$4:$E$494=C501),--($D$4:$D$494=""),$F$4:$F$494)</f>
        <v>0</v>
      </c>
      <c r="G501" s="358" cm="1">
        <f t="array" ref="G501">SUMPRODUCT(--($E$4:$E$494=C501),--($D$4:$D$494=""),$G$4:$G$494)</f>
        <v>26.9</v>
      </c>
      <c r="H501" s="358" cm="1">
        <f t="array" ref="H501">SUMPRODUCT(--($E$4:$E$494=C501),--($D$4:$D$494=""),$H$4:$H$494)</f>
        <v>0</v>
      </c>
      <c r="I501" s="358" cm="1">
        <f t="array" ref="I501">SUMPRODUCT(--($E$4:$E$494=C501),--($D$4:$D$494=""),$I$4:$I$494)</f>
        <v>0</v>
      </c>
      <c r="J501" s="358" cm="1">
        <f t="array" ref="J501">SUMPRODUCT(--($E$4:$E$494=C501),--($D$4:$D$494=""),$J$4:$J$494)</f>
        <v>0</v>
      </c>
      <c r="K501" s="358" cm="1">
        <f t="array" ref="K501">SUMPRODUCT(--($E$4:$E$494=C501),--($D$4:$D$494=""),$K$4:$K$494)</f>
        <v>0</v>
      </c>
      <c r="L501" s="358" cm="1">
        <f t="array" ref="L501">SUMPRODUCT(--($E$4:$E$494=C501),--($D$4:$D$494=""),$L$4:$L$494)</f>
        <v>0</v>
      </c>
      <c r="M501" s="358" cm="1">
        <f t="array" ref="M501">SUMPRODUCT(--($E$4:$E$494=C501),--($D$4:$D$494=""),$M$4:$M$494)</f>
        <v>0</v>
      </c>
      <c r="N501" s="358">
        <f t="shared" si="4"/>
        <v>26.9</v>
      </c>
      <c r="O501" s="357"/>
      <c r="P501" s="358" cm="1">
        <f t="array" ref="P501">SUMPRODUCT(--($E$4:$E$494=C501),--($D$4:$D$494=""),$P$4:$P$494)</f>
        <v>5649</v>
      </c>
    </row>
    <row r="502" spans="2:26">
      <c r="B502" s="257"/>
      <c r="C502" s="357" t="str">
        <f>IF('15'!K6="", "Vrije categorie",'15'!K6)</f>
        <v>D</v>
      </c>
      <c r="D502" s="257"/>
      <c r="E502" s="257"/>
      <c r="F502" s="358" cm="1">
        <f t="array" ref="F502">SUMPRODUCT(--($E$4:$E$494=C502),--($D$4:$D$494=""),$F$4:$F$494)</f>
        <v>0</v>
      </c>
      <c r="G502" s="358" cm="1">
        <f t="array" ref="G502">SUMPRODUCT(--($E$4:$E$494=C502),--($D$4:$D$494=""),$G$4:$G$494)</f>
        <v>0</v>
      </c>
      <c r="H502" s="358" cm="1">
        <f t="array" ref="H502">SUMPRODUCT(--($E$4:$E$494=C502),--($D$4:$D$494=""),$H$4:$H$494)</f>
        <v>0</v>
      </c>
      <c r="I502" s="358" cm="1">
        <f t="array" ref="I502">SUMPRODUCT(--($E$4:$E$494=C502),--($D$4:$D$494=""),$I$4:$I$494)</f>
        <v>0</v>
      </c>
      <c r="J502" s="358" cm="1">
        <f t="array" ref="J502">SUMPRODUCT(--($E$4:$E$494=C502),--($D$4:$D$494=""),$J$4:$J$494)</f>
        <v>0</v>
      </c>
      <c r="K502" s="358" cm="1">
        <f t="array" ref="K502">SUMPRODUCT(--($E$4:$E$494=C502),--($D$4:$D$494=""),$K$4:$K$494)</f>
        <v>0</v>
      </c>
      <c r="L502" s="358" cm="1">
        <f t="array" ref="L502">SUMPRODUCT(--($E$4:$E$494=C502),--($D$4:$D$494=""),$L$4:$L$494)</f>
        <v>0</v>
      </c>
      <c r="M502" s="358" cm="1">
        <f t="array" ref="M502">SUMPRODUCT(--($E$4:$E$494=C502),--($D$4:$D$494=""),$M$4:$M$494)</f>
        <v>0</v>
      </c>
      <c r="N502" s="358">
        <f t="shared" si="4"/>
        <v>0</v>
      </c>
      <c r="O502" s="357"/>
      <c r="P502" s="358" cm="1">
        <f t="array" ref="P502">SUMPRODUCT(--($E$4:$E$494=C502),--($D$4:$D$494=""),$P$4:$P$494)</f>
        <v>0</v>
      </c>
    </row>
    <row r="503" spans="2:26">
      <c r="B503" s="257"/>
      <c r="C503" s="357" t="str">
        <f>IF('15'!K7="", "Vrije categorie",'15'!K7)</f>
        <v>E</v>
      </c>
      <c r="D503" s="257"/>
      <c r="E503" s="257"/>
      <c r="F503" s="358" cm="1">
        <f t="array" ref="F503">SUMPRODUCT(--($E$4:$E$494=C503),--($D$4:$D$494=""),$F$4:$F$494)</f>
        <v>59.2</v>
      </c>
      <c r="G503" s="358" cm="1">
        <f t="array" ref="G503">SUMPRODUCT(--($E$4:$E$494=C503),--($D$4:$D$494=""),$G$4:$G$494)</f>
        <v>150.65</v>
      </c>
      <c r="H503" s="358" cm="1">
        <f t="array" ref="H503">SUMPRODUCT(--($E$4:$E$494=C503),--($D$4:$D$494=""),$H$4:$H$494)</f>
        <v>0</v>
      </c>
      <c r="I503" s="358" cm="1">
        <f t="array" ref="I503">SUMPRODUCT(--($E$4:$E$494=C503),--($D$4:$D$494=""),$I$4:$I$494)</f>
        <v>0</v>
      </c>
      <c r="J503" s="358" cm="1">
        <f t="array" ref="J503">SUMPRODUCT(--($E$4:$E$494=C503),--($D$4:$D$494=""),$J$4:$J$494)</f>
        <v>0</v>
      </c>
      <c r="K503" s="358" cm="1">
        <f t="array" ref="K503">SUMPRODUCT(--($E$4:$E$494=C503),--($D$4:$D$494=""),$K$4:$K$494)</f>
        <v>0</v>
      </c>
      <c r="L503" s="358" cm="1">
        <f t="array" ref="L503">SUMPRODUCT(--($E$4:$E$494=C503),--($D$4:$D$494=""),$L$4:$L$494)</f>
        <v>0</v>
      </c>
      <c r="M503" s="358" cm="1">
        <f t="array" ref="M503">SUMPRODUCT(--($E$4:$E$494=C503),--($D$4:$D$494=""),$M$4:$M$494)</f>
        <v>0</v>
      </c>
      <c r="N503" s="358">
        <f t="shared" si="4"/>
        <v>209.85000000000002</v>
      </c>
      <c r="O503" s="357"/>
      <c r="P503" s="358" cm="1">
        <f t="array" ref="P503">SUMPRODUCT(--($E$4:$E$494=C503),--($D$4:$D$494=""),$P$4:$P$494)</f>
        <v>44068.5</v>
      </c>
    </row>
    <row r="504" spans="2:26">
      <c r="B504" s="257"/>
      <c r="C504" s="357" t="str">
        <f>IF('15'!K8="", "Vrije categorie",'15'!K8)</f>
        <v>F</v>
      </c>
      <c r="D504" s="257"/>
      <c r="E504" s="257"/>
      <c r="F504" s="358" cm="1">
        <f t="array" ref="F504">SUMPRODUCT(--($E$4:$E$494=C504),--($D$4:$D$494=""),$F$4:$F$494)</f>
        <v>0</v>
      </c>
      <c r="G504" s="358" cm="1">
        <f t="array" ref="G504">SUMPRODUCT(--($E$4:$E$494=C504),--($D$4:$D$494=""),$G$4:$G$494)</f>
        <v>0</v>
      </c>
      <c r="H504" s="358" cm="1">
        <f t="array" ref="H504">SUMPRODUCT(--($E$4:$E$494=C504),--($D$4:$D$494=""),$H$4:$H$494)</f>
        <v>0</v>
      </c>
      <c r="I504" s="358" cm="1">
        <f t="array" ref="I504">SUMPRODUCT(--($E$4:$E$494=C504),--($D$4:$D$494=""),$I$4:$I$494)</f>
        <v>0</v>
      </c>
      <c r="J504" s="358" cm="1">
        <f t="array" ref="J504">SUMPRODUCT(--($E$4:$E$494=C504),--($D$4:$D$494=""),$J$4:$J$494)</f>
        <v>0</v>
      </c>
      <c r="K504" s="358" cm="1">
        <f t="array" ref="K504">SUMPRODUCT(--($E$4:$E$494=C504),--($D$4:$D$494=""),$K$4:$K$494)</f>
        <v>0</v>
      </c>
      <c r="L504" s="358" cm="1">
        <f t="array" ref="L504">SUMPRODUCT(--($E$4:$E$494=C504),--($D$4:$D$494=""),$L$4:$L$494)</f>
        <v>0</v>
      </c>
      <c r="M504" s="358" cm="1">
        <f t="array" ref="M504">SUMPRODUCT(--($E$4:$E$494=C504),--($D$4:$D$494=""),$M$4:$M$494)</f>
        <v>0</v>
      </c>
      <c r="N504" s="358">
        <f t="shared" si="4"/>
        <v>0</v>
      </c>
      <c r="O504" s="357"/>
      <c r="P504" s="358" cm="1">
        <f t="array" ref="P504">SUMPRODUCT(--($E$4:$E$494=C504),--($D$4:$D$494=""),$P$4:$P$494)</f>
        <v>0</v>
      </c>
    </row>
    <row r="505" spans="2:26">
      <c r="B505" s="257"/>
      <c r="C505" s="357" t="str">
        <f>IF('15'!K9="", "Vrije categorie",'15'!K9)</f>
        <v>G</v>
      </c>
      <c r="D505" s="257"/>
      <c r="E505" s="257"/>
      <c r="F505" s="358" cm="1">
        <f t="array" ref="F505">SUMPRODUCT(--($E$4:$E$494=C505),--($D$4:$D$494=""),$F$4:$F$494)</f>
        <v>0</v>
      </c>
      <c r="G505" s="358" cm="1">
        <f t="array" ref="G505">SUMPRODUCT(--($E$4:$E$494=C505),--($D$4:$D$494=""),$G$4:$G$494)</f>
        <v>0</v>
      </c>
      <c r="H505" s="358" cm="1">
        <f t="array" ref="H505">SUMPRODUCT(--($E$4:$E$494=C505),--($D$4:$D$494=""),$H$4:$H$494)</f>
        <v>0</v>
      </c>
      <c r="I505" s="358" cm="1">
        <f t="array" ref="I505">SUMPRODUCT(--($E$4:$E$494=C505),--($D$4:$D$494=""),$I$4:$I$494)</f>
        <v>0</v>
      </c>
      <c r="J505" s="358" cm="1">
        <f t="array" ref="J505">SUMPRODUCT(--($E$4:$E$494=C505),--($D$4:$D$494=""),$J$4:$J$494)</f>
        <v>0</v>
      </c>
      <c r="K505" s="358" cm="1">
        <f t="array" ref="K505">SUMPRODUCT(--($E$4:$E$494=C505),--($D$4:$D$494=""),$K$4:$K$494)</f>
        <v>0</v>
      </c>
      <c r="L505" s="358" cm="1">
        <f t="array" ref="L505">SUMPRODUCT(--($E$4:$E$494=C505),--($D$4:$D$494=""),$L$4:$L$494)</f>
        <v>33.200000000000003</v>
      </c>
      <c r="M505" s="358" cm="1">
        <f t="array" ref="M505">SUMPRODUCT(--($E$4:$E$494=C505),--($D$4:$D$494=""),$M$4:$M$494)</f>
        <v>0</v>
      </c>
      <c r="N505" s="358">
        <f t="shared" si="4"/>
        <v>33.200000000000003</v>
      </c>
      <c r="O505" s="357"/>
      <c r="P505" s="358" cm="1">
        <f t="array" ref="P505">SUMPRODUCT(--($E$4:$E$494=C505),--($D$4:$D$494=""),$P$4:$P$494)</f>
        <v>6972.0000000000009</v>
      </c>
    </row>
    <row r="506" spans="2:26">
      <c r="B506" s="257"/>
      <c r="C506" s="357" t="str">
        <f>IF('15'!K10="", "Vrije categorie",'15'!K10)</f>
        <v>H</v>
      </c>
      <c r="D506" s="257"/>
      <c r="E506" s="257"/>
      <c r="F506" s="358" cm="1">
        <f t="array" ref="F506">SUMPRODUCT(--($E$4:$E$494=C506),--($D$4:$D$494=""),$F$4:$F$494)</f>
        <v>0</v>
      </c>
      <c r="G506" s="358" cm="1">
        <f t="array" ref="G506">SUMPRODUCT(--($E$4:$E$494=C506),--($D$4:$D$494=""),$G$4:$G$494)</f>
        <v>95.2</v>
      </c>
      <c r="H506" s="358" cm="1">
        <f t="array" ref="H506">SUMPRODUCT(--($E$4:$E$494=C506),--($D$4:$D$494=""),$H$4:$H$494)</f>
        <v>0</v>
      </c>
      <c r="I506" s="358" cm="1">
        <f t="array" ref="I506">SUMPRODUCT(--($E$4:$E$494=C506),--($D$4:$D$494=""),$I$4:$I$494)</f>
        <v>0</v>
      </c>
      <c r="J506" s="358" cm="1">
        <f t="array" ref="J506">SUMPRODUCT(--($E$4:$E$494=C506),--($D$4:$D$494=""),$J$4:$J$494)</f>
        <v>0</v>
      </c>
      <c r="K506" s="358" cm="1">
        <f t="array" ref="K506">SUMPRODUCT(--($E$4:$E$494=C506),--($D$4:$D$494=""),$K$4:$K$494)</f>
        <v>0</v>
      </c>
      <c r="L506" s="358" cm="1">
        <f t="array" ref="L506">SUMPRODUCT(--($E$4:$E$494=C506),--($D$4:$D$494=""),$L$4:$L$494)</f>
        <v>0</v>
      </c>
      <c r="M506" s="358" cm="1">
        <f t="array" ref="M506">SUMPRODUCT(--($E$4:$E$494=C506),--($D$4:$D$494=""),$M$4:$M$494)</f>
        <v>0</v>
      </c>
      <c r="N506" s="358">
        <f t="shared" si="4"/>
        <v>95.2</v>
      </c>
      <c r="O506" s="357"/>
      <c r="P506" s="358" cm="1">
        <f t="array" ref="P506">SUMPRODUCT(--($E$4:$E$494=C506),--($D$4:$D$494=""),$P$4:$P$494)</f>
        <v>19992</v>
      </c>
    </row>
    <row r="507" spans="2:26">
      <c r="B507" s="257"/>
      <c r="C507" s="357" t="str">
        <f>IF('15'!K11="", "Vrije categorie",'15'!K11)</f>
        <v>I</v>
      </c>
      <c r="D507" s="257"/>
      <c r="E507" s="257"/>
      <c r="F507" s="358" cm="1">
        <f t="array" ref="F507">SUMPRODUCT(--($E$4:$E$494=C507),--($D$4:$D$494=""),$F$4:$F$494)</f>
        <v>0</v>
      </c>
      <c r="G507" s="358" cm="1">
        <f t="array" ref="G507">SUMPRODUCT(--($E$4:$E$494=C507),--($D$4:$D$494=""),$G$4:$G$494)</f>
        <v>0</v>
      </c>
      <c r="H507" s="358" cm="1">
        <f t="array" ref="H507">SUMPRODUCT(--($E$4:$E$494=C507),--($D$4:$D$494=""),$H$4:$H$494)</f>
        <v>0</v>
      </c>
      <c r="I507" s="358" cm="1">
        <f t="array" ref="I507">SUMPRODUCT(--($E$4:$E$494=C507),--($D$4:$D$494=""),$I$4:$I$494)</f>
        <v>0</v>
      </c>
      <c r="J507" s="358" cm="1">
        <f t="array" ref="J507">SUMPRODUCT(--($E$4:$E$494=C507),--($D$4:$D$494=""),$J$4:$J$494)</f>
        <v>0</v>
      </c>
      <c r="K507" s="358" cm="1">
        <f t="array" ref="K507">SUMPRODUCT(--($E$4:$E$494=C507),--($D$4:$D$494=""),$K$4:$K$494)</f>
        <v>0</v>
      </c>
      <c r="L507" s="358" cm="1">
        <f t="array" ref="L507">SUMPRODUCT(--($E$4:$E$494=C507),--($D$4:$D$494=""),$L$4:$L$494)</f>
        <v>0</v>
      </c>
      <c r="M507" s="358" cm="1">
        <f t="array" ref="M507">SUMPRODUCT(--($E$4:$E$494=C507),--($D$4:$D$494=""),$M$4:$M$494)</f>
        <v>0</v>
      </c>
      <c r="N507" s="358">
        <f t="shared" si="4"/>
        <v>0</v>
      </c>
      <c r="O507" s="357"/>
      <c r="P507" s="358" cm="1">
        <f t="array" ref="P507">SUMPRODUCT(--($E$4:$E$494=C507),--($D$4:$D$494=""),$P$4:$P$494)</f>
        <v>0</v>
      </c>
    </row>
    <row r="508" spans="2:26">
      <c r="B508" s="257"/>
      <c r="C508" s="357" t="str">
        <f>IF('15'!K12="", "Vrije categorie",'15'!K12)</f>
        <v>J</v>
      </c>
      <c r="D508" s="257"/>
      <c r="E508" s="257"/>
      <c r="F508" s="358" cm="1">
        <f t="array" ref="F508">SUMPRODUCT(--($E$4:$E$494=C508),--($D$4:$D$494=""),$F$4:$F$494)</f>
        <v>0</v>
      </c>
      <c r="G508" s="358" cm="1">
        <f t="array" ref="G508">SUMPRODUCT(--($E$4:$E$494=C508),--($D$4:$D$494=""),$G$4:$G$494)</f>
        <v>0</v>
      </c>
      <c r="H508" s="358" cm="1">
        <f t="array" ref="H508">SUMPRODUCT(--($E$4:$E$494=C508),--($D$4:$D$494=""),$H$4:$H$494)</f>
        <v>0</v>
      </c>
      <c r="I508" s="358" cm="1">
        <f t="array" ref="I508">SUMPRODUCT(--($E$4:$E$494=C508),--($D$4:$D$494=""),$I$4:$I$494)</f>
        <v>0</v>
      </c>
      <c r="J508" s="358" cm="1">
        <f t="array" ref="J508">SUMPRODUCT(--($E$4:$E$494=C508),--($D$4:$D$494=""),$J$4:$J$494)</f>
        <v>0</v>
      </c>
      <c r="K508" s="358" cm="1">
        <f t="array" ref="K508">SUMPRODUCT(--($E$4:$E$494=C508),--($D$4:$D$494=""),$K$4:$K$494)</f>
        <v>0</v>
      </c>
      <c r="L508" s="358" cm="1">
        <f t="array" ref="L508">SUMPRODUCT(--($E$4:$E$494=C508),--($D$4:$D$494=""),$L$4:$L$494)</f>
        <v>0</v>
      </c>
      <c r="M508" s="358" cm="1">
        <f t="array" ref="M508">SUMPRODUCT(--($E$4:$E$494=C508),--($D$4:$D$494=""),$M$4:$M$494)</f>
        <v>0</v>
      </c>
      <c r="N508" s="358">
        <f t="shared" si="4"/>
        <v>0</v>
      </c>
      <c r="O508" s="357"/>
      <c r="P508" s="358" cm="1">
        <f t="array" ref="P508">SUMPRODUCT(--($E$4:$E$494=C508),--($D$4:$D$494=""),$P$4:$P$494)</f>
        <v>0</v>
      </c>
    </row>
    <row r="509" spans="2:26">
      <c r="B509" s="257"/>
      <c r="C509" s="357" t="str">
        <f>IF('15'!K13="", "Vrije categorie",'15'!K13)</f>
        <v>K</v>
      </c>
      <c r="D509" s="257"/>
      <c r="E509" s="257"/>
      <c r="F509" s="358" cm="1">
        <f t="array" ref="F509">SUMPRODUCT(--($E$4:$E$494=C509),--($D$4:$D$494=""),$F$4:$F$494)</f>
        <v>0</v>
      </c>
      <c r="G509" s="358" cm="1">
        <f t="array" ref="G509">SUMPRODUCT(--($E$4:$E$494=C509),--($D$4:$D$494=""),$G$4:$G$494)</f>
        <v>0</v>
      </c>
      <c r="H509" s="358" cm="1">
        <f t="array" ref="H509">SUMPRODUCT(--($E$4:$E$494=C509),--($D$4:$D$494=""),$H$4:$H$494)</f>
        <v>0</v>
      </c>
      <c r="I509" s="358" cm="1">
        <f t="array" ref="I509">SUMPRODUCT(--($E$4:$E$494=C509),--($D$4:$D$494=""),$I$4:$I$494)</f>
        <v>0</v>
      </c>
      <c r="J509" s="358" cm="1">
        <f t="array" ref="J509">SUMPRODUCT(--($E$4:$E$494=C509),--($D$4:$D$494=""),$J$4:$J$494)</f>
        <v>0</v>
      </c>
      <c r="K509" s="358" cm="1">
        <f t="array" ref="K509">SUMPRODUCT(--($E$4:$E$494=C509),--($D$4:$D$494=""),$K$4:$K$494)</f>
        <v>0</v>
      </c>
      <c r="L509" s="358" cm="1">
        <f t="array" ref="L509">SUMPRODUCT(--($E$4:$E$494=C509),--($D$4:$D$494=""),$L$4:$L$494)</f>
        <v>0</v>
      </c>
      <c r="M509" s="358" cm="1">
        <f t="array" ref="M509">SUMPRODUCT(--($E$4:$E$494=C509),--($D$4:$D$494=""),$M$4:$M$494)</f>
        <v>0</v>
      </c>
      <c r="N509" s="358">
        <f t="shared" si="4"/>
        <v>0</v>
      </c>
      <c r="O509" s="357"/>
      <c r="P509" s="358" cm="1">
        <f t="array" ref="P509">SUMPRODUCT(--($E$4:$E$494=C509),--($D$4:$D$494=""),$P$4:$P$494)</f>
        <v>0</v>
      </c>
    </row>
    <row r="510" spans="2:26">
      <c r="B510" s="257"/>
      <c r="C510" s="357" t="str">
        <f>IF('15'!K14="", "Vrije categorie",'15'!K14)</f>
        <v>L</v>
      </c>
      <c r="D510" s="257"/>
      <c r="E510" s="257"/>
      <c r="F510" s="358" cm="1">
        <f t="array" ref="F510">SUMPRODUCT(--($E$4:$E$494=C510),--($D$4:$D$494=""),$F$4:$F$494)</f>
        <v>0</v>
      </c>
      <c r="G510" s="358" cm="1">
        <f t="array" ref="G510">SUMPRODUCT(--($E$4:$E$494=C510),--($D$4:$D$494=""),$G$4:$G$494)</f>
        <v>0</v>
      </c>
      <c r="H510" s="358" cm="1">
        <f t="array" ref="H510">SUMPRODUCT(--($E$4:$E$494=C510),--($D$4:$D$494=""),$H$4:$H$494)</f>
        <v>0</v>
      </c>
      <c r="I510" s="358" cm="1">
        <f t="array" ref="I510">SUMPRODUCT(--($E$4:$E$494=C510),--($D$4:$D$494=""),$I$4:$I$494)</f>
        <v>0</v>
      </c>
      <c r="J510" s="358" cm="1">
        <f t="array" ref="J510">SUMPRODUCT(--($E$4:$E$494=C510),--($D$4:$D$494=""),$J$4:$J$494)</f>
        <v>0</v>
      </c>
      <c r="K510" s="358" cm="1">
        <f t="array" ref="K510">SUMPRODUCT(--($E$4:$E$494=C510),--($D$4:$D$494=""),$K$4:$K$494)</f>
        <v>0</v>
      </c>
      <c r="L510" s="358" cm="1">
        <f t="array" ref="L510">SUMPRODUCT(--($E$4:$E$494=C510),--($D$4:$D$494=""),$L$4:$L$494)</f>
        <v>0</v>
      </c>
      <c r="M510" s="358" cm="1">
        <f t="array" ref="M510">SUMPRODUCT(--($E$4:$E$494=C510),--($D$4:$D$494=""),$M$4:$M$494)</f>
        <v>0</v>
      </c>
      <c r="N510" s="358">
        <f t="shared" si="4"/>
        <v>0</v>
      </c>
      <c r="O510" s="357"/>
      <c r="P510" s="358" cm="1">
        <f t="array" ref="P510">SUMPRODUCT(--($E$4:$E$494=C510),--($D$4:$D$494=""),$P$4:$P$494)</f>
        <v>0</v>
      </c>
    </row>
    <row r="511" spans="2:26">
      <c r="B511" s="257"/>
      <c r="C511" s="357" t="str">
        <f>IF('15'!K15="", "Vrije categorie",'15'!K15)</f>
        <v>M</v>
      </c>
      <c r="D511" s="257"/>
      <c r="E511" s="257"/>
      <c r="F511" s="358" cm="1">
        <f t="array" ref="F511">SUMPRODUCT(--($E$4:$E$494=C511),--($D$4:$D$494=""),$F$4:$F$494)</f>
        <v>0</v>
      </c>
      <c r="G511" s="358" cm="1">
        <f t="array" ref="G511">SUMPRODUCT(--($E$4:$E$494=C511),--($D$4:$D$494=""),$G$4:$G$494)</f>
        <v>0</v>
      </c>
      <c r="H511" s="358" cm="1">
        <f t="array" ref="H511">SUMPRODUCT(--($E$4:$E$494=C511),--($D$4:$D$494=""),$H$4:$H$494)</f>
        <v>0</v>
      </c>
      <c r="I511" s="358" cm="1">
        <f t="array" ref="I511">SUMPRODUCT(--($E$4:$E$494=C511),--($D$4:$D$494=""),$I$4:$I$494)</f>
        <v>0</v>
      </c>
      <c r="J511" s="358" cm="1">
        <f t="array" ref="J511">SUMPRODUCT(--($E$4:$E$494=C511),--($D$4:$D$494=""),$J$4:$J$494)</f>
        <v>0</v>
      </c>
      <c r="K511" s="358" cm="1">
        <f t="array" ref="K511">SUMPRODUCT(--($E$4:$E$494=C511),--($D$4:$D$494=""),$K$4:$K$494)</f>
        <v>0</v>
      </c>
      <c r="L511" s="358" cm="1">
        <f t="array" ref="L511">SUMPRODUCT(--($E$4:$E$494=C511),--($D$4:$D$494=""),$L$4:$L$494)</f>
        <v>0</v>
      </c>
      <c r="M511" s="358" cm="1">
        <f t="array" ref="M511">SUMPRODUCT(--($E$4:$E$494=C511),--($D$4:$D$494=""),$M$4:$M$494)</f>
        <v>0</v>
      </c>
      <c r="N511" s="358">
        <f t="shared" si="4"/>
        <v>0</v>
      </c>
      <c r="O511" s="357"/>
      <c r="P511" s="358" cm="1">
        <f t="array" ref="P511">SUMPRODUCT(--($E$4:$E$494=C511),--($D$4:$D$494=""),$P$4:$P$494)</f>
        <v>0</v>
      </c>
    </row>
    <row r="512" spans="2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2:16" ht="15.75" thickBot="1">
      <c r="B513" s="257"/>
      <c r="C513" s="359" t="s">
        <v>282</v>
      </c>
      <c r="D513" s="360"/>
      <c r="E513" s="360"/>
      <c r="F513" s="361">
        <f>SUM(F499:F511)</f>
        <v>59.2</v>
      </c>
      <c r="G513" s="361">
        <f t="shared" ref="G513:M513" si="5">SUM(G499:G511)</f>
        <v>695.6</v>
      </c>
      <c r="H513" s="361">
        <f t="shared" si="5"/>
        <v>0</v>
      </c>
      <c r="I513" s="361">
        <f t="shared" si="5"/>
        <v>0</v>
      </c>
      <c r="J513" s="361">
        <f t="shared" si="5"/>
        <v>0</v>
      </c>
      <c r="K513" s="361">
        <f t="shared" si="5"/>
        <v>0</v>
      </c>
      <c r="L513" s="361">
        <f t="shared" si="5"/>
        <v>33.200000000000003</v>
      </c>
      <c r="M513" s="361">
        <f t="shared" si="5"/>
        <v>0</v>
      </c>
      <c r="N513" s="361">
        <f t="shared" si="4"/>
        <v>788.00000000000011</v>
      </c>
      <c r="O513" s="361"/>
      <c r="P513" s="361">
        <f>SUM(P499:P512)</f>
        <v>165480</v>
      </c>
    </row>
    <row r="514" spans="2:16" ht="15.75" thickTop="1">
      <c r="B514" s="257"/>
      <c r="C514" s="356"/>
      <c r="D514" s="257"/>
      <c r="E514" s="257"/>
      <c r="F514" s="279"/>
      <c r="G514" s="279"/>
      <c r="H514" s="279"/>
      <c r="I514" s="279"/>
      <c r="J514" s="279"/>
      <c r="K514" s="279"/>
      <c r="L514" s="279"/>
      <c r="M514" s="279"/>
      <c r="N514" s="279"/>
      <c r="O514" s="279"/>
      <c r="P514" s="279"/>
    </row>
    <row r="515" spans="2:16" ht="15.75" thickBot="1">
      <c r="B515" s="257"/>
      <c r="C515" s="359" t="s">
        <v>283</v>
      </c>
      <c r="D515" s="360"/>
      <c r="E515" s="360"/>
      <c r="F515" s="361" cm="1">
        <f t="array" ref="F515">SUMPRODUCT(--($E$4:$E$494="X"),F4:F494)</f>
        <v>0</v>
      </c>
      <c r="G515" s="361" cm="1">
        <f t="array" ref="G515">SUMPRODUCT(--($E$4:$E$494="X"),G4:G494)</f>
        <v>0</v>
      </c>
      <c r="H515" s="361" cm="1">
        <f t="array" ref="H515">SUMPRODUCT(--($E$4:$E$494="X"),H4:H494)</f>
        <v>0</v>
      </c>
      <c r="I515" s="361" cm="1">
        <f t="array" ref="I515">SUMPRODUCT(--($E$4:$E$494="X"),I4:I494)</f>
        <v>0</v>
      </c>
      <c r="J515" s="361" cm="1">
        <f t="array" ref="J515">SUMPRODUCT(--($E$4:$E$494="X"),J4:J494)</f>
        <v>0</v>
      </c>
      <c r="K515" s="361" cm="1">
        <f t="array" ref="K515">SUMPRODUCT(--($E$4:$E$494="X"),K4:K494)</f>
        <v>0</v>
      </c>
      <c r="L515" s="361" cm="1">
        <f t="array" ref="L515">SUMPRODUCT(--($E$4:$E$494="X"),L4:L494)</f>
        <v>0</v>
      </c>
      <c r="M515" s="361" cm="1">
        <f t="array" ref="M515">SUMPRODUCT(--($E$4:$E$494="X"),M4:M494)</f>
        <v>0</v>
      </c>
      <c r="N515" s="279"/>
      <c r="O515" s="279"/>
      <c r="P515" s="279"/>
    </row>
    <row r="516" spans="2:16" ht="15.75" thickTop="1">
      <c r="B516" s="257"/>
      <c r="C516" s="257"/>
      <c r="D516" s="257"/>
      <c r="E516" s="257"/>
      <c r="F516" s="257"/>
      <c r="G516" s="257"/>
      <c r="H516" s="257"/>
      <c r="I516" s="257"/>
      <c r="J516" s="257"/>
      <c r="K516" s="257"/>
      <c r="L516" s="257"/>
      <c r="M516" s="257"/>
      <c r="N516" s="257"/>
      <c r="O516" s="257"/>
      <c r="P516" s="257"/>
    </row>
    <row r="517" spans="2:16">
      <c r="B517" s="257"/>
      <c r="C517" s="257"/>
      <c r="D517" s="257"/>
      <c r="E517" s="257"/>
      <c r="F517" s="257"/>
      <c r="G517" s="257"/>
      <c r="H517" s="257"/>
      <c r="I517" s="257"/>
      <c r="J517" s="257"/>
      <c r="K517" s="257"/>
      <c r="L517" s="257"/>
      <c r="M517" s="257"/>
      <c r="N517" s="257"/>
      <c r="O517" s="257"/>
      <c r="P517" s="257"/>
    </row>
    <row r="518" spans="2:16">
      <c r="B518" s="257"/>
      <c r="C518" s="362" t="s">
        <v>284</v>
      </c>
      <c r="D518" s="363"/>
      <c r="E518" s="363"/>
      <c r="F518" s="363"/>
      <c r="G518" s="363"/>
      <c r="H518" s="363"/>
      <c r="I518" s="363"/>
      <c r="J518" s="363"/>
      <c r="K518" s="363"/>
      <c r="L518" s="363"/>
      <c r="M518" s="363"/>
      <c r="N518" s="362" t="s">
        <v>280</v>
      </c>
      <c r="O518" s="257"/>
      <c r="P518" s="257"/>
    </row>
    <row r="519" spans="2:16">
      <c r="B519" s="257"/>
      <c r="C519" s="362" t="str">
        <f t="shared" ref="C519:C532" si="6">C499</f>
        <v>A</v>
      </c>
      <c r="D519" s="363"/>
      <c r="E519" s="363"/>
      <c r="F519" s="364" cm="1">
        <f t="array" ref="F519">SUMPRODUCT(--($E$4:$E$494=C519),--($D$4:$D$494="X"),$F$4:$F$494)</f>
        <v>0</v>
      </c>
      <c r="G519" s="364" cm="1">
        <f t="array" ref="G519">SUMPRODUCT(--($E$4:$E$494=C519),--($D$4:$D$494="X"),$G$4:$G$494)</f>
        <v>0</v>
      </c>
      <c r="H519" s="364" cm="1">
        <f t="array" ref="H519">SUMPRODUCT(--($E$4:$E$494=C519),--($D$4:$D$494="X"),$H$4:$H$494)</f>
        <v>0</v>
      </c>
      <c r="I519" s="364" cm="1">
        <f t="array" ref="I519">SUMPRODUCT(--($E$4:$E$494=C519),--($D$4:$D$494="X"),$I$4:$I$494)</f>
        <v>0</v>
      </c>
      <c r="J519" s="364" cm="1">
        <f t="array" ref="J519">SUMPRODUCT(--($E$4:$E$494=C519),--($D$4:$D$494="X"),$J$4:$J$494)</f>
        <v>0</v>
      </c>
      <c r="K519" s="364" cm="1">
        <f t="array" ref="K519">SUMPRODUCT(--($E$4:$E$494=C519),--($D$4:$D$494="X"),$K$4:$K$494)</f>
        <v>0</v>
      </c>
      <c r="L519" s="364" cm="1">
        <f t="array" ref="L519">SUMPRODUCT(--($E$4:$E$494=C519),--($D$4:$D$494="X"),$L$4:$L$494)</f>
        <v>0</v>
      </c>
      <c r="M519" s="364" cm="1">
        <f t="array" ref="M519">SUMPRODUCT(--($E$4:$E$494=C519),--($D$4:$D$494="X"),$M$4:$M$494)</f>
        <v>0</v>
      </c>
      <c r="N519" s="364">
        <f>SUM(F519:M519)</f>
        <v>0</v>
      </c>
      <c r="O519" s="257"/>
      <c r="P519" s="257"/>
    </row>
    <row r="520" spans="2:16">
      <c r="B520" s="257"/>
      <c r="C520" s="362" t="str">
        <f t="shared" si="6"/>
        <v>B</v>
      </c>
      <c r="D520" s="363"/>
      <c r="E520" s="363"/>
      <c r="F520" s="364" cm="1">
        <f t="array" ref="F520">SUMPRODUCT(--($E$4:$E$494=C520),--($D$4:$D$494="X"),$F$4:$F$494)</f>
        <v>0</v>
      </c>
      <c r="G520" s="364" cm="1">
        <f t="array" ref="G520">SUMPRODUCT(--($E$4:$E$494=C520),--($D$4:$D$494="X"),$G$4:$G$494)</f>
        <v>0</v>
      </c>
      <c r="H520" s="364" cm="1">
        <f t="array" ref="H520">SUMPRODUCT(--($E$4:$E$494=C520),--($D$4:$D$494="X"),$H$4:$H$494)</f>
        <v>0</v>
      </c>
      <c r="I520" s="364" cm="1">
        <f t="array" ref="I520">SUMPRODUCT(--($E$4:$E$494=C520),--($D$4:$D$494="X"),$I$4:$I$494)</f>
        <v>0</v>
      </c>
      <c r="J520" s="364" cm="1">
        <f t="array" ref="J520">SUMPRODUCT(--($E$4:$E$494=C520),--($D$4:$D$494="X"),$J$4:$J$494)</f>
        <v>0</v>
      </c>
      <c r="K520" s="364" cm="1">
        <f t="array" ref="K520">SUMPRODUCT(--($E$4:$E$494=C520),--($D$4:$D$494="X"),$K$4:$K$494)</f>
        <v>0</v>
      </c>
      <c r="L520" s="364" cm="1">
        <f t="array" ref="L520">SUMPRODUCT(--($E$4:$E$494=C520),--($D$4:$D$494="X"),$L$4:$L$494)</f>
        <v>0</v>
      </c>
      <c r="M520" s="364" cm="1">
        <f t="array" ref="M520">SUMPRODUCT(--($E$4:$E$494=C520),--($D$4:$D$494="X"),$M$4:$M$494)</f>
        <v>0</v>
      </c>
      <c r="N520" s="364">
        <f t="shared" ref="N520:N531" si="7">SUM(F520:M520)</f>
        <v>0</v>
      </c>
      <c r="O520" s="257"/>
      <c r="P520" s="257"/>
    </row>
    <row r="521" spans="2:16">
      <c r="B521" s="257"/>
      <c r="C521" s="362" t="str">
        <f t="shared" si="6"/>
        <v>C</v>
      </c>
      <c r="D521" s="363"/>
      <c r="E521" s="363"/>
      <c r="F521" s="364" cm="1">
        <f t="array" ref="F521">SUMPRODUCT(--($E$4:$E$494=C521),--($D$4:$D$494="X"),$F$4:$F$494)</f>
        <v>0</v>
      </c>
      <c r="G521" s="364" cm="1">
        <f t="array" ref="G521">SUMPRODUCT(--($E$4:$E$494=C521),--($D$4:$D$494="X"),$G$4:$G$494)</f>
        <v>0</v>
      </c>
      <c r="H521" s="364" cm="1">
        <f t="array" ref="H521">SUMPRODUCT(--($E$4:$E$494=C521),--($D$4:$D$494="X"),$H$4:$H$494)</f>
        <v>0</v>
      </c>
      <c r="I521" s="364" cm="1">
        <f t="array" ref="I521">SUMPRODUCT(--($E$4:$E$494=C521),--($D$4:$D$494="X"),$I$4:$I$494)</f>
        <v>0</v>
      </c>
      <c r="J521" s="364" cm="1">
        <f t="array" ref="J521">SUMPRODUCT(--($E$4:$E$494=C521),--($D$4:$D$494="X"),$J$4:$J$494)</f>
        <v>0</v>
      </c>
      <c r="K521" s="364" cm="1">
        <f t="array" ref="K521">SUMPRODUCT(--($E$4:$E$494=C521),--($D$4:$D$494="X"),$K$4:$K$494)</f>
        <v>0</v>
      </c>
      <c r="L521" s="364" cm="1">
        <f t="array" ref="L521">SUMPRODUCT(--($E$4:$E$494=C521),--($D$4:$D$494="X"),$L$4:$L$494)</f>
        <v>0</v>
      </c>
      <c r="M521" s="364" cm="1">
        <f t="array" ref="M521">SUMPRODUCT(--($E$4:$E$494=C521),--($D$4:$D$494="X"),$M$4:$M$494)</f>
        <v>0</v>
      </c>
      <c r="N521" s="364">
        <f t="shared" si="7"/>
        <v>0</v>
      </c>
      <c r="O521" s="257"/>
      <c r="P521" s="257"/>
    </row>
    <row r="522" spans="2:16">
      <c r="B522" s="257"/>
      <c r="C522" s="362" t="str">
        <f t="shared" si="6"/>
        <v>D</v>
      </c>
      <c r="D522" s="363"/>
      <c r="E522" s="363"/>
      <c r="F522" s="364" cm="1">
        <f t="array" ref="F522">SUMPRODUCT(--($E$4:$E$494=C522),--($D$4:$D$494="X"),$F$4:$F$494)</f>
        <v>0</v>
      </c>
      <c r="G522" s="364" cm="1">
        <f t="array" ref="G522">SUMPRODUCT(--($E$4:$E$494=C522),--($D$4:$D$494="X"),$G$4:$G$494)</f>
        <v>0</v>
      </c>
      <c r="H522" s="364" cm="1">
        <f t="array" ref="H522">SUMPRODUCT(--($E$4:$E$494=C522),--($D$4:$D$494="X"),$H$4:$H$494)</f>
        <v>0</v>
      </c>
      <c r="I522" s="364" cm="1">
        <f t="array" ref="I522">SUMPRODUCT(--($E$4:$E$494=C522),--($D$4:$D$494="X"),$I$4:$I$494)</f>
        <v>0</v>
      </c>
      <c r="J522" s="364" cm="1">
        <f t="array" ref="J522">SUMPRODUCT(--($E$4:$E$494=C522),--($D$4:$D$494="X"),$J$4:$J$494)</f>
        <v>0</v>
      </c>
      <c r="K522" s="364" cm="1">
        <f t="array" ref="K522">SUMPRODUCT(--($E$4:$E$494=C522),--($D$4:$D$494="X"),$K$4:$K$494)</f>
        <v>0</v>
      </c>
      <c r="L522" s="364" cm="1">
        <f t="array" ref="L522">SUMPRODUCT(--($E$4:$E$494=C522),--($D$4:$D$494="X"),$L$4:$L$494)</f>
        <v>0</v>
      </c>
      <c r="M522" s="364" cm="1">
        <f t="array" ref="M522">SUMPRODUCT(--($E$4:$E$494=C522),--($D$4:$D$494="X"),$M$4:$M$494)</f>
        <v>0</v>
      </c>
      <c r="N522" s="364">
        <f t="shared" si="7"/>
        <v>0</v>
      </c>
      <c r="O522" s="257"/>
      <c r="P522" s="257"/>
    </row>
    <row r="523" spans="2:16">
      <c r="B523" s="257"/>
      <c r="C523" s="362" t="str">
        <f t="shared" si="6"/>
        <v>E</v>
      </c>
      <c r="D523" s="363"/>
      <c r="E523" s="363"/>
      <c r="F523" s="364" cm="1">
        <f t="array" ref="F523">SUMPRODUCT(--($E$4:$E$494=C523),--($D$4:$D$494="X"),$F$4:$F$494)</f>
        <v>0</v>
      </c>
      <c r="G523" s="364" cm="1">
        <f t="array" ref="G523">SUMPRODUCT(--($E$4:$E$494=C523),--($D$4:$D$494="X"),$G$4:$G$494)</f>
        <v>0</v>
      </c>
      <c r="H523" s="364" cm="1">
        <f t="array" ref="H523">SUMPRODUCT(--($E$4:$E$494=C523),--($D$4:$D$494="X"),$H$4:$H$494)</f>
        <v>0</v>
      </c>
      <c r="I523" s="364" cm="1">
        <f t="array" ref="I523">SUMPRODUCT(--($E$4:$E$494=C523),--($D$4:$D$494="X"),$I$4:$I$494)</f>
        <v>0</v>
      </c>
      <c r="J523" s="364" cm="1">
        <f t="array" ref="J523">SUMPRODUCT(--($E$4:$E$494=C523),--($D$4:$D$494="X"),$J$4:$J$494)</f>
        <v>0</v>
      </c>
      <c r="K523" s="364" cm="1">
        <f t="array" ref="K523">SUMPRODUCT(--($E$4:$E$494=C523),--($D$4:$D$494="X"),$K$4:$K$494)</f>
        <v>0</v>
      </c>
      <c r="L523" s="364" cm="1">
        <f t="array" ref="L523">SUMPRODUCT(--($E$4:$E$494=C523),--($D$4:$D$494="X"),$L$4:$L$494)</f>
        <v>0</v>
      </c>
      <c r="M523" s="364" cm="1">
        <f t="array" ref="M523">SUMPRODUCT(--($E$4:$E$494=C523),--($D$4:$D$494="X"),$M$4:$M$494)</f>
        <v>0</v>
      </c>
      <c r="N523" s="364">
        <f t="shared" si="7"/>
        <v>0</v>
      </c>
      <c r="O523" s="257"/>
      <c r="P523" s="257"/>
    </row>
    <row r="524" spans="2:16">
      <c r="B524" s="257"/>
      <c r="C524" s="362" t="str">
        <f t="shared" si="6"/>
        <v>F</v>
      </c>
      <c r="D524" s="363"/>
      <c r="E524" s="363"/>
      <c r="F524" s="364" cm="1">
        <f t="array" ref="F524">SUMPRODUCT(--($E$4:$E$494=C524),--($D$4:$D$494="X"),$F$4:$F$494)</f>
        <v>0</v>
      </c>
      <c r="G524" s="364" cm="1">
        <f t="array" ref="G524">SUMPRODUCT(--($E$4:$E$494=C524),--($D$4:$D$494="X"),$G$4:$G$494)</f>
        <v>0</v>
      </c>
      <c r="H524" s="364" cm="1">
        <f t="array" ref="H524">SUMPRODUCT(--($E$4:$E$494=C524),--($D$4:$D$494="X"),$H$4:$H$494)</f>
        <v>0</v>
      </c>
      <c r="I524" s="364" cm="1">
        <f t="array" ref="I524">SUMPRODUCT(--($E$4:$E$494=C524),--($D$4:$D$494="X"),$I$4:$I$494)</f>
        <v>0</v>
      </c>
      <c r="J524" s="364" cm="1">
        <f t="array" ref="J524">SUMPRODUCT(--($E$4:$E$494=C524),--($D$4:$D$494="X"),$J$4:$J$494)</f>
        <v>0</v>
      </c>
      <c r="K524" s="364" cm="1">
        <f t="array" ref="K524">SUMPRODUCT(--($E$4:$E$494=C524),--($D$4:$D$494="X"),$K$4:$K$494)</f>
        <v>0</v>
      </c>
      <c r="L524" s="364" cm="1">
        <f t="array" ref="L524">SUMPRODUCT(--($E$4:$E$494=C524),--($D$4:$D$494="X"),$L$4:$L$494)</f>
        <v>0</v>
      </c>
      <c r="M524" s="364" cm="1">
        <f t="array" ref="M524">SUMPRODUCT(--($E$4:$E$494=C524),--($D$4:$D$494="X"),$M$4:$M$494)</f>
        <v>0</v>
      </c>
      <c r="N524" s="364">
        <f t="shared" si="7"/>
        <v>0</v>
      </c>
      <c r="O524" s="257"/>
      <c r="P524" s="257"/>
    </row>
    <row r="525" spans="2:16">
      <c r="B525" s="257"/>
      <c r="C525" s="362" t="str">
        <f t="shared" si="6"/>
        <v>G</v>
      </c>
      <c r="D525" s="363"/>
      <c r="E525" s="363"/>
      <c r="F525" s="364" cm="1">
        <f t="array" ref="F525">SUMPRODUCT(--($E$4:$E$494=C525),--($D$4:$D$494="X"),$F$4:$F$494)</f>
        <v>0</v>
      </c>
      <c r="G525" s="364" cm="1">
        <f t="array" ref="G525">SUMPRODUCT(--($E$4:$E$494=C525),--($D$4:$D$494="X"),$G$4:$G$494)</f>
        <v>0</v>
      </c>
      <c r="H525" s="364" cm="1">
        <f t="array" ref="H525">SUMPRODUCT(--($E$4:$E$494=C525),--($D$4:$D$494="X"),$H$4:$H$494)</f>
        <v>0</v>
      </c>
      <c r="I525" s="364" cm="1">
        <f t="array" ref="I525">SUMPRODUCT(--($E$4:$E$494=C525),--($D$4:$D$494="X"),$I$4:$I$494)</f>
        <v>0</v>
      </c>
      <c r="J525" s="364" cm="1">
        <f t="array" ref="J525">SUMPRODUCT(--($E$4:$E$494=C525),--($D$4:$D$494="X"),$J$4:$J$494)</f>
        <v>0</v>
      </c>
      <c r="K525" s="364" cm="1">
        <f t="array" ref="K525">SUMPRODUCT(--($E$4:$E$494=C525),--($D$4:$D$494="X"),$K$4:$K$494)</f>
        <v>0</v>
      </c>
      <c r="L525" s="364" cm="1">
        <f t="array" ref="L525">SUMPRODUCT(--($E$4:$E$494=C525),--($D$4:$D$494="X"),$L$4:$L$494)</f>
        <v>0</v>
      </c>
      <c r="M525" s="364" cm="1">
        <f t="array" ref="M525">SUMPRODUCT(--($E$4:$E$494=C525),--($D$4:$D$494="X"),$M$4:$M$494)</f>
        <v>0</v>
      </c>
      <c r="N525" s="364">
        <f t="shared" si="7"/>
        <v>0</v>
      </c>
      <c r="O525" s="257"/>
      <c r="P525" s="257"/>
    </row>
    <row r="526" spans="2:16">
      <c r="B526" s="257"/>
      <c r="C526" s="362" t="str">
        <f t="shared" si="6"/>
        <v>H</v>
      </c>
      <c r="D526" s="363"/>
      <c r="E526" s="363"/>
      <c r="F526" s="364" cm="1">
        <f t="array" ref="F526">SUMPRODUCT(--($E$4:$E$494=C526),--($D$4:$D$494="X"),$F$4:$F$494)</f>
        <v>0</v>
      </c>
      <c r="G526" s="364" cm="1">
        <f t="array" ref="G526">SUMPRODUCT(--($E$4:$E$494=C526),--($D$4:$D$494="X"),$G$4:$G$494)</f>
        <v>0</v>
      </c>
      <c r="H526" s="364" cm="1">
        <f t="array" ref="H526">SUMPRODUCT(--($E$4:$E$494=C526),--($D$4:$D$494="X"),$H$4:$H$494)</f>
        <v>0</v>
      </c>
      <c r="I526" s="364" cm="1">
        <f t="array" ref="I526">SUMPRODUCT(--($E$4:$E$494=C526),--($D$4:$D$494="X"),$I$4:$I$494)</f>
        <v>0</v>
      </c>
      <c r="J526" s="364" cm="1">
        <f t="array" ref="J526">SUMPRODUCT(--($E$4:$E$494=C526),--($D$4:$D$494="X"),$J$4:$J$494)</f>
        <v>0</v>
      </c>
      <c r="K526" s="364" cm="1">
        <f t="array" ref="K526">SUMPRODUCT(--($E$4:$E$494=C526),--($D$4:$D$494="X"),$K$4:$K$494)</f>
        <v>0</v>
      </c>
      <c r="L526" s="364" cm="1">
        <f t="array" ref="L526">SUMPRODUCT(--($E$4:$E$494=C526),--($D$4:$D$494="X"),$L$4:$L$494)</f>
        <v>0</v>
      </c>
      <c r="M526" s="364" cm="1">
        <f t="array" ref="M526">SUMPRODUCT(--($E$4:$E$494=C526),--($D$4:$D$494="X"),$M$4:$M$494)</f>
        <v>0</v>
      </c>
      <c r="N526" s="364">
        <f t="shared" si="7"/>
        <v>0</v>
      </c>
      <c r="O526" s="257"/>
      <c r="P526" s="257"/>
    </row>
    <row r="527" spans="2:16">
      <c r="B527" s="257"/>
      <c r="C527" s="362" t="str">
        <f t="shared" si="6"/>
        <v>I</v>
      </c>
      <c r="D527" s="363"/>
      <c r="E527" s="363"/>
      <c r="F527" s="364" cm="1">
        <f t="array" ref="F527">SUMPRODUCT(--($E$4:$E$494=C527),--($D$4:$D$494="X"),$F$4:$F$494)</f>
        <v>0</v>
      </c>
      <c r="G527" s="364" cm="1">
        <f t="array" ref="G527">SUMPRODUCT(--($E$4:$E$494=C527),--($D$4:$D$494="X"),$G$4:$G$494)</f>
        <v>0</v>
      </c>
      <c r="H527" s="364" cm="1">
        <f t="array" ref="H527">SUMPRODUCT(--($E$4:$E$494=C527),--($D$4:$D$494="X"),$H$4:$H$494)</f>
        <v>0</v>
      </c>
      <c r="I527" s="364" cm="1">
        <f t="array" ref="I527">SUMPRODUCT(--($E$4:$E$494=C527),--($D$4:$D$494="X"),$I$4:$I$494)</f>
        <v>0</v>
      </c>
      <c r="J527" s="364" cm="1">
        <f t="array" ref="J527">SUMPRODUCT(--($E$4:$E$494=C527),--($D$4:$D$494="X"),$J$4:$J$494)</f>
        <v>0</v>
      </c>
      <c r="K527" s="364" cm="1">
        <f t="array" ref="K527">SUMPRODUCT(--($E$4:$E$494=C527),--($D$4:$D$494="X"),$K$4:$K$494)</f>
        <v>0</v>
      </c>
      <c r="L527" s="364" cm="1">
        <f t="array" ref="L527">SUMPRODUCT(--($E$4:$E$494=C527),--($D$4:$D$494="X"),$L$4:$L$494)</f>
        <v>0</v>
      </c>
      <c r="M527" s="364" cm="1">
        <f t="array" ref="M527">SUMPRODUCT(--($E$4:$E$494=C527),--($D$4:$D$494="X"),$M$4:$M$494)</f>
        <v>0</v>
      </c>
      <c r="N527" s="364">
        <f t="shared" si="7"/>
        <v>0</v>
      </c>
      <c r="O527" s="257"/>
      <c r="P527" s="257"/>
    </row>
    <row r="528" spans="2:16">
      <c r="B528" s="257"/>
      <c r="C528" s="362" t="str">
        <f t="shared" si="6"/>
        <v>J</v>
      </c>
      <c r="D528" s="363"/>
      <c r="E528" s="363"/>
      <c r="F528" s="364" cm="1">
        <f t="array" ref="F528">SUMPRODUCT(--($E$4:$E$494=C528),--($D$4:$D$494="X"),$F$4:$F$494)</f>
        <v>0</v>
      </c>
      <c r="G528" s="364" cm="1">
        <f t="array" ref="G528">SUMPRODUCT(--($E$4:$E$494=C528),--($D$4:$D$494="X"),$G$4:$G$494)</f>
        <v>0</v>
      </c>
      <c r="H528" s="364" cm="1">
        <f t="array" ref="H528">SUMPRODUCT(--($E$4:$E$494=C528),--($D$4:$D$494="X"),$H$4:$H$494)</f>
        <v>0</v>
      </c>
      <c r="I528" s="364" cm="1">
        <f t="array" ref="I528">SUMPRODUCT(--($E$4:$E$494=C528),--($D$4:$D$494="X"),$I$4:$I$494)</f>
        <v>0</v>
      </c>
      <c r="J528" s="364" cm="1">
        <f t="array" ref="J528">SUMPRODUCT(--($E$4:$E$494=C528),--($D$4:$D$494="X"),$J$4:$J$494)</f>
        <v>0</v>
      </c>
      <c r="K528" s="364" cm="1">
        <f t="array" ref="K528">SUMPRODUCT(--($E$4:$E$494=C528),--($D$4:$D$494="X"),$K$4:$K$494)</f>
        <v>0</v>
      </c>
      <c r="L528" s="364" cm="1">
        <f t="array" ref="L528">SUMPRODUCT(--($E$4:$E$494=C528),--($D$4:$D$494="X"),$L$4:$L$494)</f>
        <v>0</v>
      </c>
      <c r="M528" s="364" cm="1">
        <f t="array" ref="M528">SUMPRODUCT(--($E$4:$E$494=C528),--($D$4:$D$494="X"),$M$4:$M$494)</f>
        <v>0</v>
      </c>
      <c r="N528" s="364">
        <f t="shared" si="7"/>
        <v>0</v>
      </c>
      <c r="O528" s="257"/>
      <c r="P528" s="257"/>
    </row>
    <row r="529" spans="2:26">
      <c r="B529" s="257"/>
      <c r="C529" s="362" t="str">
        <f t="shared" si="6"/>
        <v>K</v>
      </c>
      <c r="D529" s="363"/>
      <c r="E529" s="363"/>
      <c r="F529" s="364" cm="1">
        <f t="array" ref="F529">SUMPRODUCT(--($E$4:$E$494=C529),--($D$4:$D$494="X"),$F$4:$F$494)</f>
        <v>0</v>
      </c>
      <c r="G529" s="364" cm="1">
        <f t="array" ref="G529">SUMPRODUCT(--($E$4:$E$494=C529),--($D$4:$D$494="X"),$G$4:$G$494)</f>
        <v>0</v>
      </c>
      <c r="H529" s="364" cm="1">
        <f t="array" ref="H529">SUMPRODUCT(--($E$4:$E$494=C529),--($D$4:$D$494="X"),$H$4:$H$494)</f>
        <v>0</v>
      </c>
      <c r="I529" s="364" cm="1">
        <f t="array" ref="I529">SUMPRODUCT(--($E$4:$E$494=C529),--($D$4:$D$494="X"),$I$4:$I$494)</f>
        <v>0</v>
      </c>
      <c r="J529" s="364" cm="1">
        <f t="array" ref="J529">SUMPRODUCT(--($E$4:$E$494=C529),--($D$4:$D$494="X"),$J$4:$J$494)</f>
        <v>0</v>
      </c>
      <c r="K529" s="364" cm="1">
        <f t="array" ref="K529">SUMPRODUCT(--($E$4:$E$494=C529),--($D$4:$D$494="X"),$K$4:$K$494)</f>
        <v>0</v>
      </c>
      <c r="L529" s="364" cm="1">
        <f t="array" ref="L529">SUMPRODUCT(--($E$4:$E$494=C529),--($D$4:$D$494="X"),$L$4:$L$494)</f>
        <v>0</v>
      </c>
      <c r="M529" s="364" cm="1">
        <f t="array" ref="M529">SUMPRODUCT(--($E$4:$E$494=C529),--($D$4:$D$494="X"),$M$4:$M$494)</f>
        <v>0</v>
      </c>
      <c r="N529" s="364">
        <f t="shared" si="7"/>
        <v>0</v>
      </c>
      <c r="O529" s="257"/>
      <c r="P529" s="257"/>
    </row>
    <row r="530" spans="2:26">
      <c r="B530" s="257"/>
      <c r="C530" s="362" t="str">
        <f t="shared" si="6"/>
        <v>L</v>
      </c>
      <c r="D530" s="363"/>
      <c r="E530" s="363"/>
      <c r="F530" s="364" cm="1">
        <f t="array" ref="F530">SUMPRODUCT(--($E$4:$E$494=C530),--($D$4:$D$494="X"),$F$4:$F$494)</f>
        <v>0</v>
      </c>
      <c r="G530" s="364" cm="1">
        <f t="array" ref="G530">SUMPRODUCT(--($E$4:$E$494=C530),--($D$4:$D$494="X"),$G$4:$G$494)</f>
        <v>0</v>
      </c>
      <c r="H530" s="364" cm="1">
        <f t="array" ref="H530">SUMPRODUCT(--($E$4:$E$494=C530),--($D$4:$D$494="X"),$H$4:$H$494)</f>
        <v>0</v>
      </c>
      <c r="I530" s="364" cm="1">
        <f t="array" ref="I530">SUMPRODUCT(--($E$4:$E$494=C530),--($D$4:$D$494="X"),$I$4:$I$494)</f>
        <v>0</v>
      </c>
      <c r="J530" s="364" cm="1">
        <f t="array" ref="J530">SUMPRODUCT(--($E$4:$E$494=C530),--($D$4:$D$494="X"),$J$4:$J$494)</f>
        <v>0</v>
      </c>
      <c r="K530" s="364" cm="1">
        <f t="array" ref="K530">SUMPRODUCT(--($E$4:$E$494=C530),--($D$4:$D$494="X"),$K$4:$K$494)</f>
        <v>0</v>
      </c>
      <c r="L530" s="364" cm="1">
        <f t="array" ref="L530">SUMPRODUCT(--($E$4:$E$494=C530),--($D$4:$D$494="X"),$L$4:$L$494)</f>
        <v>0</v>
      </c>
      <c r="M530" s="364" cm="1">
        <f t="array" ref="M530">SUMPRODUCT(--($E$4:$E$494=C530),--($D$4:$D$494="X"),$M$4:$M$494)</f>
        <v>0</v>
      </c>
      <c r="N530" s="364">
        <f t="shared" si="7"/>
        <v>0</v>
      </c>
      <c r="O530" s="257"/>
      <c r="P530" s="257"/>
    </row>
    <row r="531" spans="2:26">
      <c r="B531" s="257"/>
      <c r="C531" s="362" t="str">
        <f t="shared" si="6"/>
        <v>M</v>
      </c>
      <c r="D531" s="363"/>
      <c r="E531" s="363"/>
      <c r="F531" s="364" cm="1">
        <f t="array" ref="F531">SUMPRODUCT(--($E$4:$E$494=C531),--($D$4:$D$494="X"),$F$4:$F$494)</f>
        <v>0</v>
      </c>
      <c r="G531" s="364" cm="1">
        <f t="array" ref="G531">SUMPRODUCT(--($E$4:$E$494=C531),--($D$4:$D$494="X"),$G$4:$G$494)</f>
        <v>0</v>
      </c>
      <c r="H531" s="364" cm="1">
        <f t="array" ref="H531">SUMPRODUCT(--($E$4:$E$494=C531),--($D$4:$D$494="X"),$H$4:$H$494)</f>
        <v>0</v>
      </c>
      <c r="I531" s="364" cm="1">
        <f t="array" ref="I531">SUMPRODUCT(--($E$4:$E$494=C531),--($D$4:$D$494="X"),$I$4:$I$494)</f>
        <v>0</v>
      </c>
      <c r="J531" s="364" cm="1">
        <f t="array" ref="J531">SUMPRODUCT(--($E$4:$E$494=C531),--($D$4:$D$494="X"),$J$4:$J$494)</f>
        <v>0</v>
      </c>
      <c r="K531" s="364" cm="1">
        <f t="array" ref="K531">SUMPRODUCT(--($E$4:$E$494=C531),--($D$4:$D$494="X"),$K$4:$K$494)</f>
        <v>0</v>
      </c>
      <c r="L531" s="364" cm="1">
        <f t="array" ref="L531">SUMPRODUCT(--($E$4:$E$494=C531),--($D$4:$D$494="X"),$L$4:$L$494)</f>
        <v>0</v>
      </c>
      <c r="M531" s="364" cm="1">
        <f t="array" ref="M531">SUMPRODUCT(--($E$4:$E$494=C531),--($D$4:$D$494="X"),$M$4:$M$494)</f>
        <v>0</v>
      </c>
      <c r="N531" s="364">
        <f t="shared" si="7"/>
        <v>0</v>
      </c>
      <c r="O531" s="257"/>
      <c r="P531" s="257"/>
    </row>
    <row r="532" spans="2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2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2:26" ht="15.75" thickTop="1"/>
  </sheetData>
  <sheetProtection algorithmName="SHA-512" hashValue="mY7ZjDCJJ0KjT1OnsKSqfz6XvkV1ld3HZx2/8DqaMiCYtGpQSaG2+W0Wa/8H1yrNKRpu8rcsIVKbHCnmRq9VQA==" saltValue="r/f5ZioMmoQn4wLBU5ijN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topLeftCell="A14" workbookViewId="0">
      <selection activeCell="I57" sqref="I57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16,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61" t="s">
        <v>189</v>
      </c>
      <c r="L3" s="262">
        <v>210</v>
      </c>
      <c r="M3" s="263"/>
      <c r="N3" s="264" t="e">
        <f>'16a'!P499/M3</f>
        <v>#DIV/0!</v>
      </c>
    </row>
    <row r="4" spans="1:14">
      <c r="A4" s="265" t="s">
        <v>190</v>
      </c>
      <c r="B4" s="408" t="str">
        <f>VLOOKUP(H5,Kwaliteitsinspecties!A5:E54,3)</f>
        <v>OBS Tiggeldobbe</v>
      </c>
      <c r="C4" s="408"/>
      <c r="D4" s="408"/>
      <c r="E4" s="408"/>
      <c r="F4" s="266"/>
      <c r="G4" s="266"/>
      <c r="H4" s="267"/>
      <c r="I4" s="257"/>
      <c r="J4" s="257"/>
      <c r="K4" s="268" t="s">
        <v>191</v>
      </c>
      <c r="L4" s="269">
        <v>210</v>
      </c>
      <c r="M4" s="270"/>
      <c r="N4" s="264" t="e">
        <f>'16a'!P500/M4</f>
        <v>#DIV/0!</v>
      </c>
    </row>
    <row r="5" spans="1:14">
      <c r="A5" s="271" t="s">
        <v>192</v>
      </c>
      <c r="B5" s="409" t="str">
        <f>VLOOKUP(H5,Kwaliteitsinspecties!A5:E54,4)</f>
        <v xml:space="preserve"> De Meeden 1G</v>
      </c>
      <c r="C5" s="409"/>
      <c r="D5" s="409"/>
      <c r="E5" s="409"/>
      <c r="F5" s="410" t="s">
        <v>193</v>
      </c>
      <c r="G5" s="410"/>
      <c r="H5" s="272">
        <f>Kwaliteitsinspecties!A20</f>
        <v>16</v>
      </c>
      <c r="I5" s="257"/>
      <c r="J5" s="257"/>
      <c r="K5" s="268" t="s">
        <v>194</v>
      </c>
      <c r="L5" s="269">
        <v>210</v>
      </c>
      <c r="M5" s="270"/>
      <c r="N5" s="264" t="e">
        <f>'16a'!P501/M5</f>
        <v>#DIV/0!</v>
      </c>
    </row>
    <row r="6" spans="1:14">
      <c r="A6" s="273" t="s">
        <v>195</v>
      </c>
      <c r="B6" s="411" t="str">
        <f>VLOOKUP(H5,Kwaliteitsinspecties!A5:E54,5)</f>
        <v>Winsum</v>
      </c>
      <c r="C6" s="411"/>
      <c r="D6" s="411"/>
      <c r="E6" s="411"/>
      <c r="F6" s="412" t="s">
        <v>196</v>
      </c>
      <c r="G6" s="412"/>
      <c r="H6" s="274" t="str">
        <f>CONCATENATE(H5,"a")</f>
        <v>16a</v>
      </c>
      <c r="I6" s="257"/>
      <c r="J6" s="257"/>
      <c r="K6" s="268" t="s">
        <v>197</v>
      </c>
      <c r="L6" s="269">
        <v>210</v>
      </c>
      <c r="M6" s="270"/>
      <c r="N6" s="264" t="e">
        <f>'16a'!P502/M6</f>
        <v>#DIV/0!</v>
      </c>
    </row>
    <row r="7" spans="1:14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68" t="s">
        <v>198</v>
      </c>
      <c r="L7" s="269">
        <v>210</v>
      </c>
      <c r="M7" s="270"/>
      <c r="N7" s="264" t="e">
        <f>'16a'!P503/M7</f>
        <v>#DIV/0!</v>
      </c>
    </row>
    <row r="8" spans="1:14">
      <c r="A8" s="275" t="s">
        <v>199</v>
      </c>
      <c r="B8" s="276"/>
      <c r="C8" s="276"/>
      <c r="D8" s="276"/>
      <c r="E8" s="277">
        <f>MAX(L3:L16)</f>
        <v>260</v>
      </c>
      <c r="F8" s="257"/>
      <c r="G8" s="257"/>
      <c r="H8" s="257"/>
      <c r="I8" s="257"/>
      <c r="J8" s="257"/>
      <c r="K8" s="268" t="s">
        <v>200</v>
      </c>
      <c r="L8" s="269">
        <v>12</v>
      </c>
      <c r="M8" s="270"/>
      <c r="N8" s="264" t="e">
        <f>'16a'!P504/M8</f>
        <v>#DIV/0!</v>
      </c>
    </row>
    <row r="9" spans="1:14">
      <c r="A9" s="275" t="s">
        <v>39</v>
      </c>
      <c r="B9" s="276"/>
      <c r="C9" s="276"/>
      <c r="D9" s="276"/>
      <c r="E9" s="278">
        <v>0.08</v>
      </c>
      <c r="F9" s="257"/>
      <c r="G9" s="257"/>
      <c r="H9" s="257"/>
      <c r="I9" s="257"/>
      <c r="J9" s="257"/>
      <c r="K9" s="268" t="s">
        <v>201</v>
      </c>
      <c r="L9" s="269">
        <v>210</v>
      </c>
      <c r="M9" s="270"/>
      <c r="N9" s="264" t="e">
        <f>'16a'!P505/M9</f>
        <v>#DIV/0!</v>
      </c>
    </row>
    <row r="10" spans="1:14">
      <c r="A10" s="257"/>
      <c r="B10" s="257"/>
      <c r="C10" s="257"/>
      <c r="D10" s="257"/>
      <c r="E10" s="257"/>
      <c r="F10" s="257"/>
      <c r="G10" s="257"/>
      <c r="H10" s="279" t="s">
        <v>202</v>
      </c>
      <c r="I10" s="257"/>
      <c r="J10" s="257"/>
      <c r="K10" s="268" t="s">
        <v>203</v>
      </c>
      <c r="L10" s="269">
        <v>210</v>
      </c>
      <c r="M10" s="270"/>
      <c r="N10" s="264" t="e">
        <f>'16a'!P506/M10</f>
        <v>#DIV/0!</v>
      </c>
    </row>
    <row r="11" spans="1:14">
      <c r="A11" s="275" t="s">
        <v>204</v>
      </c>
      <c r="B11" s="276"/>
      <c r="C11" s="276"/>
      <c r="D11" s="276"/>
      <c r="E11" s="276"/>
      <c r="F11" s="280"/>
      <c r="G11" s="280"/>
      <c r="H11" s="281">
        <v>0</v>
      </c>
      <c r="I11" s="257"/>
      <c r="J11" s="257"/>
      <c r="K11" s="268" t="s">
        <v>205</v>
      </c>
      <c r="L11" s="269">
        <v>210</v>
      </c>
      <c r="M11" s="270"/>
      <c r="N11" s="264" t="e">
        <f>'16a'!P507/M11</f>
        <v>#DIV/0!</v>
      </c>
    </row>
    <row r="12" spans="1:14">
      <c r="A12" s="257"/>
      <c r="B12" s="257"/>
      <c r="C12" s="257"/>
      <c r="D12" s="257"/>
      <c r="E12" s="257"/>
      <c r="F12" s="279" t="s">
        <v>65</v>
      </c>
      <c r="G12" s="279" t="s">
        <v>206</v>
      </c>
      <c r="H12" s="257"/>
      <c r="I12" s="257"/>
      <c r="J12" s="257"/>
      <c r="K12" s="268" t="s">
        <v>207</v>
      </c>
      <c r="L12" s="269">
        <v>12</v>
      </c>
      <c r="M12" s="270"/>
      <c r="N12" s="264" t="e">
        <f>'16a'!P508/M12</f>
        <v>#DIV/0!</v>
      </c>
    </row>
    <row r="13" spans="1:14">
      <c r="A13" s="276" t="s">
        <v>208</v>
      </c>
      <c r="B13" s="276"/>
      <c r="C13" s="276"/>
      <c r="D13" s="276"/>
      <c r="E13" s="282"/>
      <c r="F13" s="283">
        <f>'16a'!N513</f>
        <v>843.80000000000018</v>
      </c>
      <c r="G13" s="284"/>
      <c r="H13" s="285">
        <f>(F13*G13)*4</f>
        <v>0</v>
      </c>
      <c r="I13" s="257"/>
      <c r="J13" s="257"/>
      <c r="K13" s="268" t="s">
        <v>209</v>
      </c>
      <c r="L13" s="269">
        <v>12</v>
      </c>
      <c r="M13" s="270"/>
      <c r="N13" s="264" t="e">
        <f>'16a'!P509/M13</f>
        <v>#DIV/0!</v>
      </c>
    </row>
    <row r="14" spans="1:14" ht="15.75">
      <c r="A14" s="257"/>
      <c r="B14" s="257"/>
      <c r="C14" s="257"/>
      <c r="D14" s="257"/>
      <c r="E14" s="257"/>
      <c r="F14" s="286" t="s">
        <v>210</v>
      </c>
      <c r="G14" s="287"/>
      <c r="H14" s="285">
        <v>0</v>
      </c>
      <c r="I14" s="257"/>
      <c r="J14" s="257"/>
      <c r="K14" s="268" t="s">
        <v>211</v>
      </c>
      <c r="L14" s="269">
        <v>260</v>
      </c>
      <c r="M14" s="288"/>
      <c r="N14" s="264" t="e">
        <f>'16a'!P510/M14</f>
        <v>#DIV/0!</v>
      </c>
    </row>
    <row r="15" spans="1:14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68" t="s">
        <v>212</v>
      </c>
      <c r="L15" s="269">
        <v>260</v>
      </c>
      <c r="M15" s="288"/>
      <c r="N15" s="264" t="e">
        <f>'16a'!P511/M15</f>
        <v>#DIV/0!</v>
      </c>
    </row>
    <row r="16" spans="1:14">
      <c r="A16" s="257" t="s">
        <v>213</v>
      </c>
      <c r="B16" s="257"/>
      <c r="C16" s="257"/>
      <c r="D16" s="257"/>
      <c r="E16" s="257"/>
      <c r="F16" s="257"/>
      <c r="G16" s="257"/>
      <c r="H16" s="257"/>
      <c r="I16" s="257"/>
      <c r="J16" s="257"/>
      <c r="K16" s="289" t="s">
        <v>214</v>
      </c>
      <c r="L16" s="290">
        <v>260</v>
      </c>
      <c r="M16" s="291"/>
      <c r="N16" s="264" t="e">
        <f>'16a'!P512/M16</f>
        <v>#DIV/0!</v>
      </c>
    </row>
    <row r="17" spans="1:14">
      <c r="A17" s="407" t="s">
        <v>215</v>
      </c>
      <c r="B17" s="407"/>
      <c r="C17" s="407"/>
      <c r="D17" s="293">
        <f>'16a'!P513</f>
        <v>177198</v>
      </c>
      <c r="E17" s="407" t="s">
        <v>216</v>
      </c>
      <c r="F17" s="407"/>
      <c r="G17" s="293">
        <f>D17/E8</f>
        <v>681.53076923076924</v>
      </c>
      <c r="H17" s="292" t="s">
        <v>217</v>
      </c>
      <c r="I17" s="283" t="e">
        <f>D17/SUM(N3:N16)</f>
        <v>#DIV/0!</v>
      </c>
      <c r="J17" s="257"/>
      <c r="K17" s="257"/>
      <c r="L17" s="257"/>
      <c r="M17" s="257"/>
      <c r="N17" s="257"/>
    </row>
    <row r="18" spans="1:14">
      <c r="A18" s="257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</row>
    <row r="19" spans="1:14">
      <c r="A19" s="257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</row>
    <row r="20" spans="1:14">
      <c r="A20" s="294"/>
      <c r="B20" s="257"/>
      <c r="C20" s="257"/>
      <c r="D20" s="257"/>
      <c r="E20" s="279" t="s">
        <v>65</v>
      </c>
      <c r="F20" s="279" t="s">
        <v>206</v>
      </c>
      <c r="G20" s="279" t="s">
        <v>218</v>
      </c>
      <c r="H20" s="279" t="s">
        <v>219</v>
      </c>
      <c r="I20" s="279" t="s">
        <v>202</v>
      </c>
      <c r="J20" s="257"/>
      <c r="K20" s="257"/>
      <c r="L20" s="257"/>
      <c r="M20" s="257"/>
      <c r="N20" s="257"/>
    </row>
    <row r="21" spans="1:14">
      <c r="A21" s="295" t="s">
        <v>286</v>
      </c>
      <c r="B21" s="296"/>
      <c r="C21" s="296"/>
      <c r="D21" s="296"/>
      <c r="E21" s="414"/>
      <c r="F21" s="414"/>
      <c r="G21" s="414"/>
      <c r="H21" s="414"/>
      <c r="I21" s="297"/>
      <c r="J21" s="257"/>
      <c r="K21" s="257"/>
      <c r="L21" s="257"/>
      <c r="M21" s="257"/>
      <c r="N21" s="257"/>
    </row>
    <row r="22" spans="1:14">
      <c r="A22" s="416" t="s">
        <v>221</v>
      </c>
      <c r="B22" s="417"/>
      <c r="C22" s="417"/>
      <c r="D22" s="418"/>
      <c r="E22" s="298">
        <f>'16a'!G513</f>
        <v>645.55000000000007</v>
      </c>
      <c r="F22" s="299"/>
      <c r="G22" s="300">
        <f t="shared" ref="G22:G34" si="0">E22*F22</f>
        <v>0</v>
      </c>
      <c r="H22" s="301">
        <v>0.16</v>
      </c>
      <c r="I22" s="300">
        <f t="shared" ref="I22:I34" si="1">G22*H22</f>
        <v>0</v>
      </c>
      <c r="J22" s="257"/>
      <c r="K22" s="257"/>
      <c r="L22" s="257"/>
      <c r="M22" s="257"/>
      <c r="N22" s="257"/>
    </row>
    <row r="23" spans="1:14">
      <c r="A23" s="413" t="s">
        <v>222</v>
      </c>
      <c r="B23" s="414"/>
      <c r="C23" s="414"/>
      <c r="D23" s="415"/>
      <c r="E23" s="302">
        <f>E22</f>
        <v>645.55000000000007</v>
      </c>
      <c r="F23" s="303"/>
      <c r="G23" s="304">
        <f t="shared" si="0"/>
        <v>0</v>
      </c>
      <c r="H23" s="305">
        <v>0.32</v>
      </c>
      <c r="I23" s="304">
        <f t="shared" si="1"/>
        <v>0</v>
      </c>
      <c r="J23" s="257"/>
      <c r="K23" s="257"/>
      <c r="L23" s="257"/>
      <c r="M23" s="257"/>
      <c r="N23" s="257"/>
    </row>
    <row r="24" spans="1:14">
      <c r="A24" s="413" t="s">
        <v>223</v>
      </c>
      <c r="B24" s="414"/>
      <c r="C24" s="414"/>
      <c r="D24" s="415"/>
      <c r="E24" s="302">
        <f>E22</f>
        <v>645.55000000000007</v>
      </c>
      <c r="F24" s="303"/>
      <c r="G24" s="304">
        <f t="shared" si="0"/>
        <v>0</v>
      </c>
      <c r="H24" s="305">
        <v>0.32</v>
      </c>
      <c r="I24" s="304">
        <f t="shared" si="1"/>
        <v>0</v>
      </c>
      <c r="J24" s="257"/>
      <c r="K24" s="257"/>
      <c r="L24" s="257"/>
      <c r="M24" s="257"/>
      <c r="N24" s="257"/>
    </row>
    <row r="25" spans="1:14">
      <c r="A25" s="413" t="s">
        <v>224</v>
      </c>
      <c r="B25" s="414"/>
      <c r="C25" s="414"/>
      <c r="D25" s="415"/>
      <c r="E25" s="302">
        <f>E22</f>
        <v>645.55000000000007</v>
      </c>
      <c r="F25" s="303"/>
      <c r="G25" s="304">
        <f t="shared" si="0"/>
        <v>0</v>
      </c>
      <c r="H25" s="305">
        <v>0.2</v>
      </c>
      <c r="I25" s="304">
        <f t="shared" si="1"/>
        <v>0</v>
      </c>
      <c r="J25" s="257"/>
      <c r="K25" s="257"/>
      <c r="L25" s="257"/>
      <c r="M25" s="257"/>
      <c r="N25" s="257"/>
    </row>
    <row r="26" spans="1:14">
      <c r="A26" s="413" t="s">
        <v>225</v>
      </c>
      <c r="B26" s="414"/>
      <c r="C26" s="414"/>
      <c r="D26" s="415"/>
      <c r="E26" s="302">
        <f>'16a'!F513-E27</f>
        <v>165.05</v>
      </c>
      <c r="F26" s="303"/>
      <c r="G26" s="304">
        <f t="shared" si="0"/>
        <v>0</v>
      </c>
      <c r="H26" s="305">
        <v>1</v>
      </c>
      <c r="I26" s="304">
        <f t="shared" si="1"/>
        <v>0</v>
      </c>
      <c r="J26" s="257"/>
      <c r="K26" s="257"/>
      <c r="L26" s="257"/>
      <c r="M26" s="257"/>
      <c r="N26" s="257"/>
    </row>
    <row r="27" spans="1:14">
      <c r="A27" s="413" t="s">
        <v>226</v>
      </c>
      <c r="B27" s="414"/>
      <c r="C27" s="414"/>
      <c r="D27" s="419"/>
      <c r="E27" s="306"/>
      <c r="F27" s="307"/>
      <c r="G27" s="308">
        <f t="shared" si="0"/>
        <v>0</v>
      </c>
      <c r="H27" s="309"/>
      <c r="I27" s="308">
        <f t="shared" si="1"/>
        <v>0</v>
      </c>
      <c r="J27" s="257"/>
      <c r="K27" s="257"/>
      <c r="L27" s="257"/>
      <c r="M27" s="257"/>
      <c r="N27" s="257"/>
    </row>
    <row r="28" spans="1:14" hidden="1">
      <c r="A28" s="295" t="s">
        <v>227</v>
      </c>
      <c r="B28" s="296"/>
      <c r="C28" s="296"/>
      <c r="D28" s="296"/>
      <c r="E28" s="414"/>
      <c r="F28" s="414"/>
      <c r="G28" s="414"/>
      <c r="H28" s="414"/>
      <c r="I28" s="297"/>
      <c r="J28" s="257"/>
      <c r="K28" s="257"/>
      <c r="L28" s="257"/>
      <c r="M28" s="257"/>
      <c r="N28" s="257"/>
    </row>
    <row r="29" spans="1:14" hidden="1">
      <c r="A29" s="413" t="s">
        <v>228</v>
      </c>
      <c r="B29" s="414"/>
      <c r="C29" s="414"/>
      <c r="D29" s="418"/>
      <c r="E29" s="298">
        <f>'16a'!S495</f>
        <v>0</v>
      </c>
      <c r="F29" s="299"/>
      <c r="G29" s="300">
        <f t="shared" si="0"/>
        <v>0</v>
      </c>
      <c r="H29" s="301"/>
      <c r="I29" s="300">
        <f t="shared" si="1"/>
        <v>0</v>
      </c>
      <c r="J29" s="257"/>
      <c r="K29" s="257"/>
      <c r="L29" s="257"/>
      <c r="M29" s="257"/>
      <c r="N29" s="257"/>
    </row>
    <row r="30" spans="1:14" hidden="1">
      <c r="A30" s="413" t="s">
        <v>229</v>
      </c>
      <c r="B30" s="414"/>
      <c r="C30" s="414"/>
      <c r="D30" s="415"/>
      <c r="E30" s="302">
        <f>'16a'!R495</f>
        <v>187.49999999999997</v>
      </c>
      <c r="F30" s="303"/>
      <c r="G30" s="304">
        <f t="shared" si="0"/>
        <v>0</v>
      </c>
      <c r="H30" s="305"/>
      <c r="I30" s="304">
        <f t="shared" si="1"/>
        <v>0</v>
      </c>
      <c r="J30" s="257"/>
      <c r="K30" s="257"/>
      <c r="L30" s="257"/>
      <c r="M30" s="257"/>
      <c r="N30" s="257"/>
    </row>
    <row r="31" spans="1:14" hidden="1">
      <c r="A31" s="413" t="s">
        <v>230</v>
      </c>
      <c r="B31" s="414"/>
      <c r="C31" s="414"/>
      <c r="D31" s="415"/>
      <c r="E31" s="302">
        <f>'16a'!T495</f>
        <v>144.65</v>
      </c>
      <c r="F31" s="303"/>
      <c r="G31" s="304">
        <f t="shared" si="0"/>
        <v>0</v>
      </c>
      <c r="H31" s="305"/>
      <c r="I31" s="304">
        <f t="shared" si="1"/>
        <v>0</v>
      </c>
      <c r="J31" s="257"/>
      <c r="K31" s="257"/>
      <c r="L31" s="257"/>
      <c r="M31" s="257"/>
      <c r="N31" s="257"/>
    </row>
    <row r="32" spans="1:14" hidden="1">
      <c r="A32" s="413" t="s">
        <v>231</v>
      </c>
      <c r="B32" s="414"/>
      <c r="C32" s="414"/>
      <c r="D32" s="415"/>
      <c r="E32" s="302">
        <f>'16a'!U495</f>
        <v>0</v>
      </c>
      <c r="F32" s="303"/>
      <c r="G32" s="304">
        <f t="shared" si="0"/>
        <v>0</v>
      </c>
      <c r="H32" s="305"/>
      <c r="I32" s="304">
        <f t="shared" si="1"/>
        <v>0</v>
      </c>
      <c r="J32" s="257"/>
      <c r="K32" s="257"/>
      <c r="L32" s="257"/>
      <c r="M32" s="257"/>
      <c r="N32" s="257"/>
    </row>
    <row r="33" spans="1:14" hidden="1">
      <c r="A33" s="413" t="s">
        <v>232</v>
      </c>
      <c r="B33" s="414"/>
      <c r="C33" s="414"/>
      <c r="D33" s="415"/>
      <c r="E33" s="302">
        <f>'16a'!V495</f>
        <v>0</v>
      </c>
      <c r="F33" s="303"/>
      <c r="G33" s="304">
        <f t="shared" si="0"/>
        <v>0</v>
      </c>
      <c r="H33" s="305"/>
      <c r="I33" s="304">
        <f t="shared" si="1"/>
        <v>0</v>
      </c>
      <c r="J33" s="257"/>
      <c r="K33" s="257"/>
      <c r="L33" s="257"/>
      <c r="M33" s="257"/>
      <c r="N33" s="257"/>
    </row>
    <row r="34" spans="1:14" hidden="1">
      <c r="A34" s="413" t="s">
        <v>233</v>
      </c>
      <c r="B34" s="414"/>
      <c r="C34" s="414"/>
      <c r="D34" s="415"/>
      <c r="E34" s="302">
        <f>'16a'!W495</f>
        <v>0</v>
      </c>
      <c r="F34" s="303"/>
      <c r="G34" s="304">
        <f t="shared" si="0"/>
        <v>0</v>
      </c>
      <c r="H34" s="305"/>
      <c r="I34" s="304">
        <f t="shared" si="1"/>
        <v>0</v>
      </c>
      <c r="J34" s="257"/>
      <c r="K34" s="257"/>
      <c r="L34" s="257"/>
      <c r="M34" s="257"/>
      <c r="N34" s="257"/>
    </row>
    <row r="35" spans="1:14" hidden="1">
      <c r="A35" s="413"/>
      <c r="B35" s="414"/>
      <c r="C35" s="414"/>
      <c r="D35" s="415"/>
      <c r="E35" s="302"/>
      <c r="F35" s="303"/>
      <c r="G35" s="304"/>
      <c r="H35" s="305"/>
      <c r="I35" s="304"/>
      <c r="J35" s="257"/>
      <c r="K35" s="257"/>
      <c r="L35" s="257"/>
      <c r="M35" s="257"/>
      <c r="N35" s="257"/>
    </row>
    <row r="36" spans="1:14" hidden="1">
      <c r="A36" s="413"/>
      <c r="B36" s="414"/>
      <c r="C36" s="414"/>
      <c r="D36" s="415"/>
      <c r="E36" s="302"/>
      <c r="F36" s="303"/>
      <c r="G36" s="304"/>
      <c r="H36" s="305"/>
      <c r="I36" s="304"/>
      <c r="J36" s="257"/>
      <c r="K36" s="257"/>
      <c r="L36" s="257"/>
      <c r="M36" s="257"/>
      <c r="N36" s="257"/>
    </row>
    <row r="37" spans="1:14" hidden="1">
      <c r="A37" s="422"/>
      <c r="B37" s="423"/>
      <c r="C37" s="423"/>
      <c r="D37" s="424"/>
      <c r="E37" s="310"/>
      <c r="F37" s="311"/>
      <c r="G37" s="312"/>
      <c r="H37" s="313"/>
      <c r="I37" s="312"/>
      <c r="J37" s="257"/>
      <c r="K37" s="257"/>
      <c r="L37" s="257"/>
      <c r="M37" s="257"/>
      <c r="N37" s="257"/>
    </row>
    <row r="38" spans="1:14" ht="15.75">
      <c r="A38" s="257"/>
      <c r="B38" s="257"/>
      <c r="C38" s="257"/>
      <c r="D38" s="257"/>
      <c r="E38" s="257"/>
      <c r="F38" s="257"/>
      <c r="G38" s="257"/>
      <c r="H38" s="314" t="s">
        <v>210</v>
      </c>
      <c r="I38" s="315">
        <v>0</v>
      </c>
      <c r="J38" s="257"/>
      <c r="K38" s="257"/>
      <c r="L38" s="257"/>
      <c r="M38" s="257"/>
      <c r="N38" s="257"/>
    </row>
    <row r="39" spans="1:14">
      <c r="A39" s="257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</row>
    <row r="40" spans="1:14">
      <c r="A40" s="294" t="s">
        <v>182</v>
      </c>
      <c r="B40" s="257"/>
      <c r="C40" s="257"/>
      <c r="D40" s="257" t="s">
        <v>234</v>
      </c>
      <c r="E40" s="257" t="s">
        <v>235</v>
      </c>
      <c r="F40" s="257" t="s">
        <v>236</v>
      </c>
      <c r="G40" s="257" t="s">
        <v>218</v>
      </c>
      <c r="H40" s="257" t="s">
        <v>219</v>
      </c>
      <c r="I40" s="257" t="s">
        <v>202</v>
      </c>
      <c r="J40" s="257"/>
      <c r="K40" s="257"/>
      <c r="L40" s="257"/>
      <c r="M40" s="257"/>
      <c r="N40" s="257"/>
    </row>
    <row r="41" spans="1:14">
      <c r="A41" s="425" t="s">
        <v>237</v>
      </c>
      <c r="B41" s="426"/>
      <c r="C41" s="426"/>
      <c r="D41" s="316" t="s">
        <v>65</v>
      </c>
      <c r="E41" s="317">
        <f>'16a'!N505</f>
        <v>33.200000000000003</v>
      </c>
      <c r="F41" s="318"/>
      <c r="G41" s="319">
        <f>E41*F41</f>
        <v>0</v>
      </c>
      <c r="H41" s="320">
        <v>1</v>
      </c>
      <c r="I41" s="319"/>
      <c r="J41" s="257"/>
      <c r="K41" s="257"/>
      <c r="L41" s="257"/>
      <c r="M41" s="257"/>
      <c r="N41" s="257"/>
    </row>
    <row r="42" spans="1:14">
      <c r="A42" s="420"/>
      <c r="B42" s="421"/>
      <c r="C42" s="421"/>
      <c r="D42" s="321"/>
      <c r="E42" s="321"/>
      <c r="F42" s="322"/>
      <c r="G42" s="304"/>
      <c r="H42" s="305"/>
      <c r="I42" s="304"/>
      <c r="J42" s="257"/>
      <c r="K42" s="257"/>
      <c r="L42" s="257"/>
      <c r="M42" s="257"/>
      <c r="N42" s="257"/>
    </row>
    <row r="43" spans="1:14">
      <c r="A43" s="420"/>
      <c r="B43" s="421"/>
      <c r="C43" s="421"/>
      <c r="D43" s="321"/>
      <c r="E43" s="321"/>
      <c r="F43" s="322"/>
      <c r="G43" s="304"/>
      <c r="H43" s="305"/>
      <c r="I43" s="304"/>
      <c r="J43" s="257"/>
      <c r="K43" s="257"/>
      <c r="L43" s="257"/>
      <c r="M43" s="257"/>
      <c r="N43" s="257"/>
    </row>
    <row r="44" spans="1:14">
      <c r="A44" s="420"/>
      <c r="B44" s="421"/>
      <c r="C44" s="421"/>
      <c r="D44" s="321"/>
      <c r="E44" s="321"/>
      <c r="F44" s="322"/>
      <c r="G44" s="304"/>
      <c r="H44" s="305"/>
      <c r="I44" s="304"/>
      <c r="J44" s="257"/>
      <c r="K44" s="257"/>
      <c r="L44" s="257"/>
      <c r="M44" s="257"/>
      <c r="N44" s="257"/>
    </row>
    <row r="45" spans="1:14">
      <c r="A45" s="420"/>
      <c r="B45" s="421"/>
      <c r="C45" s="421"/>
      <c r="D45" s="321"/>
      <c r="E45" s="321"/>
      <c r="F45" s="322"/>
      <c r="G45" s="304"/>
      <c r="H45" s="305"/>
      <c r="I45" s="304"/>
      <c r="J45" s="257"/>
      <c r="K45" s="257"/>
      <c r="L45" s="257"/>
      <c r="M45" s="257"/>
      <c r="N45" s="257"/>
    </row>
    <row r="46" spans="1:14">
      <c r="A46" s="420"/>
      <c r="B46" s="421"/>
      <c r="C46" s="421"/>
      <c r="D46" s="321"/>
      <c r="E46" s="321"/>
      <c r="F46" s="322"/>
      <c r="G46" s="304"/>
      <c r="H46" s="305"/>
      <c r="I46" s="304"/>
      <c r="J46" s="257"/>
      <c r="K46" s="257"/>
      <c r="L46" s="257"/>
      <c r="M46" s="257"/>
      <c r="N46" s="257"/>
    </row>
    <row r="47" spans="1:14">
      <c r="A47" s="420"/>
      <c r="B47" s="421"/>
      <c r="C47" s="421"/>
      <c r="D47" s="321"/>
      <c r="E47" s="321"/>
      <c r="F47" s="322"/>
      <c r="G47" s="304"/>
      <c r="H47" s="305"/>
      <c r="I47" s="304"/>
      <c r="J47" s="257"/>
      <c r="K47" s="257"/>
      <c r="L47" s="257"/>
      <c r="M47" s="257"/>
      <c r="N47" s="257"/>
    </row>
    <row r="48" spans="1:14">
      <c r="A48" s="420"/>
      <c r="B48" s="421"/>
      <c r="C48" s="421"/>
      <c r="D48" s="321"/>
      <c r="E48" s="321"/>
      <c r="F48" s="322"/>
      <c r="G48" s="304"/>
      <c r="H48" s="305"/>
      <c r="I48" s="304"/>
      <c r="J48" s="257"/>
      <c r="K48" s="257"/>
      <c r="L48" s="257"/>
      <c r="M48" s="257"/>
      <c r="N48" s="257"/>
    </row>
    <row r="49" spans="1:14">
      <c r="A49" s="420"/>
      <c r="B49" s="421"/>
      <c r="C49" s="421"/>
      <c r="D49" s="321"/>
      <c r="E49" s="321"/>
      <c r="F49" s="322"/>
      <c r="G49" s="304"/>
      <c r="H49" s="305"/>
      <c r="I49" s="304"/>
      <c r="J49" s="257"/>
      <c r="K49" s="257"/>
      <c r="L49" s="257"/>
      <c r="M49" s="257"/>
      <c r="N49" s="257"/>
    </row>
    <row r="50" spans="1:14">
      <c r="A50" s="420"/>
      <c r="B50" s="421"/>
      <c r="C50" s="421"/>
      <c r="D50" s="321"/>
      <c r="E50" s="321"/>
      <c r="F50" s="322"/>
      <c r="G50" s="304"/>
      <c r="H50" s="305"/>
      <c r="I50" s="304"/>
      <c r="J50" s="257"/>
      <c r="K50" s="257"/>
      <c r="L50" s="257"/>
      <c r="M50" s="257"/>
      <c r="N50" s="257"/>
    </row>
    <row r="51" spans="1:14">
      <c r="A51" s="427"/>
      <c r="B51" s="428"/>
      <c r="C51" s="428"/>
      <c r="D51" s="323"/>
      <c r="E51" s="323"/>
      <c r="F51" s="324"/>
      <c r="G51" s="312"/>
      <c r="H51" s="313"/>
      <c r="I51" s="312"/>
      <c r="J51" s="257"/>
      <c r="K51" s="257"/>
      <c r="L51" s="257"/>
      <c r="M51" s="257"/>
      <c r="N51" s="257"/>
    </row>
    <row r="52" spans="1:14" ht="15.75">
      <c r="A52" s="257"/>
      <c r="B52" s="257"/>
      <c r="C52" s="257"/>
      <c r="D52" s="257"/>
      <c r="E52" s="257"/>
      <c r="F52" s="257"/>
      <c r="G52" s="257"/>
      <c r="H52" s="314" t="s">
        <v>210</v>
      </c>
      <c r="I52" s="315">
        <v>0</v>
      </c>
      <c r="J52" s="257"/>
      <c r="K52" s="257"/>
      <c r="L52" s="257"/>
      <c r="M52" s="257"/>
      <c r="N52" s="257"/>
    </row>
    <row r="53" spans="1:14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</row>
    <row r="54" spans="1:14" ht="15.75">
      <c r="A54" s="275" t="s">
        <v>183</v>
      </c>
      <c r="B54" s="276"/>
      <c r="C54" s="276"/>
      <c r="D54" s="276"/>
      <c r="E54" s="276"/>
      <c r="F54" s="276"/>
      <c r="G54" s="276"/>
      <c r="H54" s="325" t="s">
        <v>210</v>
      </c>
      <c r="I54" s="326">
        <v>0</v>
      </c>
      <c r="J54" s="257"/>
      <c r="K54" s="257"/>
      <c r="L54" s="257"/>
      <c r="M54" s="257"/>
      <c r="N54" s="257"/>
    </row>
    <row r="55" spans="1:14">
      <c r="A55" s="257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</row>
    <row r="56" spans="1:14" ht="15.75">
      <c r="A56" s="275" t="s">
        <v>238</v>
      </c>
      <c r="B56" s="276"/>
      <c r="C56" s="276"/>
      <c r="D56" s="276"/>
      <c r="E56" s="276"/>
      <c r="F56" s="276"/>
      <c r="G56" s="276"/>
      <c r="H56" s="325" t="s">
        <v>210</v>
      </c>
      <c r="I56" s="326">
        <v>0</v>
      </c>
      <c r="J56" s="257"/>
      <c r="K56" s="257"/>
      <c r="L56" s="257"/>
      <c r="M56" s="257"/>
      <c r="N56" s="257"/>
    </row>
    <row r="58" spans="1:14">
      <c r="A58" s="27" t="s">
        <v>239</v>
      </c>
    </row>
    <row r="59" spans="1:14">
      <c r="A59" s="429" t="s">
        <v>403</v>
      </c>
      <c r="B59" s="430"/>
      <c r="C59" s="430"/>
      <c r="D59" s="430"/>
      <c r="E59" s="430"/>
      <c r="F59" s="430"/>
      <c r="G59" s="430"/>
      <c r="H59" s="430"/>
      <c r="I59" s="431"/>
    </row>
    <row r="60" spans="1:14">
      <c r="A60" s="432"/>
      <c r="B60" s="433"/>
      <c r="C60" s="433"/>
      <c r="D60" s="433"/>
      <c r="E60" s="433"/>
      <c r="F60" s="433"/>
      <c r="G60" s="433"/>
      <c r="H60" s="433"/>
      <c r="I60" s="434"/>
    </row>
    <row r="61" spans="1:14">
      <c r="A61" s="432"/>
      <c r="B61" s="433"/>
      <c r="C61" s="433"/>
      <c r="D61" s="433"/>
      <c r="E61" s="433"/>
      <c r="F61" s="433"/>
      <c r="G61" s="433"/>
      <c r="H61" s="433"/>
      <c r="I61" s="434"/>
    </row>
    <row r="62" spans="1:14">
      <c r="A62" s="432"/>
      <c r="B62" s="433"/>
      <c r="C62" s="433"/>
      <c r="D62" s="433"/>
      <c r="E62" s="433"/>
      <c r="F62" s="433"/>
      <c r="G62" s="433"/>
      <c r="H62" s="433"/>
      <c r="I62" s="434"/>
    </row>
    <row r="63" spans="1:14">
      <c r="A63" s="435"/>
      <c r="B63" s="436"/>
      <c r="C63" s="436"/>
      <c r="D63" s="436"/>
      <c r="E63" s="436"/>
      <c r="F63" s="436"/>
      <c r="G63" s="436"/>
      <c r="H63" s="436"/>
      <c r="I63" s="437"/>
    </row>
  </sheetData>
  <sheetProtection algorithmName="SHA-512" hashValue="3ub/fL1W66rXzRs+7NMSHKyvx6oM/uz9sujZkWV/f4xLOYhmDAV964uAGvNpcks6SSksRjZFKJkGavDFZRAwSA==" saltValue="baHEYl9iP+rJrNAZH8pwK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Z534"/>
  <sheetViews>
    <sheetView topLeftCell="B1" workbookViewId="0">
      <selection activeCell="N3" sqref="N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9" width="11.85546875" hidden="1" customWidth="1"/>
    <col min="10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'16'!H5</f>
        <v>16</v>
      </c>
      <c r="B1" s="438" t="s">
        <v>190</v>
      </c>
      <c r="C1" s="439"/>
      <c r="D1" s="440" t="str">
        <f>VLOOKUP(A1,Kwaliteitsinspecties!A5:J54,3)</f>
        <v>OBS Tiggeldobbe</v>
      </c>
      <c r="E1" s="441"/>
      <c r="F1" s="441"/>
      <c r="G1" s="441"/>
      <c r="H1" s="441"/>
      <c r="I1" s="441"/>
      <c r="J1" s="442"/>
      <c r="K1" s="327"/>
      <c r="L1" s="257"/>
      <c r="M1" s="257"/>
      <c r="N1" s="257"/>
      <c r="O1" s="257"/>
      <c r="P1" s="257"/>
      <c r="X1" s="128" t="s">
        <v>240</v>
      </c>
    </row>
    <row r="2" spans="1:24">
      <c r="B2" s="438" t="s">
        <v>241</v>
      </c>
      <c r="C2" s="439"/>
      <c r="D2" s="440" t="str">
        <f>CONCATENATE(VLOOKUP(A1,Kwaliteitsinspecties!A5:K54,4)," te ",VLOOKUP(A1,Kwaliteitsinspecties!A5:K54,5))</f>
        <v xml:space="preserve"> De Meeden 1G te Winsum</v>
      </c>
      <c r="E2" s="441"/>
      <c r="F2" s="441"/>
      <c r="G2" s="441"/>
      <c r="H2" s="441"/>
      <c r="I2" s="441"/>
      <c r="J2" s="442"/>
      <c r="K2" s="327"/>
      <c r="L2" s="257"/>
      <c r="M2" s="257"/>
      <c r="N2" s="257"/>
      <c r="O2" s="257"/>
      <c r="P2" s="257"/>
    </row>
    <row r="3" spans="1:24" ht="30">
      <c r="A3" s="10" t="s">
        <v>242</v>
      </c>
      <c r="B3" s="279" t="s">
        <v>243</v>
      </c>
      <c r="C3" s="279" t="s">
        <v>244</v>
      </c>
      <c r="D3" s="279" t="s">
        <v>245</v>
      </c>
      <c r="E3" s="279" t="s">
        <v>246</v>
      </c>
      <c r="F3" s="279" t="s">
        <v>247</v>
      </c>
      <c r="G3" s="279" t="s">
        <v>248</v>
      </c>
      <c r="H3" s="279" t="s">
        <v>249</v>
      </c>
      <c r="I3" s="279" t="s">
        <v>250</v>
      </c>
      <c r="J3" s="328" t="s">
        <v>251</v>
      </c>
      <c r="K3" s="279" t="s">
        <v>252</v>
      </c>
      <c r="L3" s="279" t="s">
        <v>254</v>
      </c>
      <c r="M3" s="279" t="s">
        <v>254</v>
      </c>
      <c r="N3" s="279" t="s">
        <v>65</v>
      </c>
      <c r="O3" s="279" t="s">
        <v>255</v>
      </c>
      <c r="P3" s="279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329"/>
      <c r="C4" s="330" t="s">
        <v>344</v>
      </c>
      <c r="D4" s="279"/>
      <c r="E4" s="329"/>
      <c r="F4" s="331"/>
      <c r="G4" s="331"/>
      <c r="H4" s="331"/>
      <c r="I4" s="331"/>
      <c r="J4" s="331"/>
      <c r="K4" s="257"/>
      <c r="L4" s="257"/>
      <c r="M4" s="257"/>
      <c r="N4" s="259"/>
      <c r="O4" s="259"/>
      <c r="P4" s="259"/>
      <c r="R4" s="243"/>
      <c r="S4" s="243"/>
      <c r="T4" s="243"/>
    </row>
    <row r="5" spans="1:24">
      <c r="A5" s="9"/>
      <c r="B5" s="329">
        <v>1</v>
      </c>
      <c r="C5" s="332" t="s">
        <v>264</v>
      </c>
      <c r="D5" s="279"/>
      <c r="E5" s="329" t="s">
        <v>198</v>
      </c>
      <c r="F5" s="333"/>
      <c r="G5" s="334">
        <v>24.4</v>
      </c>
      <c r="H5" s="333"/>
      <c r="I5" s="333"/>
      <c r="J5" s="333"/>
      <c r="K5" s="257"/>
      <c r="L5" s="257"/>
      <c r="M5" s="257"/>
      <c r="N5" s="259">
        <f t="shared" ref="N5:N31" si="0">SUM(F5:M5)</f>
        <v>24.4</v>
      </c>
      <c r="O5" s="335">
        <f>IF(D5="X",0,IF(E5="X",0,VLOOKUP(E5,'16'!$K$3:$L$16,2,FALSE)))</f>
        <v>210</v>
      </c>
      <c r="P5" s="259">
        <f t="shared" ref="P5:P31" si="1">N5*O5</f>
        <v>5124</v>
      </c>
      <c r="R5" s="243">
        <v>0</v>
      </c>
      <c r="S5" s="243"/>
      <c r="T5" s="243">
        <v>4.3</v>
      </c>
    </row>
    <row r="6" spans="1:24">
      <c r="A6" s="9"/>
      <c r="B6" s="336">
        <v>2</v>
      </c>
      <c r="C6" s="337" t="s">
        <v>404</v>
      </c>
      <c r="D6" s="279"/>
      <c r="E6" s="336" t="s">
        <v>191</v>
      </c>
      <c r="F6" s="333"/>
      <c r="G6" s="334">
        <v>34.200000000000003</v>
      </c>
      <c r="H6" s="333"/>
      <c r="I6" s="333"/>
      <c r="J6" s="333"/>
      <c r="K6" s="257"/>
      <c r="L6" s="257"/>
      <c r="M6" s="257"/>
      <c r="N6" s="259">
        <f t="shared" si="0"/>
        <v>34.200000000000003</v>
      </c>
      <c r="O6" s="335">
        <f>IF(D6="X",0,IF(E6="X",0,VLOOKUP(E6,'16'!$K$3:$L$16,2,FALSE)))</f>
        <v>210</v>
      </c>
      <c r="P6" s="259">
        <f t="shared" si="1"/>
        <v>7182.0000000000009</v>
      </c>
      <c r="R6" s="243">
        <v>9.1</v>
      </c>
      <c r="S6" s="244"/>
      <c r="T6" s="245">
        <v>0</v>
      </c>
    </row>
    <row r="7" spans="1:24">
      <c r="A7" s="9"/>
      <c r="B7" s="329">
        <v>3</v>
      </c>
      <c r="C7" s="337" t="s">
        <v>288</v>
      </c>
      <c r="D7" s="279"/>
      <c r="E7" s="329" t="s">
        <v>189</v>
      </c>
      <c r="F7" s="338"/>
      <c r="G7" s="339">
        <v>55</v>
      </c>
      <c r="H7" s="338"/>
      <c r="I7" s="338"/>
      <c r="J7" s="338"/>
      <c r="K7" s="257"/>
      <c r="L7" s="257"/>
      <c r="M7" s="257"/>
      <c r="N7" s="259">
        <f t="shared" si="0"/>
        <v>55</v>
      </c>
      <c r="O7" s="335">
        <f>IF(D7="X",0,IF(E7="X",0,VLOOKUP(E7,'16'!$K$3:$L$16,2,FALSE)))</f>
        <v>210</v>
      </c>
      <c r="P7" s="259">
        <f t="shared" si="1"/>
        <v>11550</v>
      </c>
      <c r="R7" s="243">
        <v>13.6</v>
      </c>
      <c r="S7" s="245"/>
      <c r="T7" s="243">
        <v>16.5</v>
      </c>
    </row>
    <row r="8" spans="1:24">
      <c r="A8" s="9"/>
      <c r="B8" s="329">
        <v>4</v>
      </c>
      <c r="C8" s="337" t="s">
        <v>405</v>
      </c>
      <c r="D8" s="279"/>
      <c r="E8" s="329" t="s">
        <v>201</v>
      </c>
      <c r="F8" s="338"/>
      <c r="G8" s="338"/>
      <c r="H8" s="338"/>
      <c r="I8" s="338"/>
      <c r="J8" s="339">
        <v>8.3000000000000007</v>
      </c>
      <c r="K8" s="257"/>
      <c r="L8" s="257"/>
      <c r="M8" s="257"/>
      <c r="N8" s="259">
        <f t="shared" si="0"/>
        <v>8.3000000000000007</v>
      </c>
      <c r="O8" s="335">
        <f>IF(D8="X",0,IF(E8="X",0,VLOOKUP(E8,'16'!$K$3:$L$16,2,FALSE)))</f>
        <v>210</v>
      </c>
      <c r="P8" s="259">
        <f t="shared" si="1"/>
        <v>1743.0000000000002</v>
      </c>
      <c r="R8" s="245">
        <v>0</v>
      </c>
      <c r="S8" s="245"/>
      <c r="T8" s="243">
        <v>3.9</v>
      </c>
    </row>
    <row r="9" spans="1:24">
      <c r="A9" s="9"/>
      <c r="B9" s="329">
        <v>5</v>
      </c>
      <c r="C9" s="337" t="s">
        <v>263</v>
      </c>
      <c r="D9" s="279"/>
      <c r="E9" s="329" t="s">
        <v>198</v>
      </c>
      <c r="F9" s="339">
        <v>14.8</v>
      </c>
      <c r="G9" s="338"/>
      <c r="H9" s="338"/>
      <c r="I9" s="338"/>
      <c r="J9" s="338"/>
      <c r="K9" s="257"/>
      <c r="L9" s="257"/>
      <c r="M9" s="257"/>
      <c r="N9" s="259">
        <f t="shared" si="0"/>
        <v>14.8</v>
      </c>
      <c r="O9" s="335">
        <f>IF(D9="X",0,IF(E9="X",0,VLOOKUP(E9,'16'!$K$3:$L$16,2,FALSE)))</f>
        <v>210</v>
      </c>
      <c r="P9" s="259">
        <f t="shared" si="1"/>
        <v>3108</v>
      </c>
      <c r="R9" s="243">
        <v>5.35</v>
      </c>
      <c r="S9" s="245"/>
      <c r="T9" s="243">
        <v>2.2999999999999998</v>
      </c>
    </row>
    <row r="10" spans="1:24">
      <c r="A10" s="9"/>
      <c r="B10" s="336">
        <v>6</v>
      </c>
      <c r="C10" s="337" t="s">
        <v>288</v>
      </c>
      <c r="D10" s="279"/>
      <c r="E10" s="336" t="s">
        <v>189</v>
      </c>
      <c r="F10" s="333"/>
      <c r="G10" s="334">
        <v>55</v>
      </c>
      <c r="H10" s="333"/>
      <c r="I10" s="333"/>
      <c r="J10" s="333"/>
      <c r="K10" s="257"/>
      <c r="L10" s="257"/>
      <c r="M10" s="257"/>
      <c r="N10" s="259">
        <f t="shared" si="0"/>
        <v>55</v>
      </c>
      <c r="O10" s="335">
        <f>IF(D10="X",0,IF(E10="X",0,VLOOKUP(E10,'16'!$K$3:$L$16,2,FALSE)))</f>
        <v>210</v>
      </c>
      <c r="P10" s="259">
        <f t="shared" si="1"/>
        <v>11550</v>
      </c>
      <c r="R10" s="243">
        <v>13.6</v>
      </c>
      <c r="S10" s="245"/>
      <c r="T10" s="243">
        <v>16.5</v>
      </c>
    </row>
    <row r="11" spans="1:24">
      <c r="A11" s="9"/>
      <c r="B11" s="336">
        <v>7</v>
      </c>
      <c r="C11" s="337" t="s">
        <v>264</v>
      </c>
      <c r="D11" s="279"/>
      <c r="E11" s="336" t="s">
        <v>198</v>
      </c>
      <c r="F11" s="333"/>
      <c r="G11" s="334">
        <v>24.5</v>
      </c>
      <c r="H11" s="333"/>
      <c r="I11" s="333"/>
      <c r="J11" s="333"/>
      <c r="K11" s="257"/>
      <c r="L11" s="257"/>
      <c r="M11" s="257"/>
      <c r="N11" s="259">
        <f t="shared" si="0"/>
        <v>24.5</v>
      </c>
      <c r="O11" s="335">
        <f>IF(D11="X",0,IF(E11="X",0,VLOOKUP(E11,'16'!$K$3:$L$16,2,FALSE)))</f>
        <v>210</v>
      </c>
      <c r="P11" s="259">
        <f t="shared" si="1"/>
        <v>5145</v>
      </c>
      <c r="R11" s="243">
        <v>6.4</v>
      </c>
      <c r="S11" s="245"/>
      <c r="T11" s="245">
        <v>0</v>
      </c>
    </row>
    <row r="12" spans="1:24">
      <c r="A12" s="9"/>
      <c r="B12" s="329">
        <v>8</v>
      </c>
      <c r="C12" s="332" t="s">
        <v>406</v>
      </c>
      <c r="D12" s="279"/>
      <c r="E12" s="329" t="s">
        <v>203</v>
      </c>
      <c r="F12" s="333"/>
      <c r="G12" s="334">
        <v>47.6</v>
      </c>
      <c r="H12" s="333"/>
      <c r="I12" s="333"/>
      <c r="J12" s="333"/>
      <c r="K12" s="257"/>
      <c r="L12" s="257"/>
      <c r="M12" s="257"/>
      <c r="N12" s="259">
        <f t="shared" si="0"/>
        <v>47.6</v>
      </c>
      <c r="O12" s="335">
        <f>IF(D12="X",0,IF(E12="X",0,VLOOKUP(E12,'16'!$K$3:$L$16,2,FALSE)))</f>
        <v>210</v>
      </c>
      <c r="P12" s="259">
        <f t="shared" si="1"/>
        <v>9996</v>
      </c>
      <c r="R12" s="243">
        <v>10.45</v>
      </c>
      <c r="S12" s="245"/>
      <c r="T12" s="245">
        <v>0</v>
      </c>
    </row>
    <row r="13" spans="1:24">
      <c r="A13" s="9"/>
      <c r="B13" s="336">
        <v>9</v>
      </c>
      <c r="C13" s="337" t="s">
        <v>288</v>
      </c>
      <c r="D13" s="279"/>
      <c r="E13" s="336" t="s">
        <v>189</v>
      </c>
      <c r="F13" s="338"/>
      <c r="G13" s="339">
        <v>58.75</v>
      </c>
      <c r="H13" s="333"/>
      <c r="I13" s="333"/>
      <c r="J13" s="333"/>
      <c r="K13" s="257"/>
      <c r="L13" s="257"/>
      <c r="M13" s="257"/>
      <c r="N13" s="259">
        <f t="shared" si="0"/>
        <v>58.75</v>
      </c>
      <c r="O13" s="335">
        <f>IF(D13="X",0,IF(E13="X",0,VLOOKUP(E13,'16'!$K$3:$L$16,2,FALSE)))</f>
        <v>210</v>
      </c>
      <c r="P13" s="259">
        <f t="shared" si="1"/>
        <v>12337.5</v>
      </c>
      <c r="R13" s="243">
        <v>15.5</v>
      </c>
      <c r="S13" s="245"/>
      <c r="T13" s="243">
        <v>11.75</v>
      </c>
    </row>
    <row r="14" spans="1:24">
      <c r="A14" s="9"/>
      <c r="B14" s="340">
        <v>10</v>
      </c>
      <c r="C14" s="332" t="s">
        <v>405</v>
      </c>
      <c r="D14" s="279"/>
      <c r="E14" s="340" t="s">
        <v>201</v>
      </c>
      <c r="F14" s="333"/>
      <c r="G14" s="333"/>
      <c r="H14" s="333"/>
      <c r="I14" s="333"/>
      <c r="J14" s="334">
        <v>8.3000000000000007</v>
      </c>
      <c r="K14" s="257"/>
      <c r="L14" s="257"/>
      <c r="M14" s="257"/>
      <c r="N14" s="259">
        <f t="shared" si="0"/>
        <v>8.3000000000000007</v>
      </c>
      <c r="O14" s="335">
        <f>IF(D14="X",0,IF(E14="X",0,VLOOKUP(E14,'16'!$K$3:$L$16,2,FALSE)))</f>
        <v>210</v>
      </c>
      <c r="P14" s="259">
        <f t="shared" si="1"/>
        <v>1743.0000000000002</v>
      </c>
      <c r="R14" s="245">
        <v>0</v>
      </c>
      <c r="S14" s="245"/>
      <c r="T14" s="243">
        <v>3.9</v>
      </c>
    </row>
    <row r="15" spans="1:24">
      <c r="A15" s="9"/>
      <c r="B15" s="340">
        <v>11</v>
      </c>
      <c r="C15" s="332" t="s">
        <v>263</v>
      </c>
      <c r="D15" s="279"/>
      <c r="E15" s="340" t="s">
        <v>198</v>
      </c>
      <c r="F15" s="334">
        <v>14.8</v>
      </c>
      <c r="G15" s="333"/>
      <c r="H15" s="333"/>
      <c r="I15" s="333"/>
      <c r="J15" s="333"/>
      <c r="K15" s="257"/>
      <c r="L15" s="257"/>
      <c r="M15" s="257"/>
      <c r="N15" s="259">
        <f t="shared" si="0"/>
        <v>14.8</v>
      </c>
      <c r="O15" s="335">
        <f>IF(D15="X",0,IF(E15="X",0,VLOOKUP(E15,'16'!$K$3:$L$16,2,FALSE)))</f>
        <v>210</v>
      </c>
      <c r="P15" s="259">
        <f t="shared" si="1"/>
        <v>3108</v>
      </c>
      <c r="R15" s="243">
        <v>5.35</v>
      </c>
      <c r="S15" s="245"/>
      <c r="T15" s="245">
        <v>0</v>
      </c>
    </row>
    <row r="16" spans="1:24">
      <c r="A16" s="9"/>
      <c r="B16" s="329">
        <v>12</v>
      </c>
      <c r="C16" s="337" t="s">
        <v>288</v>
      </c>
      <c r="D16" s="279"/>
      <c r="E16" s="329" t="s">
        <v>189</v>
      </c>
      <c r="F16" s="338"/>
      <c r="G16" s="339">
        <v>56.1</v>
      </c>
      <c r="H16" s="338"/>
      <c r="I16" s="338"/>
      <c r="J16" s="338"/>
      <c r="K16" s="257"/>
      <c r="L16" s="257"/>
      <c r="M16" s="257"/>
      <c r="N16" s="259">
        <f t="shared" si="0"/>
        <v>56.1</v>
      </c>
      <c r="O16" s="335">
        <f>IF(D16="X",0,IF(E16="X",0,VLOOKUP(E16,'16'!$K$3:$L$16,2,FALSE)))</f>
        <v>210</v>
      </c>
      <c r="P16" s="259">
        <f t="shared" si="1"/>
        <v>11781</v>
      </c>
      <c r="R16" s="243">
        <v>14</v>
      </c>
      <c r="S16" s="245"/>
      <c r="T16" s="243">
        <v>8</v>
      </c>
    </row>
    <row r="17" spans="1:20">
      <c r="A17" s="9"/>
      <c r="B17" s="329"/>
      <c r="C17" s="337"/>
      <c r="D17" s="279"/>
      <c r="E17" s="329"/>
      <c r="F17" s="341"/>
      <c r="G17" s="341"/>
      <c r="H17" s="341"/>
      <c r="I17" s="341"/>
      <c r="J17" s="341"/>
      <c r="K17" s="257"/>
      <c r="L17" s="257"/>
      <c r="M17" s="257"/>
      <c r="N17" s="259"/>
      <c r="O17" s="335"/>
      <c r="P17" s="259"/>
      <c r="R17" s="243"/>
      <c r="S17" s="243"/>
      <c r="T17" s="243"/>
    </row>
    <row r="18" spans="1:20">
      <c r="A18" s="9"/>
      <c r="B18" s="336"/>
      <c r="C18" s="330" t="s">
        <v>410</v>
      </c>
      <c r="D18" s="279"/>
      <c r="E18" s="336"/>
      <c r="F18" s="342"/>
      <c r="G18" s="342"/>
      <c r="H18" s="342"/>
      <c r="I18" s="342"/>
      <c r="J18" s="342"/>
      <c r="K18" s="257"/>
      <c r="L18" s="257"/>
      <c r="M18" s="257"/>
      <c r="N18" s="259"/>
      <c r="O18" s="335"/>
      <c r="P18" s="259"/>
      <c r="R18" s="243"/>
      <c r="S18" s="243"/>
      <c r="T18" s="243"/>
    </row>
    <row r="19" spans="1:20">
      <c r="A19" s="9"/>
      <c r="B19" s="329" t="s">
        <v>372</v>
      </c>
      <c r="C19" s="332" t="s">
        <v>407</v>
      </c>
      <c r="D19" s="279"/>
      <c r="E19" s="329" t="s">
        <v>194</v>
      </c>
      <c r="F19" s="334">
        <v>57.9</v>
      </c>
      <c r="G19" s="342"/>
      <c r="H19" s="342"/>
      <c r="I19" s="342"/>
      <c r="J19" s="342"/>
      <c r="K19" s="257"/>
      <c r="L19" s="257"/>
      <c r="M19" s="257"/>
      <c r="N19" s="259">
        <f t="shared" si="0"/>
        <v>57.9</v>
      </c>
      <c r="O19" s="335">
        <f>IF(D19="X",0,IF(E19="X",0,VLOOKUP(E19,'16'!$K$3:$L$16,2,FALSE)))</f>
        <v>210</v>
      </c>
      <c r="P19" s="259">
        <f t="shared" si="1"/>
        <v>12159</v>
      </c>
      <c r="R19" s="243">
        <v>15</v>
      </c>
      <c r="S19" s="243"/>
      <c r="T19" s="243">
        <v>25.5</v>
      </c>
    </row>
    <row r="20" spans="1:20">
      <c r="A20" s="9"/>
      <c r="B20" s="343" t="s">
        <v>373</v>
      </c>
      <c r="C20" s="344" t="s">
        <v>264</v>
      </c>
      <c r="D20" s="279"/>
      <c r="E20" s="343" t="s">
        <v>198</v>
      </c>
      <c r="F20" s="338"/>
      <c r="G20" s="339">
        <v>77.25</v>
      </c>
      <c r="H20" s="338"/>
      <c r="I20" s="338"/>
      <c r="J20" s="338"/>
      <c r="K20" s="257"/>
      <c r="L20" s="257"/>
      <c r="M20" s="257"/>
      <c r="N20" s="259">
        <f t="shared" si="0"/>
        <v>77.25</v>
      </c>
      <c r="O20" s="335">
        <f>IF(D20="X",0,IF(E20="X",0,VLOOKUP(E20,'16'!$K$3:$L$16,2,FALSE)))</f>
        <v>210</v>
      </c>
      <c r="P20" s="259">
        <f t="shared" si="1"/>
        <v>16222.5</v>
      </c>
      <c r="R20" s="245"/>
      <c r="S20" s="245"/>
      <c r="T20" s="243">
        <v>8.4499999999999993</v>
      </c>
    </row>
    <row r="21" spans="1:20">
      <c r="A21" s="9"/>
      <c r="B21" s="343" t="s">
        <v>374</v>
      </c>
      <c r="C21" s="344" t="s">
        <v>405</v>
      </c>
      <c r="D21" s="279"/>
      <c r="E21" s="343" t="s">
        <v>201</v>
      </c>
      <c r="F21" s="338"/>
      <c r="G21" s="338"/>
      <c r="H21" s="338"/>
      <c r="I21" s="338"/>
      <c r="J21" s="339">
        <v>8.3000000000000007</v>
      </c>
      <c r="K21" s="257"/>
      <c r="L21" s="257"/>
      <c r="M21" s="257"/>
      <c r="N21" s="259">
        <f t="shared" si="0"/>
        <v>8.3000000000000007</v>
      </c>
      <c r="O21" s="335">
        <f>IF(D21="X",0,IF(E21="X",0,VLOOKUP(E21,'16'!$K$3:$L$16,2,FALSE)))</f>
        <v>210</v>
      </c>
      <c r="P21" s="259">
        <f t="shared" si="1"/>
        <v>1743.0000000000002</v>
      </c>
      <c r="R21" s="245">
        <v>0</v>
      </c>
      <c r="S21" s="245"/>
      <c r="T21" s="243">
        <v>3.9</v>
      </c>
    </row>
    <row r="22" spans="1:20">
      <c r="A22" s="9"/>
      <c r="B22" s="343" t="s">
        <v>376</v>
      </c>
      <c r="C22" s="344" t="s">
        <v>263</v>
      </c>
      <c r="D22" s="279"/>
      <c r="E22" s="343" t="s">
        <v>198</v>
      </c>
      <c r="F22" s="339">
        <v>14.8</v>
      </c>
      <c r="G22" s="345"/>
      <c r="H22" s="338"/>
      <c r="I22" s="338"/>
      <c r="J22" s="338"/>
      <c r="K22" s="257"/>
      <c r="L22" s="257"/>
      <c r="M22" s="257"/>
      <c r="N22" s="259">
        <f t="shared" si="0"/>
        <v>14.8</v>
      </c>
      <c r="O22" s="335">
        <f>IF(D22="X",0,IF(E22="X",0,VLOOKUP(E22,'16'!$K$3:$L$16,2,FALSE)))</f>
        <v>210</v>
      </c>
      <c r="P22" s="259">
        <f t="shared" si="1"/>
        <v>3108</v>
      </c>
      <c r="R22" s="243">
        <v>5.35</v>
      </c>
      <c r="S22" s="245"/>
      <c r="T22" s="245">
        <v>0</v>
      </c>
    </row>
    <row r="23" spans="1:20">
      <c r="A23" s="9"/>
      <c r="B23" s="346" t="s">
        <v>377</v>
      </c>
      <c r="C23" s="337" t="s">
        <v>288</v>
      </c>
      <c r="D23" s="279"/>
      <c r="E23" s="346" t="s">
        <v>189</v>
      </c>
      <c r="F23" s="333"/>
      <c r="G23" s="334">
        <v>55</v>
      </c>
      <c r="H23" s="333"/>
      <c r="I23" s="333"/>
      <c r="J23" s="333"/>
      <c r="K23" s="257"/>
      <c r="L23" s="257"/>
      <c r="M23" s="257"/>
      <c r="N23" s="259">
        <f t="shared" si="0"/>
        <v>55</v>
      </c>
      <c r="O23" s="335">
        <f>IF(D23="X",0,IF(E23="X",0,VLOOKUP(E23,'16'!$K$3:$L$16,2,FALSE)))</f>
        <v>210</v>
      </c>
      <c r="P23" s="259">
        <f t="shared" si="1"/>
        <v>11550</v>
      </c>
      <c r="R23" s="243">
        <v>13.6</v>
      </c>
      <c r="S23" s="245"/>
      <c r="T23" s="243">
        <v>16.5</v>
      </c>
    </row>
    <row r="24" spans="1:20">
      <c r="A24" s="9"/>
      <c r="B24" s="346" t="s">
        <v>378</v>
      </c>
      <c r="C24" s="337" t="s">
        <v>264</v>
      </c>
      <c r="D24" s="279"/>
      <c r="E24" s="346" t="s">
        <v>198</v>
      </c>
      <c r="F24" s="333"/>
      <c r="G24" s="334">
        <v>24.5</v>
      </c>
      <c r="H24" s="333"/>
      <c r="I24" s="333"/>
      <c r="J24" s="333"/>
      <c r="K24" s="257"/>
      <c r="L24" s="257"/>
      <c r="M24" s="257"/>
      <c r="N24" s="259">
        <f t="shared" si="0"/>
        <v>24.5</v>
      </c>
      <c r="O24" s="335">
        <f>IF(D24="X",0,IF(E24="X",0,VLOOKUP(E24,'16'!$K$3:$L$16,2,FALSE)))</f>
        <v>210</v>
      </c>
      <c r="P24" s="259">
        <f t="shared" si="1"/>
        <v>5145</v>
      </c>
      <c r="R24" s="243">
        <v>6.4</v>
      </c>
      <c r="S24" s="245"/>
      <c r="T24" s="245">
        <v>0</v>
      </c>
    </row>
    <row r="25" spans="1:20">
      <c r="A25" s="9"/>
      <c r="B25" s="343" t="s">
        <v>380</v>
      </c>
      <c r="C25" s="332" t="s">
        <v>406</v>
      </c>
      <c r="D25" s="279"/>
      <c r="E25" s="343" t="s">
        <v>203</v>
      </c>
      <c r="F25" s="333"/>
      <c r="G25" s="334">
        <v>47.6</v>
      </c>
      <c r="H25" s="333"/>
      <c r="I25" s="333"/>
      <c r="J25" s="333"/>
      <c r="K25" s="257"/>
      <c r="L25" s="257"/>
      <c r="M25" s="257"/>
      <c r="N25" s="259">
        <f t="shared" si="0"/>
        <v>47.6</v>
      </c>
      <c r="O25" s="335">
        <f>IF(D25="X",0,IF(E25="X",0,VLOOKUP(E25,'16'!$K$3:$L$16,2,FALSE)))</f>
        <v>210</v>
      </c>
      <c r="P25" s="259">
        <f t="shared" si="1"/>
        <v>9996</v>
      </c>
      <c r="R25" s="243">
        <v>10.45</v>
      </c>
      <c r="S25" s="245"/>
      <c r="T25" s="245">
        <v>0</v>
      </c>
    </row>
    <row r="26" spans="1:20">
      <c r="A26" s="9"/>
      <c r="B26" s="346" t="s">
        <v>382</v>
      </c>
      <c r="C26" s="337" t="s">
        <v>288</v>
      </c>
      <c r="D26" s="279"/>
      <c r="E26" s="346" t="s">
        <v>189</v>
      </c>
      <c r="F26" s="338"/>
      <c r="G26" s="339">
        <v>58.75</v>
      </c>
      <c r="H26" s="333"/>
      <c r="I26" s="333"/>
      <c r="J26" s="333"/>
      <c r="K26" s="257"/>
      <c r="L26" s="257"/>
      <c r="M26" s="257"/>
      <c r="N26" s="259">
        <f t="shared" si="0"/>
        <v>58.75</v>
      </c>
      <c r="O26" s="335">
        <f>IF(D26="X",0,IF(E26="X",0,VLOOKUP(E26,'16'!$K$3:$L$16,2,FALSE)))</f>
        <v>210</v>
      </c>
      <c r="P26" s="259">
        <f t="shared" si="1"/>
        <v>12337.5</v>
      </c>
      <c r="R26" s="243">
        <v>15.5</v>
      </c>
      <c r="S26" s="245"/>
      <c r="T26" s="243">
        <v>11.75</v>
      </c>
    </row>
    <row r="27" spans="1:20">
      <c r="A27" s="9"/>
      <c r="B27" s="347" t="s">
        <v>383</v>
      </c>
      <c r="C27" s="332" t="s">
        <v>405</v>
      </c>
      <c r="D27" s="279"/>
      <c r="E27" s="347" t="s">
        <v>201</v>
      </c>
      <c r="F27" s="333"/>
      <c r="G27" s="333"/>
      <c r="H27" s="333"/>
      <c r="I27" s="333"/>
      <c r="J27" s="334">
        <v>8.3000000000000007</v>
      </c>
      <c r="K27" s="257"/>
      <c r="L27" s="257"/>
      <c r="M27" s="257"/>
      <c r="N27" s="259">
        <f t="shared" si="0"/>
        <v>8.3000000000000007</v>
      </c>
      <c r="O27" s="335">
        <f>IF(D27="X",0,IF(E27="X",0,VLOOKUP(E27,'16'!$K$3:$L$16,2,FALSE)))</f>
        <v>210</v>
      </c>
      <c r="P27" s="259">
        <f t="shared" si="1"/>
        <v>1743.0000000000002</v>
      </c>
      <c r="R27" s="245">
        <v>0</v>
      </c>
      <c r="S27" s="245"/>
      <c r="T27" s="243">
        <v>3.9</v>
      </c>
    </row>
    <row r="28" spans="1:20">
      <c r="A28" s="9"/>
      <c r="B28" s="347" t="s">
        <v>384</v>
      </c>
      <c r="C28" s="332" t="s">
        <v>263</v>
      </c>
      <c r="D28" s="279"/>
      <c r="E28" s="347" t="s">
        <v>198</v>
      </c>
      <c r="F28" s="334">
        <v>14.8</v>
      </c>
      <c r="G28" s="333"/>
      <c r="H28" s="333"/>
      <c r="I28" s="333"/>
      <c r="J28" s="333"/>
      <c r="K28" s="257"/>
      <c r="L28" s="257"/>
      <c r="M28" s="257"/>
      <c r="N28" s="259">
        <f t="shared" si="0"/>
        <v>14.8</v>
      </c>
      <c r="O28" s="335">
        <f>IF(D28="X",0,IF(E28="X",0,VLOOKUP(E28,'16'!$K$3:$L$16,2,FALSE)))</f>
        <v>210</v>
      </c>
      <c r="P28" s="259">
        <f t="shared" si="1"/>
        <v>3108</v>
      </c>
      <c r="R28" s="243">
        <v>5.35</v>
      </c>
      <c r="S28" s="245"/>
      <c r="T28" s="245">
        <v>0</v>
      </c>
    </row>
    <row r="29" spans="1:20">
      <c r="A29" s="9"/>
      <c r="B29" s="343" t="s">
        <v>385</v>
      </c>
      <c r="C29" s="337" t="s">
        <v>407</v>
      </c>
      <c r="D29" s="279"/>
      <c r="E29" s="343" t="s">
        <v>194</v>
      </c>
      <c r="F29" s="338"/>
      <c r="G29" s="338">
        <v>26.9</v>
      </c>
      <c r="H29" s="338"/>
      <c r="I29" s="338"/>
      <c r="J29" s="338"/>
      <c r="K29" s="257"/>
      <c r="L29" s="257"/>
      <c r="M29" s="257"/>
      <c r="N29" s="259">
        <f t="shared" si="0"/>
        <v>26.9</v>
      </c>
      <c r="O29" s="335">
        <f>IF(D29="X",0,IF(E29="X",0,VLOOKUP(E29,'16'!$K$3:$L$16,2,FALSE)))</f>
        <v>210</v>
      </c>
      <c r="P29" s="259">
        <f t="shared" si="1"/>
        <v>5649</v>
      </c>
      <c r="R29" s="245">
        <v>8.5</v>
      </c>
      <c r="S29" s="245"/>
      <c r="T29" s="245">
        <v>2.5</v>
      </c>
    </row>
    <row r="30" spans="1:20">
      <c r="A30" s="9"/>
      <c r="B30" s="346" t="s">
        <v>386</v>
      </c>
      <c r="C30" s="344" t="s">
        <v>408</v>
      </c>
      <c r="D30" s="279"/>
      <c r="E30" s="346" t="s">
        <v>191</v>
      </c>
      <c r="F30" s="334">
        <v>26.3</v>
      </c>
      <c r="G30" s="333"/>
      <c r="H30" s="333"/>
      <c r="I30" s="333"/>
      <c r="J30" s="333"/>
      <c r="K30" s="257"/>
      <c r="L30" s="257"/>
      <c r="M30" s="257"/>
      <c r="N30" s="259">
        <f t="shared" si="0"/>
        <v>26.3</v>
      </c>
      <c r="O30" s="335">
        <f>IF(D30="X",0,IF(E30="X",0,VLOOKUP(E30,'16'!$K$3:$L$16,2,FALSE)))</f>
        <v>210</v>
      </c>
      <c r="P30" s="259">
        <f t="shared" si="1"/>
        <v>5523</v>
      </c>
      <c r="R30" s="243">
        <v>7</v>
      </c>
      <c r="S30" s="245"/>
      <c r="T30" s="243">
        <v>2.5</v>
      </c>
    </row>
    <row r="31" spans="1:20">
      <c r="A31" s="9"/>
      <c r="B31" s="343" t="s">
        <v>387</v>
      </c>
      <c r="C31" s="332" t="s">
        <v>409</v>
      </c>
      <c r="D31" s="279"/>
      <c r="E31" s="343" t="s">
        <v>189</v>
      </c>
      <c r="F31" s="334">
        <v>21.65</v>
      </c>
      <c r="G31" s="333"/>
      <c r="H31" s="333"/>
      <c r="I31" s="333"/>
      <c r="J31" s="333"/>
      <c r="K31" s="257"/>
      <c r="L31" s="257"/>
      <c r="M31" s="257"/>
      <c r="N31" s="259">
        <f t="shared" si="0"/>
        <v>21.65</v>
      </c>
      <c r="O31" s="335">
        <f>IF(D31="X",0,IF(E31="X",0,VLOOKUP(E31,'16'!$K$3:$L$16,2,FALSE)))</f>
        <v>210</v>
      </c>
      <c r="P31" s="259">
        <f t="shared" si="1"/>
        <v>4546.5</v>
      </c>
      <c r="R31" s="243">
        <v>7</v>
      </c>
      <c r="S31" s="245"/>
      <c r="T31" s="243">
        <v>2.5</v>
      </c>
    </row>
    <row r="32" spans="1:20" hidden="1">
      <c r="A32" s="9"/>
      <c r="B32" s="348"/>
      <c r="C32" s="279"/>
      <c r="D32" s="279"/>
      <c r="E32" s="348"/>
      <c r="F32" s="259"/>
      <c r="G32" s="259"/>
      <c r="H32" s="259"/>
      <c r="I32" s="259"/>
      <c r="J32" s="259"/>
      <c r="K32" s="257"/>
      <c r="L32" s="257"/>
      <c r="M32" s="257"/>
      <c r="N32" s="259"/>
      <c r="O32" s="259"/>
      <c r="P32" s="259"/>
    </row>
    <row r="33" spans="1:16" hidden="1">
      <c r="A33" s="9"/>
      <c r="B33" s="348"/>
      <c r="C33" s="279"/>
      <c r="D33" s="279"/>
      <c r="E33" s="348"/>
      <c r="F33" s="259"/>
      <c r="G33" s="259"/>
      <c r="H33" s="259"/>
      <c r="I33" s="259"/>
      <c r="J33" s="259"/>
      <c r="K33" s="257"/>
      <c r="L33" s="257"/>
      <c r="M33" s="257"/>
      <c r="N33" s="259"/>
      <c r="O33" s="259"/>
      <c r="P33" s="259"/>
    </row>
    <row r="34" spans="1:16" hidden="1">
      <c r="A34" s="9"/>
      <c r="B34" s="348"/>
      <c r="C34" s="279"/>
      <c r="D34" s="279"/>
      <c r="E34" s="348"/>
      <c r="F34" s="259"/>
      <c r="G34" s="259"/>
      <c r="H34" s="259"/>
      <c r="I34" s="259"/>
      <c r="J34" s="259"/>
      <c r="K34" s="257"/>
      <c r="L34" s="257"/>
      <c r="M34" s="257"/>
      <c r="N34" s="259"/>
      <c r="O34" s="259"/>
      <c r="P34" s="259"/>
    </row>
    <row r="35" spans="1:16" hidden="1">
      <c r="A35" s="9"/>
      <c r="B35" s="348"/>
      <c r="C35" s="279"/>
      <c r="D35" s="279"/>
      <c r="E35" s="348"/>
      <c r="F35" s="259"/>
      <c r="G35" s="259"/>
      <c r="H35" s="259"/>
      <c r="I35" s="259"/>
      <c r="J35" s="259"/>
      <c r="K35" s="257"/>
      <c r="L35" s="257"/>
      <c r="M35" s="257"/>
      <c r="N35" s="259"/>
      <c r="O35" s="259"/>
      <c r="P35" s="259"/>
    </row>
    <row r="36" spans="1:16" hidden="1">
      <c r="A36" s="9"/>
      <c r="B36" s="348"/>
      <c r="C36" s="279"/>
      <c r="D36" s="279"/>
      <c r="E36" s="348"/>
      <c r="F36" s="259"/>
      <c r="G36" s="259"/>
      <c r="H36" s="259"/>
      <c r="I36" s="259"/>
      <c r="J36" s="259"/>
      <c r="K36" s="257"/>
      <c r="L36" s="257"/>
      <c r="M36" s="257"/>
      <c r="N36" s="259"/>
      <c r="O36" s="259"/>
      <c r="P36" s="259"/>
    </row>
    <row r="37" spans="1:16" hidden="1">
      <c r="A37" s="9"/>
      <c r="B37" s="348"/>
      <c r="C37" s="279"/>
      <c r="D37" s="279"/>
      <c r="E37" s="348"/>
      <c r="F37" s="259"/>
      <c r="G37" s="259"/>
      <c r="H37" s="259"/>
      <c r="I37" s="259"/>
      <c r="J37" s="259"/>
      <c r="K37" s="257"/>
      <c r="L37" s="257"/>
      <c r="M37" s="257"/>
      <c r="N37" s="259"/>
      <c r="O37" s="259"/>
      <c r="P37" s="259"/>
    </row>
    <row r="38" spans="1:16" hidden="1">
      <c r="A38" s="9"/>
      <c r="B38" s="348"/>
      <c r="C38" s="279"/>
      <c r="D38" s="279"/>
      <c r="E38" s="348"/>
      <c r="F38" s="259"/>
      <c r="G38" s="259"/>
      <c r="H38" s="259"/>
      <c r="I38" s="259"/>
      <c r="J38" s="259"/>
      <c r="K38" s="257"/>
      <c r="L38" s="257"/>
      <c r="M38" s="257"/>
      <c r="N38" s="259"/>
      <c r="O38" s="259"/>
      <c r="P38" s="259"/>
    </row>
    <row r="39" spans="1:16" hidden="1">
      <c r="A39" s="9"/>
      <c r="B39" s="348"/>
      <c r="C39" s="279"/>
      <c r="D39" s="279"/>
      <c r="E39" s="348"/>
      <c r="F39" s="259"/>
      <c r="G39" s="259"/>
      <c r="H39" s="259"/>
      <c r="I39" s="259"/>
      <c r="J39" s="259"/>
      <c r="K39" s="257"/>
      <c r="L39" s="257"/>
      <c r="M39" s="257"/>
      <c r="N39" s="259"/>
      <c r="O39" s="259"/>
      <c r="P39" s="259"/>
    </row>
    <row r="40" spans="1:16" hidden="1">
      <c r="A40" s="9"/>
      <c r="B40" s="348"/>
      <c r="C40" s="279"/>
      <c r="D40" s="279"/>
      <c r="E40" s="348"/>
      <c r="F40" s="259"/>
      <c r="G40" s="259"/>
      <c r="H40" s="259"/>
      <c r="I40" s="259"/>
      <c r="J40" s="259"/>
      <c r="K40" s="257"/>
      <c r="L40" s="257"/>
      <c r="M40" s="257"/>
      <c r="N40" s="259"/>
      <c r="O40" s="259"/>
      <c r="P40" s="259"/>
    </row>
    <row r="41" spans="1:16" hidden="1">
      <c r="A41" s="9"/>
      <c r="B41" s="348"/>
      <c r="C41" s="279"/>
      <c r="D41" s="279"/>
      <c r="E41" s="348"/>
      <c r="F41" s="259"/>
      <c r="G41" s="259"/>
      <c r="H41" s="259"/>
      <c r="I41" s="259"/>
      <c r="J41" s="259"/>
      <c r="K41" s="257"/>
      <c r="L41" s="257"/>
      <c r="M41" s="257"/>
      <c r="N41" s="259"/>
      <c r="O41" s="259"/>
      <c r="P41" s="259"/>
    </row>
    <row r="42" spans="1:16" hidden="1">
      <c r="A42" s="9"/>
      <c r="B42" s="348"/>
      <c r="C42" s="279"/>
      <c r="D42" s="279"/>
      <c r="E42" s="348"/>
      <c r="F42" s="259"/>
      <c r="G42" s="259"/>
      <c r="H42" s="259"/>
      <c r="I42" s="259"/>
      <c r="J42" s="259"/>
      <c r="K42" s="257"/>
      <c r="L42" s="257"/>
      <c r="M42" s="257"/>
      <c r="N42" s="259"/>
      <c r="O42" s="259"/>
      <c r="P42" s="259"/>
    </row>
    <row r="43" spans="1:16" hidden="1">
      <c r="A43" s="9"/>
      <c r="B43" s="348"/>
      <c r="C43" s="279"/>
      <c r="D43" s="279"/>
      <c r="E43" s="348"/>
      <c r="F43" s="259"/>
      <c r="G43" s="259"/>
      <c r="H43" s="259"/>
      <c r="I43" s="259"/>
      <c r="J43" s="259"/>
      <c r="K43" s="257"/>
      <c r="L43" s="257"/>
      <c r="M43" s="257"/>
      <c r="N43" s="259"/>
      <c r="O43" s="259"/>
      <c r="P43" s="259"/>
    </row>
    <row r="44" spans="1:16" hidden="1">
      <c r="A44" s="9"/>
      <c r="B44" s="348"/>
      <c r="C44" s="279"/>
      <c r="D44" s="279"/>
      <c r="E44" s="348"/>
      <c r="F44" s="259"/>
      <c r="G44" s="259"/>
      <c r="H44" s="259"/>
      <c r="I44" s="259"/>
      <c r="J44" s="259"/>
      <c r="K44" s="257"/>
      <c r="L44" s="257"/>
      <c r="M44" s="257"/>
      <c r="N44" s="259"/>
      <c r="O44" s="259"/>
      <c r="P44" s="259"/>
    </row>
    <row r="45" spans="1:16" hidden="1">
      <c r="A45" s="9"/>
      <c r="B45" s="348"/>
      <c r="C45" s="279"/>
      <c r="D45" s="279"/>
      <c r="E45" s="348"/>
      <c r="F45" s="259"/>
      <c r="G45" s="259"/>
      <c r="H45" s="259"/>
      <c r="I45" s="259"/>
      <c r="J45" s="259"/>
      <c r="K45" s="257"/>
      <c r="L45" s="257"/>
      <c r="M45" s="257"/>
      <c r="N45" s="259"/>
      <c r="O45" s="259"/>
      <c r="P45" s="259"/>
    </row>
    <row r="46" spans="1:16" hidden="1">
      <c r="A46" s="9"/>
      <c r="B46" s="348"/>
      <c r="C46" s="279"/>
      <c r="D46" s="279"/>
      <c r="E46" s="348"/>
      <c r="F46" s="259"/>
      <c r="G46" s="259"/>
      <c r="H46" s="259"/>
      <c r="I46" s="259"/>
      <c r="J46" s="259"/>
      <c r="K46" s="257"/>
      <c r="L46" s="257"/>
      <c r="M46" s="257"/>
      <c r="N46" s="259"/>
      <c r="O46" s="259"/>
      <c r="P46" s="259"/>
    </row>
    <row r="47" spans="1:16" hidden="1">
      <c r="A47" s="9"/>
      <c r="B47" s="348"/>
      <c r="C47" s="279"/>
      <c r="D47" s="279"/>
      <c r="E47" s="348"/>
      <c r="F47" s="259"/>
      <c r="G47" s="259"/>
      <c r="H47" s="259"/>
      <c r="I47" s="259"/>
      <c r="J47" s="259"/>
      <c r="K47" s="257"/>
      <c r="L47" s="257"/>
      <c r="M47" s="257"/>
      <c r="N47" s="259"/>
      <c r="O47" s="259"/>
      <c r="P47" s="259"/>
    </row>
    <row r="48" spans="1:16" hidden="1">
      <c r="A48" s="9"/>
      <c r="B48" s="348"/>
      <c r="C48" s="279"/>
      <c r="D48" s="279"/>
      <c r="E48" s="348"/>
      <c r="F48" s="259"/>
      <c r="G48" s="259"/>
      <c r="H48" s="259"/>
      <c r="I48" s="259"/>
      <c r="J48" s="259"/>
      <c r="K48" s="257"/>
      <c r="L48" s="257"/>
      <c r="M48" s="257"/>
      <c r="N48" s="259"/>
      <c r="O48" s="259"/>
      <c r="P48" s="259"/>
    </row>
    <row r="49" spans="1:16" hidden="1">
      <c r="A49" s="9"/>
      <c r="B49" s="348"/>
      <c r="C49" s="279"/>
      <c r="D49" s="279"/>
      <c r="E49" s="348"/>
      <c r="F49" s="259"/>
      <c r="G49" s="259"/>
      <c r="H49" s="259"/>
      <c r="I49" s="259"/>
      <c r="J49" s="259"/>
      <c r="K49" s="257"/>
      <c r="L49" s="257"/>
      <c r="M49" s="257"/>
      <c r="N49" s="259"/>
      <c r="O49" s="259"/>
      <c r="P49" s="259"/>
    </row>
    <row r="50" spans="1:16" hidden="1">
      <c r="A50" s="9"/>
      <c r="B50" s="348"/>
      <c r="C50" s="279"/>
      <c r="D50" s="279"/>
      <c r="E50" s="348"/>
      <c r="F50" s="259"/>
      <c r="G50" s="259"/>
      <c r="H50" s="259"/>
      <c r="I50" s="259"/>
      <c r="J50" s="259"/>
      <c r="K50" s="257"/>
      <c r="L50" s="257"/>
      <c r="M50" s="257"/>
      <c r="N50" s="259"/>
      <c r="O50" s="259"/>
      <c r="P50" s="259"/>
    </row>
    <row r="51" spans="1:16" hidden="1">
      <c r="A51" s="9"/>
      <c r="B51" s="348"/>
      <c r="C51" s="279"/>
      <c r="D51" s="279"/>
      <c r="E51" s="348"/>
      <c r="F51" s="259"/>
      <c r="G51" s="259"/>
      <c r="H51" s="259"/>
      <c r="I51" s="259"/>
      <c r="J51" s="259"/>
      <c r="K51" s="257"/>
      <c r="L51" s="257"/>
      <c r="M51" s="257"/>
      <c r="N51" s="259"/>
      <c r="O51" s="259"/>
      <c r="P51" s="259"/>
    </row>
    <row r="52" spans="1:16" hidden="1">
      <c r="A52" s="9"/>
      <c r="B52" s="348"/>
      <c r="C52" s="279"/>
      <c r="D52" s="279"/>
      <c r="E52" s="348"/>
      <c r="F52" s="259"/>
      <c r="G52" s="259"/>
      <c r="H52" s="259"/>
      <c r="I52" s="259"/>
      <c r="J52" s="259"/>
      <c r="K52" s="257"/>
      <c r="L52" s="257"/>
      <c r="M52" s="257"/>
      <c r="N52" s="259"/>
      <c r="O52" s="259"/>
      <c r="P52" s="259"/>
    </row>
    <row r="53" spans="1:16" hidden="1">
      <c r="A53" s="9"/>
      <c r="B53" s="348"/>
      <c r="C53" s="279"/>
      <c r="D53" s="279"/>
      <c r="E53" s="348"/>
      <c r="F53" s="259"/>
      <c r="G53" s="259"/>
      <c r="H53" s="259"/>
      <c r="I53" s="259"/>
      <c r="J53" s="259"/>
      <c r="K53" s="257"/>
      <c r="L53" s="257"/>
      <c r="M53" s="257"/>
      <c r="N53" s="259"/>
      <c r="O53" s="259"/>
      <c r="P53" s="259"/>
    </row>
    <row r="54" spans="1:16" hidden="1">
      <c r="A54" s="9"/>
      <c r="B54" s="348"/>
      <c r="C54" s="279"/>
      <c r="D54" s="279"/>
      <c r="E54" s="348"/>
      <c r="F54" s="259"/>
      <c r="G54" s="259"/>
      <c r="H54" s="259"/>
      <c r="I54" s="259"/>
      <c r="J54" s="259"/>
      <c r="K54" s="257"/>
      <c r="L54" s="257"/>
      <c r="M54" s="257"/>
      <c r="N54" s="259"/>
      <c r="O54" s="259"/>
      <c r="P54" s="259"/>
    </row>
    <row r="55" spans="1:16" hidden="1">
      <c r="A55" s="9"/>
      <c r="B55" s="348"/>
      <c r="C55" s="279"/>
      <c r="D55" s="279"/>
      <c r="E55" s="348"/>
      <c r="F55" s="259"/>
      <c r="G55" s="259"/>
      <c r="H55" s="259"/>
      <c r="I55" s="259"/>
      <c r="J55" s="259"/>
      <c r="K55" s="257"/>
      <c r="L55" s="257"/>
      <c r="M55" s="257"/>
      <c r="N55" s="259"/>
      <c r="O55" s="259"/>
      <c r="P55" s="259"/>
    </row>
    <row r="56" spans="1:16" hidden="1">
      <c r="A56" s="9"/>
      <c r="B56" s="348"/>
      <c r="C56" s="279"/>
      <c r="D56" s="279"/>
      <c r="E56" s="348"/>
      <c r="F56" s="259"/>
      <c r="G56" s="259"/>
      <c r="H56" s="259"/>
      <c r="I56" s="259"/>
      <c r="J56" s="259"/>
      <c r="K56" s="257"/>
      <c r="L56" s="257"/>
      <c r="M56" s="257"/>
      <c r="N56" s="259"/>
      <c r="O56" s="259"/>
      <c r="P56" s="259"/>
    </row>
    <row r="57" spans="1:16" hidden="1">
      <c r="A57" s="9"/>
      <c r="B57" s="348"/>
      <c r="C57" s="279"/>
      <c r="D57" s="279"/>
      <c r="E57" s="348"/>
      <c r="F57" s="259"/>
      <c r="G57" s="259"/>
      <c r="H57" s="259"/>
      <c r="I57" s="259"/>
      <c r="J57" s="259"/>
      <c r="K57" s="257"/>
      <c r="L57" s="257"/>
      <c r="M57" s="257"/>
      <c r="N57" s="259"/>
      <c r="O57" s="259"/>
      <c r="P57" s="259"/>
    </row>
    <row r="58" spans="1:16" hidden="1">
      <c r="A58" s="9"/>
      <c r="B58" s="348"/>
      <c r="C58" s="279"/>
      <c r="D58" s="279"/>
      <c r="E58" s="348"/>
      <c r="F58" s="259"/>
      <c r="G58" s="259"/>
      <c r="H58" s="259"/>
      <c r="I58" s="259"/>
      <c r="J58" s="259"/>
      <c r="K58" s="257"/>
      <c r="L58" s="257"/>
      <c r="M58" s="257"/>
      <c r="N58" s="259"/>
      <c r="O58" s="259"/>
      <c r="P58" s="259"/>
    </row>
    <row r="59" spans="1:16" hidden="1">
      <c r="A59" s="9"/>
      <c r="B59" s="348"/>
      <c r="C59" s="279"/>
      <c r="D59" s="279"/>
      <c r="E59" s="348"/>
      <c r="F59" s="259"/>
      <c r="G59" s="259"/>
      <c r="H59" s="259"/>
      <c r="I59" s="259"/>
      <c r="J59" s="259"/>
      <c r="K59" s="257"/>
      <c r="L59" s="257"/>
      <c r="M59" s="257"/>
      <c r="N59" s="259"/>
      <c r="O59" s="259"/>
      <c r="P59" s="259"/>
    </row>
    <row r="60" spans="1:16" hidden="1">
      <c r="A60" s="9"/>
      <c r="B60" s="348"/>
      <c r="C60" s="279"/>
      <c r="D60" s="279"/>
      <c r="E60" s="348"/>
      <c r="F60" s="259"/>
      <c r="G60" s="259"/>
      <c r="H60" s="259"/>
      <c r="I60" s="259"/>
      <c r="J60" s="259"/>
      <c r="K60" s="257"/>
      <c r="L60" s="257"/>
      <c r="M60" s="257"/>
      <c r="N60" s="259"/>
      <c r="O60" s="259"/>
      <c r="P60" s="259"/>
    </row>
    <row r="61" spans="1:16" hidden="1">
      <c r="A61" s="9"/>
      <c r="B61" s="348"/>
      <c r="C61" s="279"/>
      <c r="D61" s="279"/>
      <c r="E61" s="348"/>
      <c r="F61" s="259"/>
      <c r="G61" s="259"/>
      <c r="H61" s="259"/>
      <c r="I61" s="259"/>
      <c r="J61" s="259"/>
      <c r="K61" s="257"/>
      <c r="L61" s="257"/>
      <c r="M61" s="257"/>
      <c r="N61" s="259"/>
      <c r="O61" s="259"/>
      <c r="P61" s="259"/>
    </row>
    <row r="62" spans="1:16" hidden="1">
      <c r="A62" s="9"/>
      <c r="B62" s="348"/>
      <c r="C62" s="279"/>
      <c r="D62" s="279"/>
      <c r="E62" s="348"/>
      <c r="F62" s="259"/>
      <c r="G62" s="259"/>
      <c r="H62" s="259"/>
      <c r="I62" s="259"/>
      <c r="J62" s="259"/>
      <c r="K62" s="257"/>
      <c r="L62" s="257"/>
      <c r="M62" s="257"/>
      <c r="N62" s="259"/>
      <c r="O62" s="259"/>
      <c r="P62" s="259"/>
    </row>
    <row r="63" spans="1:16" hidden="1">
      <c r="A63" s="9"/>
      <c r="B63" s="348"/>
      <c r="C63" s="279"/>
      <c r="D63" s="279"/>
      <c r="E63" s="348"/>
      <c r="F63" s="259"/>
      <c r="G63" s="259"/>
      <c r="H63" s="259"/>
      <c r="I63" s="259"/>
      <c r="J63" s="259"/>
      <c r="K63" s="257"/>
      <c r="L63" s="257"/>
      <c r="M63" s="257"/>
      <c r="N63" s="259"/>
      <c r="O63" s="259"/>
      <c r="P63" s="259"/>
    </row>
    <row r="64" spans="1:16" hidden="1">
      <c r="A64" s="9"/>
      <c r="B64" s="348"/>
      <c r="C64" s="279"/>
      <c r="D64" s="279"/>
      <c r="E64" s="348"/>
      <c r="F64" s="259"/>
      <c r="G64" s="259"/>
      <c r="H64" s="259"/>
      <c r="I64" s="259"/>
      <c r="J64" s="259"/>
      <c r="K64" s="257"/>
      <c r="L64" s="257"/>
      <c r="M64" s="257"/>
      <c r="N64" s="259"/>
      <c r="O64" s="259"/>
      <c r="P64" s="259"/>
    </row>
    <row r="65" spans="1:16" hidden="1">
      <c r="A65" s="9"/>
      <c r="B65" s="348"/>
      <c r="C65" s="279"/>
      <c r="D65" s="279"/>
      <c r="E65" s="348"/>
      <c r="F65" s="259"/>
      <c r="G65" s="259"/>
      <c r="H65" s="259"/>
      <c r="I65" s="259"/>
      <c r="J65" s="259"/>
      <c r="K65" s="257"/>
      <c r="L65" s="257"/>
      <c r="M65" s="257"/>
      <c r="N65" s="259"/>
      <c r="O65" s="259"/>
      <c r="P65" s="259"/>
    </row>
    <row r="66" spans="1:16" hidden="1">
      <c r="A66" s="9"/>
      <c r="B66" s="348"/>
      <c r="C66" s="279"/>
      <c r="D66" s="279"/>
      <c r="E66" s="348"/>
      <c r="F66" s="259"/>
      <c r="G66" s="259"/>
      <c r="H66" s="259"/>
      <c r="I66" s="259"/>
      <c r="J66" s="259"/>
      <c r="K66" s="257"/>
      <c r="L66" s="257"/>
      <c r="M66" s="257"/>
      <c r="N66" s="259"/>
      <c r="O66" s="259"/>
      <c r="P66" s="259"/>
    </row>
    <row r="67" spans="1:16" hidden="1">
      <c r="A67" s="9"/>
      <c r="B67" s="348"/>
      <c r="C67" s="279"/>
      <c r="D67" s="279"/>
      <c r="E67" s="348"/>
      <c r="F67" s="259"/>
      <c r="G67" s="259"/>
      <c r="H67" s="259"/>
      <c r="I67" s="259"/>
      <c r="J67" s="259"/>
      <c r="K67" s="257"/>
      <c r="L67" s="257"/>
      <c r="M67" s="257"/>
      <c r="N67" s="259"/>
      <c r="O67" s="259"/>
      <c r="P67" s="259"/>
    </row>
    <row r="68" spans="1:16" hidden="1">
      <c r="A68" s="9"/>
      <c r="B68" s="348"/>
      <c r="C68" s="279"/>
      <c r="D68" s="279"/>
      <c r="E68" s="348"/>
      <c r="F68" s="259"/>
      <c r="G68" s="259"/>
      <c r="H68" s="259"/>
      <c r="I68" s="259"/>
      <c r="J68" s="259"/>
      <c r="K68" s="257"/>
      <c r="L68" s="257"/>
      <c r="M68" s="257"/>
      <c r="N68" s="259"/>
      <c r="O68" s="259"/>
      <c r="P68" s="259"/>
    </row>
    <row r="69" spans="1:16" hidden="1">
      <c r="A69" s="9"/>
      <c r="B69" s="348"/>
      <c r="C69" s="279"/>
      <c r="D69" s="279"/>
      <c r="E69" s="348"/>
      <c r="F69" s="259"/>
      <c r="G69" s="259"/>
      <c r="H69" s="259"/>
      <c r="I69" s="259"/>
      <c r="J69" s="259"/>
      <c r="K69" s="257"/>
      <c r="L69" s="257"/>
      <c r="M69" s="257"/>
      <c r="N69" s="259"/>
      <c r="O69" s="259"/>
      <c r="P69" s="259"/>
    </row>
    <row r="70" spans="1:16" hidden="1">
      <c r="A70" s="9"/>
      <c r="B70" s="348"/>
      <c r="C70" s="279"/>
      <c r="D70" s="279"/>
      <c r="E70" s="348"/>
      <c r="F70" s="259"/>
      <c r="G70" s="259"/>
      <c r="H70" s="259"/>
      <c r="I70" s="259"/>
      <c r="J70" s="259"/>
      <c r="K70" s="257"/>
      <c r="L70" s="257"/>
      <c r="M70" s="257"/>
      <c r="N70" s="259"/>
      <c r="O70" s="259"/>
      <c r="P70" s="259"/>
    </row>
    <row r="71" spans="1:16" hidden="1">
      <c r="A71" s="9"/>
      <c r="B71" s="348"/>
      <c r="C71" s="279"/>
      <c r="D71" s="279"/>
      <c r="E71" s="348"/>
      <c r="F71" s="259"/>
      <c r="G71" s="259"/>
      <c r="H71" s="259"/>
      <c r="I71" s="259"/>
      <c r="J71" s="259"/>
      <c r="K71" s="257"/>
      <c r="L71" s="257"/>
      <c r="M71" s="257"/>
      <c r="N71" s="259"/>
      <c r="O71" s="259"/>
      <c r="P71" s="259"/>
    </row>
    <row r="72" spans="1:16" hidden="1">
      <c r="A72" s="9"/>
      <c r="B72" s="348"/>
      <c r="C72" s="279"/>
      <c r="D72" s="279"/>
      <c r="E72" s="348"/>
      <c r="F72" s="259"/>
      <c r="G72" s="259"/>
      <c r="H72" s="259"/>
      <c r="I72" s="259"/>
      <c r="J72" s="259"/>
      <c r="K72" s="257"/>
      <c r="L72" s="257"/>
      <c r="M72" s="257"/>
      <c r="N72" s="259"/>
      <c r="O72" s="259"/>
      <c r="P72" s="259"/>
    </row>
    <row r="73" spans="1:16" hidden="1">
      <c r="A73" s="9"/>
      <c r="B73" s="348"/>
      <c r="C73" s="279"/>
      <c r="D73" s="279"/>
      <c r="E73" s="348"/>
      <c r="F73" s="259"/>
      <c r="G73" s="259"/>
      <c r="H73" s="259"/>
      <c r="I73" s="259"/>
      <c r="J73" s="259"/>
      <c r="K73" s="257"/>
      <c r="L73" s="257"/>
      <c r="M73" s="257"/>
      <c r="N73" s="259"/>
      <c r="O73" s="259"/>
      <c r="P73" s="259"/>
    </row>
    <row r="74" spans="1:16" hidden="1">
      <c r="A74" s="9"/>
      <c r="B74" s="348"/>
      <c r="C74" s="349"/>
      <c r="D74" s="349"/>
      <c r="E74" s="350"/>
      <c r="F74" s="351"/>
      <c r="G74" s="351"/>
      <c r="H74" s="351"/>
      <c r="I74" s="351"/>
      <c r="J74" s="351"/>
      <c r="K74" s="351"/>
      <c r="L74" s="351"/>
      <c r="M74" s="351"/>
      <c r="N74" s="259"/>
      <c r="O74" s="259"/>
      <c r="P74" s="259"/>
    </row>
    <row r="75" spans="1:16" hidden="1">
      <c r="A75" s="9"/>
      <c r="B75" s="348"/>
      <c r="C75" s="279"/>
      <c r="D75" s="279"/>
      <c r="E75" s="348"/>
      <c r="F75" s="259"/>
      <c r="G75" s="259"/>
      <c r="H75" s="259"/>
      <c r="I75" s="259"/>
      <c r="J75" s="259"/>
      <c r="K75" s="257"/>
      <c r="L75" s="257"/>
      <c r="M75" s="257"/>
      <c r="N75" s="259"/>
      <c r="O75" s="259"/>
      <c r="P75" s="259"/>
    </row>
    <row r="76" spans="1:16" hidden="1">
      <c r="A76" s="9"/>
      <c r="B76" s="348"/>
      <c r="C76" s="352"/>
      <c r="D76" s="279"/>
      <c r="E76" s="348"/>
      <c r="F76" s="259"/>
      <c r="G76" s="259"/>
      <c r="H76" s="259"/>
      <c r="I76" s="259"/>
      <c r="J76" s="259"/>
      <c r="K76" s="257"/>
      <c r="L76" s="257"/>
      <c r="M76" s="257"/>
      <c r="N76" s="259"/>
      <c r="O76" s="259"/>
      <c r="P76" s="259"/>
    </row>
    <row r="77" spans="1:16" hidden="1">
      <c r="A77" s="9"/>
      <c r="B77" s="348"/>
      <c r="C77" s="279"/>
      <c r="D77" s="279"/>
      <c r="E77" s="348"/>
      <c r="F77" s="259"/>
      <c r="G77" s="259"/>
      <c r="H77" s="259"/>
      <c r="I77" s="259"/>
      <c r="J77" s="259"/>
      <c r="K77" s="257"/>
      <c r="L77" s="257"/>
      <c r="M77" s="257"/>
      <c r="N77" s="259"/>
      <c r="O77" s="259"/>
      <c r="P77" s="259"/>
    </row>
    <row r="78" spans="1:16" hidden="1">
      <c r="A78" s="9"/>
      <c r="B78" s="348"/>
      <c r="C78" s="279"/>
      <c r="D78" s="279"/>
      <c r="E78" s="348"/>
      <c r="F78" s="259"/>
      <c r="G78" s="259"/>
      <c r="H78" s="259"/>
      <c r="I78" s="259"/>
      <c r="J78" s="259"/>
      <c r="K78" s="257"/>
      <c r="L78" s="257"/>
      <c r="M78" s="257"/>
      <c r="N78" s="259"/>
      <c r="O78" s="259"/>
      <c r="P78" s="259"/>
    </row>
    <row r="79" spans="1:16" hidden="1">
      <c r="A79" s="9"/>
      <c r="B79" s="348"/>
      <c r="C79" s="279"/>
      <c r="D79" s="279"/>
      <c r="E79" s="348"/>
      <c r="F79" s="259"/>
      <c r="G79" s="259"/>
      <c r="H79" s="259"/>
      <c r="I79" s="259"/>
      <c r="J79" s="259"/>
      <c r="K79" s="257"/>
      <c r="L79" s="257"/>
      <c r="M79" s="257"/>
      <c r="N79" s="259"/>
      <c r="O79" s="259"/>
      <c r="P79" s="259"/>
    </row>
    <row r="80" spans="1:16" hidden="1">
      <c r="A80" s="9"/>
      <c r="B80" s="348"/>
      <c r="C80" s="279"/>
      <c r="D80" s="279"/>
      <c r="E80" s="348"/>
      <c r="F80" s="259"/>
      <c r="G80" s="259"/>
      <c r="H80" s="259"/>
      <c r="I80" s="259"/>
      <c r="J80" s="259"/>
      <c r="K80" s="257"/>
      <c r="L80" s="257"/>
      <c r="M80" s="257"/>
      <c r="N80" s="259"/>
      <c r="O80" s="259"/>
      <c r="P80" s="259"/>
    </row>
    <row r="81" spans="1:16" hidden="1">
      <c r="A81" s="9"/>
      <c r="B81" s="348"/>
      <c r="C81" s="279"/>
      <c r="D81" s="279"/>
      <c r="E81" s="348"/>
      <c r="F81" s="259"/>
      <c r="G81" s="259"/>
      <c r="H81" s="259"/>
      <c r="I81" s="259"/>
      <c r="J81" s="259"/>
      <c r="K81" s="257"/>
      <c r="L81" s="257"/>
      <c r="M81" s="257"/>
      <c r="N81" s="259"/>
      <c r="O81" s="259"/>
      <c r="P81" s="259"/>
    </row>
    <row r="82" spans="1:16" hidden="1">
      <c r="A82" s="9"/>
      <c r="B82" s="348"/>
      <c r="C82" s="279"/>
      <c r="D82" s="279"/>
      <c r="E82" s="348"/>
      <c r="F82" s="259"/>
      <c r="G82" s="259"/>
      <c r="H82" s="259"/>
      <c r="I82" s="259"/>
      <c r="J82" s="259"/>
      <c r="K82" s="257"/>
      <c r="L82" s="257"/>
      <c r="M82" s="257"/>
      <c r="N82" s="259"/>
      <c r="O82" s="259"/>
      <c r="P82" s="259"/>
    </row>
    <row r="83" spans="1:16" hidden="1">
      <c r="A83" s="9"/>
      <c r="B83" s="348"/>
      <c r="C83" s="279"/>
      <c r="D83" s="279"/>
      <c r="E83" s="348"/>
      <c r="F83" s="259"/>
      <c r="G83" s="259"/>
      <c r="H83" s="259"/>
      <c r="I83" s="259"/>
      <c r="J83" s="259"/>
      <c r="K83" s="257"/>
      <c r="L83" s="257"/>
      <c r="M83" s="257"/>
      <c r="N83" s="259"/>
      <c r="O83" s="259"/>
      <c r="P83" s="259"/>
    </row>
    <row r="84" spans="1:16" hidden="1">
      <c r="A84" s="9"/>
      <c r="B84" s="348"/>
      <c r="C84" s="279"/>
      <c r="D84" s="279"/>
      <c r="E84" s="348"/>
      <c r="F84" s="259"/>
      <c r="G84" s="259"/>
      <c r="H84" s="259"/>
      <c r="I84" s="259"/>
      <c r="J84" s="259"/>
      <c r="K84" s="257"/>
      <c r="L84" s="257"/>
      <c r="M84" s="257"/>
      <c r="N84" s="259"/>
      <c r="O84" s="259"/>
      <c r="P84" s="259"/>
    </row>
    <row r="85" spans="1:16" hidden="1">
      <c r="A85" s="9"/>
      <c r="B85" s="348"/>
      <c r="C85" s="279"/>
      <c r="D85" s="279"/>
      <c r="E85" s="348"/>
      <c r="F85" s="259"/>
      <c r="G85" s="259"/>
      <c r="H85" s="259"/>
      <c r="I85" s="259"/>
      <c r="J85" s="259"/>
      <c r="K85" s="257"/>
      <c r="L85" s="257"/>
      <c r="M85" s="257"/>
      <c r="N85" s="259"/>
      <c r="O85" s="259"/>
      <c r="P85" s="259"/>
    </row>
    <row r="86" spans="1:16" hidden="1">
      <c r="A86" s="9"/>
      <c r="B86" s="348"/>
      <c r="C86" s="279"/>
      <c r="D86" s="279"/>
      <c r="E86" s="348"/>
      <c r="F86" s="259"/>
      <c r="G86" s="259"/>
      <c r="H86" s="259"/>
      <c r="I86" s="259"/>
      <c r="J86" s="259"/>
      <c r="K86" s="257"/>
      <c r="L86" s="257"/>
      <c r="M86" s="257"/>
      <c r="N86" s="259"/>
      <c r="O86" s="259"/>
      <c r="P86" s="259"/>
    </row>
    <row r="87" spans="1:16" hidden="1">
      <c r="A87" s="9"/>
      <c r="B87" s="348"/>
      <c r="C87" s="279"/>
      <c r="D87" s="279"/>
      <c r="E87" s="348"/>
      <c r="F87" s="259"/>
      <c r="G87" s="259"/>
      <c r="H87" s="259"/>
      <c r="I87" s="259"/>
      <c r="J87" s="259"/>
      <c r="K87" s="257"/>
      <c r="L87" s="257"/>
      <c r="M87" s="257"/>
      <c r="N87" s="259"/>
      <c r="O87" s="259"/>
      <c r="P87" s="259"/>
    </row>
    <row r="88" spans="1:16" hidden="1">
      <c r="A88" s="9"/>
      <c r="B88" s="348"/>
      <c r="C88" s="279"/>
      <c r="D88" s="279"/>
      <c r="E88" s="348"/>
      <c r="F88" s="259"/>
      <c r="G88" s="259"/>
      <c r="H88" s="259"/>
      <c r="I88" s="259"/>
      <c r="J88" s="259"/>
      <c r="K88" s="257"/>
      <c r="L88" s="257"/>
      <c r="M88" s="257"/>
      <c r="N88" s="259"/>
      <c r="O88" s="259"/>
      <c r="P88" s="259"/>
    </row>
    <row r="89" spans="1:16" hidden="1">
      <c r="A89" s="9"/>
      <c r="B89" s="348"/>
      <c r="C89" s="279"/>
      <c r="D89" s="279"/>
      <c r="E89" s="348"/>
      <c r="F89" s="259"/>
      <c r="G89" s="259"/>
      <c r="H89" s="259"/>
      <c r="I89" s="259"/>
      <c r="J89" s="259"/>
      <c r="K89" s="257"/>
      <c r="L89" s="257"/>
      <c r="M89" s="257"/>
      <c r="N89" s="259"/>
      <c r="O89" s="259"/>
      <c r="P89" s="259"/>
    </row>
    <row r="90" spans="1:16" hidden="1">
      <c r="A90" s="9"/>
      <c r="B90" s="348"/>
      <c r="C90" s="279"/>
      <c r="D90" s="279"/>
      <c r="E90" s="348"/>
      <c r="F90" s="259"/>
      <c r="G90" s="259"/>
      <c r="H90" s="259"/>
      <c r="I90" s="259"/>
      <c r="J90" s="259"/>
      <c r="K90" s="257"/>
      <c r="L90" s="257"/>
      <c r="M90" s="257"/>
      <c r="N90" s="259"/>
      <c r="O90" s="259"/>
      <c r="P90" s="259"/>
    </row>
    <row r="91" spans="1:16" hidden="1">
      <c r="A91" s="9"/>
      <c r="B91" s="348"/>
      <c r="C91" s="279"/>
      <c r="D91" s="279"/>
      <c r="E91" s="348"/>
      <c r="F91" s="259"/>
      <c r="G91" s="259"/>
      <c r="H91" s="259"/>
      <c r="I91" s="259"/>
      <c r="J91" s="259"/>
      <c r="K91" s="257"/>
      <c r="L91" s="257"/>
      <c r="M91" s="257"/>
      <c r="N91" s="259"/>
      <c r="O91" s="259"/>
      <c r="P91" s="259"/>
    </row>
    <row r="92" spans="1:16" hidden="1">
      <c r="A92" s="9"/>
      <c r="B92" s="348"/>
      <c r="C92" s="279"/>
      <c r="D92" s="279"/>
      <c r="E92" s="348"/>
      <c r="F92" s="259"/>
      <c r="G92" s="259"/>
      <c r="H92" s="259"/>
      <c r="I92" s="259"/>
      <c r="J92" s="259"/>
      <c r="K92" s="257"/>
      <c r="L92" s="257"/>
      <c r="M92" s="257"/>
      <c r="N92" s="259"/>
      <c r="O92" s="259"/>
      <c r="P92" s="259"/>
    </row>
    <row r="93" spans="1:16" hidden="1">
      <c r="A93" s="9"/>
      <c r="B93" s="348"/>
      <c r="C93" s="279"/>
      <c r="D93" s="279"/>
      <c r="E93" s="348"/>
      <c r="F93" s="259"/>
      <c r="G93" s="259"/>
      <c r="H93" s="259"/>
      <c r="I93" s="259"/>
      <c r="J93" s="259"/>
      <c r="K93" s="257"/>
      <c r="L93" s="257"/>
      <c r="M93" s="257"/>
      <c r="N93" s="259"/>
      <c r="O93" s="259"/>
      <c r="P93" s="259"/>
    </row>
    <row r="94" spans="1:16" hidden="1">
      <c r="A94" s="9"/>
      <c r="B94" s="348"/>
      <c r="C94" s="279"/>
      <c r="D94" s="279"/>
      <c r="E94" s="348"/>
      <c r="F94" s="259"/>
      <c r="G94" s="259"/>
      <c r="H94" s="259"/>
      <c r="I94" s="259"/>
      <c r="J94" s="259"/>
      <c r="K94" s="257"/>
      <c r="L94" s="257"/>
      <c r="M94" s="257"/>
      <c r="N94" s="259"/>
      <c r="O94" s="259"/>
      <c r="P94" s="259"/>
    </row>
    <row r="95" spans="1:16" hidden="1">
      <c r="A95" s="9"/>
      <c r="B95" s="348"/>
      <c r="C95" s="279"/>
      <c r="D95" s="279"/>
      <c r="E95" s="348"/>
      <c r="F95" s="259"/>
      <c r="G95" s="259"/>
      <c r="H95" s="259"/>
      <c r="I95" s="259"/>
      <c r="J95" s="259"/>
      <c r="K95" s="257"/>
      <c r="L95" s="257"/>
      <c r="M95" s="257"/>
      <c r="N95" s="259"/>
      <c r="O95" s="259"/>
      <c r="P95" s="259"/>
    </row>
    <row r="96" spans="1:16" hidden="1">
      <c r="A96" s="9"/>
      <c r="B96" s="348"/>
      <c r="C96" s="279"/>
      <c r="D96" s="279"/>
      <c r="E96" s="348"/>
      <c r="F96" s="259"/>
      <c r="G96" s="259"/>
      <c r="H96" s="259"/>
      <c r="I96" s="259"/>
      <c r="J96" s="259"/>
      <c r="K96" s="257"/>
      <c r="L96" s="257"/>
      <c r="M96" s="257"/>
      <c r="N96" s="259"/>
      <c r="O96" s="259"/>
      <c r="P96" s="259"/>
    </row>
    <row r="97" spans="1:16" hidden="1">
      <c r="A97" s="9"/>
      <c r="B97" s="348"/>
      <c r="C97" s="279"/>
      <c r="D97" s="279"/>
      <c r="E97" s="348"/>
      <c r="F97" s="259"/>
      <c r="G97" s="259"/>
      <c r="H97" s="259"/>
      <c r="I97" s="259"/>
      <c r="J97" s="259"/>
      <c r="K97" s="257"/>
      <c r="L97" s="257"/>
      <c r="M97" s="257"/>
      <c r="N97" s="259"/>
      <c r="O97" s="259"/>
      <c r="P97" s="259"/>
    </row>
    <row r="98" spans="1:16" hidden="1">
      <c r="A98" s="9"/>
      <c r="B98" s="348"/>
      <c r="C98" s="279"/>
      <c r="D98" s="279"/>
      <c r="E98" s="348"/>
      <c r="F98" s="259"/>
      <c r="G98" s="259"/>
      <c r="H98" s="259"/>
      <c r="I98" s="259"/>
      <c r="J98" s="259"/>
      <c r="K98" s="257"/>
      <c r="L98" s="257"/>
      <c r="M98" s="257"/>
      <c r="N98" s="259"/>
      <c r="O98" s="259"/>
      <c r="P98" s="259"/>
    </row>
    <row r="99" spans="1:16" hidden="1">
      <c r="A99" s="9"/>
      <c r="B99" s="348"/>
      <c r="C99" s="279"/>
      <c r="D99" s="279"/>
      <c r="E99" s="348"/>
      <c r="F99" s="259"/>
      <c r="G99" s="259"/>
      <c r="H99" s="259"/>
      <c r="I99" s="259"/>
      <c r="J99" s="259"/>
      <c r="K99" s="257"/>
      <c r="L99" s="257"/>
      <c r="M99" s="257"/>
      <c r="N99" s="259"/>
      <c r="O99" s="259"/>
      <c r="P99" s="259"/>
    </row>
    <row r="100" spans="1:16" hidden="1">
      <c r="A100" s="9"/>
      <c r="B100" s="348"/>
      <c r="C100" s="279"/>
      <c r="D100" s="279"/>
      <c r="E100" s="348"/>
      <c r="F100" s="259"/>
      <c r="G100" s="259"/>
      <c r="H100" s="259"/>
      <c r="I100" s="259"/>
      <c r="J100" s="259"/>
      <c r="K100" s="257"/>
      <c r="L100" s="257"/>
      <c r="M100" s="257"/>
      <c r="N100" s="259"/>
      <c r="O100" s="259"/>
      <c r="P100" s="259"/>
    </row>
    <row r="101" spans="1:16" hidden="1">
      <c r="A101" s="9"/>
      <c r="B101" s="348"/>
      <c r="C101" s="279"/>
      <c r="D101" s="279"/>
      <c r="E101" s="348"/>
      <c r="F101" s="259"/>
      <c r="G101" s="259"/>
      <c r="H101" s="259"/>
      <c r="I101" s="259"/>
      <c r="J101" s="259"/>
      <c r="K101" s="257"/>
      <c r="L101" s="257"/>
      <c r="M101" s="257"/>
      <c r="N101" s="259"/>
      <c r="O101" s="259"/>
      <c r="P101" s="259"/>
    </row>
    <row r="102" spans="1:16" hidden="1">
      <c r="A102" s="9"/>
      <c r="B102" s="348"/>
      <c r="C102" s="279"/>
      <c r="D102" s="279"/>
      <c r="E102" s="348"/>
      <c r="F102" s="259"/>
      <c r="G102" s="259"/>
      <c r="H102" s="259"/>
      <c r="I102" s="259"/>
      <c r="J102" s="259"/>
      <c r="K102" s="257"/>
      <c r="L102" s="257"/>
      <c r="M102" s="257"/>
      <c r="N102" s="259"/>
      <c r="O102" s="259"/>
      <c r="P102" s="259"/>
    </row>
    <row r="103" spans="1:16" hidden="1">
      <c r="A103" s="9"/>
      <c r="B103" s="348"/>
      <c r="C103" s="279"/>
      <c r="D103" s="279"/>
      <c r="E103" s="348"/>
      <c r="F103" s="259"/>
      <c r="G103" s="259"/>
      <c r="H103" s="259"/>
      <c r="I103" s="259"/>
      <c r="J103" s="259"/>
      <c r="K103" s="257"/>
      <c r="L103" s="257"/>
      <c r="M103" s="257"/>
      <c r="N103" s="259"/>
      <c r="O103" s="259"/>
      <c r="P103" s="259"/>
    </row>
    <row r="104" spans="1:16" hidden="1">
      <c r="A104" s="9"/>
      <c r="B104" s="348"/>
      <c r="C104" s="279"/>
      <c r="D104" s="279"/>
      <c r="E104" s="348"/>
      <c r="F104" s="259"/>
      <c r="G104" s="259"/>
      <c r="H104" s="259"/>
      <c r="I104" s="259"/>
      <c r="J104" s="259"/>
      <c r="K104" s="257"/>
      <c r="L104" s="257"/>
      <c r="M104" s="257"/>
      <c r="N104" s="259"/>
      <c r="O104" s="259"/>
      <c r="P104" s="259"/>
    </row>
    <row r="105" spans="1:16" hidden="1">
      <c r="A105" s="9"/>
      <c r="B105" s="348"/>
      <c r="C105" s="279"/>
      <c r="D105" s="279"/>
      <c r="E105" s="348"/>
      <c r="F105" s="259"/>
      <c r="G105" s="259"/>
      <c r="H105" s="259"/>
      <c r="I105" s="259"/>
      <c r="J105" s="259"/>
      <c r="K105" s="257"/>
      <c r="L105" s="257"/>
      <c r="M105" s="257"/>
      <c r="N105" s="259"/>
      <c r="O105" s="259"/>
      <c r="P105" s="259"/>
    </row>
    <row r="106" spans="1:16" hidden="1">
      <c r="A106" s="9"/>
      <c r="B106" s="348"/>
      <c r="C106" s="279"/>
      <c r="D106" s="279"/>
      <c r="E106" s="348"/>
      <c r="F106" s="259"/>
      <c r="G106" s="259"/>
      <c r="H106" s="259"/>
      <c r="I106" s="259"/>
      <c r="J106" s="259"/>
      <c r="K106" s="257"/>
      <c r="L106" s="257"/>
      <c r="M106" s="257"/>
      <c r="N106" s="259"/>
      <c r="O106" s="259"/>
      <c r="P106" s="259"/>
    </row>
    <row r="107" spans="1:16" hidden="1">
      <c r="A107" s="9"/>
      <c r="B107" s="348"/>
      <c r="C107" s="279"/>
      <c r="D107" s="279"/>
      <c r="E107" s="348"/>
      <c r="F107" s="259"/>
      <c r="G107" s="259"/>
      <c r="H107" s="259"/>
      <c r="I107" s="259"/>
      <c r="J107" s="259"/>
      <c r="K107" s="257"/>
      <c r="L107" s="257"/>
      <c r="M107" s="257"/>
      <c r="N107" s="259"/>
      <c r="O107" s="259"/>
      <c r="P107" s="259"/>
    </row>
    <row r="108" spans="1:16" hidden="1">
      <c r="A108" s="9"/>
      <c r="B108" s="348"/>
      <c r="C108" s="279"/>
      <c r="D108" s="279"/>
      <c r="E108" s="348"/>
      <c r="F108" s="259"/>
      <c r="G108" s="259"/>
      <c r="H108" s="259"/>
      <c r="I108" s="259"/>
      <c r="J108" s="259"/>
      <c r="K108" s="257"/>
      <c r="L108" s="257"/>
      <c r="M108" s="257"/>
      <c r="N108" s="259"/>
      <c r="O108" s="259"/>
      <c r="P108" s="259"/>
    </row>
    <row r="109" spans="1:16" hidden="1">
      <c r="A109" s="9"/>
      <c r="B109" s="348"/>
      <c r="C109" s="279"/>
      <c r="D109" s="279"/>
      <c r="E109" s="348"/>
      <c r="F109" s="259"/>
      <c r="G109" s="259"/>
      <c r="H109" s="259"/>
      <c r="I109" s="259"/>
      <c r="J109" s="259"/>
      <c r="K109" s="257"/>
      <c r="L109" s="257"/>
      <c r="M109" s="257"/>
      <c r="N109" s="259"/>
      <c r="O109" s="259"/>
      <c r="P109" s="259"/>
    </row>
    <row r="110" spans="1:16" hidden="1">
      <c r="A110" s="9"/>
      <c r="B110" s="348"/>
      <c r="C110" s="279"/>
      <c r="D110" s="279"/>
      <c r="E110" s="348"/>
      <c r="F110" s="259"/>
      <c r="G110" s="259"/>
      <c r="H110" s="259"/>
      <c r="I110" s="259"/>
      <c r="J110" s="259"/>
      <c r="K110" s="257"/>
      <c r="L110" s="257"/>
      <c r="M110" s="257"/>
      <c r="N110" s="259"/>
      <c r="O110" s="259"/>
      <c r="P110" s="259"/>
    </row>
    <row r="111" spans="1:16" hidden="1">
      <c r="A111" s="9"/>
      <c r="B111" s="348"/>
      <c r="C111" s="279"/>
      <c r="D111" s="279"/>
      <c r="E111" s="348"/>
      <c r="F111" s="259"/>
      <c r="G111" s="259"/>
      <c r="H111" s="259"/>
      <c r="I111" s="259"/>
      <c r="J111" s="259"/>
      <c r="K111" s="257"/>
      <c r="L111" s="257"/>
      <c r="M111" s="257"/>
      <c r="N111" s="259"/>
      <c r="O111" s="259"/>
      <c r="P111" s="259"/>
    </row>
    <row r="112" spans="1:16" hidden="1">
      <c r="A112" s="9"/>
      <c r="B112" s="348"/>
      <c r="C112" s="279"/>
      <c r="D112" s="279"/>
      <c r="E112" s="348"/>
      <c r="F112" s="259"/>
      <c r="G112" s="259"/>
      <c r="H112" s="259"/>
      <c r="I112" s="259"/>
      <c r="J112" s="259"/>
      <c r="K112" s="257"/>
      <c r="L112" s="257"/>
      <c r="M112" s="257"/>
      <c r="N112" s="259"/>
      <c r="O112" s="259"/>
      <c r="P112" s="259"/>
    </row>
    <row r="113" spans="1:16" hidden="1">
      <c r="A113" s="9"/>
      <c r="B113" s="348"/>
      <c r="C113" s="279"/>
      <c r="D113" s="279"/>
      <c r="E113" s="348"/>
      <c r="F113" s="259"/>
      <c r="G113" s="259"/>
      <c r="H113" s="259"/>
      <c r="I113" s="259"/>
      <c r="J113" s="259"/>
      <c r="K113" s="257"/>
      <c r="L113" s="257"/>
      <c r="M113" s="257"/>
      <c r="N113" s="259"/>
      <c r="O113" s="259"/>
      <c r="P113" s="259"/>
    </row>
    <row r="114" spans="1:16" hidden="1">
      <c r="A114" s="9"/>
      <c r="B114" s="348"/>
      <c r="C114" s="279"/>
      <c r="D114" s="279"/>
      <c r="E114" s="348"/>
      <c r="F114" s="259"/>
      <c r="G114" s="259"/>
      <c r="H114" s="259"/>
      <c r="I114" s="259"/>
      <c r="J114" s="259"/>
      <c r="K114" s="257"/>
      <c r="L114" s="257"/>
      <c r="M114" s="257"/>
      <c r="N114" s="259"/>
      <c r="O114" s="259"/>
      <c r="P114" s="259"/>
    </row>
    <row r="115" spans="1:16" hidden="1">
      <c r="A115" s="9"/>
      <c r="B115" s="348"/>
      <c r="C115" s="279"/>
      <c r="D115" s="279"/>
      <c r="E115" s="348"/>
      <c r="F115" s="259"/>
      <c r="G115" s="259"/>
      <c r="H115" s="259"/>
      <c r="I115" s="259"/>
      <c r="J115" s="259"/>
      <c r="K115" s="257"/>
      <c r="L115" s="257"/>
      <c r="M115" s="257"/>
      <c r="N115" s="259"/>
      <c r="O115" s="259"/>
      <c r="P115" s="259"/>
    </row>
    <row r="116" spans="1:16" hidden="1">
      <c r="A116" s="9"/>
      <c r="B116" s="348"/>
      <c r="C116" s="279"/>
      <c r="D116" s="279"/>
      <c r="E116" s="348"/>
      <c r="F116" s="259"/>
      <c r="G116" s="259"/>
      <c r="H116" s="259"/>
      <c r="I116" s="259"/>
      <c r="J116" s="259"/>
      <c r="K116" s="257"/>
      <c r="L116" s="257"/>
      <c r="M116" s="257"/>
      <c r="N116" s="259"/>
      <c r="O116" s="259"/>
      <c r="P116" s="259"/>
    </row>
    <row r="117" spans="1:16" hidden="1">
      <c r="A117" s="9"/>
      <c r="B117" s="348"/>
      <c r="C117" s="349"/>
      <c r="D117" s="349"/>
      <c r="E117" s="350"/>
      <c r="F117" s="351"/>
      <c r="G117" s="351"/>
      <c r="H117" s="351"/>
      <c r="I117" s="351"/>
      <c r="J117" s="351"/>
      <c r="K117" s="351"/>
      <c r="L117" s="351"/>
      <c r="M117" s="351"/>
      <c r="N117" s="259"/>
      <c r="O117" s="259"/>
      <c r="P117" s="259"/>
    </row>
    <row r="118" spans="1:16" hidden="1">
      <c r="A118" s="85"/>
      <c r="B118" s="348"/>
      <c r="C118" s="279"/>
      <c r="D118" s="279"/>
      <c r="E118" s="348"/>
      <c r="F118" s="259"/>
      <c r="G118" s="259"/>
      <c r="H118" s="259"/>
      <c r="I118" s="259"/>
      <c r="J118" s="259"/>
      <c r="K118" s="257"/>
      <c r="L118" s="257"/>
      <c r="M118" s="257"/>
      <c r="N118" s="259"/>
      <c r="O118" s="259"/>
      <c r="P118" s="259"/>
    </row>
    <row r="119" spans="1:16" hidden="1">
      <c r="A119" s="85"/>
      <c r="B119" s="348"/>
      <c r="C119" s="352"/>
      <c r="D119" s="279"/>
      <c r="E119" s="348"/>
      <c r="F119" s="259"/>
      <c r="G119" s="259"/>
      <c r="H119" s="259"/>
      <c r="I119" s="259"/>
      <c r="J119" s="259"/>
      <c r="K119" s="257"/>
      <c r="L119" s="257"/>
      <c r="M119" s="257"/>
      <c r="N119" s="259"/>
      <c r="O119" s="259"/>
      <c r="P119" s="259"/>
    </row>
    <row r="120" spans="1:16" hidden="1">
      <c r="A120" s="85"/>
      <c r="B120" s="348"/>
      <c r="C120" s="279"/>
      <c r="D120" s="279"/>
      <c r="E120" s="348"/>
      <c r="F120" s="259"/>
      <c r="G120" s="259"/>
      <c r="H120" s="259"/>
      <c r="I120" s="259"/>
      <c r="J120" s="259"/>
      <c r="K120" s="257"/>
      <c r="L120" s="257"/>
      <c r="M120" s="257"/>
      <c r="N120" s="259"/>
      <c r="O120" s="259"/>
      <c r="P120" s="259"/>
    </row>
    <row r="121" spans="1:16" hidden="1">
      <c r="A121" s="85"/>
      <c r="B121" s="348"/>
      <c r="C121" s="279"/>
      <c r="D121" s="279"/>
      <c r="E121" s="348"/>
      <c r="F121" s="259"/>
      <c r="G121" s="259"/>
      <c r="H121" s="259"/>
      <c r="I121" s="259"/>
      <c r="J121" s="259"/>
      <c r="K121" s="257"/>
      <c r="L121" s="257"/>
      <c r="M121" s="257"/>
      <c r="N121" s="259"/>
      <c r="O121" s="259"/>
      <c r="P121" s="259"/>
    </row>
    <row r="122" spans="1:16" hidden="1">
      <c r="A122" s="85"/>
      <c r="B122" s="348"/>
      <c r="C122" s="279"/>
      <c r="D122" s="279"/>
      <c r="E122" s="348"/>
      <c r="F122" s="259"/>
      <c r="G122" s="259"/>
      <c r="H122" s="259"/>
      <c r="I122" s="259"/>
      <c r="J122" s="259"/>
      <c r="K122" s="257"/>
      <c r="L122" s="257"/>
      <c r="M122" s="257"/>
      <c r="N122" s="259"/>
      <c r="O122" s="259"/>
      <c r="P122" s="259"/>
    </row>
    <row r="123" spans="1:16" hidden="1">
      <c r="A123" s="85"/>
      <c r="B123" s="348"/>
      <c r="C123" s="279"/>
      <c r="D123" s="279"/>
      <c r="E123" s="348"/>
      <c r="F123" s="259"/>
      <c r="G123" s="259"/>
      <c r="H123" s="259"/>
      <c r="I123" s="259"/>
      <c r="J123" s="259"/>
      <c r="K123" s="257"/>
      <c r="L123" s="257"/>
      <c r="M123" s="257"/>
      <c r="N123" s="259"/>
      <c r="O123" s="259"/>
      <c r="P123" s="259"/>
    </row>
    <row r="124" spans="1:16" hidden="1">
      <c r="A124" s="85"/>
      <c r="B124" s="348"/>
      <c r="C124" s="279"/>
      <c r="D124" s="279"/>
      <c r="E124" s="348"/>
      <c r="F124" s="259"/>
      <c r="G124" s="259"/>
      <c r="H124" s="259"/>
      <c r="I124" s="259"/>
      <c r="J124" s="259"/>
      <c r="K124" s="257"/>
      <c r="L124" s="257"/>
      <c r="M124" s="257"/>
      <c r="N124" s="259"/>
      <c r="O124" s="259"/>
      <c r="P124" s="259"/>
    </row>
    <row r="125" spans="1:16" hidden="1">
      <c r="A125" s="85"/>
      <c r="B125" s="348"/>
      <c r="C125" s="279"/>
      <c r="D125" s="279"/>
      <c r="E125" s="348"/>
      <c r="F125" s="259"/>
      <c r="G125" s="259"/>
      <c r="H125" s="259"/>
      <c r="I125" s="259"/>
      <c r="J125" s="259"/>
      <c r="K125" s="257"/>
      <c r="L125" s="257"/>
      <c r="M125" s="257"/>
      <c r="N125" s="259"/>
      <c r="O125" s="259"/>
      <c r="P125" s="259"/>
    </row>
    <row r="126" spans="1:16" hidden="1">
      <c r="A126" s="85"/>
      <c r="B126" s="348"/>
      <c r="C126" s="349"/>
      <c r="D126" s="349"/>
      <c r="E126" s="349"/>
      <c r="F126" s="351"/>
      <c r="G126" s="351"/>
      <c r="H126" s="351"/>
      <c r="I126" s="351"/>
      <c r="J126" s="351"/>
      <c r="K126" s="351"/>
      <c r="L126" s="351"/>
      <c r="M126" s="351"/>
      <c r="N126" s="259"/>
      <c r="O126" s="259"/>
      <c r="P126" s="259"/>
    </row>
    <row r="127" spans="1:16" hidden="1"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9"/>
      <c r="O127" s="259"/>
      <c r="P127" s="259"/>
    </row>
    <row r="128" spans="1:16" hidden="1"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9"/>
      <c r="O128" s="259"/>
      <c r="P128" s="259"/>
    </row>
    <row r="129" spans="2:16" hidden="1"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9"/>
      <c r="O129" s="259"/>
      <c r="P129" s="259"/>
    </row>
    <row r="130" spans="2:16" hidden="1">
      <c r="B130" s="257"/>
      <c r="C130" s="257"/>
      <c r="D130" s="257"/>
      <c r="E130" s="257"/>
      <c r="F130" s="257"/>
      <c r="G130" s="257"/>
      <c r="H130" s="257"/>
      <c r="I130" s="257"/>
      <c r="J130" s="257"/>
      <c r="K130" s="257"/>
      <c r="L130" s="257"/>
      <c r="M130" s="257"/>
      <c r="N130" s="259"/>
      <c r="O130" s="259"/>
      <c r="P130" s="259"/>
    </row>
    <row r="131" spans="2:16" hidden="1"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9"/>
      <c r="O131" s="259"/>
      <c r="P131" s="259"/>
    </row>
    <row r="132" spans="2:16" hidden="1"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9"/>
      <c r="O132" s="259"/>
      <c r="P132" s="259"/>
    </row>
    <row r="133" spans="2:16" hidden="1">
      <c r="B133" s="257"/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9"/>
      <c r="O133" s="259"/>
      <c r="P133" s="259"/>
    </row>
    <row r="134" spans="2:16" hidden="1">
      <c r="B134" s="257"/>
      <c r="C134" s="257"/>
      <c r="D134" s="257"/>
      <c r="E134" s="257"/>
      <c r="F134" s="257"/>
      <c r="G134" s="257"/>
      <c r="H134" s="257"/>
      <c r="I134" s="257"/>
      <c r="J134" s="257"/>
      <c r="K134" s="257"/>
      <c r="L134" s="257"/>
      <c r="M134" s="257"/>
      <c r="N134" s="259"/>
      <c r="O134" s="259"/>
      <c r="P134" s="259"/>
    </row>
    <row r="135" spans="2:16" hidden="1">
      <c r="B135" s="257"/>
      <c r="C135" s="257"/>
      <c r="D135" s="257"/>
      <c r="E135" s="257"/>
      <c r="F135" s="257"/>
      <c r="G135" s="257"/>
      <c r="H135" s="257"/>
      <c r="I135" s="257"/>
      <c r="J135" s="257"/>
      <c r="K135" s="257"/>
      <c r="L135" s="257"/>
      <c r="M135" s="257"/>
      <c r="N135" s="259"/>
      <c r="O135" s="259"/>
      <c r="P135" s="259"/>
    </row>
    <row r="136" spans="2:16" hidden="1">
      <c r="B136" s="257"/>
      <c r="C136" s="257"/>
      <c r="D136" s="257"/>
      <c r="E136" s="257"/>
      <c r="F136" s="257"/>
      <c r="G136" s="257"/>
      <c r="H136" s="257"/>
      <c r="I136" s="257"/>
      <c r="J136" s="257"/>
      <c r="K136" s="257"/>
      <c r="L136" s="257"/>
      <c r="M136" s="257"/>
      <c r="N136" s="259"/>
      <c r="O136" s="259"/>
      <c r="P136" s="259"/>
    </row>
    <row r="137" spans="2:16" hidden="1">
      <c r="B137" s="257"/>
      <c r="C137" s="257"/>
      <c r="D137" s="257"/>
      <c r="E137" s="257"/>
      <c r="F137" s="257"/>
      <c r="G137" s="257"/>
      <c r="H137" s="257"/>
      <c r="I137" s="257"/>
      <c r="J137" s="257"/>
      <c r="K137" s="257"/>
      <c r="L137" s="257"/>
      <c r="M137" s="257"/>
      <c r="N137" s="259"/>
      <c r="O137" s="259"/>
      <c r="P137" s="259"/>
    </row>
    <row r="138" spans="2:16" hidden="1">
      <c r="B138" s="257"/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9"/>
      <c r="O138" s="259"/>
      <c r="P138" s="259"/>
    </row>
    <row r="139" spans="2:16" hidden="1">
      <c r="B139" s="257"/>
      <c r="C139" s="257"/>
      <c r="D139" s="257"/>
      <c r="E139" s="257"/>
      <c r="F139" s="257"/>
      <c r="G139" s="257"/>
      <c r="H139" s="257"/>
      <c r="I139" s="257"/>
      <c r="J139" s="257"/>
      <c r="K139" s="257"/>
      <c r="L139" s="257"/>
      <c r="M139" s="257"/>
      <c r="N139" s="259"/>
      <c r="O139" s="259"/>
      <c r="P139" s="259"/>
    </row>
    <row r="140" spans="2:16" hidden="1">
      <c r="B140" s="257"/>
      <c r="C140" s="257"/>
      <c r="D140" s="257"/>
      <c r="E140" s="257"/>
      <c r="F140" s="257"/>
      <c r="G140" s="257"/>
      <c r="H140" s="257"/>
      <c r="I140" s="257"/>
      <c r="J140" s="257"/>
      <c r="K140" s="257"/>
      <c r="L140" s="257"/>
      <c r="M140" s="257"/>
      <c r="N140" s="259"/>
      <c r="O140" s="259"/>
      <c r="P140" s="259"/>
    </row>
    <row r="141" spans="2:16" hidden="1">
      <c r="B141" s="257"/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59"/>
      <c r="O141" s="259"/>
      <c r="P141" s="259"/>
    </row>
    <row r="142" spans="2:16" hidden="1">
      <c r="B142" s="257"/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  <c r="M142" s="257"/>
      <c r="N142" s="259"/>
      <c r="O142" s="259"/>
      <c r="P142" s="259"/>
    </row>
    <row r="143" spans="2:16" hidden="1">
      <c r="B143" s="257"/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59"/>
      <c r="O143" s="259"/>
      <c r="P143" s="259"/>
    </row>
    <row r="144" spans="2:16" hidden="1">
      <c r="B144" s="257"/>
      <c r="C144" s="257"/>
      <c r="D144" s="257"/>
      <c r="E144" s="257"/>
      <c r="F144" s="257"/>
      <c r="G144" s="257"/>
      <c r="H144" s="257"/>
      <c r="I144" s="257"/>
      <c r="J144" s="257"/>
      <c r="K144" s="257"/>
      <c r="L144" s="257"/>
      <c r="M144" s="257"/>
      <c r="N144" s="259"/>
      <c r="O144" s="259"/>
      <c r="P144" s="259"/>
    </row>
    <row r="145" spans="2:16" hidden="1"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59"/>
      <c r="O145" s="259"/>
      <c r="P145" s="259"/>
    </row>
    <row r="146" spans="2:16" hidden="1"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9"/>
      <c r="O146" s="259"/>
      <c r="P146" s="259"/>
    </row>
    <row r="147" spans="2:16" hidden="1"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  <c r="M147" s="257"/>
      <c r="N147" s="259"/>
      <c r="O147" s="259"/>
      <c r="P147" s="259"/>
    </row>
    <row r="148" spans="2:16" hidden="1"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9"/>
      <c r="O148" s="259"/>
      <c r="P148" s="259"/>
    </row>
    <row r="149" spans="2:16" hidden="1">
      <c r="B149" s="257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  <c r="M149" s="257"/>
      <c r="N149" s="259"/>
      <c r="O149" s="259"/>
      <c r="P149" s="259"/>
    </row>
    <row r="150" spans="2:16" hidden="1"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9"/>
      <c r="O150" s="259"/>
      <c r="P150" s="259"/>
    </row>
    <row r="151" spans="2:16" hidden="1">
      <c r="B151" s="257"/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257"/>
      <c r="N151" s="259"/>
      <c r="O151" s="259"/>
      <c r="P151" s="259"/>
    </row>
    <row r="152" spans="2:16" hidden="1">
      <c r="B152" s="257"/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  <c r="M152" s="257"/>
      <c r="N152" s="259"/>
      <c r="O152" s="259"/>
      <c r="P152" s="259"/>
    </row>
    <row r="153" spans="2:16" hidden="1"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  <c r="M153" s="257"/>
      <c r="N153" s="259"/>
      <c r="O153" s="259"/>
      <c r="P153" s="259"/>
    </row>
    <row r="154" spans="2:16" hidden="1">
      <c r="B154" s="257"/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257"/>
      <c r="N154" s="259"/>
      <c r="O154" s="259"/>
      <c r="P154" s="259"/>
    </row>
    <row r="155" spans="2:16" hidden="1"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  <c r="M155" s="257"/>
      <c r="N155" s="259"/>
      <c r="O155" s="259"/>
      <c r="P155" s="259"/>
    </row>
    <row r="156" spans="2:16" hidden="1">
      <c r="B156" s="257"/>
      <c r="C156" s="257"/>
      <c r="D156" s="257"/>
      <c r="E156" s="257"/>
      <c r="F156" s="257"/>
      <c r="G156" s="257"/>
      <c r="H156" s="257"/>
      <c r="I156" s="257"/>
      <c r="J156" s="257"/>
      <c r="K156" s="257"/>
      <c r="L156" s="257"/>
      <c r="M156" s="257"/>
      <c r="N156" s="259"/>
      <c r="O156" s="259"/>
      <c r="P156" s="259"/>
    </row>
    <row r="157" spans="2:16" hidden="1">
      <c r="B157" s="257"/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9"/>
      <c r="O157" s="259"/>
      <c r="P157" s="259"/>
    </row>
    <row r="158" spans="2:16" hidden="1"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9"/>
      <c r="O158" s="259"/>
      <c r="P158" s="259"/>
    </row>
    <row r="159" spans="2:16" hidden="1">
      <c r="B159" s="257"/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257"/>
      <c r="N159" s="259"/>
      <c r="O159" s="259"/>
      <c r="P159" s="259"/>
    </row>
    <row r="160" spans="2:16" hidden="1"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  <c r="M160" s="257"/>
      <c r="N160" s="259"/>
      <c r="O160" s="259"/>
      <c r="P160" s="259"/>
    </row>
    <row r="161" spans="2:16" hidden="1">
      <c r="B161" s="257"/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  <c r="M161" s="257"/>
      <c r="N161" s="259"/>
      <c r="O161" s="259"/>
      <c r="P161" s="259"/>
    </row>
    <row r="162" spans="2:16" hidden="1">
      <c r="B162" s="257"/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  <c r="M162" s="257"/>
      <c r="N162" s="259"/>
      <c r="O162" s="259"/>
      <c r="P162" s="259"/>
    </row>
    <row r="163" spans="2:16" hidden="1">
      <c r="B163" s="257"/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  <c r="M163" s="257"/>
      <c r="N163" s="259"/>
      <c r="O163" s="259"/>
      <c r="P163" s="259"/>
    </row>
    <row r="164" spans="2:16" hidden="1"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  <c r="M164" s="257"/>
      <c r="N164" s="259"/>
      <c r="O164" s="259"/>
      <c r="P164" s="259"/>
    </row>
    <row r="165" spans="2:16" hidden="1"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  <c r="M165" s="257"/>
      <c r="N165" s="259"/>
      <c r="O165" s="259"/>
      <c r="P165" s="259"/>
    </row>
    <row r="166" spans="2:16" hidden="1">
      <c r="B166" s="257"/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  <c r="M166" s="257"/>
      <c r="N166" s="259"/>
      <c r="O166" s="259"/>
      <c r="P166" s="259"/>
    </row>
    <row r="167" spans="2:16" hidden="1"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M167" s="257"/>
      <c r="N167" s="259"/>
      <c r="O167" s="259"/>
      <c r="P167" s="259"/>
    </row>
    <row r="168" spans="2:16" hidden="1">
      <c r="B168" s="257"/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  <c r="M168" s="257"/>
      <c r="N168" s="259"/>
      <c r="O168" s="259"/>
      <c r="P168" s="259"/>
    </row>
    <row r="169" spans="2:16" hidden="1">
      <c r="B169" s="257"/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  <c r="M169" s="257"/>
      <c r="N169" s="259"/>
      <c r="O169" s="259"/>
      <c r="P169" s="259"/>
    </row>
    <row r="170" spans="2:16" hidden="1">
      <c r="B170" s="257"/>
      <c r="C170" s="257"/>
      <c r="D170" s="257"/>
      <c r="E170" s="257"/>
      <c r="F170" s="257"/>
      <c r="G170" s="257"/>
      <c r="H170" s="257"/>
      <c r="I170" s="257"/>
      <c r="J170" s="257"/>
      <c r="K170" s="257"/>
      <c r="L170" s="257"/>
      <c r="M170" s="257"/>
      <c r="N170" s="259"/>
      <c r="O170" s="259"/>
      <c r="P170" s="259"/>
    </row>
    <row r="171" spans="2:16" hidden="1"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  <c r="M171" s="257"/>
      <c r="N171" s="259"/>
      <c r="O171" s="259"/>
      <c r="P171" s="259"/>
    </row>
    <row r="172" spans="2:16" hidden="1">
      <c r="B172" s="257"/>
      <c r="C172" s="257"/>
      <c r="D172" s="257"/>
      <c r="E172" s="257"/>
      <c r="F172" s="257"/>
      <c r="G172" s="257"/>
      <c r="H172" s="257"/>
      <c r="I172" s="257"/>
      <c r="J172" s="257"/>
      <c r="K172" s="257"/>
      <c r="L172" s="257"/>
      <c r="M172" s="257"/>
      <c r="N172" s="259"/>
      <c r="O172" s="259"/>
      <c r="P172" s="259"/>
    </row>
    <row r="173" spans="2:16" hidden="1">
      <c r="B173" s="257"/>
      <c r="C173" s="257"/>
      <c r="D173" s="257"/>
      <c r="E173" s="257"/>
      <c r="F173" s="257"/>
      <c r="G173" s="257"/>
      <c r="H173" s="257"/>
      <c r="I173" s="257"/>
      <c r="J173" s="257"/>
      <c r="K173" s="257"/>
      <c r="L173" s="257"/>
      <c r="M173" s="257"/>
      <c r="N173" s="259"/>
      <c r="O173" s="259"/>
      <c r="P173" s="259"/>
    </row>
    <row r="174" spans="2:16" hidden="1">
      <c r="B174" s="257"/>
      <c r="C174" s="257"/>
      <c r="D174" s="257"/>
      <c r="E174" s="257"/>
      <c r="F174" s="257"/>
      <c r="G174" s="257"/>
      <c r="H174" s="257"/>
      <c r="I174" s="257"/>
      <c r="J174" s="257"/>
      <c r="K174" s="257"/>
      <c r="L174" s="257"/>
      <c r="M174" s="257"/>
      <c r="N174" s="259"/>
      <c r="O174" s="259"/>
      <c r="P174" s="259"/>
    </row>
    <row r="175" spans="2:16" hidden="1"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257"/>
      <c r="N175" s="259"/>
      <c r="O175" s="259"/>
      <c r="P175" s="259"/>
    </row>
    <row r="176" spans="2:16" hidden="1"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257"/>
      <c r="M176" s="257"/>
      <c r="N176" s="259"/>
      <c r="O176" s="259"/>
      <c r="P176" s="259"/>
    </row>
    <row r="177" spans="2:16" hidden="1"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9"/>
      <c r="O177" s="259"/>
      <c r="P177" s="259"/>
    </row>
    <row r="178" spans="2:16" hidden="1">
      <c r="B178" s="257"/>
      <c r="C178" s="257"/>
      <c r="D178" s="257"/>
      <c r="E178" s="257"/>
      <c r="F178" s="257"/>
      <c r="G178" s="257"/>
      <c r="H178" s="257"/>
      <c r="I178" s="257"/>
      <c r="J178" s="257"/>
      <c r="K178" s="257"/>
      <c r="L178" s="257"/>
      <c r="M178" s="257"/>
      <c r="N178" s="259"/>
      <c r="O178" s="259"/>
      <c r="P178" s="259"/>
    </row>
    <row r="179" spans="2:16" hidden="1">
      <c r="B179" s="257"/>
      <c r="C179" s="257"/>
      <c r="D179" s="257"/>
      <c r="E179" s="257"/>
      <c r="F179" s="257"/>
      <c r="G179" s="257"/>
      <c r="H179" s="257"/>
      <c r="I179" s="257"/>
      <c r="J179" s="257"/>
      <c r="K179" s="257"/>
      <c r="L179" s="257"/>
      <c r="M179" s="257"/>
      <c r="N179" s="259"/>
      <c r="O179" s="259"/>
      <c r="P179" s="259"/>
    </row>
    <row r="180" spans="2:16" hidden="1">
      <c r="B180" s="257"/>
      <c r="C180" s="257"/>
      <c r="D180" s="257"/>
      <c r="E180" s="257"/>
      <c r="F180" s="257"/>
      <c r="G180" s="257"/>
      <c r="H180" s="257"/>
      <c r="I180" s="257"/>
      <c r="J180" s="257"/>
      <c r="K180" s="257"/>
      <c r="L180" s="257"/>
      <c r="M180" s="257"/>
      <c r="N180" s="259"/>
      <c r="O180" s="259"/>
      <c r="P180" s="259"/>
    </row>
    <row r="181" spans="2:16" hidden="1">
      <c r="B181" s="257"/>
      <c r="C181" s="257"/>
      <c r="D181" s="257"/>
      <c r="E181" s="257"/>
      <c r="F181" s="257"/>
      <c r="G181" s="257"/>
      <c r="H181" s="257"/>
      <c r="I181" s="257"/>
      <c r="J181" s="257"/>
      <c r="K181" s="257"/>
      <c r="L181" s="257"/>
      <c r="M181" s="257"/>
      <c r="N181" s="259"/>
      <c r="O181" s="259"/>
      <c r="P181" s="259"/>
    </row>
    <row r="182" spans="2:16" hidden="1">
      <c r="B182" s="257"/>
      <c r="C182" s="257"/>
      <c r="D182" s="257"/>
      <c r="E182" s="257"/>
      <c r="F182" s="257"/>
      <c r="G182" s="257"/>
      <c r="H182" s="257"/>
      <c r="I182" s="257"/>
      <c r="J182" s="257"/>
      <c r="K182" s="257"/>
      <c r="L182" s="257"/>
      <c r="M182" s="257"/>
      <c r="N182" s="259"/>
      <c r="O182" s="259"/>
      <c r="P182" s="259"/>
    </row>
    <row r="183" spans="2:16" hidden="1">
      <c r="B183" s="257"/>
      <c r="C183" s="257"/>
      <c r="D183" s="257"/>
      <c r="E183" s="257"/>
      <c r="F183" s="257"/>
      <c r="G183" s="257"/>
      <c r="H183" s="257"/>
      <c r="I183" s="257"/>
      <c r="J183" s="257"/>
      <c r="K183" s="257"/>
      <c r="L183" s="257"/>
      <c r="M183" s="257"/>
      <c r="N183" s="259"/>
      <c r="O183" s="259"/>
      <c r="P183" s="259"/>
    </row>
    <row r="184" spans="2:16" hidden="1">
      <c r="B184" s="257"/>
      <c r="C184" s="257"/>
      <c r="D184" s="257"/>
      <c r="E184" s="257"/>
      <c r="F184" s="257"/>
      <c r="G184" s="257"/>
      <c r="H184" s="257"/>
      <c r="I184" s="257"/>
      <c r="J184" s="257"/>
      <c r="K184" s="257"/>
      <c r="L184" s="257"/>
      <c r="M184" s="257"/>
      <c r="N184" s="259"/>
      <c r="O184" s="259"/>
      <c r="P184" s="259"/>
    </row>
    <row r="185" spans="2:16" hidden="1">
      <c r="B185" s="257"/>
      <c r="C185" s="257"/>
      <c r="D185" s="257"/>
      <c r="E185" s="257"/>
      <c r="F185" s="257"/>
      <c r="G185" s="257"/>
      <c r="H185" s="257"/>
      <c r="I185" s="257"/>
      <c r="J185" s="257"/>
      <c r="K185" s="257"/>
      <c r="L185" s="257"/>
      <c r="M185" s="257"/>
      <c r="N185" s="259"/>
      <c r="O185" s="259"/>
      <c r="P185" s="259"/>
    </row>
    <row r="186" spans="2:16" hidden="1">
      <c r="B186" s="257"/>
      <c r="C186" s="257"/>
      <c r="D186" s="257"/>
      <c r="E186" s="257"/>
      <c r="F186" s="257"/>
      <c r="G186" s="257"/>
      <c r="H186" s="257"/>
      <c r="I186" s="257"/>
      <c r="J186" s="257"/>
      <c r="K186" s="257"/>
      <c r="L186" s="257"/>
      <c r="M186" s="257"/>
      <c r="N186" s="259"/>
      <c r="O186" s="259"/>
      <c r="P186" s="259"/>
    </row>
    <row r="187" spans="2:16" hidden="1">
      <c r="B187" s="257"/>
      <c r="C187" s="257"/>
      <c r="D187" s="257"/>
      <c r="E187" s="257"/>
      <c r="F187" s="257"/>
      <c r="G187" s="257"/>
      <c r="H187" s="257"/>
      <c r="I187" s="257"/>
      <c r="J187" s="257"/>
      <c r="K187" s="257"/>
      <c r="L187" s="257"/>
      <c r="M187" s="257"/>
      <c r="N187" s="259"/>
      <c r="O187" s="259"/>
      <c r="P187" s="259"/>
    </row>
    <row r="188" spans="2:16" hidden="1">
      <c r="B188" s="257"/>
      <c r="C188" s="257"/>
      <c r="D188" s="257"/>
      <c r="E188" s="257"/>
      <c r="F188" s="257"/>
      <c r="G188" s="257"/>
      <c r="H188" s="257"/>
      <c r="I188" s="257"/>
      <c r="J188" s="257"/>
      <c r="K188" s="257"/>
      <c r="L188" s="257"/>
      <c r="M188" s="257"/>
      <c r="N188" s="259"/>
      <c r="O188" s="259"/>
      <c r="P188" s="259"/>
    </row>
    <row r="189" spans="2:16" hidden="1">
      <c r="B189" s="257"/>
      <c r="C189" s="257"/>
      <c r="D189" s="257"/>
      <c r="E189" s="257"/>
      <c r="F189" s="257"/>
      <c r="G189" s="257"/>
      <c r="H189" s="257"/>
      <c r="I189" s="257"/>
      <c r="J189" s="257"/>
      <c r="K189" s="257"/>
      <c r="L189" s="257"/>
      <c r="M189" s="257"/>
      <c r="N189" s="259"/>
      <c r="O189" s="259"/>
      <c r="P189" s="259"/>
    </row>
    <row r="190" spans="2:16" hidden="1">
      <c r="B190" s="257"/>
      <c r="C190" s="257"/>
      <c r="D190" s="257"/>
      <c r="E190" s="257"/>
      <c r="F190" s="257"/>
      <c r="G190" s="257"/>
      <c r="H190" s="257"/>
      <c r="I190" s="257"/>
      <c r="J190" s="257"/>
      <c r="K190" s="257"/>
      <c r="L190" s="257"/>
      <c r="M190" s="257"/>
      <c r="N190" s="259"/>
      <c r="O190" s="259"/>
      <c r="P190" s="259"/>
    </row>
    <row r="191" spans="2:16" hidden="1">
      <c r="B191" s="257"/>
      <c r="C191" s="257"/>
      <c r="D191" s="257"/>
      <c r="E191" s="257"/>
      <c r="F191" s="257"/>
      <c r="G191" s="257"/>
      <c r="H191" s="257"/>
      <c r="I191" s="257"/>
      <c r="J191" s="257"/>
      <c r="K191" s="257"/>
      <c r="L191" s="257"/>
      <c r="M191" s="257"/>
      <c r="N191" s="259"/>
      <c r="O191" s="259"/>
      <c r="P191" s="259"/>
    </row>
    <row r="192" spans="2:16" hidden="1">
      <c r="B192" s="257"/>
      <c r="C192" s="257"/>
      <c r="D192" s="257"/>
      <c r="E192" s="257"/>
      <c r="F192" s="257"/>
      <c r="G192" s="257"/>
      <c r="H192" s="257"/>
      <c r="I192" s="257"/>
      <c r="J192" s="257"/>
      <c r="K192" s="257"/>
      <c r="L192" s="257"/>
      <c r="M192" s="257"/>
      <c r="N192" s="259"/>
      <c r="O192" s="259"/>
      <c r="P192" s="259"/>
    </row>
    <row r="193" spans="2:16" hidden="1">
      <c r="B193" s="257"/>
      <c r="C193" s="257"/>
      <c r="D193" s="257"/>
      <c r="E193" s="257"/>
      <c r="F193" s="257"/>
      <c r="G193" s="257"/>
      <c r="H193" s="257"/>
      <c r="I193" s="257"/>
      <c r="J193" s="257"/>
      <c r="K193" s="257"/>
      <c r="L193" s="257"/>
      <c r="M193" s="257"/>
      <c r="N193" s="259"/>
      <c r="O193" s="259"/>
      <c r="P193" s="259"/>
    </row>
    <row r="194" spans="2:16" hidden="1">
      <c r="B194" s="257"/>
      <c r="C194" s="257"/>
      <c r="D194" s="257"/>
      <c r="E194" s="257"/>
      <c r="F194" s="257"/>
      <c r="G194" s="257"/>
      <c r="H194" s="257"/>
      <c r="I194" s="257"/>
      <c r="J194" s="257"/>
      <c r="K194" s="257"/>
      <c r="L194" s="257"/>
      <c r="M194" s="257"/>
      <c r="N194" s="259"/>
      <c r="O194" s="259"/>
      <c r="P194" s="259"/>
    </row>
    <row r="195" spans="2:16" hidden="1">
      <c r="B195" s="257"/>
      <c r="C195" s="257"/>
      <c r="D195" s="257"/>
      <c r="E195" s="257"/>
      <c r="F195" s="257"/>
      <c r="G195" s="257"/>
      <c r="H195" s="257"/>
      <c r="I195" s="257"/>
      <c r="J195" s="257"/>
      <c r="K195" s="257"/>
      <c r="L195" s="257"/>
      <c r="M195" s="257"/>
      <c r="N195" s="259"/>
      <c r="O195" s="259"/>
      <c r="P195" s="259"/>
    </row>
    <row r="196" spans="2:16" hidden="1">
      <c r="B196" s="257"/>
      <c r="C196" s="257"/>
      <c r="D196" s="257"/>
      <c r="E196" s="257"/>
      <c r="F196" s="257"/>
      <c r="G196" s="257"/>
      <c r="H196" s="257"/>
      <c r="I196" s="257"/>
      <c r="J196" s="257"/>
      <c r="K196" s="257"/>
      <c r="L196" s="257"/>
      <c r="M196" s="257"/>
      <c r="N196" s="259"/>
      <c r="O196" s="259"/>
      <c r="P196" s="259"/>
    </row>
    <row r="197" spans="2:16" hidden="1">
      <c r="B197" s="257"/>
      <c r="C197" s="257"/>
      <c r="D197" s="257"/>
      <c r="E197" s="257"/>
      <c r="F197" s="257"/>
      <c r="G197" s="257"/>
      <c r="H197" s="257"/>
      <c r="I197" s="257"/>
      <c r="J197" s="257"/>
      <c r="K197" s="257"/>
      <c r="L197" s="257"/>
      <c r="M197" s="257"/>
      <c r="N197" s="259"/>
      <c r="O197" s="259"/>
      <c r="P197" s="259"/>
    </row>
    <row r="198" spans="2:16" hidden="1">
      <c r="B198" s="257"/>
      <c r="C198" s="257"/>
      <c r="D198" s="257"/>
      <c r="E198" s="257"/>
      <c r="F198" s="257"/>
      <c r="G198" s="257"/>
      <c r="H198" s="257"/>
      <c r="I198" s="257"/>
      <c r="J198" s="257"/>
      <c r="K198" s="257"/>
      <c r="L198" s="257"/>
      <c r="M198" s="257"/>
      <c r="N198" s="259"/>
      <c r="O198" s="259"/>
      <c r="P198" s="259"/>
    </row>
    <row r="199" spans="2:16" hidden="1">
      <c r="B199" s="257"/>
      <c r="C199" s="257"/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59"/>
      <c r="O199" s="259"/>
      <c r="P199" s="259"/>
    </row>
    <row r="200" spans="2:16" hidden="1">
      <c r="B200" s="257"/>
      <c r="C200" s="257"/>
      <c r="D200" s="257"/>
      <c r="E200" s="257"/>
      <c r="F200" s="257"/>
      <c r="G200" s="257"/>
      <c r="H200" s="257"/>
      <c r="I200" s="257"/>
      <c r="J200" s="257"/>
      <c r="K200" s="257"/>
      <c r="L200" s="257"/>
      <c r="M200" s="257"/>
      <c r="N200" s="259"/>
      <c r="O200" s="259"/>
      <c r="P200" s="259"/>
    </row>
    <row r="201" spans="2:16" hidden="1">
      <c r="B201" s="257"/>
      <c r="C201" s="257"/>
      <c r="D201" s="257"/>
      <c r="E201" s="257"/>
      <c r="F201" s="257"/>
      <c r="G201" s="257"/>
      <c r="H201" s="257"/>
      <c r="I201" s="257"/>
      <c r="J201" s="257"/>
      <c r="K201" s="257"/>
      <c r="L201" s="257"/>
      <c r="M201" s="257"/>
      <c r="N201" s="259"/>
      <c r="O201" s="259"/>
      <c r="P201" s="259"/>
    </row>
    <row r="202" spans="2:16" hidden="1">
      <c r="B202" s="257"/>
      <c r="C202" s="257"/>
      <c r="D202" s="257"/>
      <c r="E202" s="257"/>
      <c r="F202" s="257"/>
      <c r="G202" s="257"/>
      <c r="H202" s="257"/>
      <c r="I202" s="257"/>
      <c r="J202" s="257"/>
      <c r="K202" s="257"/>
      <c r="L202" s="257"/>
      <c r="M202" s="257"/>
      <c r="N202" s="259"/>
      <c r="O202" s="259"/>
      <c r="P202" s="259"/>
    </row>
    <row r="203" spans="2:16" hidden="1">
      <c r="B203" s="257"/>
      <c r="C203" s="257"/>
      <c r="D203" s="257"/>
      <c r="E203" s="257"/>
      <c r="F203" s="257"/>
      <c r="G203" s="257"/>
      <c r="H203" s="257"/>
      <c r="I203" s="257"/>
      <c r="J203" s="257"/>
      <c r="K203" s="257"/>
      <c r="L203" s="257"/>
      <c r="M203" s="257"/>
      <c r="N203" s="259"/>
      <c r="O203" s="259"/>
      <c r="P203" s="259"/>
    </row>
    <row r="204" spans="2:16" hidden="1">
      <c r="B204" s="257"/>
      <c r="C204" s="257"/>
      <c r="D204" s="257"/>
      <c r="E204" s="257"/>
      <c r="F204" s="257"/>
      <c r="G204" s="257"/>
      <c r="H204" s="257"/>
      <c r="I204" s="257"/>
      <c r="J204" s="257"/>
      <c r="K204" s="257"/>
      <c r="L204" s="257"/>
      <c r="M204" s="257"/>
      <c r="N204" s="259"/>
      <c r="O204" s="259"/>
      <c r="P204" s="259"/>
    </row>
    <row r="205" spans="2:16" hidden="1">
      <c r="B205" s="257"/>
      <c r="C205" s="257"/>
      <c r="D205" s="257"/>
      <c r="E205" s="257"/>
      <c r="F205" s="257"/>
      <c r="G205" s="257"/>
      <c r="H205" s="257"/>
      <c r="I205" s="257"/>
      <c r="J205" s="257"/>
      <c r="K205" s="257"/>
      <c r="L205" s="257"/>
      <c r="M205" s="257"/>
      <c r="N205" s="259"/>
      <c r="O205" s="259"/>
      <c r="P205" s="259"/>
    </row>
    <row r="206" spans="2:16" hidden="1">
      <c r="B206" s="257"/>
      <c r="C206" s="257"/>
      <c r="D206" s="257"/>
      <c r="E206" s="257"/>
      <c r="F206" s="257"/>
      <c r="G206" s="257"/>
      <c r="H206" s="257"/>
      <c r="I206" s="257"/>
      <c r="J206" s="257"/>
      <c r="K206" s="257"/>
      <c r="L206" s="257"/>
      <c r="M206" s="257"/>
      <c r="N206" s="259"/>
      <c r="O206" s="259"/>
      <c r="P206" s="259"/>
    </row>
    <row r="207" spans="2:16" hidden="1">
      <c r="B207" s="257"/>
      <c r="C207" s="257"/>
      <c r="D207" s="257"/>
      <c r="E207" s="257"/>
      <c r="F207" s="257"/>
      <c r="G207" s="257"/>
      <c r="H207" s="257"/>
      <c r="I207" s="257"/>
      <c r="J207" s="257"/>
      <c r="K207" s="257"/>
      <c r="L207" s="257"/>
      <c r="M207" s="257"/>
      <c r="N207" s="259"/>
      <c r="O207" s="259"/>
      <c r="P207" s="259"/>
    </row>
    <row r="208" spans="2:16" hidden="1">
      <c r="B208" s="257"/>
      <c r="C208" s="257"/>
      <c r="D208" s="257"/>
      <c r="E208" s="257"/>
      <c r="F208" s="257"/>
      <c r="G208" s="257"/>
      <c r="H208" s="257"/>
      <c r="I208" s="257"/>
      <c r="J208" s="257"/>
      <c r="K208" s="257"/>
      <c r="L208" s="257"/>
      <c r="M208" s="257"/>
      <c r="N208" s="259"/>
      <c r="O208" s="259"/>
      <c r="P208" s="259"/>
    </row>
    <row r="209" spans="2:16" hidden="1">
      <c r="B209" s="257"/>
      <c r="C209" s="257"/>
      <c r="D209" s="257"/>
      <c r="E209" s="257"/>
      <c r="F209" s="257"/>
      <c r="G209" s="257"/>
      <c r="H209" s="257"/>
      <c r="I209" s="257"/>
      <c r="J209" s="257"/>
      <c r="K209" s="257"/>
      <c r="L209" s="257"/>
      <c r="M209" s="257"/>
      <c r="N209" s="259"/>
      <c r="O209" s="259"/>
      <c r="P209" s="259"/>
    </row>
    <row r="210" spans="2:16" hidden="1">
      <c r="B210" s="257"/>
      <c r="C210" s="257"/>
      <c r="D210" s="257"/>
      <c r="E210" s="257"/>
      <c r="F210" s="257"/>
      <c r="G210" s="257"/>
      <c r="H210" s="257"/>
      <c r="I210" s="257"/>
      <c r="J210" s="257"/>
      <c r="K210" s="257"/>
      <c r="L210" s="257"/>
      <c r="M210" s="257"/>
      <c r="N210" s="259"/>
      <c r="O210" s="259"/>
      <c r="P210" s="259"/>
    </row>
    <row r="211" spans="2:16" hidden="1">
      <c r="B211" s="257"/>
      <c r="C211" s="257"/>
      <c r="D211" s="257"/>
      <c r="E211" s="257"/>
      <c r="F211" s="257"/>
      <c r="G211" s="257"/>
      <c r="H211" s="257"/>
      <c r="I211" s="257"/>
      <c r="J211" s="257"/>
      <c r="K211" s="257"/>
      <c r="L211" s="257"/>
      <c r="M211" s="257"/>
      <c r="N211" s="259"/>
      <c r="O211" s="259"/>
      <c r="P211" s="259"/>
    </row>
    <row r="212" spans="2:16" hidden="1">
      <c r="B212" s="257"/>
      <c r="C212" s="257"/>
      <c r="D212" s="257"/>
      <c r="E212" s="257"/>
      <c r="F212" s="257"/>
      <c r="G212" s="257"/>
      <c r="H212" s="257"/>
      <c r="I212" s="257"/>
      <c r="J212" s="257"/>
      <c r="K212" s="257"/>
      <c r="L212" s="257"/>
      <c r="M212" s="257"/>
      <c r="N212" s="259"/>
      <c r="O212" s="259"/>
      <c r="P212" s="259"/>
    </row>
    <row r="213" spans="2:16" hidden="1">
      <c r="B213" s="257"/>
      <c r="C213" s="257"/>
      <c r="D213" s="257"/>
      <c r="E213" s="257"/>
      <c r="F213" s="257"/>
      <c r="G213" s="257"/>
      <c r="H213" s="257"/>
      <c r="I213" s="257"/>
      <c r="J213" s="257"/>
      <c r="K213" s="257"/>
      <c r="L213" s="257"/>
      <c r="M213" s="257"/>
      <c r="N213" s="259"/>
      <c r="O213" s="259"/>
      <c r="P213" s="259"/>
    </row>
    <row r="214" spans="2:16" hidden="1">
      <c r="B214" s="257"/>
      <c r="C214" s="257"/>
      <c r="D214" s="257"/>
      <c r="E214" s="257"/>
      <c r="F214" s="257"/>
      <c r="G214" s="257"/>
      <c r="H214" s="257"/>
      <c r="I214" s="257"/>
      <c r="J214" s="257"/>
      <c r="K214" s="257"/>
      <c r="L214" s="257"/>
      <c r="M214" s="257"/>
      <c r="N214" s="259"/>
      <c r="O214" s="259"/>
      <c r="P214" s="259"/>
    </row>
    <row r="215" spans="2:16" hidden="1">
      <c r="B215" s="257"/>
      <c r="C215" s="257"/>
      <c r="D215" s="257"/>
      <c r="E215" s="257"/>
      <c r="F215" s="257"/>
      <c r="G215" s="257"/>
      <c r="H215" s="257"/>
      <c r="I215" s="257"/>
      <c r="J215" s="257"/>
      <c r="K215" s="257"/>
      <c r="L215" s="257"/>
      <c r="M215" s="257"/>
      <c r="N215" s="259"/>
      <c r="O215" s="259"/>
      <c r="P215" s="259"/>
    </row>
    <row r="216" spans="2:16" hidden="1">
      <c r="B216" s="257"/>
      <c r="C216" s="257"/>
      <c r="D216" s="257"/>
      <c r="E216" s="257"/>
      <c r="F216" s="257"/>
      <c r="G216" s="257"/>
      <c r="H216" s="257"/>
      <c r="I216" s="257"/>
      <c r="J216" s="257"/>
      <c r="K216" s="257"/>
      <c r="L216" s="257"/>
      <c r="M216" s="257"/>
      <c r="N216" s="259"/>
      <c r="O216" s="259"/>
      <c r="P216" s="259"/>
    </row>
    <row r="217" spans="2:16" hidden="1">
      <c r="B217" s="257"/>
      <c r="C217" s="257"/>
      <c r="D217" s="257"/>
      <c r="E217" s="257"/>
      <c r="F217" s="257"/>
      <c r="G217" s="257"/>
      <c r="H217" s="257"/>
      <c r="I217" s="257"/>
      <c r="J217" s="257"/>
      <c r="K217" s="257"/>
      <c r="L217" s="257"/>
      <c r="M217" s="257"/>
      <c r="N217" s="259"/>
      <c r="O217" s="259"/>
      <c r="P217" s="259"/>
    </row>
    <row r="218" spans="2:16" hidden="1">
      <c r="B218" s="257"/>
      <c r="C218" s="257"/>
      <c r="D218" s="257"/>
      <c r="E218" s="257"/>
      <c r="F218" s="257"/>
      <c r="G218" s="257"/>
      <c r="H218" s="257"/>
      <c r="I218" s="257"/>
      <c r="J218" s="257"/>
      <c r="K218" s="257"/>
      <c r="L218" s="257"/>
      <c r="M218" s="257"/>
      <c r="N218" s="259"/>
      <c r="O218" s="259"/>
      <c r="P218" s="259"/>
    </row>
    <row r="219" spans="2:16" hidden="1">
      <c r="B219" s="257"/>
      <c r="C219" s="257"/>
      <c r="D219" s="257"/>
      <c r="E219" s="257"/>
      <c r="F219" s="257"/>
      <c r="G219" s="257"/>
      <c r="H219" s="257"/>
      <c r="I219" s="257"/>
      <c r="J219" s="257"/>
      <c r="K219" s="257"/>
      <c r="L219" s="257"/>
      <c r="M219" s="257"/>
      <c r="N219" s="259"/>
      <c r="O219" s="259"/>
      <c r="P219" s="259"/>
    </row>
    <row r="220" spans="2:16" hidden="1">
      <c r="B220" s="257"/>
      <c r="C220" s="257"/>
      <c r="D220" s="257"/>
      <c r="E220" s="257"/>
      <c r="F220" s="257"/>
      <c r="G220" s="257"/>
      <c r="H220" s="257"/>
      <c r="I220" s="257"/>
      <c r="J220" s="257"/>
      <c r="K220" s="257"/>
      <c r="L220" s="257"/>
      <c r="M220" s="257"/>
      <c r="N220" s="259"/>
      <c r="O220" s="259"/>
      <c r="P220" s="259"/>
    </row>
    <row r="221" spans="2:16" hidden="1">
      <c r="B221" s="257"/>
      <c r="C221" s="257"/>
      <c r="D221" s="257"/>
      <c r="E221" s="257"/>
      <c r="F221" s="257"/>
      <c r="G221" s="257"/>
      <c r="H221" s="257"/>
      <c r="I221" s="257"/>
      <c r="J221" s="257"/>
      <c r="K221" s="257"/>
      <c r="L221" s="257"/>
      <c r="M221" s="257"/>
      <c r="N221" s="259"/>
      <c r="O221" s="259"/>
      <c r="P221" s="259"/>
    </row>
    <row r="222" spans="2:16" hidden="1">
      <c r="B222" s="257"/>
      <c r="C222" s="257"/>
      <c r="D222" s="257"/>
      <c r="E222" s="257"/>
      <c r="F222" s="257"/>
      <c r="G222" s="257"/>
      <c r="H222" s="257"/>
      <c r="I222" s="257"/>
      <c r="J222" s="257"/>
      <c r="K222" s="257"/>
      <c r="L222" s="257"/>
      <c r="M222" s="257"/>
      <c r="N222" s="259"/>
      <c r="O222" s="259"/>
      <c r="P222" s="259"/>
    </row>
    <row r="223" spans="2:16" hidden="1">
      <c r="B223" s="257"/>
      <c r="C223" s="257"/>
      <c r="D223" s="257"/>
      <c r="E223" s="257"/>
      <c r="F223" s="257"/>
      <c r="G223" s="257"/>
      <c r="H223" s="257"/>
      <c r="I223" s="257"/>
      <c r="J223" s="257"/>
      <c r="K223" s="257"/>
      <c r="L223" s="257"/>
      <c r="M223" s="257"/>
      <c r="N223" s="259"/>
      <c r="O223" s="259"/>
      <c r="P223" s="259"/>
    </row>
    <row r="224" spans="2:16" hidden="1">
      <c r="B224" s="257"/>
      <c r="C224" s="257"/>
      <c r="D224" s="257"/>
      <c r="E224" s="257"/>
      <c r="F224" s="257"/>
      <c r="G224" s="257"/>
      <c r="H224" s="257"/>
      <c r="I224" s="257"/>
      <c r="J224" s="257"/>
      <c r="K224" s="257"/>
      <c r="L224" s="257"/>
      <c r="M224" s="257"/>
      <c r="N224" s="259"/>
      <c r="O224" s="259"/>
      <c r="P224" s="259"/>
    </row>
    <row r="225" spans="2:16" hidden="1">
      <c r="B225" s="257"/>
      <c r="C225" s="257"/>
      <c r="D225" s="257"/>
      <c r="E225" s="257"/>
      <c r="F225" s="257"/>
      <c r="G225" s="257"/>
      <c r="H225" s="257"/>
      <c r="I225" s="257"/>
      <c r="J225" s="257"/>
      <c r="K225" s="257"/>
      <c r="L225" s="257"/>
      <c r="M225" s="257"/>
      <c r="N225" s="259"/>
      <c r="O225" s="259"/>
      <c r="P225" s="259"/>
    </row>
    <row r="226" spans="2:16" hidden="1">
      <c r="B226" s="257"/>
      <c r="C226" s="257"/>
      <c r="D226" s="257"/>
      <c r="E226" s="257"/>
      <c r="F226" s="257"/>
      <c r="G226" s="257"/>
      <c r="H226" s="257"/>
      <c r="I226" s="257"/>
      <c r="J226" s="257"/>
      <c r="K226" s="257"/>
      <c r="L226" s="257"/>
      <c r="M226" s="257"/>
      <c r="N226" s="259"/>
      <c r="O226" s="259"/>
      <c r="P226" s="259"/>
    </row>
    <row r="227" spans="2:16" hidden="1">
      <c r="B227" s="257"/>
      <c r="C227" s="257"/>
      <c r="D227" s="257"/>
      <c r="E227" s="257"/>
      <c r="F227" s="257"/>
      <c r="G227" s="257"/>
      <c r="H227" s="257"/>
      <c r="I227" s="257"/>
      <c r="J227" s="257"/>
      <c r="K227" s="257"/>
      <c r="L227" s="257"/>
      <c r="M227" s="257"/>
      <c r="N227" s="259"/>
      <c r="O227" s="259"/>
      <c r="P227" s="259"/>
    </row>
    <row r="228" spans="2:16" hidden="1">
      <c r="B228" s="257"/>
      <c r="C228" s="257"/>
      <c r="D228" s="257"/>
      <c r="E228" s="257"/>
      <c r="F228" s="257"/>
      <c r="G228" s="257"/>
      <c r="H228" s="257"/>
      <c r="I228" s="257"/>
      <c r="J228" s="257"/>
      <c r="K228" s="257"/>
      <c r="L228" s="257"/>
      <c r="M228" s="257"/>
      <c r="N228" s="259"/>
      <c r="O228" s="259"/>
      <c r="P228" s="259"/>
    </row>
    <row r="229" spans="2:16" hidden="1">
      <c r="B229" s="257"/>
      <c r="C229" s="257"/>
      <c r="D229" s="257"/>
      <c r="E229" s="257"/>
      <c r="F229" s="257"/>
      <c r="G229" s="257"/>
      <c r="H229" s="257"/>
      <c r="I229" s="257"/>
      <c r="J229" s="257"/>
      <c r="K229" s="257"/>
      <c r="L229" s="257"/>
      <c r="M229" s="257"/>
      <c r="N229" s="259"/>
      <c r="O229" s="259"/>
      <c r="P229" s="259"/>
    </row>
    <row r="230" spans="2:16" hidden="1">
      <c r="B230" s="257"/>
      <c r="C230" s="257"/>
      <c r="D230" s="257"/>
      <c r="E230" s="257"/>
      <c r="F230" s="257"/>
      <c r="G230" s="257"/>
      <c r="H230" s="257"/>
      <c r="I230" s="257"/>
      <c r="J230" s="257"/>
      <c r="K230" s="257"/>
      <c r="L230" s="257"/>
      <c r="M230" s="257"/>
      <c r="N230" s="259"/>
      <c r="O230" s="259"/>
      <c r="P230" s="259"/>
    </row>
    <row r="231" spans="2:16" hidden="1">
      <c r="B231" s="257"/>
      <c r="C231" s="257"/>
      <c r="D231" s="257"/>
      <c r="E231" s="257"/>
      <c r="F231" s="257"/>
      <c r="G231" s="257"/>
      <c r="H231" s="257"/>
      <c r="I231" s="257"/>
      <c r="J231" s="257"/>
      <c r="K231" s="257"/>
      <c r="L231" s="257"/>
      <c r="M231" s="257"/>
      <c r="N231" s="259"/>
      <c r="O231" s="259"/>
      <c r="P231" s="259"/>
    </row>
    <row r="232" spans="2:16" hidden="1">
      <c r="B232" s="257"/>
      <c r="C232" s="257"/>
      <c r="D232" s="257"/>
      <c r="E232" s="257"/>
      <c r="F232" s="257"/>
      <c r="G232" s="257"/>
      <c r="H232" s="257"/>
      <c r="I232" s="257"/>
      <c r="J232" s="257"/>
      <c r="K232" s="257"/>
      <c r="L232" s="257"/>
      <c r="M232" s="257"/>
      <c r="N232" s="259"/>
      <c r="O232" s="259"/>
      <c r="P232" s="259"/>
    </row>
    <row r="233" spans="2:16" hidden="1">
      <c r="B233" s="257"/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9"/>
      <c r="O233" s="259"/>
      <c r="P233" s="259"/>
    </row>
    <row r="234" spans="2:16" hidden="1">
      <c r="B234" s="257"/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9"/>
      <c r="O234" s="259"/>
      <c r="P234" s="259"/>
    </row>
    <row r="235" spans="2:16" hidden="1">
      <c r="B235" s="257"/>
      <c r="C235" s="257"/>
      <c r="D235" s="257"/>
      <c r="E235" s="257"/>
      <c r="F235" s="257"/>
      <c r="G235" s="257"/>
      <c r="H235" s="257"/>
      <c r="I235" s="257"/>
      <c r="J235" s="257"/>
      <c r="K235" s="257"/>
      <c r="L235" s="257"/>
      <c r="M235" s="257"/>
      <c r="N235" s="259"/>
      <c r="O235" s="259"/>
      <c r="P235" s="259"/>
    </row>
    <row r="236" spans="2:16" hidden="1">
      <c r="B236" s="257"/>
      <c r="C236" s="257"/>
      <c r="D236" s="257"/>
      <c r="E236" s="257"/>
      <c r="F236" s="257"/>
      <c r="G236" s="257"/>
      <c r="H236" s="257"/>
      <c r="I236" s="257"/>
      <c r="J236" s="257"/>
      <c r="K236" s="257"/>
      <c r="L236" s="257"/>
      <c r="M236" s="257"/>
      <c r="N236" s="259"/>
      <c r="O236" s="259"/>
      <c r="P236" s="259"/>
    </row>
    <row r="237" spans="2:16" hidden="1">
      <c r="B237" s="257"/>
      <c r="C237" s="257"/>
      <c r="D237" s="257"/>
      <c r="E237" s="257"/>
      <c r="F237" s="257"/>
      <c r="G237" s="257"/>
      <c r="H237" s="257"/>
      <c r="I237" s="257"/>
      <c r="J237" s="257"/>
      <c r="K237" s="257"/>
      <c r="L237" s="257"/>
      <c r="M237" s="257"/>
      <c r="N237" s="259"/>
      <c r="O237" s="259"/>
      <c r="P237" s="259"/>
    </row>
    <row r="238" spans="2:16" hidden="1">
      <c r="B238" s="257"/>
      <c r="C238" s="257"/>
      <c r="D238" s="257"/>
      <c r="E238" s="257"/>
      <c r="F238" s="257"/>
      <c r="G238" s="257"/>
      <c r="H238" s="257"/>
      <c r="I238" s="257"/>
      <c r="J238" s="257"/>
      <c r="K238" s="257"/>
      <c r="L238" s="257"/>
      <c r="M238" s="257"/>
      <c r="N238" s="259"/>
      <c r="O238" s="259"/>
      <c r="P238" s="259"/>
    </row>
    <row r="239" spans="2:16" hidden="1">
      <c r="B239" s="257"/>
      <c r="C239" s="257"/>
      <c r="D239" s="257"/>
      <c r="E239" s="257"/>
      <c r="F239" s="257"/>
      <c r="G239" s="257"/>
      <c r="H239" s="257"/>
      <c r="I239" s="257"/>
      <c r="J239" s="257"/>
      <c r="K239" s="257"/>
      <c r="L239" s="257"/>
      <c r="M239" s="257"/>
      <c r="N239" s="259"/>
      <c r="O239" s="259"/>
      <c r="P239" s="259"/>
    </row>
    <row r="240" spans="2:16" hidden="1">
      <c r="B240" s="257"/>
      <c r="C240" s="257"/>
      <c r="D240" s="257"/>
      <c r="E240" s="257"/>
      <c r="F240" s="257"/>
      <c r="G240" s="257"/>
      <c r="H240" s="257"/>
      <c r="I240" s="257"/>
      <c r="J240" s="257"/>
      <c r="K240" s="257"/>
      <c r="L240" s="257"/>
      <c r="M240" s="257"/>
      <c r="N240" s="259"/>
      <c r="O240" s="259"/>
      <c r="P240" s="259"/>
    </row>
    <row r="241" spans="2:16" hidden="1">
      <c r="B241" s="257"/>
      <c r="C241" s="257"/>
      <c r="D241" s="257"/>
      <c r="E241" s="257"/>
      <c r="F241" s="257"/>
      <c r="G241" s="257"/>
      <c r="H241" s="257"/>
      <c r="I241" s="257"/>
      <c r="J241" s="257"/>
      <c r="K241" s="257"/>
      <c r="L241" s="257"/>
      <c r="M241" s="257"/>
      <c r="N241" s="259"/>
      <c r="O241" s="259"/>
      <c r="P241" s="259"/>
    </row>
    <row r="242" spans="2:16" hidden="1">
      <c r="B242" s="257"/>
      <c r="C242" s="257"/>
      <c r="D242" s="257"/>
      <c r="E242" s="257"/>
      <c r="F242" s="257"/>
      <c r="G242" s="257"/>
      <c r="H242" s="257"/>
      <c r="I242" s="257"/>
      <c r="J242" s="257"/>
      <c r="K242" s="257"/>
      <c r="L242" s="257"/>
      <c r="M242" s="257"/>
      <c r="N242" s="259"/>
      <c r="O242" s="259"/>
      <c r="P242" s="259"/>
    </row>
    <row r="243" spans="2:16" hidden="1">
      <c r="B243" s="257"/>
      <c r="C243" s="257"/>
      <c r="D243" s="257"/>
      <c r="E243" s="257"/>
      <c r="F243" s="257"/>
      <c r="G243" s="257"/>
      <c r="H243" s="257"/>
      <c r="I243" s="257"/>
      <c r="J243" s="257"/>
      <c r="K243" s="257"/>
      <c r="L243" s="257"/>
      <c r="M243" s="257"/>
      <c r="N243" s="259"/>
      <c r="O243" s="259"/>
      <c r="P243" s="259"/>
    </row>
    <row r="244" spans="2:16" hidden="1">
      <c r="B244" s="257"/>
      <c r="C244" s="257"/>
      <c r="D244" s="257"/>
      <c r="E244" s="257"/>
      <c r="F244" s="257"/>
      <c r="G244" s="257"/>
      <c r="H244" s="257"/>
      <c r="I244" s="257"/>
      <c r="J244" s="257"/>
      <c r="K244" s="257"/>
      <c r="L244" s="257"/>
      <c r="M244" s="257"/>
      <c r="N244" s="259"/>
      <c r="O244" s="259"/>
      <c r="P244" s="259"/>
    </row>
    <row r="245" spans="2:16" hidden="1">
      <c r="B245" s="257"/>
      <c r="C245" s="257"/>
      <c r="D245" s="257"/>
      <c r="E245" s="257"/>
      <c r="F245" s="257"/>
      <c r="G245" s="257"/>
      <c r="H245" s="257"/>
      <c r="I245" s="257"/>
      <c r="J245" s="257"/>
      <c r="K245" s="257"/>
      <c r="L245" s="257"/>
      <c r="M245" s="257"/>
      <c r="N245" s="259"/>
      <c r="O245" s="259"/>
      <c r="P245" s="259"/>
    </row>
    <row r="246" spans="2:16" hidden="1">
      <c r="B246" s="257"/>
      <c r="C246" s="257"/>
      <c r="D246" s="257"/>
      <c r="E246" s="257"/>
      <c r="F246" s="257"/>
      <c r="G246" s="257"/>
      <c r="H246" s="257"/>
      <c r="I246" s="257"/>
      <c r="J246" s="257"/>
      <c r="K246" s="257"/>
      <c r="L246" s="257"/>
      <c r="M246" s="257"/>
      <c r="N246" s="259"/>
      <c r="O246" s="259"/>
      <c r="P246" s="259"/>
    </row>
    <row r="247" spans="2:16" hidden="1">
      <c r="B247" s="257"/>
      <c r="C247" s="257"/>
      <c r="D247" s="257"/>
      <c r="E247" s="257"/>
      <c r="F247" s="257"/>
      <c r="G247" s="257"/>
      <c r="H247" s="257"/>
      <c r="I247" s="257"/>
      <c r="J247" s="257"/>
      <c r="K247" s="257"/>
      <c r="L247" s="257"/>
      <c r="M247" s="257"/>
      <c r="N247" s="259"/>
      <c r="O247" s="259"/>
      <c r="P247" s="259"/>
    </row>
    <row r="248" spans="2:16" hidden="1">
      <c r="B248" s="257"/>
      <c r="C248" s="257"/>
      <c r="D248" s="257"/>
      <c r="E248" s="257"/>
      <c r="F248" s="257"/>
      <c r="G248" s="257"/>
      <c r="H248" s="257"/>
      <c r="I248" s="257"/>
      <c r="J248" s="257"/>
      <c r="K248" s="257"/>
      <c r="L248" s="257"/>
      <c r="M248" s="257"/>
      <c r="N248" s="259"/>
      <c r="O248" s="259"/>
      <c r="P248" s="259"/>
    </row>
    <row r="249" spans="2:16" hidden="1">
      <c r="B249" s="257"/>
      <c r="C249" s="257"/>
      <c r="D249" s="257"/>
      <c r="E249" s="257"/>
      <c r="F249" s="257"/>
      <c r="G249" s="257"/>
      <c r="H249" s="257"/>
      <c r="I249" s="257"/>
      <c r="J249" s="257"/>
      <c r="K249" s="257"/>
      <c r="L249" s="257"/>
      <c r="M249" s="257"/>
      <c r="N249" s="259"/>
      <c r="O249" s="259"/>
      <c r="P249" s="259"/>
    </row>
    <row r="250" spans="2:16" hidden="1">
      <c r="B250" s="257"/>
      <c r="C250" s="257"/>
      <c r="D250" s="257"/>
      <c r="E250" s="257"/>
      <c r="F250" s="257"/>
      <c r="G250" s="257"/>
      <c r="H250" s="257"/>
      <c r="I250" s="257"/>
      <c r="J250" s="257"/>
      <c r="K250" s="257"/>
      <c r="L250" s="257"/>
      <c r="M250" s="257"/>
      <c r="N250" s="259"/>
      <c r="O250" s="259"/>
      <c r="P250" s="259"/>
    </row>
    <row r="251" spans="2:16" hidden="1">
      <c r="B251" s="257"/>
      <c r="C251" s="257"/>
      <c r="D251" s="257"/>
      <c r="E251" s="257"/>
      <c r="F251" s="257"/>
      <c r="G251" s="257"/>
      <c r="H251" s="257"/>
      <c r="I251" s="257"/>
      <c r="J251" s="257"/>
      <c r="K251" s="257"/>
      <c r="L251" s="257"/>
      <c r="M251" s="257"/>
      <c r="N251" s="259"/>
      <c r="O251" s="259"/>
      <c r="P251" s="259"/>
    </row>
    <row r="252" spans="2:16" hidden="1">
      <c r="B252" s="257"/>
      <c r="C252" s="257"/>
      <c r="D252" s="257"/>
      <c r="E252" s="257"/>
      <c r="F252" s="257"/>
      <c r="G252" s="257"/>
      <c r="H252" s="257"/>
      <c r="I252" s="257"/>
      <c r="J252" s="257"/>
      <c r="K252" s="257"/>
      <c r="L252" s="257"/>
      <c r="M252" s="257"/>
      <c r="N252" s="259"/>
      <c r="O252" s="259"/>
      <c r="P252" s="259"/>
    </row>
    <row r="253" spans="2:16" hidden="1">
      <c r="B253" s="257"/>
      <c r="C253" s="257"/>
      <c r="D253" s="257"/>
      <c r="E253" s="257"/>
      <c r="F253" s="257"/>
      <c r="G253" s="257"/>
      <c r="H253" s="257"/>
      <c r="I253" s="257"/>
      <c r="J253" s="257"/>
      <c r="K253" s="257"/>
      <c r="L253" s="257"/>
      <c r="M253" s="257"/>
      <c r="N253" s="259"/>
      <c r="O253" s="259"/>
      <c r="P253" s="259"/>
    </row>
    <row r="254" spans="2:16" hidden="1">
      <c r="B254" s="257"/>
      <c r="C254" s="257"/>
      <c r="D254" s="257"/>
      <c r="E254" s="257"/>
      <c r="F254" s="257"/>
      <c r="G254" s="257"/>
      <c r="H254" s="257"/>
      <c r="I254" s="257"/>
      <c r="J254" s="257"/>
      <c r="K254" s="257"/>
      <c r="L254" s="257"/>
      <c r="M254" s="257"/>
      <c r="N254" s="259"/>
      <c r="O254" s="259"/>
      <c r="P254" s="259"/>
    </row>
    <row r="255" spans="2:16" hidden="1">
      <c r="B255" s="257"/>
      <c r="C255" s="257"/>
      <c r="D255" s="257"/>
      <c r="E255" s="257"/>
      <c r="F255" s="257"/>
      <c r="G255" s="257"/>
      <c r="H255" s="257"/>
      <c r="I255" s="257"/>
      <c r="J255" s="257"/>
      <c r="K255" s="257"/>
      <c r="L255" s="257"/>
      <c r="M255" s="257"/>
      <c r="N255" s="259"/>
      <c r="O255" s="259"/>
      <c r="P255" s="259"/>
    </row>
    <row r="256" spans="2:16" hidden="1">
      <c r="B256" s="257"/>
      <c r="C256" s="257"/>
      <c r="D256" s="257"/>
      <c r="E256" s="257"/>
      <c r="F256" s="257"/>
      <c r="G256" s="257"/>
      <c r="H256" s="257"/>
      <c r="I256" s="257"/>
      <c r="J256" s="257"/>
      <c r="K256" s="257"/>
      <c r="L256" s="257"/>
      <c r="M256" s="257"/>
      <c r="N256" s="259"/>
      <c r="O256" s="259"/>
      <c r="P256" s="259"/>
    </row>
    <row r="257" spans="2:16" hidden="1">
      <c r="B257" s="257"/>
      <c r="C257" s="257"/>
      <c r="D257" s="257"/>
      <c r="E257" s="257"/>
      <c r="F257" s="257"/>
      <c r="G257" s="257"/>
      <c r="H257" s="257"/>
      <c r="I257" s="257"/>
      <c r="J257" s="257"/>
      <c r="K257" s="257"/>
      <c r="L257" s="257"/>
      <c r="M257" s="257"/>
      <c r="N257" s="259"/>
      <c r="O257" s="259"/>
      <c r="P257" s="259"/>
    </row>
    <row r="258" spans="2:16" hidden="1">
      <c r="B258" s="257"/>
      <c r="C258" s="257"/>
      <c r="D258" s="257"/>
      <c r="E258" s="257"/>
      <c r="F258" s="257"/>
      <c r="G258" s="257"/>
      <c r="H258" s="257"/>
      <c r="I258" s="257"/>
      <c r="J258" s="257"/>
      <c r="K258" s="257"/>
      <c r="L258" s="257"/>
      <c r="M258" s="257"/>
      <c r="N258" s="259"/>
      <c r="O258" s="259"/>
      <c r="P258" s="259"/>
    </row>
    <row r="259" spans="2:16" hidden="1">
      <c r="B259" s="257"/>
      <c r="C259" s="257"/>
      <c r="D259" s="257"/>
      <c r="E259" s="257"/>
      <c r="F259" s="257"/>
      <c r="G259" s="257"/>
      <c r="H259" s="257"/>
      <c r="I259" s="257"/>
      <c r="J259" s="257"/>
      <c r="K259" s="257"/>
      <c r="L259" s="257"/>
      <c r="M259" s="257"/>
      <c r="N259" s="259"/>
      <c r="O259" s="259"/>
      <c r="P259" s="259"/>
    </row>
    <row r="260" spans="2:16" hidden="1">
      <c r="B260" s="257"/>
      <c r="C260" s="257"/>
      <c r="D260" s="257"/>
      <c r="E260" s="257"/>
      <c r="F260" s="257"/>
      <c r="G260" s="257"/>
      <c r="H260" s="257"/>
      <c r="I260" s="257"/>
      <c r="J260" s="257"/>
      <c r="K260" s="257"/>
      <c r="L260" s="257"/>
      <c r="M260" s="257"/>
      <c r="N260" s="259"/>
      <c r="O260" s="259"/>
      <c r="P260" s="259"/>
    </row>
    <row r="261" spans="2:16" hidden="1">
      <c r="B261" s="257"/>
      <c r="C261" s="257"/>
      <c r="D261" s="257"/>
      <c r="E261" s="257"/>
      <c r="F261" s="257"/>
      <c r="G261" s="257"/>
      <c r="H261" s="257"/>
      <c r="I261" s="257"/>
      <c r="J261" s="257"/>
      <c r="K261" s="257"/>
      <c r="L261" s="257"/>
      <c r="M261" s="257"/>
      <c r="N261" s="259"/>
      <c r="O261" s="259"/>
      <c r="P261" s="259"/>
    </row>
    <row r="262" spans="2:16" hidden="1">
      <c r="B262" s="257"/>
      <c r="C262" s="257"/>
      <c r="D262" s="257"/>
      <c r="E262" s="257"/>
      <c r="F262" s="257"/>
      <c r="G262" s="257"/>
      <c r="H262" s="257"/>
      <c r="I262" s="257"/>
      <c r="J262" s="257"/>
      <c r="K262" s="257"/>
      <c r="L262" s="257"/>
      <c r="M262" s="257"/>
      <c r="N262" s="259"/>
      <c r="O262" s="259"/>
      <c r="P262" s="259"/>
    </row>
    <row r="263" spans="2:16" hidden="1">
      <c r="B263" s="257"/>
      <c r="C263" s="257"/>
      <c r="D263" s="257"/>
      <c r="E263" s="257"/>
      <c r="F263" s="257"/>
      <c r="G263" s="257"/>
      <c r="H263" s="257"/>
      <c r="I263" s="257"/>
      <c r="J263" s="257"/>
      <c r="K263" s="257"/>
      <c r="L263" s="257"/>
      <c r="M263" s="257"/>
      <c r="N263" s="259"/>
      <c r="O263" s="259"/>
      <c r="P263" s="259"/>
    </row>
    <row r="264" spans="2:16" hidden="1">
      <c r="B264" s="257"/>
      <c r="C264" s="257"/>
      <c r="D264" s="257"/>
      <c r="E264" s="257"/>
      <c r="F264" s="257"/>
      <c r="G264" s="257"/>
      <c r="H264" s="257"/>
      <c r="I264" s="257"/>
      <c r="J264" s="257"/>
      <c r="K264" s="257"/>
      <c r="L264" s="257"/>
      <c r="M264" s="257"/>
      <c r="N264" s="259"/>
      <c r="O264" s="259"/>
      <c r="P264" s="259"/>
    </row>
    <row r="265" spans="2:16" hidden="1">
      <c r="B265" s="257"/>
      <c r="C265" s="257"/>
      <c r="D265" s="257"/>
      <c r="E265" s="257"/>
      <c r="F265" s="257"/>
      <c r="G265" s="257"/>
      <c r="H265" s="257"/>
      <c r="I265" s="257"/>
      <c r="J265" s="257"/>
      <c r="K265" s="257"/>
      <c r="L265" s="257"/>
      <c r="M265" s="257"/>
      <c r="N265" s="259"/>
      <c r="O265" s="259"/>
      <c r="P265" s="259"/>
    </row>
    <row r="266" spans="2:16" hidden="1">
      <c r="B266" s="257"/>
      <c r="C266" s="257"/>
      <c r="D266" s="257"/>
      <c r="E266" s="257"/>
      <c r="F266" s="257"/>
      <c r="G266" s="257"/>
      <c r="H266" s="257"/>
      <c r="I266" s="257"/>
      <c r="J266" s="257"/>
      <c r="K266" s="257"/>
      <c r="L266" s="257"/>
      <c r="M266" s="257"/>
      <c r="N266" s="259"/>
      <c r="O266" s="259"/>
      <c r="P266" s="259"/>
    </row>
    <row r="267" spans="2:16" hidden="1">
      <c r="B267" s="257"/>
      <c r="C267" s="257"/>
      <c r="D267" s="257"/>
      <c r="E267" s="257"/>
      <c r="F267" s="257"/>
      <c r="G267" s="257"/>
      <c r="H267" s="257"/>
      <c r="I267" s="257"/>
      <c r="J267" s="257"/>
      <c r="K267" s="257"/>
      <c r="L267" s="257"/>
      <c r="M267" s="257"/>
      <c r="N267" s="259"/>
      <c r="O267" s="259"/>
      <c r="P267" s="259"/>
    </row>
    <row r="268" spans="2:16" hidden="1">
      <c r="B268" s="257"/>
      <c r="C268" s="257"/>
      <c r="D268" s="257"/>
      <c r="E268" s="257"/>
      <c r="F268" s="257"/>
      <c r="G268" s="257"/>
      <c r="H268" s="257"/>
      <c r="I268" s="257"/>
      <c r="J268" s="257"/>
      <c r="K268" s="257"/>
      <c r="L268" s="257"/>
      <c r="M268" s="257"/>
      <c r="N268" s="259"/>
      <c r="O268" s="259"/>
      <c r="P268" s="259"/>
    </row>
    <row r="269" spans="2:16" hidden="1">
      <c r="B269" s="257"/>
      <c r="C269" s="257"/>
      <c r="D269" s="257"/>
      <c r="E269" s="257"/>
      <c r="F269" s="257"/>
      <c r="G269" s="257"/>
      <c r="H269" s="257"/>
      <c r="I269" s="257"/>
      <c r="J269" s="257"/>
      <c r="K269" s="257"/>
      <c r="L269" s="257"/>
      <c r="M269" s="257"/>
      <c r="N269" s="259"/>
      <c r="O269" s="259"/>
      <c r="P269" s="259"/>
    </row>
    <row r="270" spans="2:16" hidden="1">
      <c r="B270" s="257"/>
      <c r="C270" s="257"/>
      <c r="D270" s="257"/>
      <c r="E270" s="257"/>
      <c r="F270" s="257"/>
      <c r="G270" s="257"/>
      <c r="H270" s="257"/>
      <c r="I270" s="257"/>
      <c r="J270" s="257"/>
      <c r="K270" s="257"/>
      <c r="L270" s="257"/>
      <c r="M270" s="257"/>
      <c r="N270" s="259"/>
      <c r="O270" s="259"/>
      <c r="P270" s="259"/>
    </row>
    <row r="271" spans="2:16" hidden="1">
      <c r="B271" s="257"/>
      <c r="C271" s="257"/>
      <c r="D271" s="257"/>
      <c r="E271" s="257"/>
      <c r="F271" s="257"/>
      <c r="G271" s="257"/>
      <c r="H271" s="257"/>
      <c r="I271" s="257"/>
      <c r="J271" s="257"/>
      <c r="K271" s="257"/>
      <c r="L271" s="257"/>
      <c r="M271" s="257"/>
      <c r="N271" s="259"/>
      <c r="O271" s="259"/>
      <c r="P271" s="259"/>
    </row>
    <row r="272" spans="2:16" hidden="1">
      <c r="B272" s="257"/>
      <c r="C272" s="257"/>
      <c r="D272" s="257"/>
      <c r="E272" s="257"/>
      <c r="F272" s="257"/>
      <c r="G272" s="257"/>
      <c r="H272" s="257"/>
      <c r="I272" s="257"/>
      <c r="J272" s="257"/>
      <c r="K272" s="257"/>
      <c r="L272" s="257"/>
      <c r="M272" s="257"/>
      <c r="N272" s="259"/>
      <c r="O272" s="259"/>
      <c r="P272" s="259"/>
    </row>
    <row r="273" spans="2:16" hidden="1">
      <c r="B273" s="257"/>
      <c r="C273" s="257"/>
      <c r="D273" s="257"/>
      <c r="E273" s="257"/>
      <c r="F273" s="257"/>
      <c r="G273" s="257"/>
      <c r="H273" s="257"/>
      <c r="I273" s="257"/>
      <c r="J273" s="257"/>
      <c r="K273" s="257"/>
      <c r="L273" s="257"/>
      <c r="M273" s="257"/>
      <c r="N273" s="259"/>
      <c r="O273" s="259"/>
      <c r="P273" s="259"/>
    </row>
    <row r="274" spans="2:16" hidden="1">
      <c r="B274" s="257"/>
      <c r="C274" s="257"/>
      <c r="D274" s="257"/>
      <c r="E274" s="257"/>
      <c r="F274" s="257"/>
      <c r="G274" s="257"/>
      <c r="H274" s="257"/>
      <c r="I274" s="257"/>
      <c r="J274" s="257"/>
      <c r="K274" s="257"/>
      <c r="L274" s="257"/>
      <c r="M274" s="257"/>
      <c r="N274" s="259"/>
      <c r="O274" s="259"/>
      <c r="P274" s="259"/>
    </row>
    <row r="275" spans="2:16" hidden="1">
      <c r="B275" s="257"/>
      <c r="C275" s="257"/>
      <c r="D275" s="257"/>
      <c r="E275" s="257"/>
      <c r="F275" s="257"/>
      <c r="G275" s="257"/>
      <c r="H275" s="257"/>
      <c r="I275" s="257"/>
      <c r="J275" s="257"/>
      <c r="K275" s="257"/>
      <c r="L275" s="257"/>
      <c r="M275" s="257"/>
      <c r="N275" s="259"/>
      <c r="O275" s="259"/>
      <c r="P275" s="259"/>
    </row>
    <row r="276" spans="2:16" hidden="1">
      <c r="B276" s="257"/>
      <c r="C276" s="257"/>
      <c r="D276" s="257"/>
      <c r="E276" s="257"/>
      <c r="F276" s="257"/>
      <c r="G276" s="257"/>
      <c r="H276" s="257"/>
      <c r="I276" s="257"/>
      <c r="J276" s="257"/>
      <c r="K276" s="257"/>
      <c r="L276" s="257"/>
      <c r="M276" s="257"/>
      <c r="N276" s="259"/>
      <c r="O276" s="259"/>
      <c r="P276" s="259"/>
    </row>
    <row r="277" spans="2:16" hidden="1">
      <c r="B277" s="257"/>
      <c r="C277" s="257"/>
      <c r="D277" s="257"/>
      <c r="E277" s="257"/>
      <c r="F277" s="257"/>
      <c r="G277" s="257"/>
      <c r="H277" s="257"/>
      <c r="I277" s="257"/>
      <c r="J277" s="257"/>
      <c r="K277" s="257"/>
      <c r="L277" s="257"/>
      <c r="M277" s="257"/>
      <c r="N277" s="259"/>
      <c r="O277" s="259"/>
      <c r="P277" s="259"/>
    </row>
    <row r="278" spans="2:16" hidden="1">
      <c r="B278" s="257"/>
      <c r="C278" s="257"/>
      <c r="D278" s="257"/>
      <c r="E278" s="257"/>
      <c r="F278" s="257"/>
      <c r="G278" s="257"/>
      <c r="H278" s="257"/>
      <c r="I278" s="257"/>
      <c r="J278" s="257"/>
      <c r="K278" s="257"/>
      <c r="L278" s="257"/>
      <c r="M278" s="257"/>
      <c r="N278" s="259"/>
      <c r="O278" s="259"/>
      <c r="P278" s="259"/>
    </row>
    <row r="279" spans="2:16" hidden="1">
      <c r="B279" s="257"/>
      <c r="C279" s="257"/>
      <c r="D279" s="257"/>
      <c r="E279" s="257"/>
      <c r="F279" s="257"/>
      <c r="G279" s="257"/>
      <c r="H279" s="257"/>
      <c r="I279" s="257"/>
      <c r="J279" s="257"/>
      <c r="K279" s="257"/>
      <c r="L279" s="257"/>
      <c r="M279" s="257"/>
      <c r="N279" s="259"/>
      <c r="O279" s="259"/>
      <c r="P279" s="259"/>
    </row>
    <row r="280" spans="2:16" hidden="1">
      <c r="B280" s="257"/>
      <c r="C280" s="257"/>
      <c r="D280" s="257"/>
      <c r="E280" s="257"/>
      <c r="F280" s="257"/>
      <c r="G280" s="257"/>
      <c r="H280" s="257"/>
      <c r="I280" s="257"/>
      <c r="J280" s="257"/>
      <c r="K280" s="257"/>
      <c r="L280" s="257"/>
      <c r="M280" s="257"/>
      <c r="N280" s="259"/>
      <c r="O280" s="259"/>
      <c r="P280" s="259"/>
    </row>
    <row r="281" spans="2:16" hidden="1">
      <c r="B281" s="257"/>
      <c r="C281" s="257"/>
      <c r="D281" s="257"/>
      <c r="E281" s="257"/>
      <c r="F281" s="257"/>
      <c r="G281" s="257"/>
      <c r="H281" s="257"/>
      <c r="I281" s="257"/>
      <c r="J281" s="257"/>
      <c r="K281" s="257"/>
      <c r="L281" s="257"/>
      <c r="M281" s="257"/>
      <c r="N281" s="259"/>
      <c r="O281" s="259"/>
      <c r="P281" s="259"/>
    </row>
    <row r="282" spans="2:16" hidden="1">
      <c r="B282" s="257"/>
      <c r="C282" s="257"/>
      <c r="D282" s="257"/>
      <c r="E282" s="257"/>
      <c r="F282" s="257"/>
      <c r="G282" s="257"/>
      <c r="H282" s="257"/>
      <c r="I282" s="257"/>
      <c r="J282" s="257"/>
      <c r="K282" s="257"/>
      <c r="L282" s="257"/>
      <c r="M282" s="257"/>
      <c r="N282" s="259"/>
      <c r="O282" s="259"/>
      <c r="P282" s="259"/>
    </row>
    <row r="283" spans="2:16" hidden="1">
      <c r="B283" s="257"/>
      <c r="C283" s="257"/>
      <c r="D283" s="257"/>
      <c r="E283" s="257"/>
      <c r="F283" s="257"/>
      <c r="G283" s="257"/>
      <c r="H283" s="257"/>
      <c r="I283" s="257"/>
      <c r="J283" s="257"/>
      <c r="K283" s="257"/>
      <c r="L283" s="257"/>
      <c r="M283" s="257"/>
      <c r="N283" s="259"/>
      <c r="O283" s="259"/>
      <c r="P283" s="259"/>
    </row>
    <row r="284" spans="2:16" hidden="1">
      <c r="B284" s="257"/>
      <c r="C284" s="257"/>
      <c r="D284" s="257"/>
      <c r="E284" s="257"/>
      <c r="F284" s="257"/>
      <c r="G284" s="257"/>
      <c r="H284" s="257"/>
      <c r="I284" s="257"/>
      <c r="J284" s="257"/>
      <c r="K284" s="257"/>
      <c r="L284" s="257"/>
      <c r="M284" s="257"/>
      <c r="N284" s="259"/>
      <c r="O284" s="259"/>
      <c r="P284" s="259"/>
    </row>
    <row r="285" spans="2:16" hidden="1">
      <c r="B285" s="257"/>
      <c r="C285" s="257"/>
      <c r="D285" s="257"/>
      <c r="E285" s="257"/>
      <c r="F285" s="257"/>
      <c r="G285" s="257"/>
      <c r="H285" s="257"/>
      <c r="I285" s="257"/>
      <c r="J285" s="257"/>
      <c r="K285" s="257"/>
      <c r="L285" s="257"/>
      <c r="M285" s="257"/>
      <c r="N285" s="259"/>
      <c r="O285" s="259"/>
      <c r="P285" s="259"/>
    </row>
    <row r="286" spans="2:16" hidden="1">
      <c r="B286" s="257"/>
      <c r="C286" s="257"/>
      <c r="D286" s="257"/>
      <c r="E286" s="257"/>
      <c r="F286" s="257"/>
      <c r="G286" s="257"/>
      <c r="H286" s="257"/>
      <c r="I286" s="257"/>
      <c r="J286" s="257"/>
      <c r="K286" s="257"/>
      <c r="L286" s="257"/>
      <c r="M286" s="257"/>
      <c r="N286" s="259"/>
      <c r="O286" s="259"/>
      <c r="P286" s="259"/>
    </row>
    <row r="287" spans="2:16" hidden="1">
      <c r="B287" s="257"/>
      <c r="C287" s="257"/>
      <c r="D287" s="257"/>
      <c r="E287" s="257"/>
      <c r="F287" s="257"/>
      <c r="G287" s="257"/>
      <c r="H287" s="257"/>
      <c r="I287" s="257"/>
      <c r="J287" s="257"/>
      <c r="K287" s="257"/>
      <c r="L287" s="257"/>
      <c r="M287" s="257"/>
      <c r="N287" s="259"/>
      <c r="O287" s="259"/>
      <c r="P287" s="259"/>
    </row>
    <row r="288" spans="2:16" hidden="1">
      <c r="B288" s="257"/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9"/>
      <c r="O288" s="259"/>
      <c r="P288" s="259"/>
    </row>
    <row r="289" spans="2:16" hidden="1">
      <c r="B289" s="257"/>
      <c r="C289" s="257"/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59"/>
      <c r="O289" s="259"/>
      <c r="P289" s="259"/>
    </row>
    <row r="290" spans="2:16" hidden="1">
      <c r="B290" s="257"/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9"/>
      <c r="O290" s="259"/>
      <c r="P290" s="259"/>
    </row>
    <row r="291" spans="2:16" hidden="1">
      <c r="B291" s="257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9"/>
      <c r="O291" s="259"/>
      <c r="P291" s="259"/>
    </row>
    <row r="292" spans="2:16" hidden="1">
      <c r="B292" s="257"/>
      <c r="C292" s="257"/>
      <c r="D292" s="257"/>
      <c r="E292" s="257"/>
      <c r="F292" s="257"/>
      <c r="G292" s="257"/>
      <c r="H292" s="257"/>
      <c r="I292" s="257"/>
      <c r="J292" s="257"/>
      <c r="K292" s="257"/>
      <c r="L292" s="257"/>
      <c r="M292" s="257"/>
      <c r="N292" s="259"/>
      <c r="O292" s="259"/>
      <c r="P292" s="259"/>
    </row>
    <row r="293" spans="2:16" hidden="1">
      <c r="B293" s="257"/>
      <c r="C293" s="257"/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59"/>
      <c r="O293" s="259"/>
      <c r="P293" s="259"/>
    </row>
    <row r="294" spans="2:16" hidden="1">
      <c r="B294" s="257"/>
      <c r="C294" s="257"/>
      <c r="D294" s="257"/>
      <c r="E294" s="257"/>
      <c r="F294" s="257"/>
      <c r="G294" s="257"/>
      <c r="H294" s="257"/>
      <c r="I294" s="257"/>
      <c r="J294" s="257"/>
      <c r="K294" s="257"/>
      <c r="L294" s="257"/>
      <c r="M294" s="257"/>
      <c r="N294" s="259"/>
      <c r="O294" s="259"/>
      <c r="P294" s="259"/>
    </row>
    <row r="295" spans="2:16" hidden="1">
      <c r="B295" s="257"/>
      <c r="C295" s="257"/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59"/>
      <c r="O295" s="259"/>
      <c r="P295" s="259"/>
    </row>
    <row r="296" spans="2:16" hidden="1">
      <c r="B296" s="257"/>
      <c r="C296" s="257"/>
      <c r="D296" s="257"/>
      <c r="E296" s="257"/>
      <c r="F296" s="257"/>
      <c r="G296" s="257"/>
      <c r="H296" s="257"/>
      <c r="I296" s="257"/>
      <c r="J296" s="257"/>
      <c r="K296" s="257"/>
      <c r="L296" s="257"/>
      <c r="M296" s="257"/>
      <c r="N296" s="259"/>
      <c r="O296" s="259"/>
      <c r="P296" s="259"/>
    </row>
    <row r="297" spans="2:16" hidden="1">
      <c r="B297" s="257"/>
      <c r="C297" s="257"/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59"/>
      <c r="O297" s="259"/>
      <c r="P297" s="259"/>
    </row>
    <row r="298" spans="2:16" hidden="1">
      <c r="B298" s="257"/>
      <c r="C298" s="257"/>
      <c r="D298" s="257"/>
      <c r="E298" s="257"/>
      <c r="F298" s="257"/>
      <c r="G298" s="257"/>
      <c r="H298" s="257"/>
      <c r="I298" s="257"/>
      <c r="J298" s="257"/>
      <c r="K298" s="257"/>
      <c r="L298" s="257"/>
      <c r="M298" s="257"/>
      <c r="N298" s="259"/>
      <c r="O298" s="259"/>
      <c r="P298" s="259"/>
    </row>
    <row r="299" spans="2:16" hidden="1">
      <c r="B299" s="257"/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9"/>
      <c r="O299" s="259"/>
      <c r="P299" s="259"/>
    </row>
    <row r="300" spans="2:16" hidden="1">
      <c r="B300" s="257"/>
      <c r="C300" s="257"/>
      <c r="D300" s="257"/>
      <c r="E300" s="257"/>
      <c r="F300" s="257"/>
      <c r="G300" s="257"/>
      <c r="H300" s="257"/>
      <c r="I300" s="257"/>
      <c r="J300" s="257"/>
      <c r="K300" s="257"/>
      <c r="L300" s="257"/>
      <c r="M300" s="257"/>
      <c r="N300" s="259"/>
      <c r="O300" s="259"/>
      <c r="P300" s="259"/>
    </row>
    <row r="301" spans="2:16" hidden="1">
      <c r="B301" s="257"/>
      <c r="C301" s="257"/>
      <c r="D301" s="257"/>
      <c r="E301" s="257"/>
      <c r="F301" s="257"/>
      <c r="G301" s="257"/>
      <c r="H301" s="257"/>
      <c r="I301" s="257"/>
      <c r="J301" s="257"/>
      <c r="K301" s="257"/>
      <c r="L301" s="257"/>
      <c r="M301" s="257"/>
      <c r="N301" s="259"/>
      <c r="O301" s="259"/>
      <c r="P301" s="259"/>
    </row>
    <row r="302" spans="2:16" hidden="1">
      <c r="B302" s="257"/>
      <c r="C302" s="257"/>
      <c r="D302" s="257"/>
      <c r="E302" s="257"/>
      <c r="F302" s="257"/>
      <c r="G302" s="257"/>
      <c r="H302" s="257"/>
      <c r="I302" s="257"/>
      <c r="J302" s="257"/>
      <c r="K302" s="257"/>
      <c r="L302" s="257"/>
      <c r="M302" s="257"/>
      <c r="N302" s="259"/>
      <c r="O302" s="259"/>
      <c r="P302" s="259"/>
    </row>
    <row r="303" spans="2:16" hidden="1">
      <c r="B303" s="257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59"/>
      <c r="O303" s="259"/>
      <c r="P303" s="259"/>
    </row>
    <row r="304" spans="2:16" hidden="1">
      <c r="B304" s="257"/>
      <c r="C304" s="257"/>
      <c r="D304" s="257"/>
      <c r="E304" s="257"/>
      <c r="F304" s="257"/>
      <c r="G304" s="257"/>
      <c r="H304" s="257"/>
      <c r="I304" s="257"/>
      <c r="J304" s="257"/>
      <c r="K304" s="257"/>
      <c r="L304" s="257"/>
      <c r="M304" s="257"/>
      <c r="N304" s="259"/>
      <c r="O304" s="259"/>
      <c r="P304" s="259"/>
    </row>
    <row r="305" spans="2:16" hidden="1">
      <c r="B305" s="257"/>
      <c r="C305" s="257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59"/>
      <c r="O305" s="259"/>
      <c r="P305" s="259"/>
    </row>
    <row r="306" spans="2:16" hidden="1">
      <c r="B306" s="257"/>
      <c r="C306" s="257"/>
      <c r="D306" s="257"/>
      <c r="E306" s="257"/>
      <c r="F306" s="257"/>
      <c r="G306" s="257"/>
      <c r="H306" s="257"/>
      <c r="I306" s="257"/>
      <c r="J306" s="257"/>
      <c r="K306" s="257"/>
      <c r="L306" s="257"/>
      <c r="M306" s="257"/>
      <c r="N306" s="259"/>
      <c r="O306" s="259"/>
      <c r="P306" s="259"/>
    </row>
    <row r="307" spans="2:16" hidden="1">
      <c r="B307" s="257"/>
      <c r="C307" s="257"/>
      <c r="D307" s="257"/>
      <c r="E307" s="257"/>
      <c r="F307" s="257"/>
      <c r="G307" s="257"/>
      <c r="H307" s="257"/>
      <c r="I307" s="257"/>
      <c r="J307" s="257"/>
      <c r="K307" s="257"/>
      <c r="L307" s="257"/>
      <c r="M307" s="257"/>
      <c r="N307" s="259"/>
      <c r="O307" s="259"/>
      <c r="P307" s="259"/>
    </row>
    <row r="308" spans="2:16" hidden="1">
      <c r="B308" s="257"/>
      <c r="C308" s="257"/>
      <c r="D308" s="257"/>
      <c r="E308" s="257"/>
      <c r="F308" s="257"/>
      <c r="G308" s="257"/>
      <c r="H308" s="257"/>
      <c r="I308" s="257"/>
      <c r="J308" s="257"/>
      <c r="K308" s="257"/>
      <c r="L308" s="257"/>
      <c r="M308" s="257"/>
      <c r="N308" s="259"/>
      <c r="O308" s="259"/>
      <c r="P308" s="259"/>
    </row>
    <row r="309" spans="2:16" hidden="1">
      <c r="B309" s="257"/>
      <c r="C309" s="257"/>
      <c r="D309" s="257"/>
      <c r="E309" s="257"/>
      <c r="F309" s="257"/>
      <c r="G309" s="257"/>
      <c r="H309" s="257"/>
      <c r="I309" s="257"/>
      <c r="J309" s="257"/>
      <c r="K309" s="257"/>
      <c r="L309" s="257"/>
      <c r="M309" s="257"/>
      <c r="N309" s="259"/>
      <c r="O309" s="259"/>
      <c r="P309" s="259"/>
    </row>
    <row r="310" spans="2:16" hidden="1">
      <c r="B310" s="257"/>
      <c r="C310" s="257"/>
      <c r="D310" s="257"/>
      <c r="E310" s="257"/>
      <c r="F310" s="257"/>
      <c r="G310" s="257"/>
      <c r="H310" s="257"/>
      <c r="I310" s="257"/>
      <c r="J310" s="257"/>
      <c r="K310" s="257"/>
      <c r="L310" s="257"/>
      <c r="M310" s="257"/>
      <c r="N310" s="259"/>
      <c r="O310" s="259"/>
      <c r="P310" s="259"/>
    </row>
    <row r="311" spans="2:16" hidden="1">
      <c r="B311" s="257"/>
      <c r="C311" s="257"/>
      <c r="D311" s="257"/>
      <c r="E311" s="257"/>
      <c r="F311" s="257"/>
      <c r="G311" s="257"/>
      <c r="H311" s="257"/>
      <c r="I311" s="257"/>
      <c r="J311" s="257"/>
      <c r="K311" s="257"/>
      <c r="L311" s="257"/>
      <c r="M311" s="257"/>
      <c r="N311" s="259"/>
      <c r="O311" s="259"/>
      <c r="P311" s="259"/>
    </row>
    <row r="312" spans="2:16" hidden="1">
      <c r="B312" s="257"/>
      <c r="C312" s="257"/>
      <c r="D312" s="257"/>
      <c r="E312" s="257"/>
      <c r="F312" s="257"/>
      <c r="G312" s="257"/>
      <c r="H312" s="257"/>
      <c r="I312" s="257"/>
      <c r="J312" s="257"/>
      <c r="K312" s="257"/>
      <c r="L312" s="257"/>
      <c r="M312" s="257"/>
      <c r="N312" s="259"/>
      <c r="O312" s="259"/>
      <c r="P312" s="259"/>
    </row>
    <row r="313" spans="2:16" hidden="1">
      <c r="B313" s="257"/>
      <c r="C313" s="257"/>
      <c r="D313" s="257"/>
      <c r="E313" s="257"/>
      <c r="F313" s="257"/>
      <c r="G313" s="257"/>
      <c r="H313" s="257"/>
      <c r="I313" s="257"/>
      <c r="J313" s="257"/>
      <c r="K313" s="257"/>
      <c r="L313" s="257"/>
      <c r="M313" s="257"/>
      <c r="N313" s="259"/>
      <c r="O313" s="259"/>
      <c r="P313" s="259"/>
    </row>
    <row r="314" spans="2:16" hidden="1">
      <c r="B314" s="257"/>
      <c r="C314" s="257"/>
      <c r="D314" s="257"/>
      <c r="E314" s="257"/>
      <c r="F314" s="257"/>
      <c r="G314" s="257"/>
      <c r="H314" s="257"/>
      <c r="I314" s="257"/>
      <c r="J314" s="257"/>
      <c r="K314" s="257"/>
      <c r="L314" s="257"/>
      <c r="M314" s="257"/>
      <c r="N314" s="259"/>
      <c r="O314" s="259"/>
      <c r="P314" s="259"/>
    </row>
    <row r="315" spans="2:16" hidden="1">
      <c r="B315" s="257"/>
      <c r="C315" s="257"/>
      <c r="D315" s="257"/>
      <c r="E315" s="257"/>
      <c r="F315" s="257"/>
      <c r="G315" s="257"/>
      <c r="H315" s="257"/>
      <c r="I315" s="257"/>
      <c r="J315" s="257"/>
      <c r="K315" s="257"/>
      <c r="L315" s="257"/>
      <c r="M315" s="257"/>
      <c r="N315" s="259"/>
      <c r="O315" s="259"/>
      <c r="P315" s="259"/>
    </row>
    <row r="316" spans="2:16" hidden="1">
      <c r="B316" s="257"/>
      <c r="C316" s="257"/>
      <c r="D316" s="257"/>
      <c r="E316" s="257"/>
      <c r="F316" s="257"/>
      <c r="G316" s="257"/>
      <c r="H316" s="257"/>
      <c r="I316" s="257"/>
      <c r="J316" s="257"/>
      <c r="K316" s="257"/>
      <c r="L316" s="257"/>
      <c r="M316" s="257"/>
      <c r="N316" s="259"/>
      <c r="O316" s="259"/>
      <c r="P316" s="259"/>
    </row>
    <row r="317" spans="2:16" hidden="1">
      <c r="B317" s="257"/>
      <c r="C317" s="257"/>
      <c r="D317" s="257"/>
      <c r="E317" s="257"/>
      <c r="F317" s="257"/>
      <c r="G317" s="257"/>
      <c r="H317" s="257"/>
      <c r="I317" s="257"/>
      <c r="J317" s="257"/>
      <c r="K317" s="257"/>
      <c r="L317" s="257"/>
      <c r="M317" s="257"/>
      <c r="N317" s="259"/>
      <c r="O317" s="259"/>
      <c r="P317" s="259"/>
    </row>
    <row r="318" spans="2:16" hidden="1">
      <c r="B318" s="257"/>
      <c r="C318" s="257"/>
      <c r="D318" s="257"/>
      <c r="E318" s="257"/>
      <c r="F318" s="257"/>
      <c r="G318" s="257"/>
      <c r="H318" s="257"/>
      <c r="I318" s="257"/>
      <c r="J318" s="257"/>
      <c r="K318" s="257"/>
      <c r="L318" s="257"/>
      <c r="M318" s="257"/>
      <c r="N318" s="259"/>
      <c r="O318" s="259"/>
      <c r="P318" s="259"/>
    </row>
    <row r="319" spans="2:16" hidden="1">
      <c r="B319" s="257"/>
      <c r="C319" s="257"/>
      <c r="D319" s="257"/>
      <c r="E319" s="257"/>
      <c r="F319" s="257"/>
      <c r="G319" s="257"/>
      <c r="H319" s="257"/>
      <c r="I319" s="257"/>
      <c r="J319" s="257"/>
      <c r="K319" s="257"/>
      <c r="L319" s="257"/>
      <c r="M319" s="257"/>
      <c r="N319" s="259"/>
      <c r="O319" s="259"/>
      <c r="P319" s="259"/>
    </row>
    <row r="320" spans="2:16" hidden="1">
      <c r="B320" s="257"/>
      <c r="C320" s="257"/>
      <c r="D320" s="257"/>
      <c r="E320" s="257"/>
      <c r="F320" s="257"/>
      <c r="G320" s="257"/>
      <c r="H320" s="257"/>
      <c r="I320" s="257"/>
      <c r="J320" s="257"/>
      <c r="K320" s="257"/>
      <c r="L320" s="257"/>
      <c r="M320" s="257"/>
      <c r="N320" s="259"/>
      <c r="O320" s="259"/>
      <c r="P320" s="259"/>
    </row>
    <row r="321" spans="2:16" hidden="1">
      <c r="B321" s="257"/>
      <c r="C321" s="257"/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59"/>
      <c r="O321" s="259"/>
      <c r="P321" s="259"/>
    </row>
    <row r="322" spans="2:16" hidden="1">
      <c r="B322" s="257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9"/>
      <c r="O322" s="259"/>
      <c r="P322" s="259"/>
    </row>
    <row r="323" spans="2:16" hidden="1">
      <c r="B323" s="257"/>
      <c r="C323" s="257"/>
      <c r="D323" s="257"/>
      <c r="E323" s="257"/>
      <c r="F323" s="257"/>
      <c r="G323" s="257"/>
      <c r="H323" s="257"/>
      <c r="I323" s="257"/>
      <c r="J323" s="257"/>
      <c r="K323" s="257"/>
      <c r="L323" s="257"/>
      <c r="M323" s="257"/>
      <c r="N323" s="259"/>
      <c r="O323" s="259"/>
      <c r="P323" s="259"/>
    </row>
    <row r="324" spans="2:16" hidden="1">
      <c r="B324" s="257"/>
      <c r="C324" s="257"/>
      <c r="D324" s="257"/>
      <c r="E324" s="257"/>
      <c r="F324" s="257"/>
      <c r="G324" s="257"/>
      <c r="H324" s="257"/>
      <c r="I324" s="257"/>
      <c r="J324" s="257"/>
      <c r="K324" s="257"/>
      <c r="L324" s="257"/>
      <c r="M324" s="257"/>
      <c r="N324" s="259"/>
      <c r="O324" s="259"/>
      <c r="P324" s="259"/>
    </row>
    <row r="325" spans="2:16" hidden="1">
      <c r="B325" s="257"/>
      <c r="C325" s="257"/>
      <c r="D325" s="257"/>
      <c r="E325" s="257"/>
      <c r="F325" s="257"/>
      <c r="G325" s="257"/>
      <c r="H325" s="257"/>
      <c r="I325" s="257"/>
      <c r="J325" s="257"/>
      <c r="K325" s="257"/>
      <c r="L325" s="257"/>
      <c r="M325" s="257"/>
      <c r="N325" s="259"/>
      <c r="O325" s="259"/>
      <c r="P325" s="259"/>
    </row>
    <row r="326" spans="2:16" hidden="1">
      <c r="B326" s="257"/>
      <c r="C326" s="257"/>
      <c r="D326" s="257"/>
      <c r="E326" s="257"/>
      <c r="F326" s="257"/>
      <c r="G326" s="257"/>
      <c r="H326" s="257"/>
      <c r="I326" s="257"/>
      <c r="J326" s="257"/>
      <c r="K326" s="257"/>
      <c r="L326" s="257"/>
      <c r="M326" s="257"/>
      <c r="N326" s="259"/>
      <c r="O326" s="259"/>
      <c r="P326" s="259"/>
    </row>
    <row r="327" spans="2:16" hidden="1">
      <c r="B327" s="257"/>
      <c r="C327" s="257"/>
      <c r="D327" s="257"/>
      <c r="E327" s="257"/>
      <c r="F327" s="257"/>
      <c r="G327" s="257"/>
      <c r="H327" s="257"/>
      <c r="I327" s="257"/>
      <c r="J327" s="257"/>
      <c r="K327" s="257"/>
      <c r="L327" s="257"/>
      <c r="M327" s="257"/>
      <c r="N327" s="259"/>
      <c r="O327" s="259"/>
      <c r="P327" s="259"/>
    </row>
    <row r="328" spans="2:16" hidden="1">
      <c r="B328" s="257"/>
      <c r="C328" s="257"/>
      <c r="D328" s="257"/>
      <c r="E328" s="257"/>
      <c r="F328" s="257"/>
      <c r="G328" s="257"/>
      <c r="H328" s="257"/>
      <c r="I328" s="257"/>
      <c r="J328" s="257"/>
      <c r="K328" s="257"/>
      <c r="L328" s="257"/>
      <c r="M328" s="257"/>
      <c r="N328" s="259"/>
      <c r="O328" s="259"/>
      <c r="P328" s="259"/>
    </row>
    <row r="329" spans="2:16" hidden="1">
      <c r="B329" s="257"/>
      <c r="C329" s="257"/>
      <c r="D329" s="257"/>
      <c r="E329" s="257"/>
      <c r="F329" s="257"/>
      <c r="G329" s="257"/>
      <c r="H329" s="257"/>
      <c r="I329" s="257"/>
      <c r="J329" s="257"/>
      <c r="K329" s="257"/>
      <c r="L329" s="257"/>
      <c r="M329" s="257"/>
      <c r="N329" s="259"/>
      <c r="O329" s="259"/>
      <c r="P329" s="259"/>
    </row>
    <row r="330" spans="2:16" hidden="1">
      <c r="B330" s="257"/>
      <c r="C330" s="257"/>
      <c r="D330" s="257"/>
      <c r="E330" s="257"/>
      <c r="F330" s="257"/>
      <c r="G330" s="257"/>
      <c r="H330" s="257"/>
      <c r="I330" s="257"/>
      <c r="J330" s="257"/>
      <c r="K330" s="257"/>
      <c r="L330" s="257"/>
      <c r="M330" s="257"/>
      <c r="N330" s="259"/>
      <c r="O330" s="259"/>
      <c r="P330" s="259"/>
    </row>
    <row r="331" spans="2:16" hidden="1">
      <c r="B331" s="257"/>
      <c r="C331" s="257"/>
      <c r="D331" s="257"/>
      <c r="E331" s="257"/>
      <c r="F331" s="257"/>
      <c r="G331" s="257"/>
      <c r="H331" s="257"/>
      <c r="I331" s="257"/>
      <c r="J331" s="257"/>
      <c r="K331" s="257"/>
      <c r="L331" s="257"/>
      <c r="M331" s="257"/>
      <c r="N331" s="259"/>
      <c r="O331" s="259"/>
      <c r="P331" s="259"/>
    </row>
    <row r="332" spans="2:16" hidden="1">
      <c r="B332" s="257"/>
      <c r="C332" s="257"/>
      <c r="D332" s="257"/>
      <c r="E332" s="257"/>
      <c r="F332" s="257"/>
      <c r="G332" s="257"/>
      <c r="H332" s="257"/>
      <c r="I332" s="257"/>
      <c r="J332" s="257"/>
      <c r="K332" s="257"/>
      <c r="L332" s="257"/>
      <c r="M332" s="257"/>
      <c r="N332" s="259"/>
      <c r="O332" s="259"/>
      <c r="P332" s="259"/>
    </row>
    <row r="333" spans="2:16" hidden="1">
      <c r="B333" s="257"/>
      <c r="C333" s="257"/>
      <c r="D333" s="257"/>
      <c r="E333" s="257"/>
      <c r="F333" s="257"/>
      <c r="G333" s="257"/>
      <c r="H333" s="257"/>
      <c r="I333" s="257"/>
      <c r="J333" s="257"/>
      <c r="K333" s="257"/>
      <c r="L333" s="257"/>
      <c r="M333" s="257"/>
      <c r="N333" s="259"/>
      <c r="O333" s="259"/>
      <c r="P333" s="259"/>
    </row>
    <row r="334" spans="2:16" hidden="1">
      <c r="B334" s="257"/>
      <c r="C334" s="257"/>
      <c r="D334" s="257"/>
      <c r="E334" s="257"/>
      <c r="F334" s="257"/>
      <c r="G334" s="257"/>
      <c r="H334" s="257"/>
      <c r="I334" s="257"/>
      <c r="J334" s="257"/>
      <c r="K334" s="257"/>
      <c r="L334" s="257"/>
      <c r="M334" s="257"/>
      <c r="N334" s="259"/>
      <c r="O334" s="259"/>
      <c r="P334" s="259"/>
    </row>
    <row r="335" spans="2:16" hidden="1">
      <c r="B335" s="257"/>
      <c r="C335" s="257"/>
      <c r="D335" s="257"/>
      <c r="E335" s="257"/>
      <c r="F335" s="257"/>
      <c r="G335" s="257"/>
      <c r="H335" s="257"/>
      <c r="I335" s="257"/>
      <c r="J335" s="257"/>
      <c r="K335" s="257"/>
      <c r="L335" s="257"/>
      <c r="M335" s="257"/>
      <c r="N335" s="259"/>
      <c r="O335" s="259"/>
      <c r="P335" s="259"/>
    </row>
    <row r="336" spans="2:16" hidden="1">
      <c r="B336" s="257"/>
      <c r="C336" s="257"/>
      <c r="D336" s="257"/>
      <c r="E336" s="257"/>
      <c r="F336" s="257"/>
      <c r="G336" s="257"/>
      <c r="H336" s="257"/>
      <c r="I336" s="257"/>
      <c r="J336" s="257"/>
      <c r="K336" s="257"/>
      <c r="L336" s="257"/>
      <c r="M336" s="257"/>
      <c r="N336" s="259"/>
      <c r="O336" s="259"/>
      <c r="P336" s="259"/>
    </row>
    <row r="337" spans="2:16" hidden="1">
      <c r="B337" s="257"/>
      <c r="C337" s="257"/>
      <c r="D337" s="257"/>
      <c r="E337" s="257"/>
      <c r="F337" s="257"/>
      <c r="G337" s="257"/>
      <c r="H337" s="257"/>
      <c r="I337" s="257"/>
      <c r="J337" s="257"/>
      <c r="K337" s="257"/>
      <c r="L337" s="257"/>
      <c r="M337" s="257"/>
      <c r="N337" s="259"/>
      <c r="O337" s="259"/>
      <c r="P337" s="259"/>
    </row>
    <row r="338" spans="2:16" hidden="1">
      <c r="B338" s="257"/>
      <c r="C338" s="257"/>
      <c r="D338" s="257"/>
      <c r="E338" s="257"/>
      <c r="F338" s="257"/>
      <c r="G338" s="257"/>
      <c r="H338" s="257"/>
      <c r="I338" s="257"/>
      <c r="J338" s="257"/>
      <c r="K338" s="257"/>
      <c r="L338" s="257"/>
      <c r="M338" s="257"/>
      <c r="N338" s="259"/>
      <c r="O338" s="259"/>
      <c r="P338" s="259"/>
    </row>
    <row r="339" spans="2:16" hidden="1">
      <c r="B339" s="257"/>
      <c r="C339" s="257"/>
      <c r="D339" s="257"/>
      <c r="E339" s="257"/>
      <c r="F339" s="257"/>
      <c r="G339" s="257"/>
      <c r="H339" s="257"/>
      <c r="I339" s="257"/>
      <c r="J339" s="257"/>
      <c r="K339" s="257"/>
      <c r="L339" s="257"/>
      <c r="M339" s="257"/>
      <c r="N339" s="259"/>
      <c r="O339" s="259"/>
      <c r="P339" s="259"/>
    </row>
    <row r="340" spans="2:16" hidden="1">
      <c r="B340" s="257"/>
      <c r="C340" s="257"/>
      <c r="D340" s="257"/>
      <c r="E340" s="257"/>
      <c r="F340" s="257"/>
      <c r="G340" s="257"/>
      <c r="H340" s="257"/>
      <c r="I340" s="257"/>
      <c r="J340" s="257"/>
      <c r="K340" s="257"/>
      <c r="L340" s="257"/>
      <c r="M340" s="257"/>
      <c r="N340" s="259"/>
      <c r="O340" s="259"/>
      <c r="P340" s="259"/>
    </row>
    <row r="341" spans="2:16" hidden="1"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9"/>
      <c r="O341" s="259"/>
      <c r="P341" s="259"/>
    </row>
    <row r="342" spans="2:16" hidden="1">
      <c r="B342" s="257"/>
      <c r="C342" s="257"/>
      <c r="D342" s="257"/>
      <c r="E342" s="257"/>
      <c r="F342" s="257"/>
      <c r="G342" s="257"/>
      <c r="H342" s="257"/>
      <c r="I342" s="257"/>
      <c r="J342" s="257"/>
      <c r="K342" s="257"/>
      <c r="L342" s="257"/>
      <c r="M342" s="257"/>
      <c r="N342" s="259"/>
      <c r="O342" s="259"/>
      <c r="P342" s="259"/>
    </row>
    <row r="343" spans="2:16" hidden="1">
      <c r="B343" s="257"/>
      <c r="C343" s="257"/>
      <c r="D343" s="257"/>
      <c r="E343" s="257"/>
      <c r="F343" s="257"/>
      <c r="G343" s="257"/>
      <c r="H343" s="257"/>
      <c r="I343" s="257"/>
      <c r="J343" s="257"/>
      <c r="K343" s="257"/>
      <c r="L343" s="257"/>
      <c r="M343" s="257"/>
      <c r="N343" s="259"/>
      <c r="O343" s="259"/>
      <c r="P343" s="259"/>
    </row>
    <row r="344" spans="2:16" hidden="1">
      <c r="B344" s="257"/>
      <c r="C344" s="257"/>
      <c r="D344" s="257"/>
      <c r="E344" s="257"/>
      <c r="F344" s="257"/>
      <c r="G344" s="257"/>
      <c r="H344" s="257"/>
      <c r="I344" s="257"/>
      <c r="J344" s="257"/>
      <c r="K344" s="257"/>
      <c r="L344" s="257"/>
      <c r="M344" s="257"/>
      <c r="N344" s="259"/>
      <c r="O344" s="259"/>
      <c r="P344" s="259"/>
    </row>
    <row r="345" spans="2:16" hidden="1">
      <c r="B345" s="257"/>
      <c r="C345" s="257"/>
      <c r="D345" s="257"/>
      <c r="E345" s="257"/>
      <c r="F345" s="257"/>
      <c r="G345" s="257"/>
      <c r="H345" s="257"/>
      <c r="I345" s="257"/>
      <c r="J345" s="257"/>
      <c r="K345" s="257"/>
      <c r="L345" s="257"/>
      <c r="M345" s="257"/>
      <c r="N345" s="259"/>
      <c r="O345" s="259"/>
      <c r="P345" s="259"/>
    </row>
    <row r="346" spans="2:16" hidden="1">
      <c r="B346" s="257"/>
      <c r="C346" s="257"/>
      <c r="D346" s="257"/>
      <c r="E346" s="257"/>
      <c r="F346" s="257"/>
      <c r="G346" s="257"/>
      <c r="H346" s="257"/>
      <c r="I346" s="257"/>
      <c r="J346" s="257"/>
      <c r="K346" s="257"/>
      <c r="L346" s="257"/>
      <c r="M346" s="257"/>
      <c r="N346" s="259"/>
      <c r="O346" s="259"/>
      <c r="P346" s="259"/>
    </row>
    <row r="347" spans="2:16" hidden="1">
      <c r="B347" s="257"/>
      <c r="C347" s="257"/>
      <c r="D347" s="257"/>
      <c r="E347" s="257"/>
      <c r="F347" s="257"/>
      <c r="G347" s="257"/>
      <c r="H347" s="257"/>
      <c r="I347" s="257"/>
      <c r="J347" s="257"/>
      <c r="K347" s="257"/>
      <c r="L347" s="257"/>
      <c r="M347" s="257"/>
      <c r="N347" s="259"/>
      <c r="O347" s="259"/>
      <c r="P347" s="259"/>
    </row>
    <row r="348" spans="2:16" hidden="1">
      <c r="B348" s="257"/>
      <c r="C348" s="257"/>
      <c r="D348" s="257"/>
      <c r="E348" s="257"/>
      <c r="F348" s="257"/>
      <c r="G348" s="257"/>
      <c r="H348" s="257"/>
      <c r="I348" s="257"/>
      <c r="J348" s="257"/>
      <c r="K348" s="257"/>
      <c r="L348" s="257"/>
      <c r="M348" s="257"/>
      <c r="N348" s="259"/>
      <c r="O348" s="259"/>
      <c r="P348" s="259"/>
    </row>
    <row r="349" spans="2:16" hidden="1">
      <c r="B349" s="257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7"/>
      <c r="N349" s="259"/>
      <c r="O349" s="259"/>
      <c r="P349" s="259"/>
    </row>
    <row r="350" spans="2:16" hidden="1">
      <c r="B350" s="257"/>
      <c r="C350" s="257"/>
      <c r="D350" s="257"/>
      <c r="E350" s="257"/>
      <c r="F350" s="257"/>
      <c r="G350" s="257"/>
      <c r="H350" s="257"/>
      <c r="I350" s="257"/>
      <c r="J350" s="257"/>
      <c r="K350" s="257"/>
      <c r="L350" s="257"/>
      <c r="M350" s="257"/>
      <c r="N350" s="259"/>
      <c r="O350" s="259"/>
      <c r="P350" s="259"/>
    </row>
    <row r="351" spans="2:16" hidden="1">
      <c r="B351" s="257"/>
      <c r="C351" s="257"/>
      <c r="D351" s="257"/>
      <c r="E351" s="257"/>
      <c r="F351" s="257"/>
      <c r="G351" s="257"/>
      <c r="H351" s="257"/>
      <c r="I351" s="257"/>
      <c r="J351" s="257"/>
      <c r="K351" s="257"/>
      <c r="L351" s="257"/>
      <c r="M351" s="257"/>
      <c r="N351" s="259"/>
      <c r="O351" s="259"/>
      <c r="P351" s="259"/>
    </row>
    <row r="352" spans="2:16" hidden="1">
      <c r="B352" s="257"/>
      <c r="C352" s="257"/>
      <c r="D352" s="257"/>
      <c r="E352" s="257"/>
      <c r="F352" s="257"/>
      <c r="G352" s="257"/>
      <c r="H352" s="257"/>
      <c r="I352" s="257"/>
      <c r="J352" s="257"/>
      <c r="K352" s="257"/>
      <c r="L352" s="257"/>
      <c r="M352" s="257"/>
      <c r="N352" s="259"/>
      <c r="O352" s="259"/>
      <c r="P352" s="259"/>
    </row>
    <row r="353" spans="2:16" hidden="1">
      <c r="B353" s="257"/>
      <c r="C353" s="257"/>
      <c r="D353" s="257"/>
      <c r="E353" s="257"/>
      <c r="F353" s="257"/>
      <c r="G353" s="257"/>
      <c r="H353" s="257"/>
      <c r="I353" s="257"/>
      <c r="J353" s="257"/>
      <c r="K353" s="257"/>
      <c r="L353" s="257"/>
      <c r="M353" s="257"/>
      <c r="N353" s="259"/>
      <c r="O353" s="259"/>
      <c r="P353" s="259"/>
    </row>
    <row r="354" spans="2:16" hidden="1">
      <c r="B354" s="257"/>
      <c r="C354" s="257"/>
      <c r="D354" s="257"/>
      <c r="E354" s="257"/>
      <c r="F354" s="257"/>
      <c r="G354" s="257"/>
      <c r="H354" s="257"/>
      <c r="I354" s="257"/>
      <c r="J354" s="257"/>
      <c r="K354" s="257"/>
      <c r="L354" s="257"/>
      <c r="M354" s="257"/>
      <c r="N354" s="259"/>
      <c r="O354" s="259"/>
      <c r="P354" s="259"/>
    </row>
    <row r="355" spans="2:16" hidden="1">
      <c r="B355" s="257"/>
      <c r="C355" s="257"/>
      <c r="D355" s="257"/>
      <c r="E355" s="257"/>
      <c r="F355" s="257"/>
      <c r="G355" s="257"/>
      <c r="H355" s="257"/>
      <c r="I355" s="257"/>
      <c r="J355" s="257"/>
      <c r="K355" s="257"/>
      <c r="L355" s="257"/>
      <c r="M355" s="257"/>
      <c r="N355" s="259"/>
      <c r="O355" s="259"/>
      <c r="P355" s="259"/>
    </row>
    <row r="356" spans="2:16" hidden="1">
      <c r="B356" s="257"/>
      <c r="C356" s="257"/>
      <c r="D356" s="257"/>
      <c r="E356" s="257"/>
      <c r="F356" s="257"/>
      <c r="G356" s="257"/>
      <c r="H356" s="257"/>
      <c r="I356" s="257"/>
      <c r="J356" s="257"/>
      <c r="K356" s="257"/>
      <c r="L356" s="257"/>
      <c r="M356" s="257"/>
      <c r="N356" s="259"/>
      <c r="O356" s="259"/>
      <c r="P356" s="259"/>
    </row>
    <row r="357" spans="2:16" hidden="1">
      <c r="B357" s="257"/>
      <c r="C357" s="257"/>
      <c r="D357" s="257"/>
      <c r="E357" s="257"/>
      <c r="F357" s="257"/>
      <c r="G357" s="257"/>
      <c r="H357" s="257"/>
      <c r="I357" s="257"/>
      <c r="J357" s="257"/>
      <c r="K357" s="257"/>
      <c r="L357" s="257"/>
      <c r="M357" s="257"/>
      <c r="N357" s="259"/>
      <c r="O357" s="259"/>
      <c r="P357" s="259"/>
    </row>
    <row r="358" spans="2:16" hidden="1">
      <c r="B358" s="257"/>
      <c r="C358" s="257"/>
      <c r="D358" s="257"/>
      <c r="E358" s="257"/>
      <c r="F358" s="257"/>
      <c r="G358" s="257"/>
      <c r="H358" s="257"/>
      <c r="I358" s="257"/>
      <c r="J358" s="257"/>
      <c r="K358" s="257"/>
      <c r="L358" s="257"/>
      <c r="M358" s="257"/>
      <c r="N358" s="259"/>
      <c r="O358" s="259"/>
      <c r="P358" s="259"/>
    </row>
    <row r="359" spans="2:16" hidden="1">
      <c r="B359" s="257"/>
      <c r="C359" s="257"/>
      <c r="D359" s="257"/>
      <c r="E359" s="257"/>
      <c r="F359" s="257"/>
      <c r="G359" s="257"/>
      <c r="H359" s="257"/>
      <c r="I359" s="257"/>
      <c r="J359" s="257"/>
      <c r="K359" s="257"/>
      <c r="L359" s="257"/>
      <c r="M359" s="257"/>
      <c r="N359" s="259"/>
      <c r="O359" s="259"/>
      <c r="P359" s="259"/>
    </row>
    <row r="360" spans="2:16" hidden="1">
      <c r="B360" s="257"/>
      <c r="C360" s="257"/>
      <c r="D360" s="257"/>
      <c r="E360" s="257"/>
      <c r="F360" s="257"/>
      <c r="G360" s="257"/>
      <c r="H360" s="257"/>
      <c r="I360" s="257"/>
      <c r="J360" s="257"/>
      <c r="K360" s="257"/>
      <c r="L360" s="257"/>
      <c r="M360" s="257"/>
      <c r="N360" s="259"/>
      <c r="O360" s="259"/>
      <c r="P360" s="259"/>
    </row>
    <row r="361" spans="2:16" hidden="1">
      <c r="B361" s="257"/>
      <c r="C361" s="257"/>
      <c r="D361" s="257"/>
      <c r="E361" s="257"/>
      <c r="F361" s="257"/>
      <c r="G361" s="257"/>
      <c r="H361" s="257"/>
      <c r="I361" s="257"/>
      <c r="J361" s="257"/>
      <c r="K361" s="257"/>
      <c r="L361" s="257"/>
      <c r="M361" s="257"/>
      <c r="N361" s="259"/>
      <c r="O361" s="259"/>
      <c r="P361" s="259"/>
    </row>
    <row r="362" spans="2:16" hidden="1">
      <c r="B362" s="257"/>
      <c r="C362" s="257"/>
      <c r="D362" s="257"/>
      <c r="E362" s="257"/>
      <c r="F362" s="257"/>
      <c r="G362" s="257"/>
      <c r="H362" s="257"/>
      <c r="I362" s="257"/>
      <c r="J362" s="257"/>
      <c r="K362" s="257"/>
      <c r="L362" s="257"/>
      <c r="M362" s="257"/>
      <c r="N362" s="259"/>
      <c r="O362" s="259"/>
      <c r="P362" s="259"/>
    </row>
    <row r="363" spans="2:16" hidden="1">
      <c r="B363" s="257"/>
      <c r="C363" s="257"/>
      <c r="D363" s="257"/>
      <c r="E363" s="257"/>
      <c r="F363" s="257"/>
      <c r="G363" s="257"/>
      <c r="H363" s="257"/>
      <c r="I363" s="257"/>
      <c r="J363" s="257"/>
      <c r="K363" s="257"/>
      <c r="L363" s="257"/>
      <c r="M363" s="257"/>
      <c r="N363" s="259"/>
      <c r="O363" s="259"/>
      <c r="P363" s="259"/>
    </row>
    <row r="364" spans="2:16" hidden="1">
      <c r="B364" s="257"/>
      <c r="C364" s="257"/>
      <c r="D364" s="257"/>
      <c r="E364" s="257"/>
      <c r="F364" s="257"/>
      <c r="G364" s="257"/>
      <c r="H364" s="257"/>
      <c r="I364" s="257"/>
      <c r="J364" s="257"/>
      <c r="K364" s="257"/>
      <c r="L364" s="257"/>
      <c r="M364" s="257"/>
      <c r="N364" s="259"/>
      <c r="O364" s="259"/>
      <c r="P364" s="259"/>
    </row>
    <row r="365" spans="2:16" hidden="1">
      <c r="B365" s="257"/>
      <c r="C365" s="257"/>
      <c r="D365" s="257"/>
      <c r="E365" s="257"/>
      <c r="F365" s="257"/>
      <c r="G365" s="257"/>
      <c r="H365" s="257"/>
      <c r="I365" s="257"/>
      <c r="J365" s="257"/>
      <c r="K365" s="257"/>
      <c r="L365" s="257"/>
      <c r="M365" s="257"/>
      <c r="N365" s="259"/>
      <c r="O365" s="259"/>
      <c r="P365" s="259"/>
    </row>
    <row r="366" spans="2:16" hidden="1">
      <c r="B366" s="257"/>
      <c r="C366" s="257"/>
      <c r="D366" s="257"/>
      <c r="E366" s="257"/>
      <c r="F366" s="257"/>
      <c r="G366" s="257"/>
      <c r="H366" s="257"/>
      <c r="I366" s="257"/>
      <c r="J366" s="257"/>
      <c r="K366" s="257"/>
      <c r="L366" s="257"/>
      <c r="M366" s="257"/>
      <c r="N366" s="259"/>
      <c r="O366" s="259"/>
      <c r="P366" s="259"/>
    </row>
    <row r="367" spans="2:16" hidden="1">
      <c r="B367" s="257"/>
      <c r="C367" s="257"/>
      <c r="D367" s="257"/>
      <c r="E367" s="257"/>
      <c r="F367" s="257"/>
      <c r="G367" s="257"/>
      <c r="H367" s="257"/>
      <c r="I367" s="257"/>
      <c r="J367" s="257"/>
      <c r="K367" s="257"/>
      <c r="L367" s="257"/>
      <c r="M367" s="257"/>
      <c r="N367" s="259"/>
      <c r="O367" s="259"/>
      <c r="P367" s="259"/>
    </row>
    <row r="368" spans="2:16" hidden="1">
      <c r="B368" s="257"/>
      <c r="C368" s="257"/>
      <c r="D368" s="257"/>
      <c r="E368" s="257"/>
      <c r="F368" s="257"/>
      <c r="G368" s="257"/>
      <c r="H368" s="257"/>
      <c r="I368" s="257"/>
      <c r="J368" s="257"/>
      <c r="K368" s="257"/>
      <c r="L368" s="257"/>
      <c r="M368" s="257"/>
      <c r="N368" s="259"/>
      <c r="O368" s="259"/>
      <c r="P368" s="259"/>
    </row>
    <row r="369" spans="2:16" hidden="1">
      <c r="B369" s="257"/>
      <c r="C369" s="257"/>
      <c r="D369" s="257"/>
      <c r="E369" s="257"/>
      <c r="F369" s="257"/>
      <c r="G369" s="257"/>
      <c r="H369" s="257"/>
      <c r="I369" s="257"/>
      <c r="J369" s="257"/>
      <c r="K369" s="257"/>
      <c r="L369" s="257"/>
      <c r="M369" s="257"/>
      <c r="N369" s="259"/>
      <c r="O369" s="259"/>
      <c r="P369" s="259"/>
    </row>
    <row r="370" spans="2:16" hidden="1">
      <c r="B370" s="257"/>
      <c r="C370" s="257"/>
      <c r="D370" s="257"/>
      <c r="E370" s="257"/>
      <c r="F370" s="257"/>
      <c r="G370" s="257"/>
      <c r="H370" s="257"/>
      <c r="I370" s="257"/>
      <c r="J370" s="257"/>
      <c r="K370" s="257"/>
      <c r="L370" s="257"/>
      <c r="M370" s="257"/>
      <c r="N370" s="259"/>
      <c r="O370" s="259"/>
      <c r="P370" s="259"/>
    </row>
    <row r="371" spans="2:16" hidden="1">
      <c r="B371" s="257"/>
      <c r="C371" s="257"/>
      <c r="D371" s="257"/>
      <c r="E371" s="257"/>
      <c r="F371" s="257"/>
      <c r="G371" s="257"/>
      <c r="H371" s="257"/>
      <c r="I371" s="257"/>
      <c r="J371" s="257"/>
      <c r="K371" s="257"/>
      <c r="L371" s="257"/>
      <c r="M371" s="257"/>
      <c r="N371" s="259"/>
      <c r="O371" s="259"/>
      <c r="P371" s="259"/>
    </row>
    <row r="372" spans="2:16" hidden="1">
      <c r="B372" s="257"/>
      <c r="C372" s="257"/>
      <c r="D372" s="257"/>
      <c r="E372" s="257"/>
      <c r="F372" s="257"/>
      <c r="G372" s="257"/>
      <c r="H372" s="257"/>
      <c r="I372" s="257"/>
      <c r="J372" s="257"/>
      <c r="K372" s="257"/>
      <c r="L372" s="257"/>
      <c r="M372" s="257"/>
      <c r="N372" s="259"/>
      <c r="O372" s="259"/>
      <c r="P372" s="259"/>
    </row>
    <row r="373" spans="2:16" hidden="1">
      <c r="B373" s="257"/>
      <c r="C373" s="257"/>
      <c r="D373" s="257"/>
      <c r="E373" s="257"/>
      <c r="F373" s="257"/>
      <c r="G373" s="257"/>
      <c r="H373" s="257"/>
      <c r="I373" s="257"/>
      <c r="J373" s="257"/>
      <c r="K373" s="257"/>
      <c r="L373" s="257"/>
      <c r="M373" s="257"/>
      <c r="N373" s="259"/>
      <c r="O373" s="259"/>
      <c r="P373" s="259"/>
    </row>
    <row r="374" spans="2:16" hidden="1">
      <c r="B374" s="257"/>
      <c r="C374" s="257"/>
      <c r="D374" s="257"/>
      <c r="E374" s="257"/>
      <c r="F374" s="257"/>
      <c r="G374" s="257"/>
      <c r="H374" s="257"/>
      <c r="I374" s="257"/>
      <c r="J374" s="257"/>
      <c r="K374" s="257"/>
      <c r="L374" s="257"/>
      <c r="M374" s="257"/>
      <c r="N374" s="259"/>
      <c r="O374" s="259"/>
      <c r="P374" s="259"/>
    </row>
    <row r="375" spans="2:16" hidden="1">
      <c r="B375" s="257"/>
      <c r="C375" s="257"/>
      <c r="D375" s="257"/>
      <c r="E375" s="257"/>
      <c r="F375" s="257"/>
      <c r="G375" s="257"/>
      <c r="H375" s="257"/>
      <c r="I375" s="257"/>
      <c r="J375" s="257"/>
      <c r="K375" s="257"/>
      <c r="L375" s="257"/>
      <c r="M375" s="257"/>
      <c r="N375" s="259"/>
      <c r="O375" s="259"/>
      <c r="P375" s="259"/>
    </row>
    <row r="376" spans="2:16" hidden="1">
      <c r="B376" s="257"/>
      <c r="C376" s="257"/>
      <c r="D376" s="257"/>
      <c r="E376" s="257"/>
      <c r="F376" s="257"/>
      <c r="G376" s="257"/>
      <c r="H376" s="257"/>
      <c r="I376" s="257"/>
      <c r="J376" s="257"/>
      <c r="K376" s="257"/>
      <c r="L376" s="257"/>
      <c r="M376" s="257"/>
      <c r="N376" s="259"/>
      <c r="O376" s="259"/>
      <c r="P376" s="259"/>
    </row>
    <row r="377" spans="2:16" hidden="1">
      <c r="B377" s="257"/>
      <c r="C377" s="257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/>
      <c r="N377" s="259"/>
      <c r="O377" s="259"/>
      <c r="P377" s="259"/>
    </row>
    <row r="378" spans="2:16" hidden="1">
      <c r="B378" s="257"/>
      <c r="C378" s="257"/>
      <c r="D378" s="257"/>
      <c r="E378" s="257"/>
      <c r="F378" s="257"/>
      <c r="G378" s="257"/>
      <c r="H378" s="257"/>
      <c r="I378" s="257"/>
      <c r="J378" s="257"/>
      <c r="K378" s="257"/>
      <c r="L378" s="257"/>
      <c r="M378" s="257"/>
      <c r="N378" s="259"/>
      <c r="O378" s="259"/>
      <c r="P378" s="259"/>
    </row>
    <row r="379" spans="2:16" hidden="1">
      <c r="B379" s="257"/>
      <c r="C379" s="257"/>
      <c r="D379" s="257"/>
      <c r="E379" s="257"/>
      <c r="F379" s="257"/>
      <c r="G379" s="257"/>
      <c r="H379" s="257"/>
      <c r="I379" s="257"/>
      <c r="J379" s="257"/>
      <c r="K379" s="257"/>
      <c r="L379" s="257"/>
      <c r="M379" s="257"/>
      <c r="N379" s="259"/>
      <c r="O379" s="259"/>
      <c r="P379" s="259"/>
    </row>
    <row r="380" spans="2:16" hidden="1">
      <c r="B380" s="257"/>
      <c r="C380" s="257"/>
      <c r="D380" s="257"/>
      <c r="E380" s="257"/>
      <c r="F380" s="257"/>
      <c r="G380" s="257"/>
      <c r="H380" s="257"/>
      <c r="I380" s="257"/>
      <c r="J380" s="257"/>
      <c r="K380" s="257"/>
      <c r="L380" s="257"/>
      <c r="M380" s="257"/>
      <c r="N380" s="259"/>
      <c r="O380" s="259"/>
      <c r="P380" s="259"/>
    </row>
    <row r="381" spans="2:16" hidden="1">
      <c r="B381" s="257"/>
      <c r="C381" s="257"/>
      <c r="D381" s="257"/>
      <c r="E381" s="257"/>
      <c r="F381" s="257"/>
      <c r="G381" s="257"/>
      <c r="H381" s="257"/>
      <c r="I381" s="257"/>
      <c r="J381" s="257"/>
      <c r="K381" s="257"/>
      <c r="L381" s="257"/>
      <c r="M381" s="257"/>
      <c r="N381" s="259"/>
      <c r="O381" s="259"/>
      <c r="P381" s="259"/>
    </row>
    <row r="382" spans="2:16" hidden="1">
      <c r="B382" s="257"/>
      <c r="C382" s="257"/>
      <c r="D382" s="257"/>
      <c r="E382" s="257"/>
      <c r="F382" s="257"/>
      <c r="G382" s="257"/>
      <c r="H382" s="257"/>
      <c r="I382" s="257"/>
      <c r="J382" s="257"/>
      <c r="K382" s="257"/>
      <c r="L382" s="257"/>
      <c r="M382" s="257"/>
      <c r="N382" s="259"/>
      <c r="O382" s="259"/>
      <c r="P382" s="259"/>
    </row>
    <row r="383" spans="2:16" hidden="1">
      <c r="B383" s="257"/>
      <c r="C383" s="257"/>
      <c r="D383" s="257"/>
      <c r="E383" s="257"/>
      <c r="F383" s="257"/>
      <c r="G383" s="257"/>
      <c r="H383" s="257"/>
      <c r="I383" s="257"/>
      <c r="J383" s="257"/>
      <c r="K383" s="257"/>
      <c r="L383" s="257"/>
      <c r="M383" s="257"/>
      <c r="N383" s="259"/>
      <c r="O383" s="259"/>
      <c r="P383" s="259"/>
    </row>
    <row r="384" spans="2:16" hidden="1">
      <c r="B384" s="257"/>
      <c r="C384" s="257"/>
      <c r="D384" s="257"/>
      <c r="E384" s="257"/>
      <c r="F384" s="257"/>
      <c r="G384" s="257"/>
      <c r="H384" s="257"/>
      <c r="I384" s="257"/>
      <c r="J384" s="257"/>
      <c r="K384" s="257"/>
      <c r="L384" s="257"/>
      <c r="M384" s="257"/>
      <c r="N384" s="259"/>
      <c r="O384" s="259"/>
      <c r="P384" s="259"/>
    </row>
    <row r="385" spans="2:16" hidden="1">
      <c r="B385" s="257"/>
      <c r="C385" s="257"/>
      <c r="D385" s="257"/>
      <c r="E385" s="257"/>
      <c r="F385" s="257"/>
      <c r="G385" s="257"/>
      <c r="H385" s="257"/>
      <c r="I385" s="257"/>
      <c r="J385" s="257"/>
      <c r="K385" s="257"/>
      <c r="L385" s="257"/>
      <c r="M385" s="257"/>
      <c r="N385" s="259"/>
      <c r="O385" s="259"/>
      <c r="P385" s="259"/>
    </row>
    <row r="386" spans="2:16" hidden="1">
      <c r="B386" s="257"/>
      <c r="C386" s="257"/>
      <c r="D386" s="257"/>
      <c r="E386" s="257"/>
      <c r="F386" s="257"/>
      <c r="G386" s="257"/>
      <c r="H386" s="257"/>
      <c r="I386" s="257"/>
      <c r="J386" s="257"/>
      <c r="K386" s="257"/>
      <c r="L386" s="257"/>
      <c r="M386" s="257"/>
      <c r="N386" s="259"/>
      <c r="O386" s="259"/>
      <c r="P386" s="259"/>
    </row>
    <row r="387" spans="2:16" hidden="1">
      <c r="B387" s="257"/>
      <c r="C387" s="257"/>
      <c r="D387" s="257"/>
      <c r="E387" s="257"/>
      <c r="F387" s="257"/>
      <c r="G387" s="257"/>
      <c r="H387" s="257"/>
      <c r="I387" s="257"/>
      <c r="J387" s="257"/>
      <c r="K387" s="257"/>
      <c r="L387" s="257"/>
      <c r="M387" s="257"/>
      <c r="N387" s="259"/>
      <c r="O387" s="259"/>
      <c r="P387" s="259"/>
    </row>
    <row r="388" spans="2:16" hidden="1">
      <c r="B388" s="257"/>
      <c r="C388" s="257"/>
      <c r="D388" s="257"/>
      <c r="E388" s="257"/>
      <c r="F388" s="257"/>
      <c r="G388" s="257"/>
      <c r="H388" s="257"/>
      <c r="I388" s="257"/>
      <c r="J388" s="257"/>
      <c r="K388" s="257"/>
      <c r="L388" s="257"/>
      <c r="M388" s="257"/>
      <c r="N388" s="259"/>
      <c r="O388" s="259"/>
      <c r="P388" s="259"/>
    </row>
    <row r="389" spans="2:16" hidden="1">
      <c r="B389" s="257"/>
      <c r="C389" s="257"/>
      <c r="D389" s="257"/>
      <c r="E389" s="257"/>
      <c r="F389" s="257"/>
      <c r="G389" s="257"/>
      <c r="H389" s="257"/>
      <c r="I389" s="257"/>
      <c r="J389" s="257"/>
      <c r="K389" s="257"/>
      <c r="L389" s="257"/>
      <c r="M389" s="257"/>
      <c r="N389" s="259"/>
      <c r="O389" s="259"/>
      <c r="P389" s="259"/>
    </row>
    <row r="390" spans="2:16" hidden="1">
      <c r="B390" s="257"/>
      <c r="C390" s="257"/>
      <c r="D390" s="257"/>
      <c r="E390" s="257"/>
      <c r="F390" s="257"/>
      <c r="G390" s="257"/>
      <c r="H390" s="257"/>
      <c r="I390" s="257"/>
      <c r="J390" s="257"/>
      <c r="K390" s="257"/>
      <c r="L390" s="257"/>
      <c r="M390" s="257"/>
      <c r="N390" s="259"/>
      <c r="O390" s="259"/>
      <c r="P390" s="259"/>
    </row>
    <row r="391" spans="2:16" hidden="1">
      <c r="B391" s="257"/>
      <c r="C391" s="257"/>
      <c r="D391" s="257"/>
      <c r="E391" s="257"/>
      <c r="F391" s="257"/>
      <c r="G391" s="257"/>
      <c r="H391" s="257"/>
      <c r="I391" s="257"/>
      <c r="J391" s="257"/>
      <c r="K391" s="257"/>
      <c r="L391" s="257"/>
      <c r="M391" s="257"/>
      <c r="N391" s="259"/>
      <c r="O391" s="259"/>
      <c r="P391" s="259"/>
    </row>
    <row r="392" spans="2:16" hidden="1">
      <c r="B392" s="257"/>
      <c r="C392" s="257"/>
      <c r="D392" s="257"/>
      <c r="E392" s="257"/>
      <c r="F392" s="257"/>
      <c r="G392" s="257"/>
      <c r="H392" s="257"/>
      <c r="I392" s="257"/>
      <c r="J392" s="257"/>
      <c r="K392" s="257"/>
      <c r="L392" s="257"/>
      <c r="M392" s="257"/>
      <c r="N392" s="259"/>
      <c r="O392" s="259"/>
      <c r="P392" s="259"/>
    </row>
    <row r="393" spans="2:16" hidden="1">
      <c r="B393" s="257"/>
      <c r="C393" s="257"/>
      <c r="D393" s="257"/>
      <c r="E393" s="257"/>
      <c r="F393" s="257"/>
      <c r="G393" s="257"/>
      <c r="H393" s="257"/>
      <c r="I393" s="257"/>
      <c r="J393" s="257"/>
      <c r="K393" s="257"/>
      <c r="L393" s="257"/>
      <c r="M393" s="257"/>
      <c r="N393" s="259"/>
      <c r="O393" s="259"/>
      <c r="P393" s="259"/>
    </row>
    <row r="394" spans="2:16" hidden="1">
      <c r="B394" s="257"/>
      <c r="C394" s="257"/>
      <c r="D394" s="257"/>
      <c r="E394" s="257"/>
      <c r="F394" s="257"/>
      <c r="G394" s="257"/>
      <c r="H394" s="257"/>
      <c r="I394" s="257"/>
      <c r="J394" s="257"/>
      <c r="K394" s="257"/>
      <c r="L394" s="257"/>
      <c r="M394" s="257"/>
      <c r="N394" s="259"/>
      <c r="O394" s="259"/>
      <c r="P394" s="259"/>
    </row>
    <row r="395" spans="2:16" hidden="1">
      <c r="B395" s="257"/>
      <c r="C395" s="257"/>
      <c r="D395" s="257"/>
      <c r="E395" s="257"/>
      <c r="F395" s="257"/>
      <c r="G395" s="257"/>
      <c r="H395" s="257"/>
      <c r="I395" s="257"/>
      <c r="J395" s="257"/>
      <c r="K395" s="257"/>
      <c r="L395" s="257"/>
      <c r="M395" s="257"/>
      <c r="N395" s="259"/>
      <c r="O395" s="259"/>
      <c r="P395" s="259"/>
    </row>
    <row r="396" spans="2:16" hidden="1">
      <c r="B396" s="257"/>
      <c r="C396" s="257"/>
      <c r="D396" s="257"/>
      <c r="E396" s="257"/>
      <c r="F396" s="257"/>
      <c r="G396" s="257"/>
      <c r="H396" s="257"/>
      <c r="I396" s="257"/>
      <c r="J396" s="257"/>
      <c r="K396" s="257"/>
      <c r="L396" s="257"/>
      <c r="M396" s="257"/>
      <c r="N396" s="259"/>
      <c r="O396" s="259"/>
      <c r="P396" s="259"/>
    </row>
    <row r="397" spans="2:16" hidden="1">
      <c r="B397" s="257"/>
      <c r="C397" s="257"/>
      <c r="D397" s="257"/>
      <c r="E397" s="257"/>
      <c r="F397" s="257"/>
      <c r="G397" s="257"/>
      <c r="H397" s="257"/>
      <c r="I397" s="257"/>
      <c r="J397" s="257"/>
      <c r="K397" s="257"/>
      <c r="L397" s="257"/>
      <c r="M397" s="257"/>
      <c r="N397" s="259"/>
      <c r="O397" s="259"/>
      <c r="P397" s="259"/>
    </row>
    <row r="398" spans="2:16" hidden="1">
      <c r="B398" s="257"/>
      <c r="C398" s="257"/>
      <c r="D398" s="257"/>
      <c r="E398" s="257"/>
      <c r="F398" s="257"/>
      <c r="G398" s="257"/>
      <c r="H398" s="257"/>
      <c r="I398" s="257"/>
      <c r="J398" s="257"/>
      <c r="K398" s="257"/>
      <c r="L398" s="257"/>
      <c r="M398" s="257"/>
      <c r="N398" s="259"/>
      <c r="O398" s="259"/>
      <c r="P398" s="259"/>
    </row>
    <row r="399" spans="2:16" hidden="1">
      <c r="B399" s="257"/>
      <c r="C399" s="257"/>
      <c r="D399" s="257"/>
      <c r="E399" s="257"/>
      <c r="F399" s="257"/>
      <c r="G399" s="257"/>
      <c r="H399" s="257"/>
      <c r="I399" s="257"/>
      <c r="J399" s="257"/>
      <c r="K399" s="257"/>
      <c r="L399" s="257"/>
      <c r="M399" s="257"/>
      <c r="N399" s="259"/>
      <c r="O399" s="259"/>
      <c r="P399" s="259"/>
    </row>
    <row r="400" spans="2:16" hidden="1">
      <c r="B400" s="257"/>
      <c r="C400" s="257"/>
      <c r="D400" s="257"/>
      <c r="E400" s="257"/>
      <c r="F400" s="257"/>
      <c r="G400" s="257"/>
      <c r="H400" s="257"/>
      <c r="I400" s="257"/>
      <c r="J400" s="257"/>
      <c r="K400" s="257"/>
      <c r="L400" s="257"/>
      <c r="M400" s="257"/>
      <c r="N400" s="259"/>
      <c r="O400" s="259"/>
      <c r="P400" s="259"/>
    </row>
    <row r="401" spans="2:16" hidden="1">
      <c r="B401" s="257"/>
      <c r="C401" s="257"/>
      <c r="D401" s="257"/>
      <c r="E401" s="257"/>
      <c r="F401" s="257"/>
      <c r="G401" s="257"/>
      <c r="H401" s="257"/>
      <c r="I401" s="257"/>
      <c r="J401" s="257"/>
      <c r="K401" s="257"/>
      <c r="L401" s="257"/>
      <c r="M401" s="257"/>
      <c r="N401" s="259"/>
      <c r="O401" s="259"/>
      <c r="P401" s="259"/>
    </row>
    <row r="402" spans="2:16" hidden="1">
      <c r="B402" s="257"/>
      <c r="C402" s="257"/>
      <c r="D402" s="257"/>
      <c r="E402" s="257"/>
      <c r="F402" s="257"/>
      <c r="G402" s="257"/>
      <c r="H402" s="257"/>
      <c r="I402" s="257"/>
      <c r="J402" s="257"/>
      <c r="K402" s="257"/>
      <c r="L402" s="257"/>
      <c r="M402" s="257"/>
      <c r="N402" s="259"/>
      <c r="O402" s="259"/>
      <c r="P402" s="259"/>
    </row>
    <row r="403" spans="2:16" hidden="1">
      <c r="B403" s="257"/>
      <c r="C403" s="257"/>
      <c r="D403" s="257"/>
      <c r="E403" s="257"/>
      <c r="F403" s="257"/>
      <c r="G403" s="257"/>
      <c r="H403" s="257"/>
      <c r="I403" s="257"/>
      <c r="J403" s="257"/>
      <c r="K403" s="257"/>
      <c r="L403" s="257"/>
      <c r="M403" s="257"/>
      <c r="N403" s="259"/>
      <c r="O403" s="259"/>
      <c r="P403" s="259"/>
    </row>
    <row r="404" spans="2:16" hidden="1">
      <c r="B404" s="257"/>
      <c r="C404" s="257"/>
      <c r="D404" s="257"/>
      <c r="E404" s="257"/>
      <c r="F404" s="257"/>
      <c r="G404" s="257"/>
      <c r="H404" s="257"/>
      <c r="I404" s="257"/>
      <c r="J404" s="257"/>
      <c r="K404" s="257"/>
      <c r="L404" s="257"/>
      <c r="M404" s="257"/>
      <c r="N404" s="259"/>
      <c r="O404" s="259"/>
      <c r="P404" s="259"/>
    </row>
    <row r="405" spans="2:16" hidden="1"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9"/>
      <c r="O405" s="259"/>
      <c r="P405" s="259"/>
    </row>
    <row r="406" spans="2:16" hidden="1">
      <c r="B406" s="257"/>
      <c r="C406" s="257"/>
      <c r="D406" s="257"/>
      <c r="E406" s="257"/>
      <c r="F406" s="257"/>
      <c r="G406" s="257"/>
      <c r="H406" s="257"/>
      <c r="I406" s="257"/>
      <c r="J406" s="257"/>
      <c r="K406" s="257"/>
      <c r="L406" s="257"/>
      <c r="M406" s="257"/>
      <c r="N406" s="259"/>
      <c r="O406" s="259"/>
      <c r="P406" s="259"/>
    </row>
    <row r="407" spans="2:16" hidden="1">
      <c r="B407" s="257"/>
      <c r="C407" s="257"/>
      <c r="D407" s="257"/>
      <c r="E407" s="257"/>
      <c r="F407" s="257"/>
      <c r="G407" s="257"/>
      <c r="H407" s="257"/>
      <c r="I407" s="257"/>
      <c r="J407" s="257"/>
      <c r="K407" s="257"/>
      <c r="L407" s="257"/>
      <c r="M407" s="257"/>
      <c r="N407" s="259"/>
      <c r="O407" s="259"/>
      <c r="P407" s="259"/>
    </row>
    <row r="408" spans="2:16" hidden="1">
      <c r="B408" s="257"/>
      <c r="C408" s="257"/>
      <c r="D408" s="257"/>
      <c r="E408" s="257"/>
      <c r="F408" s="257"/>
      <c r="G408" s="257"/>
      <c r="H408" s="257"/>
      <c r="I408" s="257"/>
      <c r="J408" s="257"/>
      <c r="K408" s="257"/>
      <c r="L408" s="257"/>
      <c r="M408" s="257"/>
      <c r="N408" s="259"/>
      <c r="O408" s="259"/>
      <c r="P408" s="259"/>
    </row>
    <row r="409" spans="2:16" hidden="1">
      <c r="B409" s="257"/>
      <c r="C409" s="257"/>
      <c r="D409" s="257"/>
      <c r="E409" s="257"/>
      <c r="F409" s="257"/>
      <c r="G409" s="257"/>
      <c r="H409" s="257"/>
      <c r="I409" s="257"/>
      <c r="J409" s="257"/>
      <c r="K409" s="257"/>
      <c r="L409" s="257"/>
      <c r="M409" s="257"/>
      <c r="N409" s="259"/>
      <c r="O409" s="259"/>
      <c r="P409" s="259"/>
    </row>
    <row r="410" spans="2:16" hidden="1">
      <c r="B410" s="257"/>
      <c r="C410" s="257"/>
      <c r="D410" s="257"/>
      <c r="E410" s="257"/>
      <c r="F410" s="257"/>
      <c r="G410" s="257"/>
      <c r="H410" s="257"/>
      <c r="I410" s="257"/>
      <c r="J410" s="257"/>
      <c r="K410" s="257"/>
      <c r="L410" s="257"/>
      <c r="M410" s="257"/>
      <c r="N410" s="259"/>
      <c r="O410" s="259"/>
      <c r="P410" s="259"/>
    </row>
    <row r="411" spans="2:16" hidden="1">
      <c r="B411" s="257"/>
      <c r="C411" s="257"/>
      <c r="D411" s="257"/>
      <c r="E411" s="257"/>
      <c r="F411" s="257"/>
      <c r="G411" s="257"/>
      <c r="H411" s="257"/>
      <c r="I411" s="257"/>
      <c r="J411" s="257"/>
      <c r="K411" s="257"/>
      <c r="L411" s="257"/>
      <c r="M411" s="257"/>
      <c r="N411" s="259"/>
      <c r="O411" s="259"/>
      <c r="P411" s="259"/>
    </row>
    <row r="412" spans="2:16" hidden="1">
      <c r="B412" s="257"/>
      <c r="C412" s="257"/>
      <c r="D412" s="257"/>
      <c r="E412" s="257"/>
      <c r="F412" s="257"/>
      <c r="G412" s="257"/>
      <c r="H412" s="257"/>
      <c r="I412" s="257"/>
      <c r="J412" s="257"/>
      <c r="K412" s="257"/>
      <c r="L412" s="257"/>
      <c r="M412" s="257"/>
      <c r="N412" s="259"/>
      <c r="O412" s="259"/>
      <c r="P412" s="259"/>
    </row>
    <row r="413" spans="2:16" hidden="1">
      <c r="B413" s="257"/>
      <c r="C413" s="257"/>
      <c r="D413" s="257"/>
      <c r="E413" s="257"/>
      <c r="F413" s="257"/>
      <c r="G413" s="257"/>
      <c r="H413" s="257"/>
      <c r="I413" s="257"/>
      <c r="J413" s="257"/>
      <c r="K413" s="257"/>
      <c r="L413" s="257"/>
      <c r="M413" s="257"/>
      <c r="N413" s="259"/>
      <c r="O413" s="259"/>
      <c r="P413" s="259"/>
    </row>
    <row r="414" spans="2:16" hidden="1">
      <c r="B414" s="257"/>
      <c r="C414" s="257"/>
      <c r="D414" s="257"/>
      <c r="E414" s="257"/>
      <c r="F414" s="257"/>
      <c r="G414" s="257"/>
      <c r="H414" s="257"/>
      <c r="I414" s="257"/>
      <c r="J414" s="257"/>
      <c r="K414" s="257"/>
      <c r="L414" s="257"/>
      <c r="M414" s="257"/>
      <c r="N414" s="259"/>
      <c r="O414" s="259"/>
      <c r="P414" s="259"/>
    </row>
    <row r="415" spans="2:16" hidden="1">
      <c r="B415" s="257"/>
      <c r="C415" s="257"/>
      <c r="D415" s="257"/>
      <c r="E415" s="257"/>
      <c r="F415" s="257"/>
      <c r="G415" s="257"/>
      <c r="H415" s="257"/>
      <c r="I415" s="257"/>
      <c r="J415" s="257"/>
      <c r="K415" s="257"/>
      <c r="L415" s="257"/>
      <c r="M415" s="257"/>
      <c r="N415" s="259"/>
      <c r="O415" s="259"/>
      <c r="P415" s="259"/>
    </row>
    <row r="416" spans="2:16" hidden="1">
      <c r="B416" s="257"/>
      <c r="C416" s="257"/>
      <c r="D416" s="257"/>
      <c r="E416" s="257"/>
      <c r="F416" s="257"/>
      <c r="G416" s="257"/>
      <c r="H416" s="257"/>
      <c r="I416" s="257"/>
      <c r="J416" s="257"/>
      <c r="K416" s="257"/>
      <c r="L416" s="257"/>
      <c r="M416" s="257"/>
      <c r="N416" s="259"/>
      <c r="O416" s="259"/>
      <c r="P416" s="259"/>
    </row>
    <row r="417" spans="2:16" hidden="1">
      <c r="B417" s="257"/>
      <c r="C417" s="257"/>
      <c r="D417" s="257"/>
      <c r="E417" s="257"/>
      <c r="F417" s="257"/>
      <c r="G417" s="257"/>
      <c r="H417" s="257"/>
      <c r="I417" s="257"/>
      <c r="J417" s="257"/>
      <c r="K417" s="257"/>
      <c r="L417" s="257"/>
      <c r="M417" s="257"/>
      <c r="N417" s="259"/>
      <c r="O417" s="259"/>
      <c r="P417" s="259"/>
    </row>
    <row r="418" spans="2:16" hidden="1">
      <c r="B418" s="257"/>
      <c r="C418" s="257"/>
      <c r="D418" s="257"/>
      <c r="E418" s="257"/>
      <c r="F418" s="257"/>
      <c r="G418" s="257"/>
      <c r="H418" s="257"/>
      <c r="I418" s="257"/>
      <c r="J418" s="257"/>
      <c r="K418" s="257"/>
      <c r="L418" s="257"/>
      <c r="M418" s="257"/>
      <c r="N418" s="259"/>
      <c r="O418" s="259"/>
      <c r="P418" s="259"/>
    </row>
    <row r="419" spans="2:16" hidden="1">
      <c r="B419" s="257"/>
      <c r="C419" s="257"/>
      <c r="D419" s="257"/>
      <c r="E419" s="257"/>
      <c r="F419" s="257"/>
      <c r="G419" s="257"/>
      <c r="H419" s="257"/>
      <c r="I419" s="257"/>
      <c r="J419" s="257"/>
      <c r="K419" s="257"/>
      <c r="L419" s="257"/>
      <c r="M419" s="257"/>
      <c r="N419" s="259"/>
      <c r="O419" s="259"/>
      <c r="P419" s="259"/>
    </row>
    <row r="420" spans="2:16" hidden="1">
      <c r="B420" s="257"/>
      <c r="C420" s="257"/>
      <c r="D420" s="257"/>
      <c r="E420" s="257"/>
      <c r="F420" s="257"/>
      <c r="G420" s="257"/>
      <c r="H420" s="257"/>
      <c r="I420" s="257"/>
      <c r="J420" s="257"/>
      <c r="K420" s="257"/>
      <c r="L420" s="257"/>
      <c r="M420" s="257"/>
      <c r="N420" s="259"/>
      <c r="O420" s="259"/>
      <c r="P420" s="259"/>
    </row>
    <row r="421" spans="2:16" hidden="1">
      <c r="B421" s="257"/>
      <c r="C421" s="257"/>
      <c r="D421" s="257"/>
      <c r="E421" s="257"/>
      <c r="F421" s="257"/>
      <c r="G421" s="257"/>
      <c r="H421" s="257"/>
      <c r="I421" s="257"/>
      <c r="J421" s="257"/>
      <c r="K421" s="257"/>
      <c r="L421" s="257"/>
      <c r="M421" s="257"/>
      <c r="N421" s="259"/>
      <c r="O421" s="259"/>
      <c r="P421" s="259"/>
    </row>
    <row r="422" spans="2:16" hidden="1">
      <c r="B422" s="257"/>
      <c r="C422" s="257"/>
      <c r="D422" s="257"/>
      <c r="E422" s="257"/>
      <c r="F422" s="257"/>
      <c r="G422" s="257"/>
      <c r="H422" s="257"/>
      <c r="I422" s="257"/>
      <c r="J422" s="257"/>
      <c r="K422" s="257"/>
      <c r="L422" s="257"/>
      <c r="M422" s="257"/>
      <c r="N422" s="259"/>
      <c r="O422" s="259"/>
      <c r="P422" s="259"/>
    </row>
    <row r="423" spans="2:16" hidden="1">
      <c r="B423" s="257"/>
      <c r="C423" s="257"/>
      <c r="D423" s="257"/>
      <c r="E423" s="257"/>
      <c r="F423" s="257"/>
      <c r="G423" s="257"/>
      <c r="H423" s="257"/>
      <c r="I423" s="257"/>
      <c r="J423" s="257"/>
      <c r="K423" s="257"/>
      <c r="L423" s="257"/>
      <c r="M423" s="257"/>
      <c r="N423" s="259"/>
      <c r="O423" s="259"/>
      <c r="P423" s="259"/>
    </row>
    <row r="424" spans="2:16" hidden="1">
      <c r="B424" s="257"/>
      <c r="C424" s="257"/>
      <c r="D424" s="257"/>
      <c r="E424" s="257"/>
      <c r="F424" s="257"/>
      <c r="G424" s="257"/>
      <c r="H424" s="257"/>
      <c r="I424" s="257"/>
      <c r="J424" s="257"/>
      <c r="K424" s="257"/>
      <c r="L424" s="257"/>
      <c r="M424" s="257"/>
      <c r="N424" s="259"/>
      <c r="O424" s="259"/>
      <c r="P424" s="259"/>
    </row>
    <row r="425" spans="2:16" hidden="1">
      <c r="B425" s="257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9"/>
      <c r="O425" s="259"/>
      <c r="P425" s="259"/>
    </row>
    <row r="426" spans="2:16" hidden="1">
      <c r="B426" s="257"/>
      <c r="C426" s="257"/>
      <c r="D426" s="257"/>
      <c r="E426" s="257"/>
      <c r="F426" s="257"/>
      <c r="G426" s="257"/>
      <c r="H426" s="257"/>
      <c r="I426" s="257"/>
      <c r="J426" s="257"/>
      <c r="K426" s="257"/>
      <c r="L426" s="257"/>
      <c r="M426" s="257"/>
      <c r="N426" s="259"/>
      <c r="O426" s="259"/>
      <c r="P426" s="259"/>
    </row>
    <row r="427" spans="2:16" hidden="1">
      <c r="B427" s="257"/>
      <c r="C427" s="257"/>
      <c r="D427" s="257"/>
      <c r="E427" s="257"/>
      <c r="F427" s="257"/>
      <c r="G427" s="257"/>
      <c r="H427" s="257"/>
      <c r="I427" s="257"/>
      <c r="J427" s="257"/>
      <c r="K427" s="257"/>
      <c r="L427" s="257"/>
      <c r="M427" s="257"/>
      <c r="N427" s="259"/>
      <c r="O427" s="259"/>
      <c r="P427" s="259"/>
    </row>
    <row r="428" spans="2:16" hidden="1">
      <c r="B428" s="257"/>
      <c r="C428" s="257"/>
      <c r="D428" s="257"/>
      <c r="E428" s="257"/>
      <c r="F428" s="257"/>
      <c r="G428" s="257"/>
      <c r="H428" s="257"/>
      <c r="I428" s="257"/>
      <c r="J428" s="257"/>
      <c r="K428" s="257"/>
      <c r="L428" s="257"/>
      <c r="M428" s="257"/>
      <c r="N428" s="259"/>
      <c r="O428" s="259"/>
      <c r="P428" s="259"/>
    </row>
    <row r="429" spans="2:16" hidden="1">
      <c r="B429" s="257"/>
      <c r="C429" s="257"/>
      <c r="D429" s="257"/>
      <c r="E429" s="257"/>
      <c r="F429" s="257"/>
      <c r="G429" s="257"/>
      <c r="H429" s="257"/>
      <c r="I429" s="257"/>
      <c r="J429" s="257"/>
      <c r="K429" s="257"/>
      <c r="L429" s="257"/>
      <c r="M429" s="257"/>
      <c r="N429" s="259"/>
      <c r="O429" s="259"/>
      <c r="P429" s="259"/>
    </row>
    <row r="430" spans="2:16" hidden="1">
      <c r="B430" s="257"/>
      <c r="C430" s="257"/>
      <c r="D430" s="257"/>
      <c r="E430" s="257"/>
      <c r="F430" s="257"/>
      <c r="G430" s="257"/>
      <c r="H430" s="257"/>
      <c r="I430" s="257"/>
      <c r="J430" s="257"/>
      <c r="K430" s="257"/>
      <c r="L430" s="257"/>
      <c r="M430" s="257"/>
      <c r="N430" s="259"/>
      <c r="O430" s="259"/>
      <c r="P430" s="259"/>
    </row>
    <row r="431" spans="2:16" hidden="1">
      <c r="B431" s="257"/>
      <c r="C431" s="257"/>
      <c r="D431" s="257"/>
      <c r="E431" s="257"/>
      <c r="F431" s="257"/>
      <c r="G431" s="257"/>
      <c r="H431" s="257"/>
      <c r="I431" s="257"/>
      <c r="J431" s="257"/>
      <c r="K431" s="257"/>
      <c r="L431" s="257"/>
      <c r="M431" s="257"/>
      <c r="N431" s="259"/>
      <c r="O431" s="259"/>
      <c r="P431" s="259"/>
    </row>
    <row r="432" spans="2:16" hidden="1">
      <c r="B432" s="257"/>
      <c r="C432" s="257"/>
      <c r="D432" s="257"/>
      <c r="E432" s="257"/>
      <c r="F432" s="257"/>
      <c r="G432" s="257"/>
      <c r="H432" s="257"/>
      <c r="I432" s="257"/>
      <c r="J432" s="257"/>
      <c r="K432" s="257"/>
      <c r="L432" s="257"/>
      <c r="M432" s="257"/>
      <c r="N432" s="259"/>
      <c r="O432" s="259"/>
      <c r="P432" s="259"/>
    </row>
    <row r="433" spans="2:16" hidden="1">
      <c r="B433" s="257"/>
      <c r="C433" s="257"/>
      <c r="D433" s="257"/>
      <c r="E433" s="257"/>
      <c r="F433" s="257"/>
      <c r="G433" s="257"/>
      <c r="H433" s="257"/>
      <c r="I433" s="257"/>
      <c r="J433" s="257"/>
      <c r="K433" s="257"/>
      <c r="L433" s="257"/>
      <c r="M433" s="257"/>
      <c r="N433" s="259"/>
      <c r="O433" s="259"/>
      <c r="P433" s="259"/>
    </row>
    <row r="434" spans="2:16" hidden="1">
      <c r="B434" s="257"/>
      <c r="C434" s="257"/>
      <c r="D434" s="257"/>
      <c r="E434" s="257"/>
      <c r="F434" s="257"/>
      <c r="G434" s="257"/>
      <c r="H434" s="257"/>
      <c r="I434" s="257"/>
      <c r="J434" s="257"/>
      <c r="K434" s="257"/>
      <c r="L434" s="257"/>
      <c r="M434" s="257"/>
      <c r="N434" s="259"/>
      <c r="O434" s="259"/>
      <c r="P434" s="259"/>
    </row>
    <row r="435" spans="2:16" hidden="1">
      <c r="B435" s="257"/>
      <c r="C435" s="257"/>
      <c r="D435" s="257"/>
      <c r="E435" s="257"/>
      <c r="F435" s="257"/>
      <c r="G435" s="257"/>
      <c r="H435" s="257"/>
      <c r="I435" s="257"/>
      <c r="J435" s="257"/>
      <c r="K435" s="257"/>
      <c r="L435" s="257"/>
      <c r="M435" s="257"/>
      <c r="N435" s="259"/>
      <c r="O435" s="259"/>
      <c r="P435" s="259"/>
    </row>
    <row r="436" spans="2:16" hidden="1">
      <c r="B436" s="257"/>
      <c r="C436" s="257"/>
      <c r="D436" s="257"/>
      <c r="E436" s="257"/>
      <c r="F436" s="257"/>
      <c r="G436" s="257"/>
      <c r="H436" s="257"/>
      <c r="I436" s="257"/>
      <c r="J436" s="257"/>
      <c r="K436" s="257"/>
      <c r="L436" s="257"/>
      <c r="M436" s="257"/>
      <c r="N436" s="259"/>
      <c r="O436" s="259"/>
      <c r="P436" s="259"/>
    </row>
    <row r="437" spans="2:16" hidden="1">
      <c r="B437" s="257"/>
      <c r="C437" s="257"/>
      <c r="D437" s="257"/>
      <c r="E437" s="257"/>
      <c r="F437" s="257"/>
      <c r="G437" s="257"/>
      <c r="H437" s="257"/>
      <c r="I437" s="257"/>
      <c r="J437" s="257"/>
      <c r="K437" s="257"/>
      <c r="L437" s="257"/>
      <c r="M437" s="257"/>
      <c r="N437" s="259"/>
      <c r="O437" s="259"/>
      <c r="P437" s="259"/>
    </row>
    <row r="438" spans="2:16" hidden="1">
      <c r="B438" s="257"/>
      <c r="C438" s="257"/>
      <c r="D438" s="257"/>
      <c r="E438" s="257"/>
      <c r="F438" s="257"/>
      <c r="G438" s="257"/>
      <c r="H438" s="257"/>
      <c r="I438" s="257"/>
      <c r="J438" s="257"/>
      <c r="K438" s="257"/>
      <c r="L438" s="257"/>
      <c r="M438" s="257"/>
      <c r="N438" s="259"/>
      <c r="O438" s="259"/>
      <c r="P438" s="259"/>
    </row>
    <row r="439" spans="2:16" hidden="1">
      <c r="B439" s="257"/>
      <c r="C439" s="257"/>
      <c r="D439" s="257"/>
      <c r="E439" s="257"/>
      <c r="F439" s="257"/>
      <c r="G439" s="257"/>
      <c r="H439" s="257"/>
      <c r="I439" s="257"/>
      <c r="J439" s="257"/>
      <c r="K439" s="257"/>
      <c r="L439" s="257"/>
      <c r="M439" s="257"/>
      <c r="N439" s="259"/>
      <c r="O439" s="259"/>
      <c r="P439" s="259"/>
    </row>
    <row r="440" spans="2:16" hidden="1">
      <c r="B440" s="257"/>
      <c r="C440" s="257"/>
      <c r="D440" s="257"/>
      <c r="E440" s="257"/>
      <c r="F440" s="257"/>
      <c r="G440" s="257"/>
      <c r="H440" s="257"/>
      <c r="I440" s="257"/>
      <c r="J440" s="257"/>
      <c r="K440" s="257"/>
      <c r="L440" s="257"/>
      <c r="M440" s="257"/>
      <c r="N440" s="259"/>
      <c r="O440" s="259"/>
      <c r="P440" s="259"/>
    </row>
    <row r="441" spans="2:16" hidden="1">
      <c r="B441" s="257"/>
      <c r="C441" s="257"/>
      <c r="D441" s="257"/>
      <c r="E441" s="257"/>
      <c r="F441" s="257"/>
      <c r="G441" s="257"/>
      <c r="H441" s="257"/>
      <c r="I441" s="257"/>
      <c r="J441" s="257"/>
      <c r="K441" s="257"/>
      <c r="L441" s="257"/>
      <c r="M441" s="257"/>
      <c r="N441" s="259"/>
      <c r="O441" s="259"/>
      <c r="P441" s="259"/>
    </row>
    <row r="442" spans="2:16" hidden="1">
      <c r="B442" s="257"/>
      <c r="C442" s="257"/>
      <c r="D442" s="257"/>
      <c r="E442" s="257"/>
      <c r="F442" s="257"/>
      <c r="G442" s="257"/>
      <c r="H442" s="257"/>
      <c r="I442" s="257"/>
      <c r="J442" s="257"/>
      <c r="K442" s="257"/>
      <c r="L442" s="257"/>
      <c r="M442" s="257"/>
      <c r="N442" s="259"/>
      <c r="O442" s="259"/>
      <c r="P442" s="259"/>
    </row>
    <row r="443" spans="2:16" hidden="1">
      <c r="B443" s="257"/>
      <c r="C443" s="257"/>
      <c r="D443" s="257"/>
      <c r="E443" s="257"/>
      <c r="F443" s="257"/>
      <c r="G443" s="257"/>
      <c r="H443" s="257"/>
      <c r="I443" s="257"/>
      <c r="J443" s="257"/>
      <c r="K443" s="257"/>
      <c r="L443" s="257"/>
      <c r="M443" s="257"/>
      <c r="N443" s="259"/>
      <c r="O443" s="259"/>
      <c r="P443" s="259"/>
    </row>
    <row r="444" spans="2:16" hidden="1">
      <c r="B444" s="257"/>
      <c r="C444" s="257"/>
      <c r="D444" s="257"/>
      <c r="E444" s="257"/>
      <c r="F444" s="257"/>
      <c r="G444" s="257"/>
      <c r="H444" s="257"/>
      <c r="I444" s="257"/>
      <c r="J444" s="257"/>
      <c r="K444" s="257"/>
      <c r="L444" s="257"/>
      <c r="M444" s="257"/>
      <c r="N444" s="259"/>
      <c r="O444" s="259"/>
      <c r="P444" s="259"/>
    </row>
    <row r="445" spans="2:16" hidden="1">
      <c r="B445" s="257"/>
      <c r="C445" s="257"/>
      <c r="D445" s="257"/>
      <c r="E445" s="257"/>
      <c r="F445" s="257"/>
      <c r="G445" s="257"/>
      <c r="H445" s="257"/>
      <c r="I445" s="257"/>
      <c r="J445" s="257"/>
      <c r="K445" s="257"/>
      <c r="L445" s="257"/>
      <c r="M445" s="257"/>
      <c r="N445" s="259"/>
      <c r="O445" s="259"/>
      <c r="P445" s="259"/>
    </row>
    <row r="446" spans="2:16" hidden="1">
      <c r="B446" s="257"/>
      <c r="C446" s="257"/>
      <c r="D446" s="257"/>
      <c r="E446" s="257"/>
      <c r="F446" s="257"/>
      <c r="G446" s="257"/>
      <c r="H446" s="257"/>
      <c r="I446" s="257"/>
      <c r="J446" s="257"/>
      <c r="K446" s="257"/>
      <c r="L446" s="257"/>
      <c r="M446" s="257"/>
      <c r="N446" s="259"/>
      <c r="O446" s="259"/>
      <c r="P446" s="259"/>
    </row>
    <row r="447" spans="2:16" hidden="1">
      <c r="B447" s="257"/>
      <c r="C447" s="257"/>
      <c r="D447" s="257"/>
      <c r="E447" s="257"/>
      <c r="F447" s="257"/>
      <c r="G447" s="257"/>
      <c r="H447" s="257"/>
      <c r="I447" s="257"/>
      <c r="J447" s="257"/>
      <c r="K447" s="257"/>
      <c r="L447" s="257"/>
      <c r="M447" s="257"/>
      <c r="N447" s="259"/>
      <c r="O447" s="259"/>
      <c r="P447" s="259"/>
    </row>
    <row r="448" spans="2:16" hidden="1">
      <c r="B448" s="257"/>
      <c r="C448" s="257"/>
      <c r="D448" s="257"/>
      <c r="E448" s="257"/>
      <c r="F448" s="257"/>
      <c r="G448" s="257"/>
      <c r="H448" s="257"/>
      <c r="I448" s="257"/>
      <c r="J448" s="257"/>
      <c r="K448" s="257"/>
      <c r="L448" s="257"/>
      <c r="M448" s="257"/>
      <c r="N448" s="259"/>
      <c r="O448" s="259"/>
      <c r="P448" s="259"/>
    </row>
    <row r="449" spans="2:16" hidden="1">
      <c r="B449" s="257"/>
      <c r="C449" s="257"/>
      <c r="D449" s="257"/>
      <c r="E449" s="257"/>
      <c r="F449" s="257"/>
      <c r="G449" s="257"/>
      <c r="H449" s="257"/>
      <c r="I449" s="257"/>
      <c r="J449" s="257"/>
      <c r="K449" s="257"/>
      <c r="L449" s="257"/>
      <c r="M449" s="257"/>
      <c r="N449" s="259"/>
      <c r="O449" s="259"/>
      <c r="P449" s="259"/>
    </row>
    <row r="450" spans="2:16" hidden="1">
      <c r="B450" s="257"/>
      <c r="C450" s="257"/>
      <c r="D450" s="257"/>
      <c r="E450" s="257"/>
      <c r="F450" s="257"/>
      <c r="G450" s="257"/>
      <c r="H450" s="257"/>
      <c r="I450" s="257"/>
      <c r="J450" s="257"/>
      <c r="K450" s="257"/>
      <c r="L450" s="257"/>
      <c r="M450" s="257"/>
      <c r="N450" s="259"/>
      <c r="O450" s="259"/>
      <c r="P450" s="259"/>
    </row>
    <row r="451" spans="2:16" hidden="1">
      <c r="B451" s="257"/>
      <c r="C451" s="257"/>
      <c r="D451" s="257"/>
      <c r="E451" s="257"/>
      <c r="F451" s="257"/>
      <c r="G451" s="257"/>
      <c r="H451" s="257"/>
      <c r="I451" s="257"/>
      <c r="J451" s="257"/>
      <c r="K451" s="257"/>
      <c r="L451" s="257"/>
      <c r="M451" s="257"/>
      <c r="N451" s="259"/>
      <c r="O451" s="259"/>
      <c r="P451" s="259"/>
    </row>
    <row r="452" spans="2:16" hidden="1">
      <c r="B452" s="257"/>
      <c r="C452" s="257"/>
      <c r="D452" s="257"/>
      <c r="E452" s="257"/>
      <c r="F452" s="257"/>
      <c r="G452" s="257"/>
      <c r="H452" s="257"/>
      <c r="I452" s="257"/>
      <c r="J452" s="257"/>
      <c r="K452" s="257"/>
      <c r="L452" s="257"/>
      <c r="M452" s="257"/>
      <c r="N452" s="259"/>
      <c r="O452" s="259"/>
      <c r="P452" s="259"/>
    </row>
    <row r="453" spans="2:16" hidden="1">
      <c r="B453" s="257"/>
      <c r="C453" s="257"/>
      <c r="D453" s="257"/>
      <c r="E453" s="257"/>
      <c r="F453" s="257"/>
      <c r="G453" s="257"/>
      <c r="H453" s="257"/>
      <c r="I453" s="257"/>
      <c r="J453" s="257"/>
      <c r="K453" s="257"/>
      <c r="L453" s="257"/>
      <c r="M453" s="257"/>
      <c r="N453" s="259"/>
      <c r="O453" s="259"/>
      <c r="P453" s="259"/>
    </row>
    <row r="454" spans="2:16" hidden="1">
      <c r="B454" s="257"/>
      <c r="C454" s="257"/>
      <c r="D454" s="257"/>
      <c r="E454" s="257"/>
      <c r="F454" s="257"/>
      <c r="G454" s="257"/>
      <c r="H454" s="257"/>
      <c r="I454" s="257"/>
      <c r="J454" s="257"/>
      <c r="K454" s="257"/>
      <c r="L454" s="257"/>
      <c r="M454" s="257"/>
      <c r="N454" s="259"/>
      <c r="O454" s="259"/>
      <c r="P454" s="259"/>
    </row>
    <row r="455" spans="2:16" hidden="1">
      <c r="B455" s="257"/>
      <c r="C455" s="257"/>
      <c r="D455" s="257"/>
      <c r="E455" s="257"/>
      <c r="F455" s="257"/>
      <c r="G455" s="257"/>
      <c r="H455" s="257"/>
      <c r="I455" s="257"/>
      <c r="J455" s="257"/>
      <c r="K455" s="257"/>
      <c r="L455" s="257"/>
      <c r="M455" s="257"/>
      <c r="N455" s="259"/>
      <c r="O455" s="259"/>
      <c r="P455" s="259"/>
    </row>
    <row r="456" spans="2:16" hidden="1">
      <c r="B456" s="257"/>
      <c r="C456" s="257"/>
      <c r="D456" s="257"/>
      <c r="E456" s="257"/>
      <c r="F456" s="257"/>
      <c r="G456" s="257"/>
      <c r="H456" s="257"/>
      <c r="I456" s="257"/>
      <c r="J456" s="257"/>
      <c r="K456" s="257"/>
      <c r="L456" s="257"/>
      <c r="M456" s="257"/>
      <c r="N456" s="259"/>
      <c r="O456" s="259"/>
      <c r="P456" s="259"/>
    </row>
    <row r="457" spans="2:16" hidden="1">
      <c r="B457" s="257"/>
      <c r="C457" s="257"/>
      <c r="D457" s="257"/>
      <c r="E457" s="257"/>
      <c r="F457" s="257"/>
      <c r="G457" s="257"/>
      <c r="H457" s="257"/>
      <c r="I457" s="257"/>
      <c r="J457" s="257"/>
      <c r="K457" s="257"/>
      <c r="L457" s="257"/>
      <c r="M457" s="257"/>
      <c r="N457" s="259"/>
      <c r="O457" s="259"/>
      <c r="P457" s="259"/>
    </row>
    <row r="458" spans="2:16" hidden="1">
      <c r="B458" s="257"/>
      <c r="C458" s="257"/>
      <c r="D458" s="257"/>
      <c r="E458" s="257"/>
      <c r="F458" s="257"/>
      <c r="G458" s="257"/>
      <c r="H458" s="257"/>
      <c r="I458" s="257"/>
      <c r="J458" s="257"/>
      <c r="K458" s="257"/>
      <c r="L458" s="257"/>
      <c r="M458" s="257"/>
      <c r="N458" s="259"/>
      <c r="O458" s="259"/>
      <c r="P458" s="259"/>
    </row>
    <row r="459" spans="2:16" hidden="1">
      <c r="B459" s="257"/>
      <c r="C459" s="257"/>
      <c r="D459" s="257"/>
      <c r="E459" s="257"/>
      <c r="F459" s="257"/>
      <c r="G459" s="257"/>
      <c r="H459" s="257"/>
      <c r="I459" s="257"/>
      <c r="J459" s="257"/>
      <c r="K459" s="257"/>
      <c r="L459" s="257"/>
      <c r="M459" s="257"/>
      <c r="N459" s="259"/>
      <c r="O459" s="259"/>
      <c r="P459" s="259"/>
    </row>
    <row r="460" spans="2:16" hidden="1">
      <c r="B460" s="257"/>
      <c r="C460" s="257"/>
      <c r="D460" s="257"/>
      <c r="E460" s="257"/>
      <c r="F460" s="257"/>
      <c r="G460" s="257"/>
      <c r="H460" s="257"/>
      <c r="I460" s="257"/>
      <c r="J460" s="257"/>
      <c r="K460" s="257"/>
      <c r="L460" s="257"/>
      <c r="M460" s="257"/>
      <c r="N460" s="259"/>
      <c r="O460" s="259"/>
      <c r="P460" s="259"/>
    </row>
    <row r="461" spans="2:16" hidden="1">
      <c r="B461" s="257"/>
      <c r="C461" s="257"/>
      <c r="D461" s="257"/>
      <c r="E461" s="257"/>
      <c r="F461" s="257"/>
      <c r="G461" s="257"/>
      <c r="H461" s="257"/>
      <c r="I461" s="257"/>
      <c r="J461" s="257"/>
      <c r="K461" s="257"/>
      <c r="L461" s="257"/>
      <c r="M461" s="257"/>
      <c r="N461" s="259"/>
      <c r="O461" s="259"/>
      <c r="P461" s="259"/>
    </row>
    <row r="462" spans="2:16" hidden="1">
      <c r="B462" s="257"/>
      <c r="C462" s="257"/>
      <c r="D462" s="257"/>
      <c r="E462" s="257"/>
      <c r="F462" s="257"/>
      <c r="G462" s="257"/>
      <c r="H462" s="257"/>
      <c r="I462" s="257"/>
      <c r="J462" s="257"/>
      <c r="K462" s="257"/>
      <c r="L462" s="257"/>
      <c r="M462" s="257"/>
      <c r="N462" s="259"/>
      <c r="O462" s="259"/>
      <c r="P462" s="259"/>
    </row>
    <row r="463" spans="2:16" hidden="1">
      <c r="B463" s="257"/>
      <c r="C463" s="257"/>
      <c r="D463" s="257"/>
      <c r="E463" s="257"/>
      <c r="F463" s="257"/>
      <c r="G463" s="257"/>
      <c r="H463" s="257"/>
      <c r="I463" s="257"/>
      <c r="J463" s="257"/>
      <c r="K463" s="257"/>
      <c r="L463" s="257"/>
      <c r="M463" s="257"/>
      <c r="N463" s="259"/>
      <c r="O463" s="259"/>
      <c r="P463" s="259"/>
    </row>
    <row r="464" spans="2:16" hidden="1">
      <c r="B464" s="257"/>
      <c r="C464" s="257"/>
      <c r="D464" s="257"/>
      <c r="E464" s="257"/>
      <c r="F464" s="257"/>
      <c r="G464" s="257"/>
      <c r="H464" s="257"/>
      <c r="I464" s="257"/>
      <c r="J464" s="257"/>
      <c r="K464" s="257"/>
      <c r="L464" s="257"/>
      <c r="M464" s="257"/>
      <c r="N464" s="259"/>
      <c r="O464" s="259"/>
      <c r="P464" s="259"/>
    </row>
    <row r="465" spans="2:16" hidden="1">
      <c r="B465" s="257"/>
      <c r="C465" s="257"/>
      <c r="D465" s="257"/>
      <c r="E465" s="257"/>
      <c r="F465" s="257"/>
      <c r="G465" s="257"/>
      <c r="H465" s="257"/>
      <c r="I465" s="257"/>
      <c r="J465" s="257"/>
      <c r="K465" s="257"/>
      <c r="L465" s="257"/>
      <c r="M465" s="257"/>
      <c r="N465" s="259"/>
      <c r="O465" s="259"/>
      <c r="P465" s="259"/>
    </row>
    <row r="466" spans="2:16" hidden="1">
      <c r="B466" s="257"/>
      <c r="C466" s="257"/>
      <c r="D466" s="257"/>
      <c r="E466" s="257"/>
      <c r="F466" s="257"/>
      <c r="G466" s="257"/>
      <c r="H466" s="257"/>
      <c r="I466" s="257"/>
      <c r="J466" s="257"/>
      <c r="K466" s="257"/>
      <c r="L466" s="257"/>
      <c r="M466" s="257"/>
      <c r="N466" s="259"/>
      <c r="O466" s="259"/>
      <c r="P466" s="259"/>
    </row>
    <row r="467" spans="2:16" hidden="1">
      <c r="B467" s="257"/>
      <c r="C467" s="257"/>
      <c r="D467" s="257"/>
      <c r="E467" s="257"/>
      <c r="F467" s="257"/>
      <c r="G467" s="257"/>
      <c r="H467" s="257"/>
      <c r="I467" s="257"/>
      <c r="J467" s="257"/>
      <c r="K467" s="257"/>
      <c r="L467" s="257"/>
      <c r="M467" s="257"/>
      <c r="N467" s="259"/>
      <c r="O467" s="259"/>
      <c r="P467" s="259"/>
    </row>
    <row r="468" spans="2:16" hidden="1">
      <c r="B468" s="257"/>
      <c r="C468" s="257"/>
      <c r="D468" s="257"/>
      <c r="E468" s="257"/>
      <c r="F468" s="257"/>
      <c r="G468" s="257"/>
      <c r="H468" s="257"/>
      <c r="I468" s="257"/>
      <c r="J468" s="257"/>
      <c r="K468" s="257"/>
      <c r="L468" s="257"/>
      <c r="M468" s="257"/>
      <c r="N468" s="259"/>
      <c r="O468" s="259"/>
      <c r="P468" s="259"/>
    </row>
    <row r="469" spans="2:16" hidden="1">
      <c r="B469" s="257"/>
      <c r="C469" s="257"/>
      <c r="D469" s="257"/>
      <c r="E469" s="257"/>
      <c r="F469" s="257"/>
      <c r="G469" s="257"/>
      <c r="H469" s="257"/>
      <c r="I469" s="257"/>
      <c r="J469" s="257"/>
      <c r="K469" s="257"/>
      <c r="L469" s="257"/>
      <c r="M469" s="257"/>
      <c r="N469" s="259"/>
      <c r="O469" s="259"/>
      <c r="P469" s="259"/>
    </row>
    <row r="470" spans="2:16" hidden="1">
      <c r="B470" s="257"/>
      <c r="C470" s="257"/>
      <c r="D470" s="257"/>
      <c r="E470" s="257"/>
      <c r="F470" s="257"/>
      <c r="G470" s="257"/>
      <c r="H470" s="257"/>
      <c r="I470" s="257"/>
      <c r="J470" s="257"/>
      <c r="K470" s="257"/>
      <c r="L470" s="257"/>
      <c r="M470" s="257"/>
      <c r="N470" s="259"/>
      <c r="O470" s="259"/>
      <c r="P470" s="259"/>
    </row>
    <row r="471" spans="2:16" hidden="1">
      <c r="B471" s="257"/>
      <c r="C471" s="257"/>
      <c r="D471" s="257"/>
      <c r="E471" s="257"/>
      <c r="F471" s="257"/>
      <c r="G471" s="257"/>
      <c r="H471" s="257"/>
      <c r="I471" s="257"/>
      <c r="J471" s="257"/>
      <c r="K471" s="257"/>
      <c r="L471" s="257"/>
      <c r="M471" s="257"/>
      <c r="N471" s="259"/>
      <c r="O471" s="259"/>
      <c r="P471" s="259"/>
    </row>
    <row r="472" spans="2:16" hidden="1">
      <c r="B472" s="257"/>
      <c r="C472" s="257"/>
      <c r="D472" s="257"/>
      <c r="E472" s="257"/>
      <c r="F472" s="257"/>
      <c r="G472" s="257"/>
      <c r="H472" s="257"/>
      <c r="I472" s="257"/>
      <c r="J472" s="257"/>
      <c r="K472" s="257"/>
      <c r="L472" s="257"/>
      <c r="M472" s="257"/>
      <c r="N472" s="259"/>
      <c r="O472" s="259"/>
      <c r="P472" s="259"/>
    </row>
    <row r="473" spans="2:16" hidden="1">
      <c r="B473" s="257"/>
      <c r="C473" s="257"/>
      <c r="D473" s="257"/>
      <c r="E473" s="257"/>
      <c r="F473" s="257"/>
      <c r="G473" s="257"/>
      <c r="H473" s="257"/>
      <c r="I473" s="257"/>
      <c r="J473" s="257"/>
      <c r="K473" s="257"/>
      <c r="L473" s="257"/>
      <c r="M473" s="257"/>
      <c r="N473" s="259"/>
      <c r="O473" s="259"/>
      <c r="P473" s="259"/>
    </row>
    <row r="474" spans="2:16" hidden="1">
      <c r="B474" s="257"/>
      <c r="C474" s="257"/>
      <c r="D474" s="257"/>
      <c r="E474" s="257"/>
      <c r="F474" s="257"/>
      <c r="G474" s="257"/>
      <c r="H474" s="257"/>
      <c r="I474" s="257"/>
      <c r="J474" s="257"/>
      <c r="K474" s="257"/>
      <c r="L474" s="257"/>
      <c r="M474" s="257"/>
      <c r="N474" s="259"/>
      <c r="O474" s="259"/>
      <c r="P474" s="259"/>
    </row>
    <row r="475" spans="2:16" hidden="1">
      <c r="B475" s="257"/>
      <c r="C475" s="257"/>
      <c r="D475" s="257"/>
      <c r="E475" s="257"/>
      <c r="F475" s="257"/>
      <c r="G475" s="257"/>
      <c r="H475" s="257"/>
      <c r="I475" s="257"/>
      <c r="J475" s="257"/>
      <c r="K475" s="257"/>
      <c r="L475" s="257"/>
      <c r="M475" s="257"/>
      <c r="N475" s="259"/>
      <c r="O475" s="259"/>
      <c r="P475" s="259"/>
    </row>
    <row r="476" spans="2:16" hidden="1">
      <c r="B476" s="257"/>
      <c r="C476" s="257"/>
      <c r="D476" s="257"/>
      <c r="E476" s="257"/>
      <c r="F476" s="257"/>
      <c r="G476" s="257"/>
      <c r="H476" s="257"/>
      <c r="I476" s="257"/>
      <c r="J476" s="257"/>
      <c r="K476" s="257"/>
      <c r="L476" s="257"/>
      <c r="M476" s="257"/>
      <c r="N476" s="259"/>
      <c r="O476" s="259"/>
      <c r="P476" s="259"/>
    </row>
    <row r="477" spans="2:16" hidden="1">
      <c r="B477" s="257"/>
      <c r="C477" s="257"/>
      <c r="D477" s="257"/>
      <c r="E477" s="257"/>
      <c r="F477" s="257"/>
      <c r="G477" s="257"/>
      <c r="H477" s="257"/>
      <c r="I477" s="257"/>
      <c r="J477" s="257"/>
      <c r="K477" s="257"/>
      <c r="L477" s="257"/>
      <c r="M477" s="257"/>
      <c r="N477" s="259"/>
      <c r="O477" s="259"/>
      <c r="P477" s="259"/>
    </row>
    <row r="478" spans="2:16" hidden="1">
      <c r="B478" s="257"/>
      <c r="C478" s="257"/>
      <c r="D478" s="257"/>
      <c r="E478" s="257"/>
      <c r="F478" s="257"/>
      <c r="G478" s="257"/>
      <c r="H478" s="257"/>
      <c r="I478" s="257"/>
      <c r="J478" s="257"/>
      <c r="K478" s="257"/>
      <c r="L478" s="257"/>
      <c r="M478" s="257"/>
      <c r="N478" s="259"/>
      <c r="O478" s="259"/>
      <c r="P478" s="259"/>
    </row>
    <row r="479" spans="2:16" hidden="1">
      <c r="B479" s="257"/>
      <c r="C479" s="257"/>
      <c r="D479" s="257"/>
      <c r="E479" s="257"/>
      <c r="F479" s="257"/>
      <c r="G479" s="257"/>
      <c r="H479" s="257"/>
      <c r="I479" s="257"/>
      <c r="J479" s="257"/>
      <c r="K479" s="257"/>
      <c r="L479" s="257"/>
      <c r="M479" s="257"/>
      <c r="N479" s="259"/>
      <c r="O479" s="259"/>
      <c r="P479" s="259"/>
    </row>
    <row r="480" spans="2:16" hidden="1">
      <c r="B480" s="257"/>
      <c r="C480" s="257"/>
      <c r="D480" s="257"/>
      <c r="E480" s="257"/>
      <c r="F480" s="257"/>
      <c r="G480" s="257"/>
      <c r="H480" s="257"/>
      <c r="I480" s="257"/>
      <c r="J480" s="257"/>
      <c r="K480" s="257"/>
      <c r="L480" s="257"/>
      <c r="M480" s="257"/>
      <c r="N480" s="259"/>
      <c r="O480" s="259"/>
      <c r="P480" s="259"/>
    </row>
    <row r="481" spans="2:23" hidden="1">
      <c r="B481" s="257"/>
      <c r="C481" s="257"/>
      <c r="D481" s="257"/>
      <c r="E481" s="257"/>
      <c r="F481" s="257"/>
      <c r="G481" s="257"/>
      <c r="H481" s="257"/>
      <c r="I481" s="257"/>
      <c r="J481" s="257"/>
      <c r="K481" s="257"/>
      <c r="L481" s="257"/>
      <c r="M481" s="257"/>
      <c r="N481" s="259"/>
      <c r="O481" s="259"/>
      <c r="P481" s="259"/>
    </row>
    <row r="482" spans="2:23" hidden="1">
      <c r="B482" s="257"/>
      <c r="C482" s="257"/>
      <c r="D482" s="257"/>
      <c r="E482" s="257"/>
      <c r="F482" s="257"/>
      <c r="G482" s="257"/>
      <c r="H482" s="257"/>
      <c r="I482" s="257"/>
      <c r="J482" s="257"/>
      <c r="K482" s="257"/>
      <c r="L482" s="257"/>
      <c r="M482" s="257"/>
      <c r="N482" s="259"/>
      <c r="O482" s="259"/>
      <c r="P482" s="259"/>
    </row>
    <row r="483" spans="2:23" hidden="1">
      <c r="B483" s="257"/>
      <c r="C483" s="257"/>
      <c r="D483" s="257"/>
      <c r="E483" s="257"/>
      <c r="F483" s="257"/>
      <c r="G483" s="257"/>
      <c r="H483" s="257"/>
      <c r="I483" s="257"/>
      <c r="J483" s="257"/>
      <c r="K483" s="257"/>
      <c r="L483" s="257"/>
      <c r="M483" s="257"/>
      <c r="N483" s="259"/>
      <c r="O483" s="259"/>
      <c r="P483" s="259"/>
    </row>
    <row r="484" spans="2:23" hidden="1">
      <c r="B484" s="257"/>
      <c r="C484" s="257"/>
      <c r="D484" s="257"/>
      <c r="E484" s="257"/>
      <c r="F484" s="257"/>
      <c r="G484" s="257"/>
      <c r="H484" s="257"/>
      <c r="I484" s="257"/>
      <c r="J484" s="257"/>
      <c r="K484" s="257"/>
      <c r="L484" s="257"/>
      <c r="M484" s="257"/>
      <c r="N484" s="259"/>
      <c r="O484" s="259"/>
      <c r="P484" s="259"/>
    </row>
    <row r="485" spans="2:23" hidden="1">
      <c r="B485" s="257"/>
      <c r="C485" s="257"/>
      <c r="D485" s="257"/>
      <c r="E485" s="257"/>
      <c r="F485" s="257"/>
      <c r="G485" s="257"/>
      <c r="H485" s="257"/>
      <c r="I485" s="257"/>
      <c r="J485" s="257"/>
      <c r="K485" s="257"/>
      <c r="L485" s="257"/>
      <c r="M485" s="257"/>
      <c r="N485" s="259"/>
      <c r="O485" s="259"/>
      <c r="P485" s="259"/>
    </row>
    <row r="486" spans="2:23" hidden="1">
      <c r="B486" s="257"/>
      <c r="C486" s="257"/>
      <c r="D486" s="257"/>
      <c r="E486" s="257"/>
      <c r="F486" s="257"/>
      <c r="G486" s="257"/>
      <c r="H486" s="257"/>
      <c r="I486" s="257"/>
      <c r="J486" s="257"/>
      <c r="K486" s="257"/>
      <c r="L486" s="257"/>
      <c r="M486" s="257"/>
      <c r="N486" s="259"/>
      <c r="O486" s="259"/>
      <c r="P486" s="259"/>
    </row>
    <row r="487" spans="2:23" hidden="1">
      <c r="B487" s="257"/>
      <c r="C487" s="257"/>
      <c r="D487" s="257"/>
      <c r="E487" s="257"/>
      <c r="F487" s="257"/>
      <c r="G487" s="257"/>
      <c r="H487" s="257"/>
      <c r="I487" s="257"/>
      <c r="J487" s="257"/>
      <c r="K487" s="257"/>
      <c r="L487" s="257"/>
      <c r="M487" s="257"/>
      <c r="N487" s="259"/>
      <c r="O487" s="259"/>
      <c r="P487" s="259"/>
    </row>
    <row r="488" spans="2:23" hidden="1">
      <c r="B488" s="257"/>
      <c r="C488" s="257"/>
      <c r="D488" s="257"/>
      <c r="E488" s="257"/>
      <c r="F488" s="257"/>
      <c r="G488" s="257"/>
      <c r="H488" s="257"/>
      <c r="I488" s="257"/>
      <c r="J488" s="257"/>
      <c r="K488" s="257"/>
      <c r="L488" s="257"/>
      <c r="M488" s="257"/>
      <c r="N488" s="259"/>
      <c r="O488" s="259"/>
      <c r="P488" s="259"/>
    </row>
    <row r="489" spans="2:23" hidden="1">
      <c r="B489" s="257"/>
      <c r="C489" s="257"/>
      <c r="D489" s="257"/>
      <c r="E489" s="257"/>
      <c r="F489" s="257"/>
      <c r="G489" s="257"/>
      <c r="H489" s="257"/>
      <c r="I489" s="257"/>
      <c r="J489" s="257"/>
      <c r="K489" s="257"/>
      <c r="L489" s="257"/>
      <c r="M489" s="257"/>
      <c r="N489" s="259"/>
      <c r="O489" s="259"/>
      <c r="P489" s="259"/>
    </row>
    <row r="490" spans="2:23" hidden="1">
      <c r="B490" s="257"/>
      <c r="C490" s="257"/>
      <c r="D490" s="257"/>
      <c r="E490" s="257"/>
      <c r="F490" s="257"/>
      <c r="G490" s="257"/>
      <c r="H490" s="257"/>
      <c r="I490" s="257"/>
      <c r="J490" s="257"/>
      <c r="K490" s="257"/>
      <c r="L490" s="257"/>
      <c r="M490" s="257"/>
      <c r="N490" s="259"/>
      <c r="O490" s="259"/>
      <c r="P490" s="259"/>
    </row>
    <row r="491" spans="2:23" hidden="1">
      <c r="B491" s="257"/>
      <c r="C491" s="257"/>
      <c r="D491" s="257"/>
      <c r="E491" s="257"/>
      <c r="F491" s="257"/>
      <c r="G491" s="257"/>
      <c r="H491" s="257"/>
      <c r="I491" s="257"/>
      <c r="J491" s="257"/>
      <c r="K491" s="257"/>
      <c r="L491" s="257"/>
      <c r="M491" s="257"/>
      <c r="N491" s="259"/>
      <c r="O491" s="259"/>
      <c r="P491" s="259"/>
    </row>
    <row r="492" spans="2:23" hidden="1">
      <c r="B492" s="257"/>
      <c r="C492" s="257"/>
      <c r="D492" s="257"/>
      <c r="E492" s="257"/>
      <c r="F492" s="257"/>
      <c r="G492" s="257"/>
      <c r="H492" s="257"/>
      <c r="I492" s="257"/>
      <c r="J492" s="257"/>
      <c r="K492" s="257"/>
      <c r="L492" s="257"/>
      <c r="M492" s="257"/>
      <c r="N492" s="259"/>
      <c r="O492" s="259"/>
      <c r="P492" s="259"/>
    </row>
    <row r="493" spans="2:23" hidden="1">
      <c r="B493" s="257"/>
      <c r="C493" s="257"/>
      <c r="D493" s="257"/>
      <c r="E493" s="257"/>
      <c r="F493" s="257"/>
      <c r="G493" s="257"/>
      <c r="H493" s="257"/>
      <c r="I493" s="257"/>
      <c r="J493" s="257"/>
      <c r="K493" s="257"/>
      <c r="L493" s="257"/>
      <c r="M493" s="257"/>
      <c r="N493" s="259"/>
      <c r="O493" s="259"/>
      <c r="P493" s="259"/>
    </row>
    <row r="494" spans="2:23" hidden="1">
      <c r="B494" s="257"/>
      <c r="C494" s="257"/>
      <c r="D494" s="257"/>
      <c r="E494" s="257"/>
      <c r="F494" s="257"/>
      <c r="G494" s="257"/>
      <c r="H494" s="257"/>
      <c r="I494" s="257"/>
      <c r="J494" s="257"/>
      <c r="K494" s="257"/>
      <c r="L494" s="257"/>
      <c r="M494" s="257"/>
      <c r="N494" s="259"/>
      <c r="O494" s="259"/>
      <c r="P494" s="259"/>
    </row>
    <row r="495" spans="2:23" ht="15.75" thickBot="1">
      <c r="B495" s="257"/>
      <c r="C495" s="353" t="s">
        <v>277</v>
      </c>
      <c r="D495" s="354"/>
      <c r="E495" s="354"/>
      <c r="F495" s="355">
        <f t="shared" ref="F495:M495" si="2">SUM(F4:F494)</f>
        <v>165.05</v>
      </c>
      <c r="G495" s="355">
        <f t="shared" si="2"/>
        <v>645.54999999999995</v>
      </c>
      <c r="H495" s="355">
        <f t="shared" si="2"/>
        <v>0</v>
      </c>
      <c r="I495" s="355">
        <f t="shared" si="2"/>
        <v>0</v>
      </c>
      <c r="J495" s="355">
        <f t="shared" si="2"/>
        <v>33.200000000000003</v>
      </c>
      <c r="K495" s="355">
        <f t="shared" si="2"/>
        <v>0</v>
      </c>
      <c r="L495" s="355">
        <f t="shared" si="2"/>
        <v>0</v>
      </c>
      <c r="M495" s="355">
        <f t="shared" si="2"/>
        <v>0</v>
      </c>
      <c r="N495" s="257"/>
      <c r="O495" s="257"/>
      <c r="P495" s="257"/>
      <c r="Q495" s="56" t="s">
        <v>278</v>
      </c>
      <c r="R495" s="68">
        <f t="shared" ref="R495:W495" si="3">SUM(R4:R494)</f>
        <v>187.49999999999997</v>
      </c>
      <c r="S495" s="68">
        <f t="shared" si="3"/>
        <v>0</v>
      </c>
      <c r="T495" s="68">
        <f t="shared" si="3"/>
        <v>144.65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2:23" ht="15.75" thickTop="1">
      <c r="B496" s="257"/>
      <c r="C496" s="257"/>
      <c r="D496" s="257"/>
      <c r="E496" s="257"/>
      <c r="F496" s="257"/>
      <c r="G496" s="257"/>
      <c r="H496" s="257"/>
      <c r="I496" s="257"/>
      <c r="J496" s="257"/>
      <c r="K496" s="257"/>
      <c r="L496" s="257"/>
      <c r="M496" s="257"/>
      <c r="N496" s="257"/>
      <c r="O496" s="257"/>
      <c r="P496" s="257"/>
    </row>
    <row r="497" spans="2:26">
      <c r="B497" s="257"/>
      <c r="C497" s="257"/>
      <c r="D497" s="257"/>
      <c r="E497" s="257"/>
      <c r="F497" s="257"/>
      <c r="G497" s="257"/>
      <c r="H497" s="257"/>
      <c r="I497" s="257"/>
      <c r="J497" s="257"/>
      <c r="K497" s="257"/>
      <c r="L497" s="257"/>
      <c r="M497" s="257"/>
      <c r="N497" s="257"/>
      <c r="O497" s="257"/>
      <c r="P497" s="257"/>
    </row>
    <row r="498" spans="2:26">
      <c r="B498" s="257"/>
      <c r="C498" s="356" t="s">
        <v>279</v>
      </c>
      <c r="D498" s="257"/>
      <c r="E498" s="257"/>
      <c r="F498" s="279"/>
      <c r="G498" s="279"/>
      <c r="H498" s="279"/>
      <c r="I498" s="279"/>
      <c r="J498" s="279"/>
      <c r="K498" s="279"/>
      <c r="L498" s="279"/>
      <c r="M498" s="279"/>
      <c r="N498" s="357" t="s">
        <v>280</v>
      </c>
      <c r="O498" s="279"/>
      <c r="P498" s="357" t="s">
        <v>281</v>
      </c>
    </row>
    <row r="499" spans="2:26">
      <c r="B499" s="257"/>
      <c r="C499" s="357" t="str">
        <f>IF('16'!K3="", "Vrije categorie",'16'!K3)</f>
        <v>A</v>
      </c>
      <c r="D499" s="257"/>
      <c r="E499" s="257"/>
      <c r="F499" s="358" cm="1">
        <f t="array" ref="F499">SUMPRODUCT(--($E$4:$E$494=C499),--($D$4:$D$494=""),$F$4:$F$494)</f>
        <v>21.65</v>
      </c>
      <c r="G499" s="358" cm="1">
        <f t="array" ref="G499">SUMPRODUCT(--($E$4:$E$494=C499),--($D$4:$D$494=""),$G$4:$G$494)</f>
        <v>338.6</v>
      </c>
      <c r="H499" s="358" cm="1">
        <f t="array" ref="H499">SUMPRODUCT(--($E$4:$E$494=C499),--($D$4:$D$494=""),$H$4:$H$494)</f>
        <v>0</v>
      </c>
      <c r="I499" s="358" cm="1">
        <f t="array" ref="I499">SUMPRODUCT(--($E$4:$E$494=C499),--($D$4:$D$494=""),$I$4:$I$494)</f>
        <v>0</v>
      </c>
      <c r="J499" s="358" cm="1">
        <f t="array" ref="J499">SUMPRODUCT(--($E$4:$E$494=C499),--($D$4:$D$494=""),$J$4:$J$494)</f>
        <v>0</v>
      </c>
      <c r="K499" s="358" cm="1">
        <f t="array" ref="K499">SUMPRODUCT(--($E$4:$E$494=C499),--($D$4:$D$494=""),$K$4:$K$494)</f>
        <v>0</v>
      </c>
      <c r="L499" s="358" cm="1">
        <f t="array" ref="L499">SUMPRODUCT(--($E$4:$E$494=C499),--($D$4:$D$494=""),$L$4:$L$494)</f>
        <v>0</v>
      </c>
      <c r="M499" s="358" cm="1">
        <f t="array" ref="M499">SUMPRODUCT(--($E$4:$E$494=C499),--($D$4:$D$494=""),$M$4:$M$494)</f>
        <v>0</v>
      </c>
      <c r="N499" s="358">
        <f>SUM(F499:M499)</f>
        <v>360.25</v>
      </c>
      <c r="O499" s="357"/>
      <c r="P499" s="358" cm="1">
        <f t="array" ref="P499">SUMPRODUCT(--($E$4:$E$494=C499),--($D$4:$D$494=""),$P$4:$P$494)</f>
        <v>75652.5</v>
      </c>
    </row>
    <row r="500" spans="2:26">
      <c r="B500" s="257"/>
      <c r="C500" s="357" t="str">
        <f>IF('16'!K4="", "Vrije categorie",'16'!K4)</f>
        <v>B</v>
      </c>
      <c r="D500" s="257"/>
      <c r="E500" s="257"/>
      <c r="F500" s="358" cm="1">
        <f t="array" ref="F500">SUMPRODUCT(--($E$4:$E$494=C500),--($D$4:$D$494=""),$F$4:$F$494)</f>
        <v>26.3</v>
      </c>
      <c r="G500" s="358" cm="1">
        <f t="array" ref="G500">SUMPRODUCT(--($E$4:$E$494=C500),--($D$4:$D$494=""),$G$4:$G$494)</f>
        <v>34.200000000000003</v>
      </c>
      <c r="H500" s="358" cm="1">
        <f t="array" ref="H500">SUMPRODUCT(--($E$4:$E$494=C500),--($D$4:$D$494=""),$H$4:$H$494)</f>
        <v>0</v>
      </c>
      <c r="I500" s="358" cm="1">
        <f t="array" ref="I500">SUMPRODUCT(--($E$4:$E$494=C500),--($D$4:$D$494=""),$I$4:$I$494)</f>
        <v>0</v>
      </c>
      <c r="J500" s="358" cm="1">
        <f t="array" ref="J500">SUMPRODUCT(--($E$4:$E$494=C500),--($D$4:$D$494=""),$J$4:$J$494)</f>
        <v>0</v>
      </c>
      <c r="K500" s="358" cm="1">
        <f t="array" ref="K500">SUMPRODUCT(--($E$4:$E$494=C500),--($D$4:$D$494=""),$K$4:$K$494)</f>
        <v>0</v>
      </c>
      <c r="L500" s="358" cm="1">
        <f t="array" ref="L500">SUMPRODUCT(--($E$4:$E$494=C500),--($D$4:$D$494=""),$L$4:$L$494)</f>
        <v>0</v>
      </c>
      <c r="M500" s="358" cm="1">
        <f t="array" ref="M500">SUMPRODUCT(--($E$4:$E$494=C500),--($D$4:$D$494=""),$M$4:$M$494)</f>
        <v>0</v>
      </c>
      <c r="N500" s="358">
        <f t="shared" ref="N500:N513" si="4">SUM(F500:M500)</f>
        <v>60.5</v>
      </c>
      <c r="O500" s="357"/>
      <c r="P500" s="358" cm="1">
        <f t="array" ref="P500">SUMPRODUCT(--($E$4:$E$494=C500),--($D$4:$D$494=""),$P$4:$P$494)</f>
        <v>12705</v>
      </c>
    </row>
    <row r="501" spans="2:26">
      <c r="B501" s="257"/>
      <c r="C501" s="357" t="str">
        <f>IF('16'!K5="", "Vrije categorie",'16'!K5)</f>
        <v>C</v>
      </c>
      <c r="D501" s="257"/>
      <c r="E501" s="257"/>
      <c r="F501" s="358" cm="1">
        <f t="array" ref="F501">SUMPRODUCT(--($E$4:$E$494=C501),--($D$4:$D$494=""),$F$4:$F$494)</f>
        <v>57.9</v>
      </c>
      <c r="G501" s="358" cm="1">
        <f t="array" ref="G501">SUMPRODUCT(--($E$4:$E$494=C501),--($D$4:$D$494=""),$G$4:$G$494)</f>
        <v>26.9</v>
      </c>
      <c r="H501" s="358" cm="1">
        <f t="array" ref="H501">SUMPRODUCT(--($E$4:$E$494=C501),--($D$4:$D$494=""),$H$4:$H$494)</f>
        <v>0</v>
      </c>
      <c r="I501" s="358" cm="1">
        <f t="array" ref="I501">SUMPRODUCT(--($E$4:$E$494=C501),--($D$4:$D$494=""),$I$4:$I$494)</f>
        <v>0</v>
      </c>
      <c r="J501" s="358" cm="1">
        <f t="array" ref="J501">SUMPRODUCT(--($E$4:$E$494=C501),--($D$4:$D$494=""),$J$4:$J$494)</f>
        <v>0</v>
      </c>
      <c r="K501" s="358" cm="1">
        <f t="array" ref="K501">SUMPRODUCT(--($E$4:$E$494=C501),--($D$4:$D$494=""),$K$4:$K$494)</f>
        <v>0</v>
      </c>
      <c r="L501" s="358" cm="1">
        <f t="array" ref="L501">SUMPRODUCT(--($E$4:$E$494=C501),--($D$4:$D$494=""),$L$4:$L$494)</f>
        <v>0</v>
      </c>
      <c r="M501" s="358" cm="1">
        <f t="array" ref="M501">SUMPRODUCT(--($E$4:$E$494=C501),--($D$4:$D$494=""),$M$4:$M$494)</f>
        <v>0</v>
      </c>
      <c r="N501" s="358">
        <f t="shared" si="4"/>
        <v>84.8</v>
      </c>
      <c r="O501" s="357"/>
      <c r="P501" s="358" cm="1">
        <f t="array" ref="P501">SUMPRODUCT(--($E$4:$E$494=C501),--($D$4:$D$494=""),$P$4:$P$494)</f>
        <v>17808</v>
      </c>
    </row>
    <row r="502" spans="2:26">
      <c r="B502" s="257"/>
      <c r="C502" s="357" t="str">
        <f>IF('16'!K6="", "Vrije categorie",'16'!K6)</f>
        <v>D</v>
      </c>
      <c r="D502" s="257"/>
      <c r="E502" s="257"/>
      <c r="F502" s="358" cm="1">
        <f t="array" ref="F502">SUMPRODUCT(--($E$4:$E$494=C502),--($D$4:$D$494=""),$F$4:$F$494)</f>
        <v>0</v>
      </c>
      <c r="G502" s="358" cm="1">
        <f t="array" ref="G502">SUMPRODUCT(--($E$4:$E$494=C502),--($D$4:$D$494=""),$G$4:$G$494)</f>
        <v>0</v>
      </c>
      <c r="H502" s="358" cm="1">
        <f t="array" ref="H502">SUMPRODUCT(--($E$4:$E$494=C502),--($D$4:$D$494=""),$H$4:$H$494)</f>
        <v>0</v>
      </c>
      <c r="I502" s="358" cm="1">
        <f t="array" ref="I502">SUMPRODUCT(--($E$4:$E$494=C502),--($D$4:$D$494=""),$I$4:$I$494)</f>
        <v>0</v>
      </c>
      <c r="J502" s="358" cm="1">
        <f t="array" ref="J502">SUMPRODUCT(--($E$4:$E$494=C502),--($D$4:$D$494=""),$J$4:$J$494)</f>
        <v>0</v>
      </c>
      <c r="K502" s="358" cm="1">
        <f t="array" ref="K502">SUMPRODUCT(--($E$4:$E$494=C502),--($D$4:$D$494=""),$K$4:$K$494)</f>
        <v>0</v>
      </c>
      <c r="L502" s="358" cm="1">
        <f t="array" ref="L502">SUMPRODUCT(--($E$4:$E$494=C502),--($D$4:$D$494=""),$L$4:$L$494)</f>
        <v>0</v>
      </c>
      <c r="M502" s="358" cm="1">
        <f t="array" ref="M502">SUMPRODUCT(--($E$4:$E$494=C502),--($D$4:$D$494=""),$M$4:$M$494)</f>
        <v>0</v>
      </c>
      <c r="N502" s="358">
        <f t="shared" si="4"/>
        <v>0</v>
      </c>
      <c r="O502" s="357"/>
      <c r="P502" s="358" cm="1">
        <f t="array" ref="P502">SUMPRODUCT(--($E$4:$E$494=C502),--($D$4:$D$494=""),$P$4:$P$494)</f>
        <v>0</v>
      </c>
    </row>
    <row r="503" spans="2:26">
      <c r="B503" s="257"/>
      <c r="C503" s="357" t="str">
        <f>IF('16'!K7="", "Vrije categorie",'16'!K7)</f>
        <v>E</v>
      </c>
      <c r="D503" s="257"/>
      <c r="E503" s="257"/>
      <c r="F503" s="358" cm="1">
        <f t="array" ref="F503">SUMPRODUCT(--($E$4:$E$494=C503),--($D$4:$D$494=""),$F$4:$F$494)</f>
        <v>59.2</v>
      </c>
      <c r="G503" s="358" cm="1">
        <f t="array" ref="G503">SUMPRODUCT(--($E$4:$E$494=C503),--($D$4:$D$494=""),$G$4:$G$494)</f>
        <v>150.65</v>
      </c>
      <c r="H503" s="358" cm="1">
        <f t="array" ref="H503">SUMPRODUCT(--($E$4:$E$494=C503),--($D$4:$D$494=""),$H$4:$H$494)</f>
        <v>0</v>
      </c>
      <c r="I503" s="358" cm="1">
        <f t="array" ref="I503">SUMPRODUCT(--($E$4:$E$494=C503),--($D$4:$D$494=""),$I$4:$I$494)</f>
        <v>0</v>
      </c>
      <c r="J503" s="358" cm="1">
        <f t="array" ref="J503">SUMPRODUCT(--($E$4:$E$494=C503),--($D$4:$D$494=""),$J$4:$J$494)</f>
        <v>0</v>
      </c>
      <c r="K503" s="358" cm="1">
        <f t="array" ref="K503">SUMPRODUCT(--($E$4:$E$494=C503),--($D$4:$D$494=""),$K$4:$K$494)</f>
        <v>0</v>
      </c>
      <c r="L503" s="358" cm="1">
        <f t="array" ref="L503">SUMPRODUCT(--($E$4:$E$494=C503),--($D$4:$D$494=""),$L$4:$L$494)</f>
        <v>0</v>
      </c>
      <c r="M503" s="358" cm="1">
        <f t="array" ref="M503">SUMPRODUCT(--($E$4:$E$494=C503),--($D$4:$D$494=""),$M$4:$M$494)</f>
        <v>0</v>
      </c>
      <c r="N503" s="358">
        <f t="shared" si="4"/>
        <v>209.85000000000002</v>
      </c>
      <c r="O503" s="357"/>
      <c r="P503" s="358" cm="1">
        <f t="array" ref="P503">SUMPRODUCT(--($E$4:$E$494=C503),--($D$4:$D$494=""),$P$4:$P$494)</f>
        <v>44068.5</v>
      </c>
    </row>
    <row r="504" spans="2:26">
      <c r="B504" s="257"/>
      <c r="C504" s="357" t="str">
        <f>IF('16'!K8="", "Vrije categorie",'16'!K8)</f>
        <v>F</v>
      </c>
      <c r="D504" s="257"/>
      <c r="E504" s="257"/>
      <c r="F504" s="358" cm="1">
        <f t="array" ref="F504">SUMPRODUCT(--($E$4:$E$494=C504),--($D$4:$D$494=""),$F$4:$F$494)</f>
        <v>0</v>
      </c>
      <c r="G504" s="358" cm="1">
        <f t="array" ref="G504">SUMPRODUCT(--($E$4:$E$494=C504),--($D$4:$D$494=""),$G$4:$G$494)</f>
        <v>0</v>
      </c>
      <c r="H504" s="358" cm="1">
        <f t="array" ref="H504">SUMPRODUCT(--($E$4:$E$494=C504),--($D$4:$D$494=""),$H$4:$H$494)</f>
        <v>0</v>
      </c>
      <c r="I504" s="358" cm="1">
        <f t="array" ref="I504">SUMPRODUCT(--($E$4:$E$494=C504),--($D$4:$D$494=""),$I$4:$I$494)</f>
        <v>0</v>
      </c>
      <c r="J504" s="358" cm="1">
        <f t="array" ref="J504">SUMPRODUCT(--($E$4:$E$494=C504),--($D$4:$D$494=""),$J$4:$J$494)</f>
        <v>0</v>
      </c>
      <c r="K504" s="358" cm="1">
        <f t="array" ref="K504">SUMPRODUCT(--($E$4:$E$494=C504),--($D$4:$D$494=""),$K$4:$K$494)</f>
        <v>0</v>
      </c>
      <c r="L504" s="358" cm="1">
        <f t="array" ref="L504">SUMPRODUCT(--($E$4:$E$494=C504),--($D$4:$D$494=""),$L$4:$L$494)</f>
        <v>0</v>
      </c>
      <c r="M504" s="358" cm="1">
        <f t="array" ref="M504">SUMPRODUCT(--($E$4:$E$494=C504),--($D$4:$D$494=""),$M$4:$M$494)</f>
        <v>0</v>
      </c>
      <c r="N504" s="358">
        <f t="shared" si="4"/>
        <v>0</v>
      </c>
      <c r="O504" s="357"/>
      <c r="P504" s="358" cm="1">
        <f t="array" ref="P504">SUMPRODUCT(--($E$4:$E$494=C504),--($D$4:$D$494=""),$P$4:$P$494)</f>
        <v>0</v>
      </c>
    </row>
    <row r="505" spans="2:26">
      <c r="B505" s="257"/>
      <c r="C505" s="357" t="str">
        <f>IF('16'!K9="", "Vrije categorie",'16'!K9)</f>
        <v>G</v>
      </c>
      <c r="D505" s="257"/>
      <c r="E505" s="257"/>
      <c r="F505" s="358" cm="1">
        <f t="array" ref="F505">SUMPRODUCT(--($E$4:$E$494=C505),--($D$4:$D$494=""),$F$4:$F$494)</f>
        <v>0</v>
      </c>
      <c r="G505" s="358" cm="1">
        <f t="array" ref="G505">SUMPRODUCT(--($E$4:$E$494=C505),--($D$4:$D$494=""),$G$4:$G$494)</f>
        <v>0</v>
      </c>
      <c r="H505" s="358" cm="1">
        <f t="array" ref="H505">SUMPRODUCT(--($E$4:$E$494=C505),--($D$4:$D$494=""),$H$4:$H$494)</f>
        <v>0</v>
      </c>
      <c r="I505" s="358" cm="1">
        <f t="array" ref="I505">SUMPRODUCT(--($E$4:$E$494=C505),--($D$4:$D$494=""),$I$4:$I$494)</f>
        <v>0</v>
      </c>
      <c r="J505" s="358" cm="1">
        <f t="array" ref="J505">SUMPRODUCT(--($E$4:$E$494=C505),--($D$4:$D$494=""),$J$4:$J$494)</f>
        <v>33.200000000000003</v>
      </c>
      <c r="K505" s="358" cm="1">
        <f t="array" ref="K505">SUMPRODUCT(--($E$4:$E$494=C505),--($D$4:$D$494=""),$K$4:$K$494)</f>
        <v>0</v>
      </c>
      <c r="L505" s="358" cm="1">
        <f t="array" ref="L505">SUMPRODUCT(--($E$4:$E$494=C505),--($D$4:$D$494=""),$L$4:$L$494)</f>
        <v>0</v>
      </c>
      <c r="M505" s="358" cm="1">
        <f t="array" ref="M505">SUMPRODUCT(--($E$4:$E$494=C505),--($D$4:$D$494=""),$M$4:$M$494)</f>
        <v>0</v>
      </c>
      <c r="N505" s="358">
        <f t="shared" si="4"/>
        <v>33.200000000000003</v>
      </c>
      <c r="O505" s="357"/>
      <c r="P505" s="358" cm="1">
        <f t="array" ref="P505">SUMPRODUCT(--($E$4:$E$494=C505),--($D$4:$D$494=""),$P$4:$P$494)</f>
        <v>6972.0000000000009</v>
      </c>
    </row>
    <row r="506" spans="2:26">
      <c r="B506" s="257"/>
      <c r="C506" s="357" t="str">
        <f>IF('16'!K10="", "Vrije categorie",'16'!K10)</f>
        <v>H</v>
      </c>
      <c r="D506" s="257"/>
      <c r="E506" s="257"/>
      <c r="F506" s="358" cm="1">
        <f t="array" ref="F506">SUMPRODUCT(--($E$4:$E$494=C506),--($D$4:$D$494=""),$F$4:$F$494)</f>
        <v>0</v>
      </c>
      <c r="G506" s="358" cm="1">
        <f t="array" ref="G506">SUMPRODUCT(--($E$4:$E$494=C506),--($D$4:$D$494=""),$G$4:$G$494)</f>
        <v>95.2</v>
      </c>
      <c r="H506" s="358" cm="1">
        <f t="array" ref="H506">SUMPRODUCT(--($E$4:$E$494=C506),--($D$4:$D$494=""),$H$4:$H$494)</f>
        <v>0</v>
      </c>
      <c r="I506" s="358" cm="1">
        <f t="array" ref="I506">SUMPRODUCT(--($E$4:$E$494=C506),--($D$4:$D$494=""),$I$4:$I$494)</f>
        <v>0</v>
      </c>
      <c r="J506" s="358" cm="1">
        <f t="array" ref="J506">SUMPRODUCT(--($E$4:$E$494=C506),--($D$4:$D$494=""),$J$4:$J$494)</f>
        <v>0</v>
      </c>
      <c r="K506" s="358" cm="1">
        <f t="array" ref="K506">SUMPRODUCT(--($E$4:$E$494=C506),--($D$4:$D$494=""),$K$4:$K$494)</f>
        <v>0</v>
      </c>
      <c r="L506" s="358" cm="1">
        <f t="array" ref="L506">SUMPRODUCT(--($E$4:$E$494=C506),--($D$4:$D$494=""),$L$4:$L$494)</f>
        <v>0</v>
      </c>
      <c r="M506" s="358" cm="1">
        <f t="array" ref="M506">SUMPRODUCT(--($E$4:$E$494=C506),--($D$4:$D$494=""),$M$4:$M$494)</f>
        <v>0</v>
      </c>
      <c r="N506" s="358">
        <f t="shared" si="4"/>
        <v>95.2</v>
      </c>
      <c r="O506" s="357"/>
      <c r="P506" s="358" cm="1">
        <f t="array" ref="P506">SUMPRODUCT(--($E$4:$E$494=C506),--($D$4:$D$494=""),$P$4:$P$494)</f>
        <v>19992</v>
      </c>
    </row>
    <row r="507" spans="2:26">
      <c r="B507" s="257"/>
      <c r="C507" s="357" t="str">
        <f>IF('16'!K11="", "Vrije categorie",'16'!K11)</f>
        <v>I</v>
      </c>
      <c r="D507" s="257"/>
      <c r="E507" s="257"/>
      <c r="F507" s="358" cm="1">
        <f t="array" ref="F507">SUMPRODUCT(--($E$4:$E$494=C507),--($D$4:$D$494=""),$F$4:$F$494)</f>
        <v>0</v>
      </c>
      <c r="G507" s="358" cm="1">
        <f t="array" ref="G507">SUMPRODUCT(--($E$4:$E$494=C507),--($D$4:$D$494=""),$G$4:$G$494)</f>
        <v>0</v>
      </c>
      <c r="H507" s="358" cm="1">
        <f t="array" ref="H507">SUMPRODUCT(--($E$4:$E$494=C507),--($D$4:$D$494=""),$H$4:$H$494)</f>
        <v>0</v>
      </c>
      <c r="I507" s="358" cm="1">
        <f t="array" ref="I507">SUMPRODUCT(--($E$4:$E$494=C507),--($D$4:$D$494=""),$I$4:$I$494)</f>
        <v>0</v>
      </c>
      <c r="J507" s="358" cm="1">
        <f t="array" ref="J507">SUMPRODUCT(--($E$4:$E$494=C507),--($D$4:$D$494=""),$J$4:$J$494)</f>
        <v>0</v>
      </c>
      <c r="K507" s="358" cm="1">
        <f t="array" ref="K507">SUMPRODUCT(--($E$4:$E$494=C507),--($D$4:$D$494=""),$K$4:$K$494)</f>
        <v>0</v>
      </c>
      <c r="L507" s="358" cm="1">
        <f t="array" ref="L507">SUMPRODUCT(--($E$4:$E$494=C507),--($D$4:$D$494=""),$L$4:$L$494)</f>
        <v>0</v>
      </c>
      <c r="M507" s="358" cm="1">
        <f t="array" ref="M507">SUMPRODUCT(--($E$4:$E$494=C507),--($D$4:$D$494=""),$M$4:$M$494)</f>
        <v>0</v>
      </c>
      <c r="N507" s="358">
        <f t="shared" si="4"/>
        <v>0</v>
      </c>
      <c r="O507" s="357"/>
      <c r="P507" s="358" cm="1">
        <f t="array" ref="P507">SUMPRODUCT(--($E$4:$E$494=C507),--($D$4:$D$494=""),$P$4:$P$494)</f>
        <v>0</v>
      </c>
    </row>
    <row r="508" spans="2:26">
      <c r="B508" s="257"/>
      <c r="C508" s="357" t="str">
        <f>IF('16'!K12="", "Vrije categorie",'16'!K12)</f>
        <v>J</v>
      </c>
      <c r="D508" s="257"/>
      <c r="E508" s="257"/>
      <c r="F508" s="358" cm="1">
        <f t="array" ref="F508">SUMPRODUCT(--($E$4:$E$494=C508),--($D$4:$D$494=""),$F$4:$F$494)</f>
        <v>0</v>
      </c>
      <c r="G508" s="358" cm="1">
        <f t="array" ref="G508">SUMPRODUCT(--($E$4:$E$494=C508),--($D$4:$D$494=""),$G$4:$G$494)</f>
        <v>0</v>
      </c>
      <c r="H508" s="358" cm="1">
        <f t="array" ref="H508">SUMPRODUCT(--($E$4:$E$494=C508),--($D$4:$D$494=""),$H$4:$H$494)</f>
        <v>0</v>
      </c>
      <c r="I508" s="358" cm="1">
        <f t="array" ref="I508">SUMPRODUCT(--($E$4:$E$494=C508),--($D$4:$D$494=""),$I$4:$I$494)</f>
        <v>0</v>
      </c>
      <c r="J508" s="358" cm="1">
        <f t="array" ref="J508">SUMPRODUCT(--($E$4:$E$494=C508),--($D$4:$D$494=""),$J$4:$J$494)</f>
        <v>0</v>
      </c>
      <c r="K508" s="358" cm="1">
        <f t="array" ref="K508">SUMPRODUCT(--($E$4:$E$494=C508),--($D$4:$D$494=""),$K$4:$K$494)</f>
        <v>0</v>
      </c>
      <c r="L508" s="358" cm="1">
        <f t="array" ref="L508">SUMPRODUCT(--($E$4:$E$494=C508),--($D$4:$D$494=""),$L$4:$L$494)</f>
        <v>0</v>
      </c>
      <c r="M508" s="358" cm="1">
        <f t="array" ref="M508">SUMPRODUCT(--($E$4:$E$494=C508),--($D$4:$D$494=""),$M$4:$M$494)</f>
        <v>0</v>
      </c>
      <c r="N508" s="358">
        <f t="shared" si="4"/>
        <v>0</v>
      </c>
      <c r="O508" s="357"/>
      <c r="P508" s="358" cm="1">
        <f t="array" ref="P508">SUMPRODUCT(--($E$4:$E$494=C508),--($D$4:$D$494=""),$P$4:$P$494)</f>
        <v>0</v>
      </c>
    </row>
    <row r="509" spans="2:26">
      <c r="B509" s="257"/>
      <c r="C509" s="357" t="str">
        <f>IF('16'!K13="", "Vrije categorie",'16'!K13)</f>
        <v>K</v>
      </c>
      <c r="D509" s="257"/>
      <c r="E509" s="257"/>
      <c r="F509" s="358" cm="1">
        <f t="array" ref="F509">SUMPRODUCT(--($E$4:$E$494=C509),--($D$4:$D$494=""),$F$4:$F$494)</f>
        <v>0</v>
      </c>
      <c r="G509" s="358" cm="1">
        <f t="array" ref="G509">SUMPRODUCT(--($E$4:$E$494=C509),--($D$4:$D$494=""),$G$4:$G$494)</f>
        <v>0</v>
      </c>
      <c r="H509" s="358" cm="1">
        <f t="array" ref="H509">SUMPRODUCT(--($E$4:$E$494=C509),--($D$4:$D$494=""),$H$4:$H$494)</f>
        <v>0</v>
      </c>
      <c r="I509" s="358" cm="1">
        <f t="array" ref="I509">SUMPRODUCT(--($E$4:$E$494=C509),--($D$4:$D$494=""),$I$4:$I$494)</f>
        <v>0</v>
      </c>
      <c r="J509" s="358" cm="1">
        <f t="array" ref="J509">SUMPRODUCT(--($E$4:$E$494=C509),--($D$4:$D$494=""),$J$4:$J$494)</f>
        <v>0</v>
      </c>
      <c r="K509" s="358" cm="1">
        <f t="array" ref="K509">SUMPRODUCT(--($E$4:$E$494=C509),--($D$4:$D$494=""),$K$4:$K$494)</f>
        <v>0</v>
      </c>
      <c r="L509" s="358" cm="1">
        <f t="array" ref="L509">SUMPRODUCT(--($E$4:$E$494=C509),--($D$4:$D$494=""),$L$4:$L$494)</f>
        <v>0</v>
      </c>
      <c r="M509" s="358" cm="1">
        <f t="array" ref="M509">SUMPRODUCT(--($E$4:$E$494=C509),--($D$4:$D$494=""),$M$4:$M$494)</f>
        <v>0</v>
      </c>
      <c r="N509" s="358">
        <f t="shared" si="4"/>
        <v>0</v>
      </c>
      <c r="O509" s="357"/>
      <c r="P509" s="358" cm="1">
        <f t="array" ref="P509">SUMPRODUCT(--($E$4:$E$494=C509),--($D$4:$D$494=""),$P$4:$P$494)</f>
        <v>0</v>
      </c>
    </row>
    <row r="510" spans="2:26">
      <c r="B510" s="257"/>
      <c r="C510" s="357" t="str">
        <f>IF('16'!K14="", "Vrije categorie",'16'!K14)</f>
        <v>L</v>
      </c>
      <c r="D510" s="257"/>
      <c r="E510" s="257"/>
      <c r="F510" s="358" cm="1">
        <f t="array" ref="F510">SUMPRODUCT(--($E$4:$E$494=C510),--($D$4:$D$494=""),$F$4:$F$494)</f>
        <v>0</v>
      </c>
      <c r="G510" s="358" cm="1">
        <f t="array" ref="G510">SUMPRODUCT(--($E$4:$E$494=C510),--($D$4:$D$494=""),$G$4:$G$494)</f>
        <v>0</v>
      </c>
      <c r="H510" s="358" cm="1">
        <f t="array" ref="H510">SUMPRODUCT(--($E$4:$E$494=C510),--($D$4:$D$494=""),$H$4:$H$494)</f>
        <v>0</v>
      </c>
      <c r="I510" s="358" cm="1">
        <f t="array" ref="I510">SUMPRODUCT(--($E$4:$E$494=C510),--($D$4:$D$494=""),$I$4:$I$494)</f>
        <v>0</v>
      </c>
      <c r="J510" s="358" cm="1">
        <f t="array" ref="J510">SUMPRODUCT(--($E$4:$E$494=C510),--($D$4:$D$494=""),$J$4:$J$494)</f>
        <v>0</v>
      </c>
      <c r="K510" s="358" cm="1">
        <f t="array" ref="K510">SUMPRODUCT(--($E$4:$E$494=C510),--($D$4:$D$494=""),$K$4:$K$494)</f>
        <v>0</v>
      </c>
      <c r="L510" s="358" cm="1">
        <f t="array" ref="L510">SUMPRODUCT(--($E$4:$E$494=C510),--($D$4:$D$494=""),$L$4:$L$494)</f>
        <v>0</v>
      </c>
      <c r="M510" s="358" cm="1">
        <f t="array" ref="M510">SUMPRODUCT(--($E$4:$E$494=C510),--($D$4:$D$494=""),$M$4:$M$494)</f>
        <v>0</v>
      </c>
      <c r="N510" s="358">
        <f t="shared" si="4"/>
        <v>0</v>
      </c>
      <c r="O510" s="357"/>
      <c r="P510" s="358" cm="1">
        <f t="array" ref="P510">SUMPRODUCT(--($E$4:$E$494=C510),--($D$4:$D$494=""),$P$4:$P$494)</f>
        <v>0</v>
      </c>
    </row>
    <row r="511" spans="2:26">
      <c r="B511" s="257"/>
      <c r="C511" s="357" t="str">
        <f>IF('16'!K15="", "Vrije categorie",'16'!K15)</f>
        <v>M</v>
      </c>
      <c r="D511" s="257"/>
      <c r="E511" s="257"/>
      <c r="F511" s="358" cm="1">
        <f t="array" ref="F511">SUMPRODUCT(--($E$4:$E$494=C511),--($D$4:$D$494=""),$F$4:$F$494)</f>
        <v>0</v>
      </c>
      <c r="G511" s="358" cm="1">
        <f t="array" ref="G511">SUMPRODUCT(--($E$4:$E$494=C511),--($D$4:$D$494=""),$G$4:$G$494)</f>
        <v>0</v>
      </c>
      <c r="H511" s="358" cm="1">
        <f t="array" ref="H511">SUMPRODUCT(--($E$4:$E$494=C511),--($D$4:$D$494=""),$H$4:$H$494)</f>
        <v>0</v>
      </c>
      <c r="I511" s="358" cm="1">
        <f t="array" ref="I511">SUMPRODUCT(--($E$4:$E$494=C511),--($D$4:$D$494=""),$I$4:$I$494)</f>
        <v>0</v>
      </c>
      <c r="J511" s="358" cm="1">
        <f t="array" ref="J511">SUMPRODUCT(--($E$4:$E$494=C511),--($D$4:$D$494=""),$J$4:$J$494)</f>
        <v>0</v>
      </c>
      <c r="K511" s="358" cm="1">
        <f t="array" ref="K511">SUMPRODUCT(--($E$4:$E$494=C511),--($D$4:$D$494=""),$K$4:$K$494)</f>
        <v>0</v>
      </c>
      <c r="L511" s="358" cm="1">
        <f t="array" ref="L511">SUMPRODUCT(--($E$4:$E$494=C511),--($D$4:$D$494=""),$L$4:$L$494)</f>
        <v>0</v>
      </c>
      <c r="M511" s="358" cm="1">
        <f t="array" ref="M511">SUMPRODUCT(--($E$4:$E$494=C511),--($D$4:$D$494=""),$M$4:$M$494)</f>
        <v>0</v>
      </c>
      <c r="N511" s="358">
        <f t="shared" si="4"/>
        <v>0</v>
      </c>
      <c r="O511" s="357"/>
      <c r="P511" s="358" cm="1">
        <f t="array" ref="P511">SUMPRODUCT(--($E$4:$E$494=C511),--($D$4:$D$494=""),$P$4:$P$494)</f>
        <v>0</v>
      </c>
    </row>
    <row r="512" spans="2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2:16" ht="15.75" thickBot="1">
      <c r="B513" s="257"/>
      <c r="C513" s="359" t="s">
        <v>282</v>
      </c>
      <c r="D513" s="360"/>
      <c r="E513" s="360"/>
      <c r="F513" s="361">
        <f>SUM(F499:F511)</f>
        <v>165.05</v>
      </c>
      <c r="G513" s="361">
        <f t="shared" ref="G513:M513" si="5">SUM(G499:G511)</f>
        <v>645.55000000000007</v>
      </c>
      <c r="H513" s="361">
        <f t="shared" si="5"/>
        <v>0</v>
      </c>
      <c r="I513" s="361">
        <f t="shared" si="5"/>
        <v>0</v>
      </c>
      <c r="J513" s="361">
        <f t="shared" si="5"/>
        <v>33.200000000000003</v>
      </c>
      <c r="K513" s="361">
        <f t="shared" si="5"/>
        <v>0</v>
      </c>
      <c r="L513" s="361">
        <f t="shared" si="5"/>
        <v>0</v>
      </c>
      <c r="M513" s="361">
        <f t="shared" si="5"/>
        <v>0</v>
      </c>
      <c r="N513" s="361">
        <f t="shared" si="4"/>
        <v>843.80000000000018</v>
      </c>
      <c r="O513" s="361"/>
      <c r="P513" s="361">
        <f>SUM(P499:P512)</f>
        <v>177198</v>
      </c>
    </row>
    <row r="514" spans="2:16" ht="15.75" thickTop="1">
      <c r="B514" s="257"/>
      <c r="C514" s="356"/>
      <c r="D514" s="257"/>
      <c r="E514" s="257"/>
      <c r="F514" s="279"/>
      <c r="G514" s="279"/>
      <c r="H514" s="279"/>
      <c r="I514" s="279"/>
      <c r="J514" s="279"/>
      <c r="K514" s="279"/>
      <c r="L514" s="279"/>
      <c r="M514" s="279"/>
      <c r="N514" s="279"/>
      <c r="O514" s="279"/>
      <c r="P514" s="279"/>
    </row>
    <row r="515" spans="2:16" ht="15.75" thickBot="1">
      <c r="B515" s="257"/>
      <c r="C515" s="359" t="s">
        <v>283</v>
      </c>
      <c r="D515" s="360"/>
      <c r="E515" s="360"/>
      <c r="F515" s="361" cm="1">
        <f t="array" ref="F515">SUMPRODUCT(--($E$4:$E$494="X"),F4:F494)</f>
        <v>0</v>
      </c>
      <c r="G515" s="361" cm="1">
        <f t="array" ref="G515">SUMPRODUCT(--($E$4:$E$494="X"),G4:G494)</f>
        <v>0</v>
      </c>
      <c r="H515" s="361" cm="1">
        <f t="array" ref="H515">SUMPRODUCT(--($E$4:$E$494="X"),H4:H494)</f>
        <v>0</v>
      </c>
      <c r="I515" s="361" cm="1">
        <f t="array" ref="I515">SUMPRODUCT(--($E$4:$E$494="X"),I4:I494)</f>
        <v>0</v>
      </c>
      <c r="J515" s="361" cm="1">
        <f t="array" ref="J515">SUMPRODUCT(--($E$4:$E$494="X"),J4:J494)</f>
        <v>0</v>
      </c>
      <c r="K515" s="361" cm="1">
        <f t="array" ref="K515">SUMPRODUCT(--($E$4:$E$494="X"),K4:K494)</f>
        <v>0</v>
      </c>
      <c r="L515" s="361" cm="1">
        <f t="array" ref="L515">SUMPRODUCT(--($E$4:$E$494="X"),L4:L494)</f>
        <v>0</v>
      </c>
      <c r="M515" s="361" cm="1">
        <f t="array" ref="M515">SUMPRODUCT(--($E$4:$E$494="X"),M4:M494)</f>
        <v>0</v>
      </c>
      <c r="N515" s="279"/>
      <c r="O515" s="279"/>
      <c r="P515" s="279"/>
    </row>
    <row r="516" spans="2:16" ht="15.75" thickTop="1">
      <c r="B516" s="257"/>
      <c r="C516" s="257"/>
      <c r="D516" s="257"/>
      <c r="E516" s="257"/>
      <c r="F516" s="257"/>
      <c r="G516" s="257"/>
      <c r="H516" s="257"/>
      <c r="I516" s="257"/>
      <c r="J516" s="257"/>
      <c r="K516" s="257"/>
      <c r="L516" s="257"/>
      <c r="M516" s="257"/>
      <c r="N516" s="257"/>
      <c r="O516" s="257"/>
      <c r="P516" s="257"/>
    </row>
    <row r="517" spans="2:16">
      <c r="B517" s="257"/>
      <c r="C517" s="257"/>
      <c r="D517" s="257"/>
      <c r="E517" s="257"/>
      <c r="F517" s="257"/>
      <c r="G517" s="257"/>
      <c r="H517" s="257"/>
      <c r="I517" s="257"/>
      <c r="J517" s="257"/>
      <c r="K517" s="257"/>
      <c r="L517" s="257"/>
      <c r="M517" s="257"/>
      <c r="N517" s="257"/>
      <c r="O517" s="257"/>
      <c r="P517" s="257"/>
    </row>
    <row r="518" spans="2:16">
      <c r="B518" s="257"/>
      <c r="C518" s="362" t="s">
        <v>284</v>
      </c>
      <c r="D518" s="363"/>
      <c r="E518" s="363"/>
      <c r="F518" s="363"/>
      <c r="G518" s="363"/>
      <c r="H518" s="363"/>
      <c r="I518" s="363"/>
      <c r="J518" s="363"/>
      <c r="K518" s="363"/>
      <c r="L518" s="363"/>
      <c r="M518" s="363"/>
      <c r="N518" s="362" t="s">
        <v>280</v>
      </c>
      <c r="O518" s="257"/>
      <c r="P518" s="257"/>
    </row>
    <row r="519" spans="2:16">
      <c r="B519" s="257"/>
      <c r="C519" s="362" t="str">
        <f t="shared" ref="C519:C532" si="6">C499</f>
        <v>A</v>
      </c>
      <c r="D519" s="363"/>
      <c r="E519" s="363"/>
      <c r="F519" s="364" cm="1">
        <f t="array" ref="F519">SUMPRODUCT(--($E$4:$E$494=C519),--($D$4:$D$494="X"),$F$4:$F$494)</f>
        <v>0</v>
      </c>
      <c r="G519" s="364" cm="1">
        <f t="array" ref="G519">SUMPRODUCT(--($E$4:$E$494=C519),--($D$4:$D$494="X"),$G$4:$G$494)</f>
        <v>0</v>
      </c>
      <c r="H519" s="364" cm="1">
        <f t="array" ref="H519">SUMPRODUCT(--($E$4:$E$494=C519),--($D$4:$D$494="X"),$H$4:$H$494)</f>
        <v>0</v>
      </c>
      <c r="I519" s="364" cm="1">
        <f t="array" ref="I519">SUMPRODUCT(--($E$4:$E$494=C519),--($D$4:$D$494="X"),$I$4:$I$494)</f>
        <v>0</v>
      </c>
      <c r="J519" s="364" cm="1">
        <f t="array" ref="J519">SUMPRODUCT(--($E$4:$E$494=C519),--($D$4:$D$494="X"),$J$4:$J$494)</f>
        <v>0</v>
      </c>
      <c r="K519" s="364" cm="1">
        <f t="array" ref="K519">SUMPRODUCT(--($E$4:$E$494=C519),--($D$4:$D$494="X"),$K$4:$K$494)</f>
        <v>0</v>
      </c>
      <c r="L519" s="364" cm="1">
        <f t="array" ref="L519">SUMPRODUCT(--($E$4:$E$494=C519),--($D$4:$D$494="X"),$L$4:$L$494)</f>
        <v>0</v>
      </c>
      <c r="M519" s="364" cm="1">
        <f t="array" ref="M519">SUMPRODUCT(--($E$4:$E$494=C519),--($D$4:$D$494="X"),$M$4:$M$494)</f>
        <v>0</v>
      </c>
      <c r="N519" s="364">
        <f>SUM(F519:M519)</f>
        <v>0</v>
      </c>
      <c r="O519" s="257"/>
      <c r="P519" s="257"/>
    </row>
    <row r="520" spans="2:16">
      <c r="B520" s="257"/>
      <c r="C520" s="362" t="str">
        <f t="shared" si="6"/>
        <v>B</v>
      </c>
      <c r="D520" s="363"/>
      <c r="E520" s="363"/>
      <c r="F520" s="364" cm="1">
        <f t="array" ref="F520">SUMPRODUCT(--($E$4:$E$494=C520),--($D$4:$D$494="X"),$F$4:$F$494)</f>
        <v>0</v>
      </c>
      <c r="G520" s="364" cm="1">
        <f t="array" ref="G520">SUMPRODUCT(--($E$4:$E$494=C520),--($D$4:$D$494="X"),$G$4:$G$494)</f>
        <v>0</v>
      </c>
      <c r="H520" s="364" cm="1">
        <f t="array" ref="H520">SUMPRODUCT(--($E$4:$E$494=C520),--($D$4:$D$494="X"),$H$4:$H$494)</f>
        <v>0</v>
      </c>
      <c r="I520" s="364" cm="1">
        <f t="array" ref="I520">SUMPRODUCT(--($E$4:$E$494=C520),--($D$4:$D$494="X"),$I$4:$I$494)</f>
        <v>0</v>
      </c>
      <c r="J520" s="364" cm="1">
        <f t="array" ref="J520">SUMPRODUCT(--($E$4:$E$494=C520),--($D$4:$D$494="X"),$J$4:$J$494)</f>
        <v>0</v>
      </c>
      <c r="K520" s="364" cm="1">
        <f t="array" ref="K520">SUMPRODUCT(--($E$4:$E$494=C520),--($D$4:$D$494="X"),$K$4:$K$494)</f>
        <v>0</v>
      </c>
      <c r="L520" s="364" cm="1">
        <f t="array" ref="L520">SUMPRODUCT(--($E$4:$E$494=C520),--($D$4:$D$494="X"),$L$4:$L$494)</f>
        <v>0</v>
      </c>
      <c r="M520" s="364" cm="1">
        <f t="array" ref="M520">SUMPRODUCT(--($E$4:$E$494=C520),--($D$4:$D$494="X"),$M$4:$M$494)</f>
        <v>0</v>
      </c>
      <c r="N520" s="364">
        <f t="shared" ref="N520:N531" si="7">SUM(F520:M520)</f>
        <v>0</v>
      </c>
      <c r="O520" s="257"/>
      <c r="P520" s="257"/>
    </row>
    <row r="521" spans="2:16">
      <c r="B521" s="257"/>
      <c r="C521" s="362" t="str">
        <f t="shared" si="6"/>
        <v>C</v>
      </c>
      <c r="D521" s="363"/>
      <c r="E521" s="363"/>
      <c r="F521" s="364" cm="1">
        <f t="array" ref="F521">SUMPRODUCT(--($E$4:$E$494=C521),--($D$4:$D$494="X"),$F$4:$F$494)</f>
        <v>0</v>
      </c>
      <c r="G521" s="364" cm="1">
        <f t="array" ref="G521">SUMPRODUCT(--($E$4:$E$494=C521),--($D$4:$D$494="X"),$G$4:$G$494)</f>
        <v>0</v>
      </c>
      <c r="H521" s="364" cm="1">
        <f t="array" ref="H521">SUMPRODUCT(--($E$4:$E$494=C521),--($D$4:$D$494="X"),$H$4:$H$494)</f>
        <v>0</v>
      </c>
      <c r="I521" s="364" cm="1">
        <f t="array" ref="I521">SUMPRODUCT(--($E$4:$E$494=C521),--($D$4:$D$494="X"),$I$4:$I$494)</f>
        <v>0</v>
      </c>
      <c r="J521" s="364" cm="1">
        <f t="array" ref="J521">SUMPRODUCT(--($E$4:$E$494=C521),--($D$4:$D$494="X"),$J$4:$J$494)</f>
        <v>0</v>
      </c>
      <c r="K521" s="364" cm="1">
        <f t="array" ref="K521">SUMPRODUCT(--($E$4:$E$494=C521),--($D$4:$D$494="X"),$K$4:$K$494)</f>
        <v>0</v>
      </c>
      <c r="L521" s="364" cm="1">
        <f t="array" ref="L521">SUMPRODUCT(--($E$4:$E$494=C521),--($D$4:$D$494="X"),$L$4:$L$494)</f>
        <v>0</v>
      </c>
      <c r="M521" s="364" cm="1">
        <f t="array" ref="M521">SUMPRODUCT(--($E$4:$E$494=C521),--($D$4:$D$494="X"),$M$4:$M$494)</f>
        <v>0</v>
      </c>
      <c r="N521" s="364">
        <f t="shared" si="7"/>
        <v>0</v>
      </c>
      <c r="O521" s="257"/>
      <c r="P521" s="257"/>
    </row>
    <row r="522" spans="2:16">
      <c r="B522" s="257"/>
      <c r="C522" s="362" t="str">
        <f t="shared" si="6"/>
        <v>D</v>
      </c>
      <c r="D522" s="363"/>
      <c r="E522" s="363"/>
      <c r="F522" s="364" cm="1">
        <f t="array" ref="F522">SUMPRODUCT(--($E$4:$E$494=C522),--($D$4:$D$494="X"),$F$4:$F$494)</f>
        <v>0</v>
      </c>
      <c r="G522" s="364" cm="1">
        <f t="array" ref="G522">SUMPRODUCT(--($E$4:$E$494=C522),--($D$4:$D$494="X"),$G$4:$G$494)</f>
        <v>0</v>
      </c>
      <c r="H522" s="364" cm="1">
        <f t="array" ref="H522">SUMPRODUCT(--($E$4:$E$494=C522),--($D$4:$D$494="X"),$H$4:$H$494)</f>
        <v>0</v>
      </c>
      <c r="I522" s="364" cm="1">
        <f t="array" ref="I522">SUMPRODUCT(--($E$4:$E$494=C522),--($D$4:$D$494="X"),$I$4:$I$494)</f>
        <v>0</v>
      </c>
      <c r="J522" s="364" cm="1">
        <f t="array" ref="J522">SUMPRODUCT(--($E$4:$E$494=C522),--($D$4:$D$494="X"),$J$4:$J$494)</f>
        <v>0</v>
      </c>
      <c r="K522" s="364" cm="1">
        <f t="array" ref="K522">SUMPRODUCT(--($E$4:$E$494=C522),--($D$4:$D$494="X"),$K$4:$K$494)</f>
        <v>0</v>
      </c>
      <c r="L522" s="364" cm="1">
        <f t="array" ref="L522">SUMPRODUCT(--($E$4:$E$494=C522),--($D$4:$D$494="X"),$L$4:$L$494)</f>
        <v>0</v>
      </c>
      <c r="M522" s="364" cm="1">
        <f t="array" ref="M522">SUMPRODUCT(--($E$4:$E$494=C522),--($D$4:$D$494="X"),$M$4:$M$494)</f>
        <v>0</v>
      </c>
      <c r="N522" s="364">
        <f t="shared" si="7"/>
        <v>0</v>
      </c>
      <c r="O522" s="257"/>
      <c r="P522" s="257"/>
    </row>
    <row r="523" spans="2:16">
      <c r="B523" s="257"/>
      <c r="C523" s="362" t="str">
        <f t="shared" si="6"/>
        <v>E</v>
      </c>
      <c r="D523" s="363"/>
      <c r="E523" s="363"/>
      <c r="F523" s="364" cm="1">
        <f t="array" ref="F523">SUMPRODUCT(--($E$4:$E$494=C523),--($D$4:$D$494="X"),$F$4:$F$494)</f>
        <v>0</v>
      </c>
      <c r="G523" s="364" cm="1">
        <f t="array" ref="G523">SUMPRODUCT(--($E$4:$E$494=C523),--($D$4:$D$494="X"),$G$4:$G$494)</f>
        <v>0</v>
      </c>
      <c r="H523" s="364" cm="1">
        <f t="array" ref="H523">SUMPRODUCT(--($E$4:$E$494=C523),--($D$4:$D$494="X"),$H$4:$H$494)</f>
        <v>0</v>
      </c>
      <c r="I523" s="364" cm="1">
        <f t="array" ref="I523">SUMPRODUCT(--($E$4:$E$494=C523),--($D$4:$D$494="X"),$I$4:$I$494)</f>
        <v>0</v>
      </c>
      <c r="J523" s="364" cm="1">
        <f t="array" ref="J523">SUMPRODUCT(--($E$4:$E$494=C523),--($D$4:$D$494="X"),$J$4:$J$494)</f>
        <v>0</v>
      </c>
      <c r="K523" s="364" cm="1">
        <f t="array" ref="K523">SUMPRODUCT(--($E$4:$E$494=C523),--($D$4:$D$494="X"),$K$4:$K$494)</f>
        <v>0</v>
      </c>
      <c r="L523" s="364" cm="1">
        <f t="array" ref="L523">SUMPRODUCT(--($E$4:$E$494=C523),--($D$4:$D$494="X"),$L$4:$L$494)</f>
        <v>0</v>
      </c>
      <c r="M523" s="364" cm="1">
        <f t="array" ref="M523">SUMPRODUCT(--($E$4:$E$494=C523),--($D$4:$D$494="X"),$M$4:$M$494)</f>
        <v>0</v>
      </c>
      <c r="N523" s="364">
        <f t="shared" si="7"/>
        <v>0</v>
      </c>
      <c r="O523" s="257"/>
      <c r="P523" s="257"/>
    </row>
    <row r="524" spans="2:16">
      <c r="B524" s="257"/>
      <c r="C524" s="362" t="str">
        <f t="shared" si="6"/>
        <v>F</v>
      </c>
      <c r="D524" s="363"/>
      <c r="E524" s="363"/>
      <c r="F524" s="364" cm="1">
        <f t="array" ref="F524">SUMPRODUCT(--($E$4:$E$494=C524),--($D$4:$D$494="X"),$F$4:$F$494)</f>
        <v>0</v>
      </c>
      <c r="G524" s="364" cm="1">
        <f t="array" ref="G524">SUMPRODUCT(--($E$4:$E$494=C524),--($D$4:$D$494="X"),$G$4:$G$494)</f>
        <v>0</v>
      </c>
      <c r="H524" s="364" cm="1">
        <f t="array" ref="H524">SUMPRODUCT(--($E$4:$E$494=C524),--($D$4:$D$494="X"),$H$4:$H$494)</f>
        <v>0</v>
      </c>
      <c r="I524" s="364" cm="1">
        <f t="array" ref="I524">SUMPRODUCT(--($E$4:$E$494=C524),--($D$4:$D$494="X"),$I$4:$I$494)</f>
        <v>0</v>
      </c>
      <c r="J524" s="364" cm="1">
        <f t="array" ref="J524">SUMPRODUCT(--($E$4:$E$494=C524),--($D$4:$D$494="X"),$J$4:$J$494)</f>
        <v>0</v>
      </c>
      <c r="K524" s="364" cm="1">
        <f t="array" ref="K524">SUMPRODUCT(--($E$4:$E$494=C524),--($D$4:$D$494="X"),$K$4:$K$494)</f>
        <v>0</v>
      </c>
      <c r="L524" s="364" cm="1">
        <f t="array" ref="L524">SUMPRODUCT(--($E$4:$E$494=C524),--($D$4:$D$494="X"),$L$4:$L$494)</f>
        <v>0</v>
      </c>
      <c r="M524" s="364" cm="1">
        <f t="array" ref="M524">SUMPRODUCT(--($E$4:$E$494=C524),--($D$4:$D$494="X"),$M$4:$M$494)</f>
        <v>0</v>
      </c>
      <c r="N524" s="364">
        <f t="shared" si="7"/>
        <v>0</v>
      </c>
      <c r="O524" s="257"/>
      <c r="P524" s="257"/>
    </row>
    <row r="525" spans="2:16">
      <c r="B525" s="257"/>
      <c r="C525" s="362" t="str">
        <f t="shared" si="6"/>
        <v>G</v>
      </c>
      <c r="D525" s="363"/>
      <c r="E525" s="363"/>
      <c r="F525" s="364" cm="1">
        <f t="array" ref="F525">SUMPRODUCT(--($E$4:$E$494=C525),--($D$4:$D$494="X"),$F$4:$F$494)</f>
        <v>0</v>
      </c>
      <c r="G525" s="364" cm="1">
        <f t="array" ref="G525">SUMPRODUCT(--($E$4:$E$494=C525),--($D$4:$D$494="X"),$G$4:$G$494)</f>
        <v>0</v>
      </c>
      <c r="H525" s="364" cm="1">
        <f t="array" ref="H525">SUMPRODUCT(--($E$4:$E$494=C525),--($D$4:$D$494="X"),$H$4:$H$494)</f>
        <v>0</v>
      </c>
      <c r="I525" s="364" cm="1">
        <f t="array" ref="I525">SUMPRODUCT(--($E$4:$E$494=C525),--($D$4:$D$494="X"),$I$4:$I$494)</f>
        <v>0</v>
      </c>
      <c r="J525" s="364" cm="1">
        <f t="array" ref="J525">SUMPRODUCT(--($E$4:$E$494=C525),--($D$4:$D$494="X"),$J$4:$J$494)</f>
        <v>0</v>
      </c>
      <c r="K525" s="364" cm="1">
        <f t="array" ref="K525">SUMPRODUCT(--($E$4:$E$494=C525),--($D$4:$D$494="X"),$K$4:$K$494)</f>
        <v>0</v>
      </c>
      <c r="L525" s="364" cm="1">
        <f t="array" ref="L525">SUMPRODUCT(--($E$4:$E$494=C525),--($D$4:$D$494="X"),$L$4:$L$494)</f>
        <v>0</v>
      </c>
      <c r="M525" s="364" cm="1">
        <f t="array" ref="M525">SUMPRODUCT(--($E$4:$E$494=C525),--($D$4:$D$494="X"),$M$4:$M$494)</f>
        <v>0</v>
      </c>
      <c r="N525" s="364">
        <f t="shared" si="7"/>
        <v>0</v>
      </c>
      <c r="O525" s="257"/>
      <c r="P525" s="257"/>
    </row>
    <row r="526" spans="2:16">
      <c r="B526" s="257"/>
      <c r="C526" s="362" t="str">
        <f t="shared" si="6"/>
        <v>H</v>
      </c>
      <c r="D526" s="363"/>
      <c r="E526" s="363"/>
      <c r="F526" s="364" cm="1">
        <f t="array" ref="F526">SUMPRODUCT(--($E$4:$E$494=C526),--($D$4:$D$494="X"),$F$4:$F$494)</f>
        <v>0</v>
      </c>
      <c r="G526" s="364" cm="1">
        <f t="array" ref="G526">SUMPRODUCT(--($E$4:$E$494=C526),--($D$4:$D$494="X"),$G$4:$G$494)</f>
        <v>0</v>
      </c>
      <c r="H526" s="364" cm="1">
        <f t="array" ref="H526">SUMPRODUCT(--($E$4:$E$494=C526),--($D$4:$D$494="X"),$H$4:$H$494)</f>
        <v>0</v>
      </c>
      <c r="I526" s="364" cm="1">
        <f t="array" ref="I526">SUMPRODUCT(--($E$4:$E$494=C526),--($D$4:$D$494="X"),$I$4:$I$494)</f>
        <v>0</v>
      </c>
      <c r="J526" s="364" cm="1">
        <f t="array" ref="J526">SUMPRODUCT(--($E$4:$E$494=C526),--($D$4:$D$494="X"),$J$4:$J$494)</f>
        <v>0</v>
      </c>
      <c r="K526" s="364" cm="1">
        <f t="array" ref="K526">SUMPRODUCT(--($E$4:$E$494=C526),--($D$4:$D$494="X"),$K$4:$K$494)</f>
        <v>0</v>
      </c>
      <c r="L526" s="364" cm="1">
        <f t="array" ref="L526">SUMPRODUCT(--($E$4:$E$494=C526),--($D$4:$D$494="X"),$L$4:$L$494)</f>
        <v>0</v>
      </c>
      <c r="M526" s="364" cm="1">
        <f t="array" ref="M526">SUMPRODUCT(--($E$4:$E$494=C526),--($D$4:$D$494="X"),$M$4:$M$494)</f>
        <v>0</v>
      </c>
      <c r="N526" s="364">
        <f t="shared" si="7"/>
        <v>0</v>
      </c>
      <c r="O526" s="257"/>
      <c r="P526" s="257"/>
    </row>
    <row r="527" spans="2:16">
      <c r="B527" s="257"/>
      <c r="C527" s="362" t="str">
        <f t="shared" si="6"/>
        <v>I</v>
      </c>
      <c r="D527" s="363"/>
      <c r="E527" s="363"/>
      <c r="F527" s="364" cm="1">
        <f t="array" ref="F527">SUMPRODUCT(--($E$4:$E$494=C527),--($D$4:$D$494="X"),$F$4:$F$494)</f>
        <v>0</v>
      </c>
      <c r="G527" s="364" cm="1">
        <f t="array" ref="G527">SUMPRODUCT(--($E$4:$E$494=C527),--($D$4:$D$494="X"),$G$4:$G$494)</f>
        <v>0</v>
      </c>
      <c r="H527" s="364" cm="1">
        <f t="array" ref="H527">SUMPRODUCT(--($E$4:$E$494=C527),--($D$4:$D$494="X"),$H$4:$H$494)</f>
        <v>0</v>
      </c>
      <c r="I527" s="364" cm="1">
        <f t="array" ref="I527">SUMPRODUCT(--($E$4:$E$494=C527),--($D$4:$D$494="X"),$I$4:$I$494)</f>
        <v>0</v>
      </c>
      <c r="J527" s="364" cm="1">
        <f t="array" ref="J527">SUMPRODUCT(--($E$4:$E$494=C527),--($D$4:$D$494="X"),$J$4:$J$494)</f>
        <v>0</v>
      </c>
      <c r="K527" s="364" cm="1">
        <f t="array" ref="K527">SUMPRODUCT(--($E$4:$E$494=C527),--($D$4:$D$494="X"),$K$4:$K$494)</f>
        <v>0</v>
      </c>
      <c r="L527" s="364" cm="1">
        <f t="array" ref="L527">SUMPRODUCT(--($E$4:$E$494=C527),--($D$4:$D$494="X"),$L$4:$L$494)</f>
        <v>0</v>
      </c>
      <c r="M527" s="364" cm="1">
        <f t="array" ref="M527">SUMPRODUCT(--($E$4:$E$494=C527),--($D$4:$D$494="X"),$M$4:$M$494)</f>
        <v>0</v>
      </c>
      <c r="N527" s="364">
        <f t="shared" si="7"/>
        <v>0</v>
      </c>
      <c r="O527" s="257"/>
      <c r="P527" s="257"/>
    </row>
    <row r="528" spans="2:16">
      <c r="B528" s="257"/>
      <c r="C528" s="362" t="str">
        <f t="shared" si="6"/>
        <v>J</v>
      </c>
      <c r="D528" s="363"/>
      <c r="E528" s="363"/>
      <c r="F528" s="364" cm="1">
        <f t="array" ref="F528">SUMPRODUCT(--($E$4:$E$494=C528),--($D$4:$D$494="X"),$F$4:$F$494)</f>
        <v>0</v>
      </c>
      <c r="G528" s="364" cm="1">
        <f t="array" ref="G528">SUMPRODUCT(--($E$4:$E$494=C528),--($D$4:$D$494="X"),$G$4:$G$494)</f>
        <v>0</v>
      </c>
      <c r="H528" s="364" cm="1">
        <f t="array" ref="H528">SUMPRODUCT(--($E$4:$E$494=C528),--($D$4:$D$494="X"),$H$4:$H$494)</f>
        <v>0</v>
      </c>
      <c r="I528" s="364" cm="1">
        <f t="array" ref="I528">SUMPRODUCT(--($E$4:$E$494=C528),--($D$4:$D$494="X"),$I$4:$I$494)</f>
        <v>0</v>
      </c>
      <c r="J528" s="364" cm="1">
        <f t="array" ref="J528">SUMPRODUCT(--($E$4:$E$494=C528),--($D$4:$D$494="X"),$J$4:$J$494)</f>
        <v>0</v>
      </c>
      <c r="K528" s="364" cm="1">
        <f t="array" ref="K528">SUMPRODUCT(--($E$4:$E$494=C528),--($D$4:$D$494="X"),$K$4:$K$494)</f>
        <v>0</v>
      </c>
      <c r="L528" s="364" cm="1">
        <f t="array" ref="L528">SUMPRODUCT(--($E$4:$E$494=C528),--($D$4:$D$494="X"),$L$4:$L$494)</f>
        <v>0</v>
      </c>
      <c r="M528" s="364" cm="1">
        <f t="array" ref="M528">SUMPRODUCT(--($E$4:$E$494=C528),--($D$4:$D$494="X"),$M$4:$M$494)</f>
        <v>0</v>
      </c>
      <c r="N528" s="364">
        <f t="shared" si="7"/>
        <v>0</v>
      </c>
      <c r="O528" s="257"/>
      <c r="P528" s="257"/>
    </row>
    <row r="529" spans="2:26">
      <c r="B529" s="257"/>
      <c r="C529" s="362" t="str">
        <f t="shared" si="6"/>
        <v>K</v>
      </c>
      <c r="D529" s="363"/>
      <c r="E529" s="363"/>
      <c r="F529" s="364" cm="1">
        <f t="array" ref="F529">SUMPRODUCT(--($E$4:$E$494=C529),--($D$4:$D$494="X"),$F$4:$F$494)</f>
        <v>0</v>
      </c>
      <c r="G529" s="364" cm="1">
        <f t="array" ref="G529">SUMPRODUCT(--($E$4:$E$494=C529),--($D$4:$D$494="X"),$G$4:$G$494)</f>
        <v>0</v>
      </c>
      <c r="H529" s="364" cm="1">
        <f t="array" ref="H529">SUMPRODUCT(--($E$4:$E$494=C529),--($D$4:$D$494="X"),$H$4:$H$494)</f>
        <v>0</v>
      </c>
      <c r="I529" s="364" cm="1">
        <f t="array" ref="I529">SUMPRODUCT(--($E$4:$E$494=C529),--($D$4:$D$494="X"),$I$4:$I$494)</f>
        <v>0</v>
      </c>
      <c r="J529" s="364" cm="1">
        <f t="array" ref="J529">SUMPRODUCT(--($E$4:$E$494=C529),--($D$4:$D$494="X"),$J$4:$J$494)</f>
        <v>0</v>
      </c>
      <c r="K529" s="364" cm="1">
        <f t="array" ref="K529">SUMPRODUCT(--($E$4:$E$494=C529),--($D$4:$D$494="X"),$K$4:$K$494)</f>
        <v>0</v>
      </c>
      <c r="L529" s="364" cm="1">
        <f t="array" ref="L529">SUMPRODUCT(--($E$4:$E$494=C529),--($D$4:$D$494="X"),$L$4:$L$494)</f>
        <v>0</v>
      </c>
      <c r="M529" s="364" cm="1">
        <f t="array" ref="M529">SUMPRODUCT(--($E$4:$E$494=C529),--($D$4:$D$494="X"),$M$4:$M$494)</f>
        <v>0</v>
      </c>
      <c r="N529" s="364">
        <f t="shared" si="7"/>
        <v>0</v>
      </c>
      <c r="O529" s="257"/>
      <c r="P529" s="257"/>
    </row>
    <row r="530" spans="2:26">
      <c r="B530" s="257"/>
      <c r="C530" s="362" t="str">
        <f t="shared" si="6"/>
        <v>L</v>
      </c>
      <c r="D530" s="363"/>
      <c r="E530" s="363"/>
      <c r="F530" s="364" cm="1">
        <f t="array" ref="F530">SUMPRODUCT(--($E$4:$E$494=C530),--($D$4:$D$494="X"),$F$4:$F$494)</f>
        <v>0</v>
      </c>
      <c r="G530" s="364" cm="1">
        <f t="array" ref="G530">SUMPRODUCT(--($E$4:$E$494=C530),--($D$4:$D$494="X"),$G$4:$G$494)</f>
        <v>0</v>
      </c>
      <c r="H530" s="364" cm="1">
        <f t="array" ref="H530">SUMPRODUCT(--($E$4:$E$494=C530),--($D$4:$D$494="X"),$H$4:$H$494)</f>
        <v>0</v>
      </c>
      <c r="I530" s="364" cm="1">
        <f t="array" ref="I530">SUMPRODUCT(--($E$4:$E$494=C530),--($D$4:$D$494="X"),$I$4:$I$494)</f>
        <v>0</v>
      </c>
      <c r="J530" s="364" cm="1">
        <f t="array" ref="J530">SUMPRODUCT(--($E$4:$E$494=C530),--($D$4:$D$494="X"),$J$4:$J$494)</f>
        <v>0</v>
      </c>
      <c r="K530" s="364" cm="1">
        <f t="array" ref="K530">SUMPRODUCT(--($E$4:$E$494=C530),--($D$4:$D$494="X"),$K$4:$K$494)</f>
        <v>0</v>
      </c>
      <c r="L530" s="364" cm="1">
        <f t="array" ref="L530">SUMPRODUCT(--($E$4:$E$494=C530),--($D$4:$D$494="X"),$L$4:$L$494)</f>
        <v>0</v>
      </c>
      <c r="M530" s="364" cm="1">
        <f t="array" ref="M530">SUMPRODUCT(--($E$4:$E$494=C530),--($D$4:$D$494="X"),$M$4:$M$494)</f>
        <v>0</v>
      </c>
      <c r="N530" s="364">
        <f t="shared" si="7"/>
        <v>0</v>
      </c>
      <c r="O530" s="257"/>
      <c r="P530" s="257"/>
    </row>
    <row r="531" spans="2:26">
      <c r="B531" s="257"/>
      <c r="C531" s="362" t="str">
        <f t="shared" si="6"/>
        <v>M</v>
      </c>
      <c r="D531" s="363"/>
      <c r="E531" s="363"/>
      <c r="F531" s="364" cm="1">
        <f t="array" ref="F531">SUMPRODUCT(--($E$4:$E$494=C531),--($D$4:$D$494="X"),$F$4:$F$494)</f>
        <v>0</v>
      </c>
      <c r="G531" s="364" cm="1">
        <f t="array" ref="G531">SUMPRODUCT(--($E$4:$E$494=C531),--($D$4:$D$494="X"),$G$4:$G$494)</f>
        <v>0</v>
      </c>
      <c r="H531" s="364" cm="1">
        <f t="array" ref="H531">SUMPRODUCT(--($E$4:$E$494=C531),--($D$4:$D$494="X"),$H$4:$H$494)</f>
        <v>0</v>
      </c>
      <c r="I531" s="364" cm="1">
        <f t="array" ref="I531">SUMPRODUCT(--($E$4:$E$494=C531),--($D$4:$D$494="X"),$I$4:$I$494)</f>
        <v>0</v>
      </c>
      <c r="J531" s="364" cm="1">
        <f t="array" ref="J531">SUMPRODUCT(--($E$4:$E$494=C531),--($D$4:$D$494="X"),$J$4:$J$494)</f>
        <v>0</v>
      </c>
      <c r="K531" s="364" cm="1">
        <f t="array" ref="K531">SUMPRODUCT(--($E$4:$E$494=C531),--($D$4:$D$494="X"),$K$4:$K$494)</f>
        <v>0</v>
      </c>
      <c r="L531" s="364" cm="1">
        <f t="array" ref="L531">SUMPRODUCT(--($E$4:$E$494=C531),--($D$4:$D$494="X"),$L$4:$L$494)</f>
        <v>0</v>
      </c>
      <c r="M531" s="364" cm="1">
        <f t="array" ref="M531">SUMPRODUCT(--($E$4:$E$494=C531),--($D$4:$D$494="X"),$M$4:$M$494)</f>
        <v>0</v>
      </c>
      <c r="N531" s="364">
        <f t="shared" si="7"/>
        <v>0</v>
      </c>
      <c r="O531" s="257"/>
      <c r="P531" s="257"/>
    </row>
    <row r="532" spans="2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2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2:26" ht="15.75" thickTop="1"/>
  </sheetData>
  <sheetProtection algorithmName="SHA-512" hashValue="KE1qqFXx3hO8lY7srctAnqVPli75lMTqXfY2UT2uaQJ712BOMElGGZnBEDcl0gIrVZf1dxmTKdCgNKFdCuBAKA==" saltValue="mqv/e/4RlKqa9oKYu65PO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M22" sqref="M22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17,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'17a'!P499/M3</f>
        <v>#DIV/0!</v>
      </c>
    </row>
    <row r="4" spans="1:14">
      <c r="A4" s="19" t="s">
        <v>190</v>
      </c>
      <c r="B4" s="384" t="str">
        <f>VLOOKUP(H5,Kwaliteitsinspecties!A5:E54,3)</f>
        <v>OBS De 9 Wieken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'17a'!P500/M4</f>
        <v>#DIV/0!</v>
      </c>
    </row>
    <row r="5" spans="1:14">
      <c r="A5" s="20" t="s">
        <v>192</v>
      </c>
      <c r="B5" s="385" t="str">
        <f>VLOOKUP(H5,Kwaliteitsinspecties!A5:E54,4)</f>
        <v xml:space="preserve"> Het Hooge Heem 1</v>
      </c>
      <c r="C5" s="385"/>
      <c r="D5" s="385"/>
      <c r="E5" s="385"/>
      <c r="F5" s="399" t="s">
        <v>193</v>
      </c>
      <c r="G5" s="399"/>
      <c r="H5" s="16">
        <f>Kwaliteitsinspecties!A21</f>
        <v>17</v>
      </c>
      <c r="K5" s="37" t="s">
        <v>194</v>
      </c>
      <c r="L5" s="49">
        <v>210</v>
      </c>
      <c r="M5" s="184"/>
      <c r="N5" s="87" t="e">
        <f>'17a'!P501/M5</f>
        <v>#DIV/0!</v>
      </c>
    </row>
    <row r="6" spans="1:14">
      <c r="A6" s="21" t="s">
        <v>195</v>
      </c>
      <c r="B6" s="386" t="str">
        <f>VLOOKUP(H5,Kwaliteitsinspecties!A5:E54,5)</f>
        <v>Winsum</v>
      </c>
      <c r="C6" s="386"/>
      <c r="D6" s="386"/>
      <c r="E6" s="386"/>
      <c r="F6" s="400" t="s">
        <v>196</v>
      </c>
      <c r="G6" s="400"/>
      <c r="H6" s="17" t="str">
        <f>CONCATENATE(H5,"a")</f>
        <v>17a</v>
      </c>
      <c r="K6" s="37" t="s">
        <v>197</v>
      </c>
      <c r="L6" s="49">
        <v>210</v>
      </c>
      <c r="M6" s="184"/>
      <c r="N6" s="87" t="e">
        <f>'17a'!P502/M6</f>
        <v>#DIV/0!</v>
      </c>
    </row>
    <row r="7" spans="1:14">
      <c r="K7" s="37" t="s">
        <v>198</v>
      </c>
      <c r="L7" s="49">
        <v>210</v>
      </c>
      <c r="M7" s="184"/>
      <c r="N7" s="87" t="e">
        <f>'17a'!P503/M7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'17a'!P504/M8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'17a'!P505/M9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'17a'!P506/M10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'17a'!P507/M11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'17a'!P508/M12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'17a'!N513</f>
        <v>1193.6000000000001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'17a'!P509/M13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'17a'!P510/M14</f>
        <v>#DIV/0!</v>
      </c>
    </row>
    <row r="15" spans="1:14">
      <c r="K15" s="37" t="s">
        <v>212</v>
      </c>
      <c r="L15" s="49">
        <v>260</v>
      </c>
      <c r="M15" s="186"/>
      <c r="N15" s="87" t="e">
        <f>'17a'!P511/M15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'17a'!P512/M16</f>
        <v>#DIV/0!</v>
      </c>
    </row>
    <row r="17" spans="1:9">
      <c r="A17" s="396" t="s">
        <v>215</v>
      </c>
      <c r="B17" s="396"/>
      <c r="C17" s="396"/>
      <c r="D17" s="47">
        <f>'17a'!P513</f>
        <v>238033.5</v>
      </c>
      <c r="E17" s="396" t="s">
        <v>216</v>
      </c>
      <c r="F17" s="396"/>
      <c r="G17" s="47">
        <f>D17/E8</f>
        <v>915.51346153846157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'17a'!G513</f>
        <v>208.65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208.65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208.65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208.65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'17a'!F513-E27</f>
        <v>841.8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'17a'!S495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'17a'!R495</f>
        <v>209.3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'17a'!T495</f>
        <v>65.55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'17a'!U495</f>
        <v>15.5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'17a'!V495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'17a'!W495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'17a'!N505</f>
        <v>46.150000000000006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+G6o8ygNze3O5YiAlmAYLCumbpoR4Fv9JtqzirXbabe3t+F8NGaEpeUm7wqoEPKTWOPU+Ivh4FX/kTp7TAjKpg==" saltValue="pC0vW5kMDZUqqrOeYh6oL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Z534"/>
  <sheetViews>
    <sheetView topLeftCell="B42" workbookViewId="0">
      <selection activeCell="P514" sqref="P51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8" width="11.85546875" hidden="1" customWidth="1"/>
    <col min="9" max="9" width="11.85546875" customWidth="1"/>
    <col min="10" max="11" width="11.85546875" hidden="1" customWidth="1"/>
    <col min="12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style="249" hidden="1" customWidth="1"/>
    <col min="22" max="23" width="14.42578125" hidden="1" customWidth="1"/>
    <col min="24" max="26" width="9.140625" style="128"/>
  </cols>
  <sheetData>
    <row r="1" spans="1:24">
      <c r="A1">
        <f>'17'!H5</f>
        <v>17</v>
      </c>
      <c r="B1" s="401" t="s">
        <v>190</v>
      </c>
      <c r="C1" s="402"/>
      <c r="D1" s="403" t="str">
        <f>VLOOKUP(A1,Kwaliteitsinspecties!A5:J54,3)</f>
        <v>OBS De 9 Wieken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Het Hooge Heem 1 te Winsum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411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249" t="s">
        <v>260</v>
      </c>
      <c r="V3" s="10" t="s">
        <v>261</v>
      </c>
      <c r="W3" s="10" t="s">
        <v>262</v>
      </c>
    </row>
    <row r="4" spans="1:24">
      <c r="A4" s="9"/>
      <c r="B4" s="207"/>
      <c r="C4" s="239" t="s">
        <v>344</v>
      </c>
      <c r="D4" s="10"/>
      <c r="E4" s="81"/>
      <c r="F4" s="246"/>
      <c r="G4" s="246"/>
      <c r="H4" s="246"/>
      <c r="I4" s="246"/>
      <c r="L4" s="246"/>
      <c r="N4" s="83"/>
      <c r="O4" s="83"/>
      <c r="P4" s="83"/>
    </row>
    <row r="5" spans="1:24">
      <c r="A5" s="9"/>
      <c r="B5" s="207">
        <v>1</v>
      </c>
      <c r="C5" s="209" t="s">
        <v>263</v>
      </c>
      <c r="D5" s="10"/>
      <c r="E5" s="81" t="s">
        <v>198</v>
      </c>
      <c r="F5" s="248">
        <v>4.0999999999999996</v>
      </c>
      <c r="G5" s="247"/>
      <c r="H5" s="246"/>
      <c r="I5" s="246"/>
      <c r="L5" s="246"/>
      <c r="N5" s="83">
        <f t="shared" ref="N5:N44" si="0">SUM(F5:M5)</f>
        <v>4.0999999999999996</v>
      </c>
      <c r="O5" s="85">
        <f>IF(D5="X",0,IF(E5="X",0,VLOOKUP(E5,'17'!$K$3:$L$16,2,FALSE)))</f>
        <v>210</v>
      </c>
      <c r="P5" s="83">
        <f t="shared" ref="P5:P44" si="1">N5*O5</f>
        <v>860.99999999999989</v>
      </c>
      <c r="R5">
        <v>6</v>
      </c>
      <c r="T5">
        <v>3.5</v>
      </c>
    </row>
    <row r="6" spans="1:24">
      <c r="A6" s="9"/>
      <c r="B6" s="210">
        <v>2</v>
      </c>
      <c r="C6" s="208" t="s">
        <v>264</v>
      </c>
      <c r="D6" s="10"/>
      <c r="E6" s="81" t="s">
        <v>198</v>
      </c>
      <c r="F6" s="248">
        <v>36.200000000000003</v>
      </c>
      <c r="G6" s="246"/>
      <c r="H6" s="246"/>
      <c r="I6" s="246"/>
      <c r="L6" s="246"/>
      <c r="N6" s="83">
        <f t="shared" si="0"/>
        <v>36.200000000000003</v>
      </c>
      <c r="O6" s="85">
        <f>IF(D6="X",0,IF(E6="X",0,VLOOKUP(E6,'17'!$K$3:$L$16,2,FALSE)))</f>
        <v>210</v>
      </c>
      <c r="P6" s="83">
        <f t="shared" si="1"/>
        <v>7602.0000000000009</v>
      </c>
      <c r="R6">
        <v>0</v>
      </c>
      <c r="T6">
        <v>0</v>
      </c>
      <c r="U6" s="249">
        <v>2</v>
      </c>
    </row>
    <row r="7" spans="1:24">
      <c r="A7" s="9"/>
      <c r="B7" s="207">
        <v>3</v>
      </c>
      <c r="C7" s="208" t="s">
        <v>412</v>
      </c>
      <c r="D7" s="10"/>
      <c r="E7" s="81" t="s">
        <v>189</v>
      </c>
      <c r="F7" s="221">
        <v>61.5</v>
      </c>
      <c r="G7" s="216"/>
      <c r="H7" s="216"/>
      <c r="I7" s="216"/>
      <c r="L7" s="216"/>
      <c r="N7" s="83">
        <f t="shared" si="0"/>
        <v>61.5</v>
      </c>
      <c r="O7" s="85">
        <f>IF(D7="X",0,IF(E7="X",0,VLOOKUP(E7,'17'!$K$3:$L$16,2,FALSE)))</f>
        <v>210</v>
      </c>
      <c r="P7" s="83">
        <f t="shared" si="1"/>
        <v>12915</v>
      </c>
      <c r="R7">
        <v>16.8</v>
      </c>
      <c r="T7">
        <v>4.95</v>
      </c>
    </row>
    <row r="8" spans="1:24">
      <c r="A8" s="9"/>
      <c r="B8" s="207">
        <v>4</v>
      </c>
      <c r="C8" s="208" t="s">
        <v>305</v>
      </c>
      <c r="D8" s="10"/>
      <c r="E8" s="81" t="s">
        <v>198</v>
      </c>
      <c r="F8" s="216"/>
      <c r="G8" s="216"/>
      <c r="H8" s="216"/>
      <c r="I8" s="221">
        <v>5</v>
      </c>
      <c r="L8" s="216"/>
      <c r="N8" s="83">
        <f t="shared" si="0"/>
        <v>5</v>
      </c>
      <c r="O8" s="85">
        <f>IF(D8="X",0,IF(E8="X",0,VLOOKUP(E8,'17'!$K$3:$L$16,2,FALSE)))</f>
        <v>210</v>
      </c>
      <c r="P8" s="83">
        <f t="shared" si="1"/>
        <v>1050</v>
      </c>
      <c r="R8">
        <v>0</v>
      </c>
      <c r="T8">
        <v>0</v>
      </c>
    </row>
    <row r="9" spans="1:24">
      <c r="A9" s="9"/>
      <c r="B9" s="207">
        <v>5</v>
      </c>
      <c r="C9" s="208" t="s">
        <v>266</v>
      </c>
      <c r="D9" s="10"/>
      <c r="E9" s="81" t="s">
        <v>189</v>
      </c>
      <c r="F9" s="221">
        <v>48.1</v>
      </c>
      <c r="G9" s="216"/>
      <c r="H9" s="216"/>
      <c r="I9" s="216"/>
      <c r="L9" s="216"/>
      <c r="N9" s="83">
        <f t="shared" si="0"/>
        <v>48.1</v>
      </c>
      <c r="O9" s="85">
        <f>IF(D9="X",0,IF(E9="X",0,VLOOKUP(E9,'17'!$K$3:$L$16,2,FALSE)))</f>
        <v>210</v>
      </c>
      <c r="P9" s="83">
        <f t="shared" si="1"/>
        <v>10101</v>
      </c>
      <c r="R9">
        <v>12</v>
      </c>
      <c r="T9">
        <v>4.95</v>
      </c>
    </row>
    <row r="10" spans="1:24">
      <c r="A10" s="9"/>
      <c r="B10" s="210">
        <v>6</v>
      </c>
      <c r="C10" s="208" t="s">
        <v>264</v>
      </c>
      <c r="D10" s="10"/>
      <c r="E10" s="81" t="s">
        <v>198</v>
      </c>
      <c r="F10" s="248">
        <v>18.100000000000001</v>
      </c>
      <c r="G10" s="246"/>
      <c r="H10" s="246"/>
      <c r="I10" s="246"/>
      <c r="L10" s="246"/>
      <c r="N10" s="83">
        <f t="shared" si="0"/>
        <v>18.100000000000001</v>
      </c>
      <c r="O10" s="85">
        <f>IF(D10="X",0,IF(E10="X",0,VLOOKUP(E10,'17'!$K$3:$L$16,2,FALSE)))</f>
        <v>210</v>
      </c>
      <c r="P10" s="83">
        <f t="shared" si="1"/>
        <v>3801.0000000000005</v>
      </c>
      <c r="U10" s="249">
        <v>1</v>
      </c>
    </row>
    <row r="11" spans="1:24">
      <c r="A11" s="9"/>
      <c r="B11" s="210">
        <v>7</v>
      </c>
      <c r="C11" s="208" t="s">
        <v>263</v>
      </c>
      <c r="D11" s="10"/>
      <c r="E11" s="81" t="s">
        <v>198</v>
      </c>
      <c r="F11" s="248">
        <v>5.5</v>
      </c>
      <c r="G11" s="246"/>
      <c r="H11" s="246"/>
      <c r="I11" s="246"/>
      <c r="L11" s="246"/>
      <c r="N11" s="83">
        <f t="shared" si="0"/>
        <v>5.5</v>
      </c>
      <c r="O11" s="85">
        <f>IF(D11="X",0,IF(E11="X",0,VLOOKUP(E11,'17'!$K$3:$L$16,2,FALSE)))</f>
        <v>210</v>
      </c>
      <c r="P11" s="83">
        <f t="shared" si="1"/>
        <v>1155</v>
      </c>
      <c r="R11">
        <v>6</v>
      </c>
      <c r="T11">
        <v>4.5</v>
      </c>
    </row>
    <row r="12" spans="1:24">
      <c r="A12" s="9"/>
      <c r="B12" s="207">
        <v>8</v>
      </c>
      <c r="C12" s="209" t="s">
        <v>366</v>
      </c>
      <c r="D12" s="10"/>
      <c r="E12" s="81" t="s">
        <v>198</v>
      </c>
      <c r="F12" s="248">
        <v>6</v>
      </c>
      <c r="G12" s="246"/>
      <c r="H12" s="246"/>
      <c r="I12" s="246"/>
      <c r="L12" s="246"/>
      <c r="N12" s="83">
        <f t="shared" si="0"/>
        <v>6</v>
      </c>
      <c r="O12" s="85">
        <f>IF(D12="X",0,IF(E12="X",0,VLOOKUP(E12,'17'!$K$3:$L$16,2,FALSE)))</f>
        <v>210</v>
      </c>
      <c r="P12" s="83">
        <f t="shared" si="1"/>
        <v>1260</v>
      </c>
      <c r="R12">
        <v>0</v>
      </c>
      <c r="T12">
        <v>0</v>
      </c>
    </row>
    <row r="13" spans="1:24">
      <c r="A13" s="9"/>
      <c r="B13" s="210">
        <v>9</v>
      </c>
      <c r="C13" s="208" t="s">
        <v>272</v>
      </c>
      <c r="D13" s="10"/>
      <c r="E13" s="81" t="s">
        <v>201</v>
      </c>
      <c r="F13" s="216"/>
      <c r="G13" s="216"/>
      <c r="H13" s="246"/>
      <c r="I13" s="246"/>
      <c r="L13" s="248">
        <v>6.9</v>
      </c>
      <c r="N13" s="83">
        <f t="shared" si="0"/>
        <v>6.9</v>
      </c>
      <c r="O13" s="85">
        <f>IF(D13="X",0,IF(E13="X",0,VLOOKUP(E13,'17'!$K$3:$L$16,2,FALSE)))</f>
        <v>210</v>
      </c>
      <c r="P13" s="83">
        <f t="shared" si="1"/>
        <v>1449</v>
      </c>
      <c r="R13">
        <v>0</v>
      </c>
      <c r="T13">
        <v>1.5</v>
      </c>
      <c r="U13" s="249">
        <v>1</v>
      </c>
    </row>
    <row r="14" spans="1:24">
      <c r="A14" s="9"/>
      <c r="B14" s="211">
        <v>10</v>
      </c>
      <c r="C14" s="209" t="s">
        <v>272</v>
      </c>
      <c r="D14" s="10"/>
      <c r="E14" s="81" t="s">
        <v>201</v>
      </c>
      <c r="F14" s="246"/>
      <c r="G14" s="246"/>
      <c r="H14" s="246"/>
      <c r="I14" s="246"/>
      <c r="L14" s="248">
        <v>6.9</v>
      </c>
      <c r="N14" s="83">
        <f t="shared" si="0"/>
        <v>6.9</v>
      </c>
      <c r="O14" s="85">
        <f>IF(D14="X",0,IF(E14="X",0,VLOOKUP(E14,'17'!$K$3:$L$16,2,FALSE)))</f>
        <v>210</v>
      </c>
      <c r="P14" s="83">
        <f t="shared" si="1"/>
        <v>1449</v>
      </c>
      <c r="R14">
        <v>0</v>
      </c>
      <c r="T14">
        <v>1.5</v>
      </c>
      <c r="U14" s="249">
        <v>1</v>
      </c>
    </row>
    <row r="15" spans="1:24">
      <c r="A15" s="9"/>
      <c r="B15" s="211">
        <v>11</v>
      </c>
      <c r="C15" s="209" t="s">
        <v>413</v>
      </c>
      <c r="D15" s="10"/>
      <c r="E15" s="81" t="s">
        <v>198</v>
      </c>
      <c r="F15" s="248">
        <v>14.5</v>
      </c>
      <c r="G15" s="246"/>
      <c r="H15" s="246"/>
      <c r="I15" s="246"/>
      <c r="L15" s="246"/>
      <c r="N15" s="83">
        <f t="shared" si="0"/>
        <v>14.5</v>
      </c>
      <c r="O15" s="85">
        <f>IF(D15="X",0,IF(E15="X",0,VLOOKUP(E15,'17'!$K$3:$L$16,2,FALSE)))</f>
        <v>210</v>
      </c>
      <c r="P15" s="83">
        <f t="shared" si="1"/>
        <v>3045</v>
      </c>
      <c r="R15">
        <v>0</v>
      </c>
      <c r="T15">
        <v>0</v>
      </c>
      <c r="U15" s="249">
        <v>1</v>
      </c>
    </row>
    <row r="16" spans="1:24">
      <c r="A16" s="9"/>
      <c r="B16" s="207">
        <v>12</v>
      </c>
      <c r="C16" s="208" t="s">
        <v>288</v>
      </c>
      <c r="D16" s="10"/>
      <c r="E16" s="81" t="s">
        <v>189</v>
      </c>
      <c r="F16" s="221">
        <v>48.1</v>
      </c>
      <c r="G16" s="216"/>
      <c r="H16" s="216"/>
      <c r="I16" s="216"/>
      <c r="L16" s="216"/>
      <c r="N16" s="83">
        <f t="shared" si="0"/>
        <v>48.1</v>
      </c>
      <c r="O16" s="85">
        <f>IF(D16="X",0,IF(E16="X",0,VLOOKUP(E16,'17'!$K$3:$L$16,2,FALSE)))</f>
        <v>210</v>
      </c>
      <c r="P16" s="83">
        <f t="shared" si="1"/>
        <v>10101</v>
      </c>
      <c r="R16">
        <v>12</v>
      </c>
      <c r="T16">
        <v>4.95</v>
      </c>
    </row>
    <row r="17" spans="1:21">
      <c r="A17" s="9"/>
      <c r="B17" s="207">
        <v>13</v>
      </c>
      <c r="C17" s="212" t="s">
        <v>412</v>
      </c>
      <c r="D17" s="10"/>
      <c r="E17" s="81" t="s">
        <v>189</v>
      </c>
      <c r="F17" s="221">
        <v>61.5</v>
      </c>
      <c r="G17" s="216"/>
      <c r="H17" s="216"/>
      <c r="I17" s="216"/>
      <c r="L17" s="216"/>
      <c r="N17" s="83">
        <f t="shared" si="0"/>
        <v>61.5</v>
      </c>
      <c r="O17" s="85">
        <f>IF(D17="X",0,IF(E17="X",0,VLOOKUP(E17,'17'!$K$3:$L$16,2,FALSE)))</f>
        <v>210</v>
      </c>
      <c r="P17" s="83">
        <f t="shared" si="1"/>
        <v>12915</v>
      </c>
      <c r="R17">
        <v>16.8</v>
      </c>
      <c r="T17">
        <v>4.95</v>
      </c>
    </row>
    <row r="18" spans="1:21">
      <c r="A18" s="9"/>
      <c r="B18" s="207">
        <v>14</v>
      </c>
      <c r="C18" s="212" t="s">
        <v>414</v>
      </c>
      <c r="D18" s="10"/>
      <c r="E18" s="81" t="s">
        <v>198</v>
      </c>
      <c r="F18" s="221">
        <v>17.899999999999999</v>
      </c>
      <c r="G18" s="216"/>
      <c r="H18" s="216"/>
      <c r="I18" s="216"/>
      <c r="L18" s="216"/>
      <c r="N18" s="83">
        <f t="shared" si="0"/>
        <v>17.899999999999999</v>
      </c>
      <c r="O18" s="85">
        <f>IF(D18="X",0,IF(E18="X",0,VLOOKUP(E18,'17'!$K$3:$L$16,2,FALSE)))</f>
        <v>210</v>
      </c>
      <c r="P18" s="83">
        <f t="shared" si="1"/>
        <v>3758.9999999999995</v>
      </c>
      <c r="R18">
        <v>0</v>
      </c>
      <c r="T18">
        <v>0</v>
      </c>
    </row>
    <row r="19" spans="1:21">
      <c r="A19" s="9"/>
      <c r="B19" s="207">
        <v>15</v>
      </c>
      <c r="C19" s="212" t="s">
        <v>367</v>
      </c>
      <c r="D19" s="10"/>
      <c r="E19" s="81" t="s">
        <v>198</v>
      </c>
      <c r="F19" s="221">
        <v>83.8</v>
      </c>
      <c r="G19" s="216"/>
      <c r="H19" s="216"/>
      <c r="I19" s="216"/>
      <c r="L19" s="216"/>
      <c r="N19" s="83">
        <f t="shared" si="0"/>
        <v>83.8</v>
      </c>
      <c r="O19" s="85">
        <f>IF(D19="X",0,IF(E19="X",0,VLOOKUP(E19,'17'!$K$3:$L$16,2,FALSE)))</f>
        <v>210</v>
      </c>
      <c r="P19" s="83">
        <f t="shared" si="1"/>
        <v>17598</v>
      </c>
      <c r="R19">
        <v>7</v>
      </c>
      <c r="T19">
        <v>0</v>
      </c>
      <c r="U19" s="249">
        <v>1</v>
      </c>
    </row>
    <row r="20" spans="1:21">
      <c r="A20" s="9"/>
      <c r="B20" s="207">
        <v>16</v>
      </c>
      <c r="C20" s="212" t="s">
        <v>321</v>
      </c>
      <c r="D20" s="10"/>
      <c r="E20" s="81" t="s">
        <v>209</v>
      </c>
      <c r="F20" s="216"/>
      <c r="G20" s="221">
        <v>9.25</v>
      </c>
      <c r="H20" s="216"/>
      <c r="I20" s="216"/>
      <c r="L20" s="216"/>
      <c r="N20" s="83">
        <f t="shared" si="0"/>
        <v>9.25</v>
      </c>
      <c r="O20" s="85">
        <f>IF(D20="X",0,IF(E20="X",0,VLOOKUP(E20,'17'!$K$3:$L$16,2,FALSE)))</f>
        <v>12</v>
      </c>
      <c r="P20" s="83">
        <f t="shared" si="1"/>
        <v>111</v>
      </c>
      <c r="R20">
        <v>0</v>
      </c>
      <c r="T20">
        <v>0</v>
      </c>
    </row>
    <row r="21" spans="1:21">
      <c r="A21" s="9"/>
      <c r="B21" s="207">
        <v>17</v>
      </c>
      <c r="C21" s="212" t="s">
        <v>264</v>
      </c>
      <c r="D21" s="10"/>
      <c r="E21" s="81" t="s">
        <v>198</v>
      </c>
      <c r="F21" s="216"/>
      <c r="G21" s="221">
        <v>24.5</v>
      </c>
      <c r="H21" s="216"/>
      <c r="I21" s="216"/>
      <c r="L21" s="216"/>
      <c r="N21" s="83">
        <f t="shared" si="0"/>
        <v>24.5</v>
      </c>
      <c r="O21" s="85">
        <f>IF(D21="X",0,IF(E21="X",0,VLOOKUP(E21,'17'!$K$3:$L$16,2,FALSE)))</f>
        <v>210</v>
      </c>
      <c r="P21" s="83">
        <f t="shared" si="1"/>
        <v>5145</v>
      </c>
      <c r="R21">
        <v>0</v>
      </c>
      <c r="T21">
        <v>0</v>
      </c>
    </row>
    <row r="22" spans="1:21">
      <c r="A22" s="9"/>
      <c r="B22" s="207">
        <v>18</v>
      </c>
      <c r="C22" s="212" t="s">
        <v>311</v>
      </c>
      <c r="D22" s="10"/>
      <c r="E22" s="81" t="s">
        <v>197</v>
      </c>
      <c r="F22" s="216"/>
      <c r="G22" s="221">
        <v>5.45</v>
      </c>
      <c r="H22" s="216"/>
      <c r="I22" s="216"/>
      <c r="L22" s="216"/>
      <c r="N22" s="83">
        <f t="shared" si="0"/>
        <v>5.45</v>
      </c>
      <c r="O22" s="85">
        <f>IF(D22="X",0,IF(E22="X",0,VLOOKUP(E22,'17'!$K$3:$L$16,2,FALSE)))</f>
        <v>210</v>
      </c>
      <c r="P22" s="83">
        <f t="shared" si="1"/>
        <v>1144.5</v>
      </c>
      <c r="R22">
        <v>0</v>
      </c>
      <c r="T22">
        <v>0</v>
      </c>
    </row>
    <row r="23" spans="1:21">
      <c r="A23" s="9"/>
      <c r="B23" s="207">
        <v>19</v>
      </c>
      <c r="C23" s="212" t="s">
        <v>276</v>
      </c>
      <c r="D23" s="10"/>
      <c r="E23" s="81" t="s">
        <v>191</v>
      </c>
      <c r="F23" s="221">
        <v>11.75</v>
      </c>
      <c r="G23" s="216"/>
      <c r="H23" s="216"/>
      <c r="I23" s="216"/>
      <c r="L23" s="216"/>
      <c r="N23" s="83">
        <f t="shared" si="0"/>
        <v>11.75</v>
      </c>
      <c r="O23" s="85">
        <f>IF(D23="X",0,IF(E23="X",0,VLOOKUP(E23,'17'!$K$3:$L$16,2,FALSE)))</f>
        <v>210</v>
      </c>
      <c r="P23" s="83">
        <f t="shared" si="1"/>
        <v>2467.5</v>
      </c>
      <c r="R23">
        <v>0</v>
      </c>
      <c r="T23">
        <v>4.25</v>
      </c>
      <c r="U23" s="249">
        <v>1</v>
      </c>
    </row>
    <row r="24" spans="1:21">
      <c r="A24" s="9"/>
      <c r="B24" s="210">
        <v>20</v>
      </c>
      <c r="C24" s="212" t="s">
        <v>275</v>
      </c>
      <c r="D24" s="10"/>
      <c r="E24" s="81" t="s">
        <v>194</v>
      </c>
      <c r="F24" s="248">
        <v>20.95</v>
      </c>
      <c r="G24" s="247"/>
      <c r="H24" s="246"/>
      <c r="I24" s="246"/>
      <c r="L24" s="246"/>
      <c r="N24" s="83">
        <f t="shared" si="0"/>
        <v>20.95</v>
      </c>
      <c r="O24" s="85">
        <f>IF(D24="X",0,IF(E24="X",0,VLOOKUP(E24,'17'!$K$3:$L$16,2,FALSE)))</f>
        <v>210</v>
      </c>
      <c r="P24" s="83">
        <f t="shared" si="1"/>
        <v>4399.5</v>
      </c>
      <c r="R24">
        <v>9.5</v>
      </c>
      <c r="T24">
        <v>0</v>
      </c>
    </row>
    <row r="25" spans="1:21">
      <c r="A25" s="9"/>
      <c r="B25" s="211">
        <v>21</v>
      </c>
      <c r="C25" s="209" t="s">
        <v>295</v>
      </c>
      <c r="D25" s="10"/>
      <c r="E25" s="81" t="s">
        <v>198</v>
      </c>
      <c r="F25" s="246"/>
      <c r="G25" s="248">
        <v>16.45</v>
      </c>
      <c r="H25" s="246"/>
      <c r="I25" s="246"/>
      <c r="L25" s="246"/>
      <c r="N25" s="83">
        <f t="shared" si="0"/>
        <v>16.45</v>
      </c>
      <c r="O25" s="85">
        <f>IF(D25="X",0,IF(E25="X",0,VLOOKUP(E25,'17'!$K$3:$L$16,2,FALSE)))</f>
        <v>210</v>
      </c>
      <c r="P25" s="83">
        <f t="shared" si="1"/>
        <v>3454.5</v>
      </c>
      <c r="R25">
        <v>0</v>
      </c>
      <c r="T25">
        <v>0</v>
      </c>
    </row>
    <row r="26" spans="1:21">
      <c r="A26" s="9"/>
      <c r="B26" s="211">
        <v>22</v>
      </c>
      <c r="C26" s="118" t="s">
        <v>276</v>
      </c>
      <c r="D26" s="10"/>
      <c r="E26" s="81" t="s">
        <v>191</v>
      </c>
      <c r="F26" s="248">
        <v>20.95</v>
      </c>
      <c r="G26" s="246"/>
      <c r="H26" s="246"/>
      <c r="I26" s="246"/>
      <c r="L26" s="246"/>
      <c r="N26" s="83">
        <f t="shared" si="0"/>
        <v>20.95</v>
      </c>
      <c r="O26" s="85">
        <f>IF(D26="X",0,IF(E26="X",0,VLOOKUP(E26,'17'!$K$3:$L$16,2,FALSE)))</f>
        <v>210</v>
      </c>
      <c r="P26" s="83">
        <f t="shared" si="1"/>
        <v>4399.5</v>
      </c>
      <c r="R26">
        <v>10</v>
      </c>
      <c r="T26">
        <v>0.5</v>
      </c>
    </row>
    <row r="27" spans="1:21">
      <c r="A27" s="9"/>
      <c r="B27" s="210">
        <v>23</v>
      </c>
      <c r="C27" s="212" t="s">
        <v>295</v>
      </c>
      <c r="D27" s="10"/>
      <c r="E27" s="81" t="s">
        <v>198</v>
      </c>
      <c r="F27" s="248">
        <v>6.5</v>
      </c>
      <c r="G27" s="246"/>
      <c r="H27" s="246"/>
      <c r="I27" s="246"/>
      <c r="L27" s="246"/>
      <c r="N27" s="83">
        <f t="shared" si="0"/>
        <v>6.5</v>
      </c>
      <c r="O27" s="85">
        <f>IF(D27="X",0,IF(E27="X",0,VLOOKUP(E27,'17'!$K$3:$L$16,2,FALSE)))</f>
        <v>210</v>
      </c>
      <c r="P27" s="83">
        <f t="shared" si="1"/>
        <v>1365</v>
      </c>
      <c r="R27">
        <v>0</v>
      </c>
      <c r="T27">
        <v>0</v>
      </c>
      <c r="U27" s="249">
        <v>0.5</v>
      </c>
    </row>
    <row r="28" spans="1:21">
      <c r="A28" s="9"/>
      <c r="B28" s="240">
        <v>24</v>
      </c>
      <c r="C28" s="209" t="s">
        <v>405</v>
      </c>
      <c r="D28" s="10"/>
      <c r="E28" s="81" t="s">
        <v>201</v>
      </c>
      <c r="F28" s="246"/>
      <c r="G28" s="247"/>
      <c r="H28" s="246"/>
      <c r="I28" s="246"/>
      <c r="L28" s="248">
        <v>2.2999999999999998</v>
      </c>
      <c r="N28" s="83">
        <f t="shared" si="0"/>
        <v>2.2999999999999998</v>
      </c>
      <c r="O28" s="85">
        <f>IF(D28="X",0,IF(E28="X",0,VLOOKUP(E28,'17'!$K$3:$L$16,2,FALSE)))</f>
        <v>210</v>
      </c>
      <c r="P28" s="83">
        <f t="shared" si="1"/>
        <v>482.99999999999994</v>
      </c>
      <c r="R28">
        <v>0</v>
      </c>
      <c r="T28">
        <v>0</v>
      </c>
    </row>
    <row r="29" spans="1:21">
      <c r="A29" s="9"/>
      <c r="B29" s="240">
        <v>25</v>
      </c>
      <c r="C29" s="209" t="s">
        <v>371</v>
      </c>
      <c r="D29" s="10"/>
      <c r="E29" s="81" t="s">
        <v>200</v>
      </c>
      <c r="F29" s="246"/>
      <c r="G29" s="248">
        <v>23.25</v>
      </c>
      <c r="H29" s="246"/>
      <c r="I29" s="246"/>
      <c r="L29" s="246"/>
      <c r="N29" s="83">
        <f t="shared" si="0"/>
        <v>23.25</v>
      </c>
      <c r="O29" s="85">
        <f>IF(D29="X",0,IF(E29="X",0,VLOOKUP(E29,'17'!$K$3:$L$16,2,FALSE)))</f>
        <v>12</v>
      </c>
      <c r="P29" s="83">
        <f t="shared" si="1"/>
        <v>279</v>
      </c>
      <c r="R29">
        <v>0</v>
      </c>
      <c r="T29">
        <v>0</v>
      </c>
    </row>
    <row r="30" spans="1:21">
      <c r="A30" s="9"/>
      <c r="B30" s="240">
        <v>26</v>
      </c>
      <c r="C30" s="209" t="s">
        <v>272</v>
      </c>
      <c r="D30" s="10"/>
      <c r="E30" s="81" t="s">
        <v>201</v>
      </c>
      <c r="F30" s="246"/>
      <c r="G30" s="247"/>
      <c r="H30" s="246"/>
      <c r="I30" s="246"/>
      <c r="L30" s="248">
        <v>6.75</v>
      </c>
      <c r="N30" s="83">
        <f t="shared" si="0"/>
        <v>6.75</v>
      </c>
      <c r="O30" s="85">
        <f>IF(D30="X",0,IF(E30="X",0,VLOOKUP(E30,'17'!$K$3:$L$16,2,FALSE)))</f>
        <v>210</v>
      </c>
      <c r="P30" s="83">
        <f t="shared" si="1"/>
        <v>1417.5</v>
      </c>
      <c r="R30">
        <v>0</v>
      </c>
      <c r="T30" t="s">
        <v>415</v>
      </c>
      <c r="U30" s="249">
        <v>0.5</v>
      </c>
    </row>
    <row r="31" spans="1:21">
      <c r="A31" s="9"/>
      <c r="B31" s="240">
        <v>27</v>
      </c>
      <c r="C31" s="209" t="s">
        <v>414</v>
      </c>
      <c r="D31" s="10"/>
      <c r="E31" s="81" t="s">
        <v>198</v>
      </c>
      <c r="F31" s="248">
        <v>43.55</v>
      </c>
      <c r="G31" s="247"/>
      <c r="H31" s="246"/>
      <c r="I31" s="246"/>
      <c r="L31" s="246"/>
      <c r="N31" s="83">
        <f t="shared" si="0"/>
        <v>43.55</v>
      </c>
      <c r="O31" s="85">
        <f>IF(D31="X",0,IF(E31="X",0,VLOOKUP(E31,'17'!$K$3:$L$16,2,FALSE)))</f>
        <v>210</v>
      </c>
      <c r="P31" s="83">
        <f t="shared" si="1"/>
        <v>9145.5</v>
      </c>
      <c r="R31">
        <v>0</v>
      </c>
      <c r="T31">
        <v>0</v>
      </c>
      <c r="U31" s="249">
        <v>3</v>
      </c>
    </row>
    <row r="32" spans="1:21">
      <c r="A32" s="9"/>
      <c r="B32" s="240">
        <v>28</v>
      </c>
      <c r="C32" s="209" t="s">
        <v>272</v>
      </c>
      <c r="D32" s="10"/>
      <c r="E32" s="81" t="s">
        <v>201</v>
      </c>
      <c r="F32" s="246"/>
      <c r="G32" s="247"/>
      <c r="H32" s="246"/>
      <c r="I32" s="246"/>
      <c r="L32" s="248">
        <v>7</v>
      </c>
      <c r="N32" s="83">
        <f t="shared" si="0"/>
        <v>7</v>
      </c>
      <c r="O32" s="85">
        <f>IF(D32="X",0,IF(E32="X",0,VLOOKUP(E32,'17'!$K$3:$L$16,2,FALSE)))</f>
        <v>210</v>
      </c>
      <c r="P32" s="83">
        <f t="shared" si="1"/>
        <v>1470</v>
      </c>
      <c r="R32">
        <v>0</v>
      </c>
      <c r="T32">
        <v>1.5</v>
      </c>
    </row>
    <row r="33" spans="1:21">
      <c r="A33" s="9"/>
      <c r="B33" s="240">
        <v>29</v>
      </c>
      <c r="C33" s="209" t="s">
        <v>371</v>
      </c>
      <c r="D33" s="10"/>
      <c r="E33" s="81" t="s">
        <v>200</v>
      </c>
      <c r="F33" s="246"/>
      <c r="G33" s="248">
        <v>25.75</v>
      </c>
      <c r="H33" s="246"/>
      <c r="I33" s="246"/>
      <c r="L33" s="246"/>
      <c r="N33" s="83">
        <f t="shared" si="0"/>
        <v>25.75</v>
      </c>
      <c r="O33" s="85">
        <f>IF(D33="X",0,IF(E33="X",0,VLOOKUP(E33,'17'!$K$3:$L$16,2,FALSE)))</f>
        <v>12</v>
      </c>
      <c r="P33" s="83">
        <f t="shared" si="1"/>
        <v>309</v>
      </c>
      <c r="R33">
        <v>0</v>
      </c>
      <c r="T33">
        <v>0</v>
      </c>
    </row>
    <row r="34" spans="1:21">
      <c r="A34" s="9"/>
      <c r="B34" s="240">
        <v>30</v>
      </c>
      <c r="C34" s="209" t="s">
        <v>398</v>
      </c>
      <c r="D34" s="10"/>
      <c r="E34" s="81" t="s">
        <v>198</v>
      </c>
      <c r="F34" s="248">
        <v>72.8</v>
      </c>
      <c r="G34" s="248">
        <v>72.8</v>
      </c>
      <c r="H34" s="246"/>
      <c r="I34" s="246"/>
      <c r="L34" s="246"/>
      <c r="N34" s="83">
        <f t="shared" si="0"/>
        <v>145.6</v>
      </c>
      <c r="O34" s="85">
        <f>IF(D34="X",0,IF(E34="X",0,VLOOKUP(E34,'17'!$K$3:$L$16,2,FALSE)))</f>
        <v>210</v>
      </c>
      <c r="P34" s="83">
        <f t="shared" si="1"/>
        <v>30576</v>
      </c>
      <c r="R34">
        <v>22</v>
      </c>
      <c r="T34">
        <v>3</v>
      </c>
    </row>
    <row r="35" spans="1:21">
      <c r="A35" s="9"/>
      <c r="B35" s="241">
        <v>31</v>
      </c>
      <c r="C35" s="209" t="s">
        <v>416</v>
      </c>
      <c r="D35" s="10"/>
      <c r="E35" s="81" t="s">
        <v>198</v>
      </c>
      <c r="F35" s="248">
        <v>86.1</v>
      </c>
      <c r="G35" s="247"/>
      <c r="H35" s="246"/>
      <c r="I35" s="246"/>
      <c r="L35" s="246"/>
      <c r="N35" s="83">
        <f t="shared" si="0"/>
        <v>86.1</v>
      </c>
      <c r="O35" s="85">
        <f>IF(D35="X",0,IF(E35="X",0,VLOOKUP(E35,'17'!$K$3:$L$16,2,FALSE)))</f>
        <v>210</v>
      </c>
      <c r="P35" s="83">
        <f t="shared" si="1"/>
        <v>18081</v>
      </c>
      <c r="R35">
        <v>8.4499999999999993</v>
      </c>
      <c r="U35" s="249">
        <v>3</v>
      </c>
    </row>
    <row r="36" spans="1:21">
      <c r="A36" s="9"/>
      <c r="B36" s="207">
        <v>32</v>
      </c>
      <c r="C36" s="209" t="s">
        <v>288</v>
      </c>
      <c r="D36" s="10"/>
      <c r="E36" s="81" t="s">
        <v>189</v>
      </c>
      <c r="F36" s="248">
        <v>23.5</v>
      </c>
      <c r="G36" s="247"/>
      <c r="H36" s="246"/>
      <c r="I36" s="246"/>
      <c r="L36" s="246"/>
      <c r="N36" s="83">
        <f t="shared" si="0"/>
        <v>23.5</v>
      </c>
      <c r="O36" s="85">
        <f>IF(D36="X",0,IF(E36="X",0,VLOOKUP(E36,'17'!$K$3:$L$16,2,FALSE)))</f>
        <v>210</v>
      </c>
      <c r="P36" s="83">
        <f t="shared" si="1"/>
        <v>4935</v>
      </c>
      <c r="R36">
        <v>4</v>
      </c>
      <c r="T36">
        <v>3.75</v>
      </c>
    </row>
    <row r="37" spans="1:21">
      <c r="A37" s="9"/>
      <c r="B37" s="207">
        <v>33</v>
      </c>
      <c r="C37" s="209" t="s">
        <v>272</v>
      </c>
      <c r="D37" s="10"/>
      <c r="E37" s="81" t="s">
        <v>201</v>
      </c>
      <c r="F37" s="246"/>
      <c r="G37" s="247"/>
      <c r="H37" s="246"/>
      <c r="I37" s="246"/>
      <c r="L37" s="248">
        <v>9.8000000000000007</v>
      </c>
      <c r="N37" s="83">
        <f t="shared" si="0"/>
        <v>9.8000000000000007</v>
      </c>
      <c r="O37" s="85">
        <f>IF(D37="X",0,IF(E37="X",0,VLOOKUP(E37,'17'!$K$3:$L$16,2,FALSE)))</f>
        <v>210</v>
      </c>
      <c r="P37" s="83">
        <f t="shared" si="1"/>
        <v>2058</v>
      </c>
      <c r="R37">
        <v>0</v>
      </c>
      <c r="T37">
        <v>1.5</v>
      </c>
      <c r="U37" s="249">
        <v>0.5</v>
      </c>
    </row>
    <row r="38" spans="1:21">
      <c r="A38" s="9"/>
      <c r="B38" s="207">
        <v>34</v>
      </c>
      <c r="C38" s="208" t="s">
        <v>266</v>
      </c>
      <c r="D38" s="10"/>
      <c r="E38" s="81" t="s">
        <v>189</v>
      </c>
      <c r="F38" s="221">
        <v>43</v>
      </c>
      <c r="G38" s="221">
        <v>14.2</v>
      </c>
      <c r="H38" s="216"/>
      <c r="I38" s="216"/>
      <c r="L38" s="216"/>
      <c r="N38" s="83">
        <f t="shared" si="0"/>
        <v>57.2</v>
      </c>
      <c r="O38" s="85">
        <f>IF(D38="X",0,IF(E38="X",0,VLOOKUP(E38,'17'!$K$3:$L$16,2,FALSE)))</f>
        <v>210</v>
      </c>
      <c r="P38" s="83">
        <f t="shared" si="1"/>
        <v>12012</v>
      </c>
      <c r="R38">
        <v>25</v>
      </c>
      <c r="T38">
        <v>3.25</v>
      </c>
    </row>
    <row r="39" spans="1:21">
      <c r="A39" s="9"/>
      <c r="B39" s="207">
        <v>35</v>
      </c>
      <c r="C39" s="208" t="s">
        <v>263</v>
      </c>
      <c r="D39" s="10"/>
      <c r="E39" s="81" t="s">
        <v>198</v>
      </c>
      <c r="F39" s="221">
        <v>5.4</v>
      </c>
      <c r="G39" s="238"/>
      <c r="H39" s="216"/>
      <c r="I39" s="216"/>
      <c r="L39" s="216"/>
      <c r="N39" s="83">
        <f t="shared" si="0"/>
        <v>5.4</v>
      </c>
      <c r="O39" s="85">
        <f>IF(D39="X",0,IF(E39="X",0,VLOOKUP(E39,'17'!$K$3:$L$16,2,FALSE)))</f>
        <v>210</v>
      </c>
      <c r="P39" s="83">
        <f t="shared" si="1"/>
        <v>1134</v>
      </c>
      <c r="R39">
        <v>4.25</v>
      </c>
      <c r="T39">
        <v>4.25</v>
      </c>
    </row>
    <row r="40" spans="1:21">
      <c r="A40" s="9"/>
      <c r="B40" s="207">
        <v>36</v>
      </c>
      <c r="C40" s="208" t="s">
        <v>348</v>
      </c>
      <c r="D40" s="10"/>
      <c r="E40" s="81" t="s">
        <v>203</v>
      </c>
      <c r="F40" s="216"/>
      <c r="G40" s="216"/>
      <c r="H40" s="216"/>
      <c r="I40" s="216"/>
      <c r="L40" s="216"/>
      <c r="M40">
        <v>86.5</v>
      </c>
      <c r="N40" s="83">
        <f t="shared" si="0"/>
        <v>86.5</v>
      </c>
      <c r="O40" s="85">
        <f>IF(D40="X",0,IF(E40="X",0,VLOOKUP(E40,'17'!$K$3:$L$16,2,FALSE)))</f>
        <v>210</v>
      </c>
      <c r="P40" s="83">
        <f t="shared" si="1"/>
        <v>18165</v>
      </c>
      <c r="R40">
        <v>22</v>
      </c>
      <c r="T40">
        <v>2.25</v>
      </c>
    </row>
    <row r="41" spans="1:21">
      <c r="A41" s="9"/>
      <c r="B41" s="207">
        <v>37</v>
      </c>
      <c r="C41" s="208" t="s">
        <v>304</v>
      </c>
      <c r="D41" s="10"/>
      <c r="E41" s="81" t="s">
        <v>200</v>
      </c>
      <c r="F41" s="216"/>
      <c r="G41" s="216"/>
      <c r="H41" s="216"/>
      <c r="I41" s="216"/>
      <c r="L41" s="216"/>
      <c r="M41">
        <v>5.5</v>
      </c>
      <c r="N41" s="83">
        <f t="shared" si="0"/>
        <v>5.5</v>
      </c>
      <c r="O41" s="85">
        <f>IF(D41="X",0,IF(E41="X",0,VLOOKUP(E41,'17'!$K$3:$L$16,2,FALSE)))</f>
        <v>12</v>
      </c>
      <c r="P41" s="83">
        <f t="shared" si="1"/>
        <v>66</v>
      </c>
    </row>
    <row r="42" spans="1:21">
      <c r="A42" s="9"/>
      <c r="B42" s="207">
        <v>38</v>
      </c>
      <c r="C42" s="208" t="s">
        <v>272</v>
      </c>
      <c r="D42" s="10"/>
      <c r="E42" s="81" t="s">
        <v>201</v>
      </c>
      <c r="F42" s="216"/>
      <c r="G42" s="216"/>
      <c r="H42" s="216"/>
      <c r="I42" s="216"/>
      <c r="L42" s="221">
        <v>6.5</v>
      </c>
      <c r="N42" s="83">
        <f t="shared" si="0"/>
        <v>6.5</v>
      </c>
      <c r="O42" s="85">
        <f>IF(D42="X",0,IF(E42="X",0,VLOOKUP(E42,'17'!$K$3:$L$16,2,FALSE)))</f>
        <v>210</v>
      </c>
      <c r="P42" s="83">
        <f t="shared" si="1"/>
        <v>1365</v>
      </c>
      <c r="R42">
        <v>0</v>
      </c>
      <c r="T42">
        <v>3.25</v>
      </c>
    </row>
    <row r="43" spans="1:21">
      <c r="A43" s="9"/>
      <c r="B43" s="207">
        <v>39</v>
      </c>
      <c r="C43" s="208" t="s">
        <v>266</v>
      </c>
      <c r="D43" s="10"/>
      <c r="E43" s="81" t="s">
        <v>189</v>
      </c>
      <c r="F43" s="221">
        <v>41.25</v>
      </c>
      <c r="G43" s="221">
        <v>17</v>
      </c>
      <c r="H43" s="216"/>
      <c r="I43" s="216"/>
      <c r="L43" s="216"/>
      <c r="N43" s="83">
        <f t="shared" si="0"/>
        <v>58.25</v>
      </c>
      <c r="O43" s="85">
        <f>IF(D43="X",0,IF(E43="X",0,VLOOKUP(E43,'17'!$K$3:$L$16,2,FALSE)))</f>
        <v>210</v>
      </c>
      <c r="P43" s="83">
        <f t="shared" si="1"/>
        <v>12232.5</v>
      </c>
      <c r="R43">
        <v>14</v>
      </c>
      <c r="T43">
        <v>3.75</v>
      </c>
    </row>
    <row r="44" spans="1:21">
      <c r="A44" s="9"/>
      <c r="B44" s="207">
        <v>40</v>
      </c>
      <c r="C44" s="208" t="s">
        <v>288</v>
      </c>
      <c r="D44" s="10"/>
      <c r="E44" s="81" t="s">
        <v>189</v>
      </c>
      <c r="F44" s="221">
        <v>60.75</v>
      </c>
      <c r="G44" s="216"/>
      <c r="H44" s="216"/>
      <c r="I44" s="216"/>
      <c r="L44" s="216"/>
      <c r="N44" s="83">
        <f t="shared" si="0"/>
        <v>60.75</v>
      </c>
      <c r="O44" s="85">
        <f>IF(D44="X",0,IF(E44="X",0,VLOOKUP(E44,'17'!$K$3:$L$16,2,FALSE)))</f>
        <v>210</v>
      </c>
      <c r="P44" s="83">
        <f t="shared" si="1"/>
        <v>12757.5</v>
      </c>
      <c r="R44">
        <v>13.5</v>
      </c>
      <c r="T44">
        <v>3.5</v>
      </c>
    </row>
    <row r="45" spans="1:21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21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21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21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841.8</v>
      </c>
      <c r="G495" s="68">
        <f t="shared" si="2"/>
        <v>208.64999999999998</v>
      </c>
      <c r="H495" s="68">
        <f t="shared" si="2"/>
        <v>0</v>
      </c>
      <c r="I495" s="68">
        <f t="shared" si="2"/>
        <v>5</v>
      </c>
      <c r="J495" s="68">
        <f t="shared" si="2"/>
        <v>0</v>
      </c>
      <c r="K495" s="68">
        <f t="shared" si="2"/>
        <v>0</v>
      </c>
      <c r="L495" s="68">
        <f>SUM(L4:L494)</f>
        <v>46.150000000000006</v>
      </c>
      <c r="M495" s="68">
        <f t="shared" si="2"/>
        <v>92</v>
      </c>
      <c r="Q495" s="56" t="s">
        <v>278</v>
      </c>
      <c r="R495" s="68">
        <f t="shared" ref="R495:W495" si="3">SUM(R4:R494)</f>
        <v>209.3</v>
      </c>
      <c r="S495" s="68">
        <f t="shared" si="3"/>
        <v>0</v>
      </c>
      <c r="T495" s="68">
        <f t="shared" si="3"/>
        <v>65.55</v>
      </c>
      <c r="U495" s="250">
        <f t="shared" si="3"/>
        <v>15.5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IF('17'!K3="", "Vrije categorie",'17'!K3)</f>
        <v>A</v>
      </c>
      <c r="F499" s="69" cm="1">
        <f t="array" ref="F499">SUMPRODUCT(--($E$4:$E$494=C499),--($D$4:$D$494=""),$F$4:$F$494)</f>
        <v>387.7</v>
      </c>
      <c r="G499" s="69" cm="1">
        <f t="array" ref="G499">SUMPRODUCT(--($E$4:$E$494=C499),--($D$4:$D$494=""),$G$4:$G$494)</f>
        <v>31.2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418.9</v>
      </c>
      <c r="O499" s="58"/>
      <c r="P499" s="69" cm="1">
        <f t="array" ref="P499">SUMPRODUCT(--($E$4:$E$494=C499),--($D$4:$D$494=""),$P$4:$P$494)</f>
        <v>87969</v>
      </c>
    </row>
    <row r="500" spans="3:26">
      <c r="C500" s="58" t="str">
        <f>IF('17'!K4="", "Vrije categorie",'17'!K4)</f>
        <v>B</v>
      </c>
      <c r="F500" s="69" cm="1">
        <f t="array" ref="F500">SUMPRODUCT(--($E$4:$E$494=C500),--($D$4:$D$494=""),$F$4:$F$494)</f>
        <v>32.700000000000003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32.700000000000003</v>
      </c>
      <c r="O500" s="58"/>
      <c r="P500" s="69" cm="1">
        <f t="array" ref="P500">SUMPRODUCT(--($E$4:$E$494=C500),--($D$4:$D$494=""),$P$4:$P$494)</f>
        <v>6867</v>
      </c>
    </row>
    <row r="501" spans="3:26">
      <c r="C501" s="58" t="str">
        <f>IF('17'!K5="", "Vrije categorie",'17'!K5)</f>
        <v>C</v>
      </c>
      <c r="F501" s="69" cm="1">
        <f t="array" ref="F501">SUMPRODUCT(--($E$4:$E$494=C501),--($D$4:$D$494=""),$F$4:$F$494)</f>
        <v>20.95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20.95</v>
      </c>
      <c r="O501" s="58"/>
      <c r="P501" s="69" cm="1">
        <f t="array" ref="P501">SUMPRODUCT(--($E$4:$E$494=C501),--($D$4:$D$494=""),$P$4:$P$494)</f>
        <v>4399.5</v>
      </c>
    </row>
    <row r="502" spans="3:26">
      <c r="C502" s="58" t="str">
        <f>IF('17'!K6="", "Vrije categorie",'17'!K6)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5.45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5.45</v>
      </c>
      <c r="O502" s="58"/>
      <c r="P502" s="69" cm="1">
        <f t="array" ref="P502">SUMPRODUCT(--($E$4:$E$494=C502),--($D$4:$D$494=""),$P$4:$P$494)</f>
        <v>1144.5</v>
      </c>
    </row>
    <row r="503" spans="3:26">
      <c r="C503" s="58" t="str">
        <f>IF('17'!K7="", "Vrije categorie",'17'!K7)</f>
        <v>E</v>
      </c>
      <c r="F503" s="69" cm="1">
        <f t="array" ref="F503">SUMPRODUCT(--($E$4:$E$494=C503),--($D$4:$D$494=""),$F$4:$F$494)</f>
        <v>400.45000000000005</v>
      </c>
      <c r="G503" s="69" cm="1">
        <f t="array" ref="G503">SUMPRODUCT(--($E$4:$E$494=C503),--($D$4:$D$494=""),$G$4:$G$494)</f>
        <v>113.75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5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519.20000000000005</v>
      </c>
      <c r="O503" s="58"/>
      <c r="P503" s="69" cm="1">
        <f t="array" ref="P503">SUMPRODUCT(--($E$4:$E$494=C503),--($D$4:$D$494=""),$P$4:$P$494)</f>
        <v>109032</v>
      </c>
    </row>
    <row r="504" spans="3:26">
      <c r="C504" s="58" t="str">
        <f>IF('17'!K8="", "Vrije categorie",'17'!K8)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49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5.5</v>
      </c>
      <c r="N504" s="69">
        <f t="shared" si="4"/>
        <v>54.5</v>
      </c>
      <c r="O504" s="58"/>
      <c r="P504" s="69" cm="1">
        <f t="array" ref="P504">SUMPRODUCT(--($E$4:$E$494=C504),--($D$4:$D$494=""),$P$4:$P$494)</f>
        <v>654</v>
      </c>
    </row>
    <row r="505" spans="3:26">
      <c r="C505" s="58" t="str">
        <f>IF('17'!K9="", "Vrije categorie",'17'!K9)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46.150000000000006</v>
      </c>
      <c r="M505" s="69" cm="1">
        <f t="array" ref="M505">SUMPRODUCT(--($E$4:$E$494=C505),--($D$4:$D$494=""),$M$4:$M$494)</f>
        <v>0</v>
      </c>
      <c r="N505" s="69">
        <f t="shared" si="4"/>
        <v>46.150000000000006</v>
      </c>
      <c r="O505" s="58"/>
      <c r="P505" s="69" cm="1">
        <f t="array" ref="P505">SUMPRODUCT(--($E$4:$E$494=C505),--($D$4:$D$494=""),$P$4:$P$494)</f>
        <v>9691.5</v>
      </c>
    </row>
    <row r="506" spans="3:26">
      <c r="C506" s="58" t="str">
        <f>IF('17'!K10="", "Vrije categorie",'17'!K10)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86.5</v>
      </c>
      <c r="N506" s="69">
        <f t="shared" si="4"/>
        <v>86.5</v>
      </c>
      <c r="O506" s="58"/>
      <c r="P506" s="69" cm="1">
        <f t="array" ref="P506">SUMPRODUCT(--($E$4:$E$494=C506),--($D$4:$D$494=""),$P$4:$P$494)</f>
        <v>18165</v>
      </c>
    </row>
    <row r="507" spans="3:26">
      <c r="C507" s="58" t="str">
        <f>IF('17'!K11="", "Vrije categorie",'17'!K11)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IF('17'!K12="", "Vrije categorie",'17'!K12)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IF('17'!K13="", "Vrije categorie",'17'!K13)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9.25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9.25</v>
      </c>
      <c r="O509" s="58"/>
      <c r="P509" s="69" cm="1">
        <f t="array" ref="P509">SUMPRODUCT(--($E$4:$E$494=C509),--($D$4:$D$494=""),$P$4:$P$494)</f>
        <v>111</v>
      </c>
    </row>
    <row r="510" spans="3:26">
      <c r="C510" s="58" t="str">
        <f>IF('17'!K14="", "Vrije categorie",'17'!K14)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IF('17'!K15="", "Vrije categorie",'17'!K15)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U512"/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841.8</v>
      </c>
      <c r="G513" s="70">
        <f t="shared" si="5"/>
        <v>208.65</v>
      </c>
      <c r="H513" s="70">
        <f t="shared" si="5"/>
        <v>0</v>
      </c>
      <c r="I513" s="70">
        <f t="shared" si="5"/>
        <v>5</v>
      </c>
      <c r="J513" s="70">
        <f t="shared" si="5"/>
        <v>0</v>
      </c>
      <c r="K513" s="70">
        <f t="shared" si="5"/>
        <v>0</v>
      </c>
      <c r="L513" s="70">
        <f t="shared" si="5"/>
        <v>46.150000000000006</v>
      </c>
      <c r="M513" s="70">
        <f t="shared" si="5"/>
        <v>92</v>
      </c>
      <c r="N513" s="70">
        <f t="shared" si="4"/>
        <v>1193.6000000000001</v>
      </c>
      <c r="O513" s="70"/>
      <c r="P513" s="70">
        <f>SUM(P499:P512)</f>
        <v>238033.5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U532"/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U533"/>
      <c r="X533"/>
      <c r="Y533"/>
      <c r="Z533"/>
    </row>
    <row r="534" spans="3:26" ht="15.75" thickTop="1"/>
  </sheetData>
  <sheetProtection algorithmName="SHA-512" hashValue="XJ9/6/ma7N/qKXlQQFHL4eE0UOIU/vV6OdpwycmFENqAM7j3G++8HyLb+qBYLar+wKowG0hyg2aZzlvxoD8y3g==" saltValue="ZK7lMCvYow/rU4A/yOmcw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N10" sqref="N10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18,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'18a'!P499/M3</f>
        <v>#DIV/0!</v>
      </c>
    </row>
    <row r="4" spans="1:14">
      <c r="A4" s="19" t="s">
        <v>190</v>
      </c>
      <c r="B4" s="384" t="str">
        <f>VLOOKUP(H5,Kwaliteitsinspecties!A5:E54,3)</f>
        <v>CBS De Borgschool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'18a'!P500/M4</f>
        <v>#DIV/0!</v>
      </c>
    </row>
    <row r="5" spans="1:14">
      <c r="A5" s="20" t="s">
        <v>192</v>
      </c>
      <c r="B5" s="385" t="str">
        <f>VLOOKUP(H5,Kwaliteitsinspecties!A5:E54,4)</f>
        <v xml:space="preserve"> Borgweg 46</v>
      </c>
      <c r="C5" s="385"/>
      <c r="D5" s="385"/>
      <c r="E5" s="385"/>
      <c r="F5" s="399" t="s">
        <v>193</v>
      </c>
      <c r="G5" s="399"/>
      <c r="H5" s="16">
        <f>Kwaliteitsinspecties!A22</f>
        <v>18</v>
      </c>
      <c r="K5" s="37" t="s">
        <v>194</v>
      </c>
      <c r="L5" s="49">
        <v>210</v>
      </c>
      <c r="M5" s="184"/>
      <c r="N5" s="87" t="e">
        <f>'18a'!P501/M5</f>
        <v>#DIV/0!</v>
      </c>
    </row>
    <row r="6" spans="1:14">
      <c r="A6" s="21" t="s">
        <v>195</v>
      </c>
      <c r="B6" s="386" t="str">
        <f>VLOOKUP(H5,Kwaliteitsinspecties!A5:E54,5)</f>
        <v>Winsum</v>
      </c>
      <c r="C6" s="386"/>
      <c r="D6" s="386"/>
      <c r="E6" s="386"/>
      <c r="F6" s="400" t="s">
        <v>196</v>
      </c>
      <c r="G6" s="400"/>
      <c r="H6" s="17" t="str">
        <f>CONCATENATE(H5,"a")</f>
        <v>18a</v>
      </c>
      <c r="K6" s="37" t="s">
        <v>197</v>
      </c>
      <c r="L6" s="49">
        <v>210</v>
      </c>
      <c r="M6" s="184"/>
      <c r="N6" s="87" t="e">
        <f>'18a'!P502/M6</f>
        <v>#DIV/0!</v>
      </c>
    </row>
    <row r="7" spans="1:14">
      <c r="K7" s="37" t="s">
        <v>198</v>
      </c>
      <c r="L7" s="49">
        <v>210</v>
      </c>
      <c r="M7" s="184"/>
      <c r="N7" s="87" t="e">
        <f>'18a'!P503/M7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'18a'!P504/M8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'18a'!P505/M9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'18a'!P506/M10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'18a'!P507/M11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'18a'!P508/M12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'18a'!N513</f>
        <v>910.65000000000009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'18a'!P509/M13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'18a'!P510/M14</f>
        <v>#DIV/0!</v>
      </c>
    </row>
    <row r="15" spans="1:14">
      <c r="K15" s="37" t="s">
        <v>212</v>
      </c>
      <c r="L15" s="49">
        <v>260</v>
      </c>
      <c r="M15" s="186"/>
      <c r="N15" s="87" t="e">
        <f>'18a'!P511/M15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'18a'!P512/M16</f>
        <v>#DIV/0!</v>
      </c>
    </row>
    <row r="17" spans="1:9">
      <c r="A17" s="396" t="s">
        <v>215</v>
      </c>
      <c r="B17" s="396"/>
      <c r="C17" s="396"/>
      <c r="D17" s="47">
        <f>'18a'!P513</f>
        <v>169040.69999999998</v>
      </c>
      <c r="E17" s="396" t="s">
        <v>216</v>
      </c>
      <c r="F17" s="396"/>
      <c r="G17" s="47">
        <f>D17/E8</f>
        <v>650.15653846153839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'18a'!G513</f>
        <v>829.25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829.25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829.25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829.25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'18a'!F513-E27</f>
        <v>71.2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'18a'!S495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'18a'!R495</f>
        <v>580.5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'18a'!T495</f>
        <v>57.85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'18a'!U495</f>
        <v>4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'18a'!V495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'18a'!W495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'18a'!N505</f>
        <v>22.05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FKVWL+voB4loQ6QtcIIm3y5slDtKF5qq0xgFImD2bIxQHeaZDhBxGO9IrGUWeJF4ADdSxYqNF+4vKKUYZXyYrg==" saltValue="ZjE5TgUuZNxH7f1a93UVP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workbookViewId="0">
      <selection activeCell="C4" sqref="C4"/>
    </sheetView>
  </sheetViews>
  <sheetFormatPr defaultRowHeight="15"/>
  <cols>
    <col min="1" max="1" width="9.140625" style="2"/>
    <col min="2" max="2" width="31.28515625" bestFit="1" customWidth="1"/>
    <col min="3" max="7" width="19.140625" customWidth="1"/>
    <col min="8" max="63" width="9.140625" style="2"/>
  </cols>
  <sheetData>
    <row r="1" spans="1:7" ht="26.25">
      <c r="B1" s="369" t="s">
        <v>177</v>
      </c>
      <c r="C1" s="369"/>
      <c r="D1" s="369"/>
      <c r="E1" s="369"/>
      <c r="F1" s="369"/>
      <c r="G1" s="369"/>
    </row>
    <row r="2" spans="1:7">
      <c r="B2" s="2"/>
      <c r="C2" s="2"/>
      <c r="D2" s="2"/>
      <c r="E2" s="2"/>
      <c r="F2" s="2"/>
      <c r="G2" s="2"/>
    </row>
    <row r="3" spans="1:7" ht="60">
      <c r="B3" s="126" t="s">
        <v>178</v>
      </c>
      <c r="C3" s="126" t="s">
        <v>179</v>
      </c>
      <c r="D3" s="126" t="s">
        <v>180</v>
      </c>
      <c r="E3" s="126" t="s">
        <v>181</v>
      </c>
      <c r="F3" s="126" t="s">
        <v>182</v>
      </c>
      <c r="G3" s="126" t="s">
        <v>183</v>
      </c>
    </row>
    <row r="4" spans="1:7">
      <c r="A4" s="2">
        <v>1</v>
      </c>
      <c r="B4" s="14" t="str">
        <f>Kwaliteitsinspecties!C5</f>
        <v>SWS De Zoutkamperril</v>
      </c>
      <c r="C4" s="80" t="e">
        <f>'1'!$H$14</f>
        <v>#DIV/0!</v>
      </c>
      <c r="D4" s="80" t="e">
        <f>C4/12</f>
        <v>#DIV/0!</v>
      </c>
      <c r="E4" s="80">
        <f>'1'!$I$38</f>
        <v>0</v>
      </c>
      <c r="F4" s="80">
        <f>'1'!$I$52</f>
        <v>0</v>
      </c>
      <c r="G4" s="80" t="e">
        <f>SUM(C4+E4+F4)</f>
        <v>#DIV/0!</v>
      </c>
    </row>
    <row r="5" spans="1:7">
      <c r="A5" s="2">
        <v>2</v>
      </c>
      <c r="B5" s="14" t="str">
        <f>Kwaliteitsinspecties!C6</f>
        <v>CBS Hendrik de Cockschool</v>
      </c>
      <c r="C5" s="80" t="e">
        <f>'2'!$H$14</f>
        <v>#DIV/0!</v>
      </c>
      <c r="D5" s="80" t="e">
        <f>C5/12</f>
        <v>#DIV/0!</v>
      </c>
      <c r="E5" s="80">
        <f>'2'!$I$38</f>
        <v>0</v>
      </c>
      <c r="F5" s="80">
        <f>'2'!$I$52</f>
        <v>0</v>
      </c>
      <c r="G5" s="80" t="e">
        <f t="shared" ref="G5:G33" si="0">SUM(C5+E5+F5)</f>
        <v>#DIV/0!</v>
      </c>
    </row>
    <row r="6" spans="1:7">
      <c r="A6" s="2">
        <v>3</v>
      </c>
      <c r="B6" s="14" t="str">
        <f>Kwaliteitsinspecties!C7</f>
        <v>SWS De Leenstertil</v>
      </c>
      <c r="C6" s="80" t="e">
        <f>'3'!$H$14</f>
        <v>#DIV/0!</v>
      </c>
      <c r="D6" s="80" t="e">
        <f t="shared" ref="D6:D33" si="1">C6/12</f>
        <v>#DIV/0!</v>
      </c>
      <c r="E6" s="80">
        <f>'3'!$I$38</f>
        <v>0</v>
      </c>
      <c r="F6" s="80">
        <f>'3'!$I$52</f>
        <v>0</v>
      </c>
      <c r="G6" s="80" t="e">
        <f t="shared" si="0"/>
        <v>#DIV/0!</v>
      </c>
    </row>
    <row r="7" spans="1:7">
      <c r="A7" s="2">
        <v>4</v>
      </c>
      <c r="B7" s="14" t="str">
        <f>Kwaliteitsinspecties!C8</f>
        <v>BS Mandegoud</v>
      </c>
      <c r="C7" s="80" t="e">
        <f>'4'!$H$14</f>
        <v>#DIV/0!</v>
      </c>
      <c r="D7" s="80" t="e">
        <f t="shared" si="1"/>
        <v>#DIV/0!</v>
      </c>
      <c r="E7" s="80">
        <f>'4'!$I$38</f>
        <v>0</v>
      </c>
      <c r="F7" s="80">
        <f>'4'!$I$52</f>
        <v>0</v>
      </c>
      <c r="G7" s="80" t="e">
        <f t="shared" si="0"/>
        <v>#DIV/0!</v>
      </c>
    </row>
    <row r="8" spans="1:7">
      <c r="A8" s="2">
        <v>5</v>
      </c>
      <c r="B8" s="14" t="str">
        <f>Kwaliteitsinspecties!C9</f>
        <v>OBS De Getijden</v>
      </c>
      <c r="C8" s="80" t="e">
        <f>'5'!$H$14</f>
        <v>#DIV/0!</v>
      </c>
      <c r="D8" s="80" t="e">
        <f t="shared" si="1"/>
        <v>#DIV/0!</v>
      </c>
      <c r="E8" s="80">
        <f>'5'!$I$38</f>
        <v>0</v>
      </c>
      <c r="F8" s="80">
        <f>'5'!$I$52</f>
        <v>0</v>
      </c>
      <c r="G8" s="80" t="e">
        <f t="shared" si="0"/>
        <v>#DIV/0!</v>
      </c>
    </row>
    <row r="9" spans="1:7">
      <c r="A9" s="2">
        <v>6</v>
      </c>
      <c r="B9" s="14" t="str">
        <f>Kwaliteitsinspecties!C10</f>
        <v>IKC De Linde (OBS De Octopus)</v>
      </c>
      <c r="C9" s="80" t="e">
        <f>'6'!$H$14</f>
        <v>#DIV/0!</v>
      </c>
      <c r="D9" s="80" t="e">
        <f t="shared" si="1"/>
        <v>#DIV/0!</v>
      </c>
      <c r="E9" s="80">
        <f>'6'!$I$38</f>
        <v>0</v>
      </c>
      <c r="F9" s="80">
        <f>'6'!$I$52</f>
        <v>0</v>
      </c>
      <c r="G9" s="80" t="e">
        <f t="shared" si="0"/>
        <v>#DIV/0!</v>
      </c>
    </row>
    <row r="10" spans="1:7">
      <c r="A10" s="2">
        <v>7</v>
      </c>
      <c r="B10" s="14" t="str">
        <f>Kwaliteitsinspecties!C11</f>
        <v>SWS Op Wier</v>
      </c>
      <c r="C10" s="80" t="e">
        <f>'7'!$H$14</f>
        <v>#DIV/0!</v>
      </c>
      <c r="D10" s="80" t="e">
        <f t="shared" si="1"/>
        <v>#DIV/0!</v>
      </c>
      <c r="E10" s="80">
        <f>'7'!$I$38</f>
        <v>0</v>
      </c>
      <c r="F10" s="80">
        <f>'7'!$I$52</f>
        <v>0</v>
      </c>
      <c r="G10" s="80" t="e">
        <f t="shared" si="0"/>
        <v>#DIV/0!</v>
      </c>
    </row>
    <row r="11" spans="1:7">
      <c r="A11" s="2">
        <v>8</v>
      </c>
      <c r="B11" s="14" t="str">
        <f>Kwaliteitsinspecties!C12</f>
        <v>OBS Kromme Akkers</v>
      </c>
      <c r="C11" s="80" t="e">
        <f>'8'!$H$14</f>
        <v>#DIV/0!</v>
      </c>
      <c r="D11" s="80" t="e">
        <f t="shared" si="1"/>
        <v>#DIV/0!</v>
      </c>
      <c r="E11" s="80">
        <f>'8'!$I$38</f>
        <v>0</v>
      </c>
      <c r="F11" s="80">
        <f>'8'!$I$52</f>
        <v>0</v>
      </c>
      <c r="G11" s="80" t="e">
        <f t="shared" si="0"/>
        <v>#DIV/0!</v>
      </c>
    </row>
    <row r="12" spans="1:7">
      <c r="A12" s="2">
        <v>9</v>
      </c>
      <c r="B12" s="14" t="str">
        <f>Kwaliteitsinspecties!C13</f>
        <v>OBS De Meander</v>
      </c>
      <c r="C12" s="80" t="e">
        <f>'9'!$H$14</f>
        <v>#DIV/0!</v>
      </c>
      <c r="D12" s="80" t="e">
        <f t="shared" si="1"/>
        <v>#DIV/0!</v>
      </c>
      <c r="E12" s="80">
        <f>'9'!$I$38</f>
        <v>0</v>
      </c>
      <c r="F12" s="80">
        <f>'9'!$I$52</f>
        <v>0</v>
      </c>
      <c r="G12" s="80" t="e">
        <f t="shared" si="0"/>
        <v>#DIV/0!</v>
      </c>
    </row>
    <row r="13" spans="1:7">
      <c r="A13" s="2">
        <v>10</v>
      </c>
      <c r="B13" s="14" t="str">
        <f>Kwaliteitsinspecties!C14</f>
        <v>OBS De Wierde</v>
      </c>
      <c r="C13" s="80" t="e">
        <f>'10'!$H$14</f>
        <v>#DIV/0!</v>
      </c>
      <c r="D13" s="80" t="e">
        <f t="shared" si="1"/>
        <v>#DIV/0!</v>
      </c>
      <c r="E13" s="80">
        <f>'10'!$I$38</f>
        <v>0</v>
      </c>
      <c r="F13" s="80">
        <f>'10'!$I$52</f>
        <v>0</v>
      </c>
      <c r="G13" s="80" t="e">
        <f t="shared" si="0"/>
        <v>#DIV/0!</v>
      </c>
    </row>
    <row r="14" spans="1:7">
      <c r="A14" s="2">
        <v>11</v>
      </c>
      <c r="B14" s="14" t="str">
        <f>Kwaliteitsinspecties!C15</f>
        <v>SWS ’t Groenland</v>
      </c>
      <c r="C14" s="80" t="e">
        <f>'11'!$H$14</f>
        <v>#DIV/0!</v>
      </c>
      <c r="D14" s="80" t="e">
        <f t="shared" si="1"/>
        <v>#DIV/0!</v>
      </c>
      <c r="E14" s="80">
        <f>'11'!$I$38</f>
        <v>0</v>
      </c>
      <c r="F14" s="80">
        <f>'11'!$I$52</f>
        <v>0</v>
      </c>
      <c r="G14" s="80" t="e">
        <f t="shared" si="0"/>
        <v>#DIV/0!</v>
      </c>
    </row>
    <row r="15" spans="1:7">
      <c r="A15" s="2">
        <v>12</v>
      </c>
      <c r="B15" s="14" t="str">
        <f>Kwaliteitsinspecties!C16</f>
        <v>CBS De Til</v>
      </c>
      <c r="C15" s="80" t="e">
        <f>'12'!$H$14</f>
        <v>#DIV/0!</v>
      </c>
      <c r="D15" s="80" t="e">
        <f t="shared" si="1"/>
        <v>#DIV/0!</v>
      </c>
      <c r="E15" s="80">
        <f>'12'!$I$38</f>
        <v>0</v>
      </c>
      <c r="F15" s="80">
        <f>'12'!$I$52</f>
        <v>0</v>
      </c>
      <c r="G15" s="80" t="e">
        <f t="shared" si="0"/>
        <v>#DIV/0!</v>
      </c>
    </row>
    <row r="16" spans="1:7">
      <c r="A16" s="2">
        <v>13</v>
      </c>
      <c r="B16" s="14" t="str">
        <f>Kwaliteitsinspecties!C17</f>
        <v>CBS De Wieken</v>
      </c>
      <c r="C16" s="80" t="e">
        <f>'13'!$H$14</f>
        <v>#DIV/0!</v>
      </c>
      <c r="D16" s="80" t="e">
        <f t="shared" si="1"/>
        <v>#DIV/0!</v>
      </c>
      <c r="E16" s="80">
        <f>'13'!$I$38</f>
        <v>0</v>
      </c>
      <c r="F16" s="80">
        <f>'13'!$I$52</f>
        <v>0</v>
      </c>
      <c r="G16" s="80" t="e">
        <f t="shared" si="0"/>
        <v>#DIV/0!</v>
      </c>
    </row>
    <row r="17" spans="1:7">
      <c r="A17" s="2">
        <v>14</v>
      </c>
      <c r="B17" s="14" t="str">
        <f>Kwaliteitsinspecties!C18</f>
        <v>CBS De Regenboog</v>
      </c>
      <c r="C17" s="80" t="e">
        <f>'14'!$H$14</f>
        <v>#DIV/0!</v>
      </c>
      <c r="D17" s="80" t="e">
        <f t="shared" si="1"/>
        <v>#DIV/0!</v>
      </c>
      <c r="E17" s="80">
        <f>'14'!$I$38</f>
        <v>0</v>
      </c>
      <c r="F17" s="80">
        <f>'14'!$I$52</f>
        <v>0</v>
      </c>
      <c r="G17" s="80" t="e">
        <f t="shared" si="0"/>
        <v>#DIV/0!</v>
      </c>
    </row>
    <row r="18" spans="1:7">
      <c r="A18" s="2">
        <v>15</v>
      </c>
      <c r="B18" s="14" t="str">
        <f>Kwaliteitsinspecties!C19</f>
        <v>CBS De Piramiden</v>
      </c>
      <c r="C18" s="80">
        <f>'15'!$H$14</f>
        <v>0</v>
      </c>
      <c r="D18" s="80">
        <f t="shared" si="1"/>
        <v>0</v>
      </c>
      <c r="E18" s="80">
        <f>'15'!$I$38</f>
        <v>0</v>
      </c>
      <c r="F18" s="80">
        <f>'15'!$I$52</f>
        <v>0</v>
      </c>
      <c r="G18" s="80">
        <f t="shared" si="0"/>
        <v>0</v>
      </c>
    </row>
    <row r="19" spans="1:7">
      <c r="A19" s="2">
        <v>16</v>
      </c>
      <c r="B19" s="14" t="str">
        <f>Kwaliteitsinspecties!C20</f>
        <v>OBS Tiggeldobbe</v>
      </c>
      <c r="C19" s="80">
        <f>'16'!$H$14</f>
        <v>0</v>
      </c>
      <c r="D19" s="80">
        <f t="shared" si="1"/>
        <v>0</v>
      </c>
      <c r="E19" s="80">
        <f>'16'!$I$38</f>
        <v>0</v>
      </c>
      <c r="F19" s="80">
        <f>'16'!$I$52</f>
        <v>0</v>
      </c>
      <c r="G19" s="80">
        <f t="shared" si="0"/>
        <v>0</v>
      </c>
    </row>
    <row r="20" spans="1:7">
      <c r="A20" s="2">
        <v>17</v>
      </c>
      <c r="B20" s="14" t="str">
        <f>Kwaliteitsinspecties!C21</f>
        <v>OBS De 9 Wieken</v>
      </c>
      <c r="C20" s="80" t="e">
        <f>'17'!$H$14</f>
        <v>#DIV/0!</v>
      </c>
      <c r="D20" s="80" t="e">
        <f t="shared" si="1"/>
        <v>#DIV/0!</v>
      </c>
      <c r="E20" s="80">
        <f>'17'!$I$38</f>
        <v>0</v>
      </c>
      <c r="F20" s="80">
        <f>'17'!$I$52</f>
        <v>0</v>
      </c>
      <c r="G20" s="80" t="e">
        <f t="shared" si="0"/>
        <v>#DIV/0!</v>
      </c>
    </row>
    <row r="21" spans="1:7">
      <c r="A21" s="2">
        <v>18</v>
      </c>
      <c r="B21" s="14" t="str">
        <f>Kwaliteitsinspecties!C22</f>
        <v>CBS De Borgschool</v>
      </c>
      <c r="C21" s="80" t="e">
        <f>'18'!$H$14</f>
        <v>#DIV/0!</v>
      </c>
      <c r="D21" s="80" t="e">
        <f t="shared" si="1"/>
        <v>#DIV/0!</v>
      </c>
      <c r="E21" s="80">
        <f>'18'!$I$38</f>
        <v>0</v>
      </c>
      <c r="F21" s="80">
        <f>'18'!$I$52</f>
        <v>0</v>
      </c>
      <c r="G21" s="80" t="e">
        <f t="shared" si="0"/>
        <v>#DIV/0!</v>
      </c>
    </row>
    <row r="22" spans="1:7">
      <c r="A22" s="2">
        <v>19</v>
      </c>
      <c r="B22" s="14" t="str">
        <f>Kwaliteitsinspecties!C23</f>
        <v>De Vlieger</v>
      </c>
      <c r="C22" s="80" t="e">
        <f>'19'!$H$14</f>
        <v>#DIV/0!</v>
      </c>
      <c r="D22" s="80" t="e">
        <f t="shared" si="1"/>
        <v>#DIV/0!</v>
      </c>
      <c r="E22" s="80">
        <f>'19'!$I$38</f>
        <v>0</v>
      </c>
      <c r="F22" s="80">
        <f>'19'!$I$52</f>
        <v>0</v>
      </c>
      <c r="G22" s="80" t="e">
        <f t="shared" si="0"/>
        <v>#DIV/0!</v>
      </c>
    </row>
    <row r="23" spans="1:7">
      <c r="A23" s="2">
        <v>20</v>
      </c>
      <c r="B23" s="14" t="str">
        <f>Kwaliteitsinspecties!C24</f>
        <v>CBS De Rank</v>
      </c>
      <c r="C23" s="80" t="e">
        <f>'20'!$H$14</f>
        <v>#DIV/0!</v>
      </c>
      <c r="D23" s="80" t="e">
        <f t="shared" si="1"/>
        <v>#DIV/0!</v>
      </c>
      <c r="E23" s="80">
        <f>'20'!$I$38</f>
        <v>0</v>
      </c>
      <c r="F23" s="80">
        <f>'20'!$I$52</f>
        <v>0</v>
      </c>
      <c r="G23" s="80" t="e">
        <f t="shared" si="0"/>
        <v>#DIV/0!</v>
      </c>
    </row>
    <row r="24" spans="1:7">
      <c r="A24" s="2">
        <v>21</v>
      </c>
      <c r="B24" s="14" t="str">
        <f>Kwaliteitsinspecties!C25</f>
        <v>OBS Fh. Jansenius de Vries</v>
      </c>
      <c r="C24" s="80" t="e">
        <f>'21'!$H$14</f>
        <v>#DIV/0!</v>
      </c>
      <c r="D24" s="80" t="e">
        <f t="shared" si="1"/>
        <v>#DIV/0!</v>
      </c>
      <c r="E24" s="80">
        <f>'21'!$I$38</f>
        <v>0</v>
      </c>
      <c r="F24" s="80">
        <f>'21'!$I$52</f>
        <v>0</v>
      </c>
      <c r="G24" s="80" t="e">
        <f t="shared" si="0"/>
        <v>#DIV/0!</v>
      </c>
    </row>
    <row r="25" spans="1:7">
      <c r="A25" s="2">
        <v>22</v>
      </c>
      <c r="B25" s="14" t="str">
        <f>Kwaliteitsinspecties!C26</f>
        <v>Bestuurskantoor Stichting Goud</v>
      </c>
      <c r="C25" s="80" t="e">
        <f>'22'!$H$14</f>
        <v>#DIV/0!</v>
      </c>
      <c r="D25" s="80" t="e">
        <f t="shared" si="1"/>
        <v>#DIV/0!</v>
      </c>
      <c r="E25" s="80">
        <f>'22'!$I$38</f>
        <v>0</v>
      </c>
      <c r="F25" s="80">
        <f>'22'!$I$52</f>
        <v>0</v>
      </c>
      <c r="G25" s="80" t="e">
        <f t="shared" si="0"/>
        <v>#DIV/0!</v>
      </c>
    </row>
    <row r="26" spans="1:7">
      <c r="A26" s="2">
        <v>23</v>
      </c>
      <c r="B26" s="14" t="str">
        <f>Kwaliteitsinspecties!C27</f>
        <v>OBS De Noordster (OBS Usquert)</v>
      </c>
      <c r="C26" s="80" t="e">
        <f>'23'!$H$14</f>
        <v>#DIV/0!</v>
      </c>
      <c r="D26" s="80" t="e">
        <f t="shared" si="1"/>
        <v>#DIV/0!</v>
      </c>
      <c r="E26" s="80">
        <f>'23'!$I$38</f>
        <v>0</v>
      </c>
      <c r="F26" s="80">
        <f>'23'!$I$52</f>
        <v>0</v>
      </c>
      <c r="G26" s="80" t="e">
        <f t="shared" si="0"/>
        <v>#DIV/0!</v>
      </c>
    </row>
    <row r="27" spans="1:7">
      <c r="A27" s="2">
        <v>24</v>
      </c>
      <c r="B27" s="14" t="str">
        <f>Kwaliteitsinspecties!C28</f>
        <v>OBS De Klinkenborg</v>
      </c>
      <c r="C27" s="80" t="e">
        <f>'24'!$H$14</f>
        <v>#DIV/0!</v>
      </c>
      <c r="D27" s="80" t="e">
        <f t="shared" si="1"/>
        <v>#DIV/0!</v>
      </c>
      <c r="E27" s="80">
        <f>'24'!$I$38</f>
        <v>0</v>
      </c>
      <c r="F27" s="80">
        <f>'24'!$I$52</f>
        <v>0</v>
      </c>
      <c r="G27" s="80" t="e">
        <f t="shared" si="0"/>
        <v>#DIV/0!</v>
      </c>
    </row>
    <row r="28" spans="1:7">
      <c r="A28" s="2">
        <v>25</v>
      </c>
      <c r="B28" s="14" t="str">
        <f>Kwaliteitsinspecties!C29</f>
        <v>OBS Nijenstein</v>
      </c>
      <c r="C28" s="80" t="e">
        <f>'25'!$H$14</f>
        <v>#DIV/0!</v>
      </c>
      <c r="D28" s="80" t="e">
        <f t="shared" si="1"/>
        <v>#DIV/0!</v>
      </c>
      <c r="E28" s="80">
        <f>'25'!$I$38</f>
        <v>0</v>
      </c>
      <c r="F28" s="80">
        <f>'25'!$I$52</f>
        <v>0</v>
      </c>
      <c r="G28" s="80" t="e">
        <f t="shared" si="0"/>
        <v>#DIV/0!</v>
      </c>
    </row>
    <row r="29" spans="1:7">
      <c r="A29" s="2">
        <v>26</v>
      </c>
      <c r="B29" s="14" t="str">
        <f>Kwaliteitsinspecties!C30</f>
        <v>OBS Koning Willem Alexander</v>
      </c>
      <c r="C29" s="80" t="e">
        <f>'26'!$H$14</f>
        <v>#DIV/0!</v>
      </c>
      <c r="D29" s="80" t="e">
        <f t="shared" si="1"/>
        <v>#DIV/0!</v>
      </c>
      <c r="E29" s="80">
        <f>'26'!$I$38</f>
        <v>0</v>
      </c>
      <c r="F29" s="80">
        <f>'26'!$I$52</f>
        <v>0</v>
      </c>
      <c r="G29" s="80" t="e">
        <f t="shared" si="0"/>
        <v>#DIV/0!</v>
      </c>
    </row>
    <row r="30" spans="1:7">
      <c r="A30" s="2">
        <v>27</v>
      </c>
      <c r="B30" s="14" t="str">
        <f>Kwaliteitsinspecties!C31</f>
        <v>OBS Brunwerd</v>
      </c>
      <c r="C30" s="80" t="e">
        <f>'27'!$H$14</f>
        <v>#DIV/0!</v>
      </c>
      <c r="D30" s="80" t="e">
        <f t="shared" si="1"/>
        <v>#DIV/0!</v>
      </c>
      <c r="E30" s="80">
        <f>'27'!$I$38</f>
        <v>0</v>
      </c>
      <c r="F30" s="80">
        <f>'27'!$I$52</f>
        <v>0</v>
      </c>
      <c r="G30" s="80" t="e">
        <f t="shared" si="0"/>
        <v>#DIV/0!</v>
      </c>
    </row>
    <row r="31" spans="1:7">
      <c r="A31" s="2">
        <v>28</v>
      </c>
      <c r="B31" s="14" t="str">
        <f>Kwaliteitsinspecties!C32</f>
        <v>CBS De Noordkaap</v>
      </c>
      <c r="C31" s="80" t="e">
        <f>'28'!$H$14</f>
        <v>#DIV/0!</v>
      </c>
      <c r="D31" s="80" t="e">
        <f t="shared" si="1"/>
        <v>#DIV/0!</v>
      </c>
      <c r="E31" s="80">
        <f>'28'!$I$38</f>
        <v>0</v>
      </c>
      <c r="F31" s="80">
        <f>'28'!$I$52</f>
        <v>0</v>
      </c>
      <c r="G31" s="80" t="e">
        <f t="shared" si="0"/>
        <v>#DIV/0!</v>
      </c>
    </row>
    <row r="32" spans="1:7">
      <c r="A32" s="2">
        <v>29</v>
      </c>
      <c r="B32" s="14" t="str">
        <f>Kwaliteitsinspecties!C33</f>
        <v>NBS De Sterren</v>
      </c>
      <c r="C32" s="80" t="e">
        <f>'29'!$H$14</f>
        <v>#DIV/0!</v>
      </c>
      <c r="D32" s="80" t="e">
        <f t="shared" si="1"/>
        <v>#DIV/0!</v>
      </c>
      <c r="E32" s="80">
        <f>'29'!$I$38</f>
        <v>0</v>
      </c>
      <c r="F32" s="80">
        <f>'29'!$I$52</f>
        <v>0</v>
      </c>
      <c r="G32" s="80" t="e">
        <f t="shared" si="0"/>
        <v>#DIV/0!</v>
      </c>
    </row>
    <row r="33" spans="1:7">
      <c r="A33" s="2">
        <v>30</v>
      </c>
      <c r="B33" s="14" t="str">
        <f>Kwaliteitsinspecties!C34</f>
        <v>SWS De Dobbe</v>
      </c>
      <c r="C33" s="80" t="e">
        <f>'30'!$H$14</f>
        <v>#DIV/0!</v>
      </c>
      <c r="D33" s="80" t="e">
        <f t="shared" si="1"/>
        <v>#DIV/0!</v>
      </c>
      <c r="E33" s="80">
        <f>'30'!$I$38</f>
        <v>0</v>
      </c>
      <c r="F33" s="80">
        <f>'30'!$I$52</f>
        <v>0</v>
      </c>
      <c r="G33" s="80" t="e">
        <f t="shared" si="0"/>
        <v>#DIV/0!</v>
      </c>
    </row>
    <row r="34" spans="1:7" hidden="1">
      <c r="A34" s="2">
        <v>31</v>
      </c>
      <c r="B34" s="14"/>
      <c r="C34" s="80"/>
      <c r="D34" s="80"/>
      <c r="E34" s="80"/>
      <c r="F34" s="80"/>
      <c r="G34" s="80"/>
    </row>
    <row r="35" spans="1:7" hidden="1">
      <c r="A35" s="2">
        <v>32</v>
      </c>
      <c r="B35" s="14"/>
      <c r="C35" s="80"/>
      <c r="D35" s="80"/>
      <c r="E35" s="80"/>
      <c r="F35" s="80"/>
      <c r="G35" s="80"/>
    </row>
    <row r="36" spans="1:7" hidden="1">
      <c r="A36" s="2">
        <v>33</v>
      </c>
      <c r="B36" s="14"/>
      <c r="C36" s="80"/>
      <c r="D36" s="80"/>
      <c r="E36" s="80"/>
      <c r="F36" s="80"/>
      <c r="G36" s="80"/>
    </row>
    <row r="37" spans="1:7" hidden="1">
      <c r="A37" s="2">
        <v>34</v>
      </c>
      <c r="B37" s="14"/>
      <c r="C37" s="80"/>
      <c r="D37" s="80"/>
      <c r="E37" s="80"/>
      <c r="F37" s="80"/>
      <c r="G37" s="80"/>
    </row>
    <row r="38" spans="1:7" hidden="1">
      <c r="A38" s="2">
        <v>35</v>
      </c>
      <c r="B38" s="14"/>
      <c r="C38" s="80"/>
      <c r="D38" s="80"/>
      <c r="E38" s="80"/>
      <c r="F38" s="80"/>
      <c r="G38" s="80"/>
    </row>
    <row r="39" spans="1:7" hidden="1">
      <c r="A39" s="2">
        <v>36</v>
      </c>
      <c r="B39" s="14"/>
      <c r="C39" s="80"/>
      <c r="D39" s="80"/>
      <c r="E39" s="80"/>
      <c r="F39" s="80"/>
      <c r="G39" s="80"/>
    </row>
    <row r="40" spans="1:7" hidden="1">
      <c r="A40" s="2">
        <v>37</v>
      </c>
      <c r="B40" s="14"/>
      <c r="C40" s="80"/>
      <c r="D40" s="80"/>
      <c r="E40" s="80"/>
      <c r="F40" s="80"/>
      <c r="G40" s="80"/>
    </row>
    <row r="41" spans="1:7" hidden="1">
      <c r="A41" s="2">
        <v>38</v>
      </c>
      <c r="B41" s="14"/>
      <c r="C41" s="80"/>
      <c r="D41" s="80"/>
      <c r="E41" s="80"/>
      <c r="F41" s="80"/>
      <c r="G41" s="80"/>
    </row>
    <row r="42" spans="1:7" hidden="1">
      <c r="A42" s="2">
        <v>39</v>
      </c>
      <c r="B42" s="14"/>
      <c r="C42" s="80"/>
      <c r="D42" s="80"/>
      <c r="E42" s="80"/>
      <c r="F42" s="80"/>
      <c r="G42" s="80"/>
    </row>
    <row r="43" spans="1:7" hidden="1">
      <c r="A43" s="2">
        <v>40</v>
      </c>
      <c r="B43" s="14"/>
      <c r="C43" s="80"/>
      <c r="D43" s="80"/>
      <c r="E43" s="80"/>
      <c r="F43" s="80"/>
      <c r="G43" s="80"/>
    </row>
    <row r="44" spans="1:7" hidden="1">
      <c r="A44" s="2">
        <v>41</v>
      </c>
      <c r="B44" s="14"/>
      <c r="C44" s="80"/>
      <c r="D44" s="80"/>
      <c r="E44" s="80"/>
      <c r="F44" s="80"/>
      <c r="G44" s="80"/>
    </row>
    <row r="45" spans="1:7" hidden="1">
      <c r="A45" s="2">
        <v>42</v>
      </c>
      <c r="B45" s="14"/>
      <c r="C45" s="80"/>
      <c r="D45" s="80"/>
      <c r="E45" s="80"/>
      <c r="F45" s="80"/>
      <c r="G45" s="80"/>
    </row>
    <row r="46" spans="1:7" hidden="1">
      <c r="A46" s="2">
        <v>43</v>
      </c>
      <c r="B46" s="14"/>
      <c r="C46" s="80"/>
      <c r="D46" s="80"/>
      <c r="E46" s="80"/>
      <c r="F46" s="80"/>
      <c r="G46" s="80"/>
    </row>
    <row r="47" spans="1:7" hidden="1">
      <c r="A47" s="2">
        <v>44</v>
      </c>
      <c r="B47" s="14"/>
      <c r="C47" s="80"/>
      <c r="D47" s="80"/>
      <c r="E47" s="80"/>
      <c r="F47" s="80"/>
      <c r="G47" s="80"/>
    </row>
    <row r="48" spans="1:7" hidden="1">
      <c r="A48" s="2">
        <v>45</v>
      </c>
      <c r="B48" s="14"/>
      <c r="C48" s="80"/>
      <c r="D48" s="80"/>
      <c r="E48" s="80"/>
      <c r="F48" s="80"/>
      <c r="G48" s="80"/>
    </row>
    <row r="49" spans="1:7" hidden="1">
      <c r="A49" s="2">
        <v>46</v>
      </c>
      <c r="B49" s="14"/>
      <c r="C49" s="80"/>
      <c r="D49" s="80"/>
      <c r="E49" s="80"/>
      <c r="F49" s="80"/>
      <c r="G49" s="80"/>
    </row>
    <row r="50" spans="1:7" hidden="1">
      <c r="A50" s="2">
        <v>47</v>
      </c>
      <c r="B50" s="14"/>
      <c r="C50" s="80"/>
      <c r="D50" s="80"/>
      <c r="E50" s="80"/>
      <c r="F50" s="80"/>
      <c r="G50" s="80"/>
    </row>
    <row r="51" spans="1:7" hidden="1">
      <c r="A51" s="2">
        <v>48</v>
      </c>
      <c r="B51" s="14"/>
      <c r="C51" s="80"/>
      <c r="D51" s="80"/>
      <c r="E51" s="80"/>
      <c r="F51" s="80"/>
      <c r="G51" s="80"/>
    </row>
    <row r="52" spans="1:7" hidden="1">
      <c r="A52" s="2">
        <v>49</v>
      </c>
      <c r="B52" s="14"/>
      <c r="C52" s="80"/>
      <c r="D52" s="80"/>
      <c r="E52" s="80"/>
      <c r="F52" s="80"/>
      <c r="G52" s="80"/>
    </row>
    <row r="53" spans="1:7" hidden="1">
      <c r="A53" s="2">
        <v>50</v>
      </c>
      <c r="B53" s="14"/>
      <c r="C53" s="80"/>
      <c r="D53" s="80"/>
      <c r="E53" s="80"/>
      <c r="F53" s="80"/>
      <c r="G53" s="80"/>
    </row>
    <row r="54" spans="1:7" hidden="1">
      <c r="A54" s="2">
        <v>51</v>
      </c>
      <c r="B54" s="14"/>
      <c r="C54" s="80"/>
      <c r="D54" s="80"/>
      <c r="E54" s="80"/>
      <c r="F54" s="80"/>
      <c r="G54" s="80"/>
    </row>
    <row r="55" spans="1:7" s="2" customFormat="1">
      <c r="B55" s="34" t="s">
        <v>184</v>
      </c>
      <c r="C55" s="127" t="e">
        <f>SUM(C4:C54)</f>
        <v>#DIV/0!</v>
      </c>
      <c r="D55" s="127" t="e">
        <f t="shared" ref="D55:G55" si="2">SUM(D4:D54)</f>
        <v>#DIV/0!</v>
      </c>
      <c r="E55" s="127">
        <f t="shared" si="2"/>
        <v>0</v>
      </c>
      <c r="F55" s="127">
        <f t="shared" si="2"/>
        <v>0</v>
      </c>
      <c r="G55" s="127" t="e">
        <f t="shared" si="2"/>
        <v>#DIV/0!</v>
      </c>
    </row>
    <row r="56" spans="1:7" s="2" customFormat="1"/>
    <row r="57" spans="1:7" s="2" customFormat="1"/>
    <row r="58" spans="1:7" s="2" customFormat="1"/>
    <row r="59" spans="1:7" s="2" customFormat="1"/>
    <row r="60" spans="1:7" s="2" customFormat="1"/>
    <row r="61" spans="1:7" s="2" customFormat="1"/>
    <row r="62" spans="1:7" s="2" customFormat="1"/>
    <row r="63" spans="1:7" s="2" customFormat="1"/>
    <row r="64" spans="1:7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</sheetData>
  <sheetProtection algorithmName="SHA-512" hashValue="WDjVN38takTi8lvkyUigyWHGMep3kEAPDu9vL+sLXxk1FTcbHHc6fXQFeGcwAo7FnNbEogNZ07oE8Ihj/17jEA==" saltValue="Zvfnt7gqagGkc9hAFyW8VQ==" spinCount="100000" sheet="1" objects="1" scenarios="1"/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Z534"/>
  <sheetViews>
    <sheetView topLeftCell="B502" workbookViewId="0">
      <selection activeCell="P514" sqref="P51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8" width="11.85546875" hidden="1" customWidth="1"/>
    <col min="9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'18'!H5</f>
        <v>18</v>
      </c>
      <c r="B1" s="401" t="s">
        <v>190</v>
      </c>
      <c r="C1" s="402"/>
      <c r="D1" s="403" t="str">
        <f>VLOOKUP(A1,Kwaliteitsinspecties!A5:J54,3)</f>
        <v>CBS De Borgschool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Borgweg 46 te Winsum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263</v>
      </c>
      <c r="D4" s="10"/>
      <c r="E4" s="81" t="s">
        <v>198</v>
      </c>
      <c r="F4" s="224">
        <v>4.6500000000000004</v>
      </c>
      <c r="G4" s="213"/>
      <c r="H4" s="213"/>
      <c r="I4" s="213"/>
      <c r="J4" s="213"/>
      <c r="N4" s="83">
        <f t="shared" ref="N4:N36" si="0">SUM(F4:M4)</f>
        <v>4.6500000000000004</v>
      </c>
      <c r="O4" s="85">
        <f>IF(D4="X",0,IF(E4="X",0,VLOOKUP(E4,'18'!$K$3:$L$16,2,FALSE)))</f>
        <v>210</v>
      </c>
      <c r="P4" s="83">
        <f t="shared" ref="P4:P36" si="1">N4*O4</f>
        <v>976.50000000000011</v>
      </c>
      <c r="R4" s="249">
        <v>3</v>
      </c>
      <c r="S4" s="249"/>
      <c r="T4" s="249">
        <v>0</v>
      </c>
      <c r="U4" s="249"/>
    </row>
    <row r="5" spans="1:24">
      <c r="A5" s="9"/>
      <c r="B5" s="207">
        <v>2</v>
      </c>
      <c r="C5" s="208" t="s">
        <v>264</v>
      </c>
      <c r="D5" s="10"/>
      <c r="E5" s="81" t="s">
        <v>198</v>
      </c>
      <c r="F5" s="213"/>
      <c r="G5" s="224">
        <v>34.5</v>
      </c>
      <c r="H5" s="213"/>
      <c r="I5" s="213"/>
      <c r="J5" s="213"/>
      <c r="N5" s="83">
        <f t="shared" si="0"/>
        <v>34.5</v>
      </c>
      <c r="O5" s="85">
        <f>IF(D5="X",0,IF(E5="X",0,VLOOKUP(E5,'18'!$K$3:$L$16,2,FALSE)))</f>
        <v>210</v>
      </c>
      <c r="P5" s="83">
        <f t="shared" si="1"/>
        <v>7245</v>
      </c>
      <c r="R5" s="249">
        <v>0</v>
      </c>
      <c r="S5" s="249"/>
      <c r="T5" s="249">
        <v>0</v>
      </c>
      <c r="U5" s="249"/>
    </row>
    <row r="6" spans="1:24">
      <c r="A6" s="9"/>
      <c r="B6" s="207">
        <v>3</v>
      </c>
      <c r="C6" s="208" t="s">
        <v>321</v>
      </c>
      <c r="D6" s="10"/>
      <c r="E6" s="81" t="s">
        <v>209</v>
      </c>
      <c r="F6" s="213"/>
      <c r="G6" s="224">
        <v>8.9</v>
      </c>
      <c r="H6" s="213"/>
      <c r="I6" s="213"/>
      <c r="J6" s="213"/>
      <c r="N6" s="83">
        <f t="shared" si="0"/>
        <v>8.9</v>
      </c>
      <c r="O6" s="85">
        <f>IF(D6="X",0,IF(E6="X",0,VLOOKUP(E6,'18'!$K$3:$L$16,2,FALSE)))</f>
        <v>12</v>
      </c>
      <c r="P6" s="83">
        <f t="shared" si="1"/>
        <v>106.80000000000001</v>
      </c>
      <c r="R6" s="249">
        <v>0.7</v>
      </c>
      <c r="S6" s="249"/>
      <c r="T6" s="249">
        <v>3</v>
      </c>
      <c r="U6" s="249"/>
    </row>
    <row r="7" spans="1:24">
      <c r="A7" s="9"/>
      <c r="B7" s="210">
        <v>4</v>
      </c>
      <c r="C7" s="208" t="s">
        <v>264</v>
      </c>
      <c r="D7" s="10"/>
      <c r="E7" s="81" t="s">
        <v>198</v>
      </c>
      <c r="F7" s="214"/>
      <c r="G7" s="223">
        <v>27.15</v>
      </c>
      <c r="H7" s="214"/>
      <c r="I7" s="214"/>
      <c r="J7" s="214"/>
      <c r="N7" s="83">
        <f t="shared" si="0"/>
        <v>27.15</v>
      </c>
      <c r="O7" s="85">
        <f>IF(D7="X",0,IF(E7="X",0,VLOOKUP(E7,'18'!$K$3:$L$16,2,FALSE)))</f>
        <v>210</v>
      </c>
      <c r="P7" s="83">
        <f t="shared" si="1"/>
        <v>5701.5</v>
      </c>
      <c r="R7" s="249">
        <v>3.2</v>
      </c>
      <c r="S7" s="249"/>
      <c r="T7" s="249">
        <v>2.4</v>
      </c>
      <c r="U7" s="249"/>
    </row>
    <row r="8" spans="1:24">
      <c r="A8" s="9"/>
      <c r="B8" s="210">
        <v>5</v>
      </c>
      <c r="C8" s="208" t="s">
        <v>317</v>
      </c>
      <c r="D8" s="10"/>
      <c r="E8" s="81" t="s">
        <v>201</v>
      </c>
      <c r="F8" s="214"/>
      <c r="G8" s="223">
        <v>1.8</v>
      </c>
      <c r="H8" s="214"/>
      <c r="I8" s="214"/>
      <c r="J8" s="214"/>
      <c r="N8" s="83">
        <f t="shared" si="0"/>
        <v>1.8</v>
      </c>
      <c r="O8" s="85">
        <f>IF(D8="X",0,IF(E8="X",0,VLOOKUP(E8,'18'!$K$3:$L$16,2,FALSE)))</f>
        <v>210</v>
      </c>
      <c r="P8" s="83">
        <f t="shared" si="1"/>
        <v>378</v>
      </c>
      <c r="R8" s="249">
        <v>0</v>
      </c>
      <c r="S8" s="249"/>
      <c r="T8" s="249">
        <v>0.3</v>
      </c>
      <c r="U8" s="249"/>
    </row>
    <row r="9" spans="1:24">
      <c r="A9" s="9"/>
      <c r="B9" s="207">
        <v>6</v>
      </c>
      <c r="C9" s="209" t="s">
        <v>264</v>
      </c>
      <c r="D9" s="10"/>
      <c r="E9" s="81" t="s">
        <v>198</v>
      </c>
      <c r="F9" s="214"/>
      <c r="G9" s="223">
        <v>15.95</v>
      </c>
      <c r="H9" s="214"/>
      <c r="I9" s="214"/>
      <c r="J9" s="214"/>
      <c r="N9" s="83">
        <f t="shared" si="0"/>
        <v>15.95</v>
      </c>
      <c r="O9" s="85">
        <f>IF(D9="X",0,IF(E9="X",0,VLOOKUP(E9,'18'!$K$3:$L$16,2,FALSE)))</f>
        <v>210</v>
      </c>
      <c r="P9" s="83">
        <f t="shared" si="1"/>
        <v>3349.5</v>
      </c>
      <c r="R9" s="249">
        <v>0</v>
      </c>
      <c r="S9" s="249"/>
      <c r="T9" s="249">
        <v>0</v>
      </c>
      <c r="U9" s="249"/>
    </row>
    <row r="10" spans="1:24">
      <c r="A10" s="9"/>
      <c r="B10" s="210">
        <v>7</v>
      </c>
      <c r="C10" s="208" t="s">
        <v>266</v>
      </c>
      <c r="D10" s="10"/>
      <c r="E10" s="81" t="s">
        <v>189</v>
      </c>
      <c r="F10" s="213"/>
      <c r="G10" s="224">
        <v>84.85</v>
      </c>
      <c r="H10" s="214"/>
      <c r="I10" s="214"/>
      <c r="J10" s="214"/>
      <c r="N10" s="83">
        <f t="shared" si="0"/>
        <v>84.85</v>
      </c>
      <c r="O10" s="85">
        <f>IF(D10="X",0,IF(E10="X",0,VLOOKUP(E10,'18'!$K$3:$L$16,2,FALSE)))</f>
        <v>210</v>
      </c>
      <c r="P10" s="83">
        <f t="shared" si="1"/>
        <v>17818.5</v>
      </c>
      <c r="R10" s="249">
        <v>26.5</v>
      </c>
      <c r="S10" s="249"/>
      <c r="T10" s="249">
        <v>1.45</v>
      </c>
      <c r="U10" s="249"/>
    </row>
    <row r="11" spans="1:24">
      <c r="A11" s="9"/>
      <c r="B11" s="211">
        <v>8</v>
      </c>
      <c r="C11" s="209" t="s">
        <v>264</v>
      </c>
      <c r="D11" s="10"/>
      <c r="E11" s="81" t="s">
        <v>198</v>
      </c>
      <c r="F11" s="214"/>
      <c r="G11" s="223">
        <v>16.45</v>
      </c>
      <c r="H11" s="214"/>
      <c r="I11" s="214"/>
      <c r="J11" s="214"/>
      <c r="N11" s="83">
        <f t="shared" si="0"/>
        <v>16.45</v>
      </c>
      <c r="O11" s="85">
        <f>IF(D11="X",0,IF(E11="X",0,VLOOKUP(E11,'18'!$K$3:$L$16,2,FALSE)))</f>
        <v>210</v>
      </c>
      <c r="P11" s="83">
        <f t="shared" si="1"/>
        <v>3454.5</v>
      </c>
      <c r="R11" s="249">
        <v>0</v>
      </c>
      <c r="S11" s="249"/>
      <c r="T11" s="249">
        <v>0</v>
      </c>
      <c r="U11" s="249"/>
    </row>
    <row r="12" spans="1:24">
      <c r="A12" s="9"/>
      <c r="B12" s="211">
        <v>9</v>
      </c>
      <c r="C12" s="209" t="s">
        <v>264</v>
      </c>
      <c r="D12" s="10"/>
      <c r="E12" s="81" t="s">
        <v>198</v>
      </c>
      <c r="F12" s="214"/>
      <c r="G12" s="223">
        <v>12.8</v>
      </c>
      <c r="H12" s="214"/>
      <c r="I12" s="214"/>
      <c r="J12" s="214"/>
      <c r="N12" s="83">
        <f t="shared" si="0"/>
        <v>12.8</v>
      </c>
      <c r="O12" s="85">
        <f>IF(D12="X",0,IF(E12="X",0,VLOOKUP(E12,'18'!$K$3:$L$16,2,FALSE)))</f>
        <v>210</v>
      </c>
      <c r="P12" s="83">
        <f t="shared" si="1"/>
        <v>2688</v>
      </c>
      <c r="R12" s="249"/>
      <c r="S12" s="249"/>
      <c r="T12" s="249"/>
      <c r="U12" s="249">
        <v>1</v>
      </c>
    </row>
    <row r="13" spans="1:24">
      <c r="A13" s="9"/>
      <c r="B13" s="207">
        <v>10</v>
      </c>
      <c r="C13" s="208" t="s">
        <v>266</v>
      </c>
      <c r="D13" s="10"/>
      <c r="E13" s="81" t="s">
        <v>189</v>
      </c>
      <c r="F13" s="213"/>
      <c r="G13" s="224">
        <v>56.25</v>
      </c>
      <c r="H13" s="213"/>
      <c r="I13" s="213"/>
      <c r="J13" s="213"/>
      <c r="N13" s="83">
        <f t="shared" si="0"/>
        <v>56.25</v>
      </c>
      <c r="O13" s="85">
        <f>IF(D13="X",0,IF(E13="X",0,VLOOKUP(E13,'18'!$K$3:$L$16,2,FALSE)))</f>
        <v>210</v>
      </c>
      <c r="P13" s="83">
        <f t="shared" si="1"/>
        <v>11812.5</v>
      </c>
      <c r="R13" s="249">
        <v>17.5</v>
      </c>
      <c r="S13" s="249"/>
      <c r="T13" s="249">
        <v>1.2</v>
      </c>
      <c r="U13" s="249"/>
    </row>
    <row r="14" spans="1:24">
      <c r="A14" s="9"/>
      <c r="B14" s="207">
        <v>11</v>
      </c>
      <c r="C14" s="212" t="s">
        <v>266</v>
      </c>
      <c r="D14" s="10"/>
      <c r="E14" s="81" t="s">
        <v>189</v>
      </c>
      <c r="F14" s="213"/>
      <c r="G14" s="224">
        <v>57.5</v>
      </c>
      <c r="H14" s="213"/>
      <c r="I14" s="213"/>
      <c r="J14" s="213"/>
      <c r="N14" s="83">
        <f t="shared" si="0"/>
        <v>57.5</v>
      </c>
      <c r="O14" s="85">
        <f>IF(D14="X",0,IF(E14="X",0,VLOOKUP(E14,'18'!$K$3:$L$16,2,FALSE)))</f>
        <v>210</v>
      </c>
      <c r="P14" s="83">
        <f t="shared" si="1"/>
        <v>12075</v>
      </c>
      <c r="R14" s="249">
        <v>44</v>
      </c>
      <c r="S14" s="249"/>
      <c r="T14" s="249">
        <v>1.75</v>
      </c>
      <c r="U14" s="249"/>
    </row>
    <row r="15" spans="1:24">
      <c r="A15" s="9"/>
      <c r="B15" s="207">
        <v>12</v>
      </c>
      <c r="C15" s="212" t="s">
        <v>266</v>
      </c>
      <c r="D15" s="10"/>
      <c r="E15" s="81" t="s">
        <v>189</v>
      </c>
      <c r="F15" s="213"/>
      <c r="G15" s="224">
        <v>59.6</v>
      </c>
      <c r="H15" s="213"/>
      <c r="I15" s="213"/>
      <c r="J15" s="213"/>
      <c r="N15" s="83">
        <f t="shared" si="0"/>
        <v>59.6</v>
      </c>
      <c r="O15" s="85">
        <f>IF(D15="X",0,IF(E15="X",0,VLOOKUP(E15,'18'!$K$3:$L$16,2,FALSE)))</f>
        <v>210</v>
      </c>
      <c r="P15" s="83">
        <f t="shared" si="1"/>
        <v>12516</v>
      </c>
      <c r="R15" s="249">
        <v>44</v>
      </c>
      <c r="S15" s="249"/>
      <c r="T15" s="249">
        <v>1.9</v>
      </c>
      <c r="U15" s="249"/>
    </row>
    <row r="16" spans="1:24">
      <c r="A16" s="9"/>
      <c r="B16" s="207">
        <v>13</v>
      </c>
      <c r="C16" s="212" t="s">
        <v>417</v>
      </c>
      <c r="D16" s="10"/>
      <c r="E16" s="81" t="s">
        <v>200</v>
      </c>
      <c r="F16" s="213"/>
      <c r="G16" s="224">
        <v>27.3</v>
      </c>
      <c r="H16" s="213"/>
      <c r="I16" s="213"/>
      <c r="J16" s="213"/>
      <c r="N16" s="83">
        <f t="shared" si="0"/>
        <v>27.3</v>
      </c>
      <c r="O16" s="85">
        <f>IF(D16="X",0,IF(E16="X",0,VLOOKUP(E16,'18'!$K$3:$L$16,2,FALSE)))</f>
        <v>12</v>
      </c>
      <c r="P16" s="83">
        <f t="shared" si="1"/>
        <v>327.60000000000002</v>
      </c>
      <c r="R16" s="249">
        <v>15</v>
      </c>
      <c r="S16" s="249"/>
      <c r="T16" s="249">
        <v>0.3</v>
      </c>
      <c r="U16" s="249"/>
    </row>
    <row r="17" spans="1:21">
      <c r="A17" s="9"/>
      <c r="B17" s="207">
        <v>14</v>
      </c>
      <c r="C17" s="212" t="s">
        <v>276</v>
      </c>
      <c r="D17" s="10"/>
      <c r="E17" s="81" t="s">
        <v>191</v>
      </c>
      <c r="F17" s="224">
        <v>37</v>
      </c>
      <c r="G17" s="213"/>
      <c r="H17" s="213"/>
      <c r="I17" s="213"/>
      <c r="J17" s="213"/>
      <c r="N17" s="83">
        <f t="shared" si="0"/>
        <v>37</v>
      </c>
      <c r="O17" s="85">
        <f>IF(D17="X",0,IF(E17="X",0,VLOOKUP(E17,'18'!$K$3:$L$16,2,FALSE)))</f>
        <v>210</v>
      </c>
      <c r="P17" s="83">
        <f t="shared" si="1"/>
        <v>7770</v>
      </c>
      <c r="R17" s="249">
        <v>33</v>
      </c>
      <c r="S17" s="249"/>
      <c r="T17" s="249">
        <v>0.3</v>
      </c>
      <c r="U17" s="249"/>
    </row>
    <row r="18" spans="1:21">
      <c r="A18" s="9"/>
      <c r="B18" s="207">
        <v>15</v>
      </c>
      <c r="C18" s="212" t="s">
        <v>407</v>
      </c>
      <c r="D18" s="10"/>
      <c r="E18" s="81" t="s">
        <v>194</v>
      </c>
      <c r="F18" s="213"/>
      <c r="G18" s="224">
        <v>31.85</v>
      </c>
      <c r="H18" s="213"/>
      <c r="I18" s="213"/>
      <c r="J18" s="213"/>
      <c r="N18" s="83">
        <f t="shared" si="0"/>
        <v>31.85</v>
      </c>
      <c r="O18" s="85">
        <f>IF(D18="X",0,IF(E18="X",0,VLOOKUP(E18,'18'!$K$3:$L$16,2,FALSE)))</f>
        <v>210</v>
      </c>
      <c r="P18" s="83">
        <f t="shared" si="1"/>
        <v>6688.5</v>
      </c>
      <c r="R18" s="249">
        <v>16.2</v>
      </c>
      <c r="S18" s="249"/>
      <c r="T18" s="249">
        <v>12.2</v>
      </c>
      <c r="U18" s="249"/>
    </row>
    <row r="19" spans="1:21">
      <c r="A19" s="9"/>
      <c r="B19" s="207">
        <v>16</v>
      </c>
      <c r="C19" s="212" t="s">
        <v>418</v>
      </c>
      <c r="D19" s="10"/>
      <c r="E19" s="81" t="s">
        <v>194</v>
      </c>
      <c r="F19" s="213"/>
      <c r="G19" s="213"/>
      <c r="H19" s="213"/>
      <c r="I19" s="224">
        <v>5.7</v>
      </c>
      <c r="J19" s="213"/>
      <c r="N19" s="83">
        <f t="shared" si="0"/>
        <v>5.7</v>
      </c>
      <c r="O19" s="85">
        <f>IF(D19="X",0,IF(E19="X",0,VLOOKUP(E19,'18'!$K$3:$L$16,2,FALSE)))</f>
        <v>210</v>
      </c>
      <c r="P19" s="83">
        <f t="shared" si="1"/>
        <v>1197</v>
      </c>
      <c r="R19" s="249">
        <v>0</v>
      </c>
      <c r="S19" s="249"/>
      <c r="T19" s="249">
        <v>0</v>
      </c>
      <c r="U19" s="249"/>
    </row>
    <row r="20" spans="1:21">
      <c r="A20" s="9"/>
      <c r="B20" s="207">
        <v>17</v>
      </c>
      <c r="C20" s="212" t="s">
        <v>419</v>
      </c>
      <c r="D20" s="10"/>
      <c r="E20" s="81" t="s">
        <v>200</v>
      </c>
      <c r="F20" s="213"/>
      <c r="G20" s="224">
        <v>8.35</v>
      </c>
      <c r="H20" s="213"/>
      <c r="I20" s="213"/>
      <c r="J20" s="213"/>
      <c r="N20" s="83">
        <f t="shared" si="0"/>
        <v>8.35</v>
      </c>
      <c r="O20" s="85">
        <f>IF(D20="X",0,IF(E20="X",0,VLOOKUP(E20,'18'!$K$3:$L$16,2,FALSE)))</f>
        <v>12</v>
      </c>
      <c r="P20" s="83">
        <f t="shared" si="1"/>
        <v>100.19999999999999</v>
      </c>
      <c r="R20" s="249">
        <v>10</v>
      </c>
      <c r="S20" s="249"/>
      <c r="T20" s="249">
        <v>9</v>
      </c>
      <c r="U20" s="249"/>
    </row>
    <row r="21" spans="1:21">
      <c r="A21" s="9"/>
      <c r="B21" s="210">
        <v>18</v>
      </c>
      <c r="C21" s="212" t="s">
        <v>420</v>
      </c>
      <c r="D21" s="10"/>
      <c r="E21" s="81" t="s">
        <v>198</v>
      </c>
      <c r="F21" s="214"/>
      <c r="G21" s="223">
        <v>2.5</v>
      </c>
      <c r="H21" s="214"/>
      <c r="I21" s="214"/>
      <c r="J21" s="214"/>
      <c r="N21" s="83">
        <f t="shared" si="0"/>
        <v>2.5</v>
      </c>
      <c r="O21" s="85">
        <f>IF(D21="X",0,IF(E21="X",0,VLOOKUP(E21,'18'!$K$3:$L$16,2,FALSE)))</f>
        <v>210</v>
      </c>
      <c r="P21" s="83">
        <f t="shared" si="1"/>
        <v>525</v>
      </c>
      <c r="R21" s="249">
        <v>14</v>
      </c>
      <c r="S21" s="249"/>
      <c r="T21" s="249">
        <v>0</v>
      </c>
      <c r="U21" s="249"/>
    </row>
    <row r="22" spans="1:21">
      <c r="A22" s="9"/>
      <c r="B22" s="211">
        <v>19</v>
      </c>
      <c r="C22" s="209" t="s">
        <v>419</v>
      </c>
      <c r="D22" s="10"/>
      <c r="E22" s="81" t="s">
        <v>200</v>
      </c>
      <c r="F22" s="214"/>
      <c r="G22" s="223">
        <v>58</v>
      </c>
      <c r="H22" s="214"/>
      <c r="I22" s="214"/>
      <c r="J22" s="214"/>
      <c r="N22" s="83">
        <f t="shared" si="0"/>
        <v>58</v>
      </c>
      <c r="O22" s="85">
        <f>IF(D22="X",0,IF(E22="X",0,VLOOKUP(E22,'18'!$K$3:$L$16,2,FALSE)))</f>
        <v>12</v>
      </c>
      <c r="P22" s="83">
        <f t="shared" si="1"/>
        <v>696</v>
      </c>
      <c r="R22" s="249">
        <v>88</v>
      </c>
      <c r="S22" s="249"/>
      <c r="T22" s="249">
        <v>0</v>
      </c>
      <c r="U22" s="249"/>
    </row>
    <row r="23" spans="1:21">
      <c r="A23" s="9"/>
      <c r="B23" s="211">
        <v>20</v>
      </c>
      <c r="C23" s="118" t="s">
        <v>276</v>
      </c>
      <c r="D23" s="10"/>
      <c r="E23" s="81" t="s">
        <v>191</v>
      </c>
      <c r="F23" s="223">
        <v>24.65</v>
      </c>
      <c r="G23" s="214"/>
      <c r="H23" s="214"/>
      <c r="I23" s="214"/>
      <c r="J23" s="214"/>
      <c r="N23" s="83">
        <f t="shared" si="0"/>
        <v>24.65</v>
      </c>
      <c r="O23" s="85">
        <f>IF(D23="X",0,IF(E23="X",0,VLOOKUP(E23,'18'!$K$3:$L$16,2,FALSE)))</f>
        <v>210</v>
      </c>
      <c r="P23" s="83">
        <f t="shared" si="1"/>
        <v>5176.5</v>
      </c>
      <c r="R23" s="249">
        <v>6.95</v>
      </c>
      <c r="S23" s="249"/>
      <c r="T23" s="249">
        <v>6.5</v>
      </c>
      <c r="U23" s="249"/>
    </row>
    <row r="24" spans="1:21">
      <c r="A24" s="9"/>
      <c r="B24" s="210">
        <v>21</v>
      </c>
      <c r="C24" s="212" t="s">
        <v>264</v>
      </c>
      <c r="D24" s="10"/>
      <c r="E24" s="81" t="s">
        <v>198</v>
      </c>
      <c r="F24" s="214"/>
      <c r="G24" s="223">
        <v>27.75</v>
      </c>
      <c r="H24" s="214"/>
      <c r="I24" s="214"/>
      <c r="J24" s="214"/>
      <c r="N24" s="83">
        <f t="shared" si="0"/>
        <v>27.75</v>
      </c>
      <c r="O24" s="85">
        <f>IF(D24="X",0,IF(E24="X",0,VLOOKUP(E24,'18'!$K$3:$L$16,2,FALSE)))</f>
        <v>210</v>
      </c>
      <c r="P24" s="83">
        <f t="shared" si="1"/>
        <v>5827.5</v>
      </c>
      <c r="R24" s="249">
        <v>0</v>
      </c>
      <c r="S24" s="249"/>
      <c r="T24" s="249">
        <v>0</v>
      </c>
      <c r="U24" s="249">
        <v>1</v>
      </c>
    </row>
    <row r="25" spans="1:21">
      <c r="A25" s="9"/>
      <c r="B25" s="240">
        <v>22</v>
      </c>
      <c r="C25" s="209" t="s">
        <v>266</v>
      </c>
      <c r="D25" s="10"/>
      <c r="E25" s="81" t="s">
        <v>189</v>
      </c>
      <c r="F25" s="214"/>
      <c r="G25" s="223">
        <v>58.8</v>
      </c>
      <c r="H25" s="214"/>
      <c r="I25" s="214"/>
      <c r="J25" s="214"/>
      <c r="N25" s="83">
        <f t="shared" si="0"/>
        <v>58.8</v>
      </c>
      <c r="O25" s="85">
        <f>IF(D25="X",0,IF(E25="X",0,VLOOKUP(E25,'18'!$K$3:$L$16,2,FALSE)))</f>
        <v>210</v>
      </c>
      <c r="P25" s="83">
        <f t="shared" si="1"/>
        <v>12348</v>
      </c>
      <c r="R25" s="249">
        <v>38.5</v>
      </c>
      <c r="S25" s="249"/>
      <c r="T25" s="249">
        <v>0.9</v>
      </c>
      <c r="U25" s="249"/>
    </row>
    <row r="26" spans="1:21">
      <c r="A26" s="9"/>
      <c r="B26" s="240">
        <v>23</v>
      </c>
      <c r="C26" s="209" t="s">
        <v>266</v>
      </c>
      <c r="D26" s="10"/>
      <c r="E26" s="81" t="s">
        <v>189</v>
      </c>
      <c r="F26" s="214"/>
      <c r="G26" s="223">
        <v>52.2</v>
      </c>
      <c r="H26" s="214"/>
      <c r="I26" s="214"/>
      <c r="J26" s="214"/>
      <c r="N26" s="83">
        <f t="shared" si="0"/>
        <v>52.2</v>
      </c>
      <c r="O26" s="85">
        <f>IF(D26="X",0,IF(E26="X",0,VLOOKUP(E26,'18'!$K$3:$L$16,2,FALSE)))</f>
        <v>210</v>
      </c>
      <c r="P26" s="83">
        <f t="shared" si="1"/>
        <v>10962</v>
      </c>
      <c r="R26" s="249">
        <v>81</v>
      </c>
      <c r="S26" s="249"/>
      <c r="T26" s="249">
        <v>3</v>
      </c>
      <c r="U26" s="249"/>
    </row>
    <row r="27" spans="1:21">
      <c r="A27" s="9"/>
      <c r="B27" s="240">
        <v>24</v>
      </c>
      <c r="C27" s="209" t="s">
        <v>264</v>
      </c>
      <c r="D27" s="10"/>
      <c r="E27" s="81" t="s">
        <v>198</v>
      </c>
      <c r="F27" s="214"/>
      <c r="G27" s="223">
        <v>4.5999999999999996</v>
      </c>
      <c r="H27" s="214"/>
      <c r="I27" s="214"/>
      <c r="J27" s="214"/>
      <c r="N27" s="83">
        <f t="shared" si="0"/>
        <v>4.5999999999999996</v>
      </c>
      <c r="O27" s="85">
        <f>IF(D27="X",0,IF(E27="X",0,VLOOKUP(E27,'18'!$K$3:$L$16,2,FALSE)))</f>
        <v>210</v>
      </c>
      <c r="P27" s="83">
        <f t="shared" si="1"/>
        <v>965.99999999999989</v>
      </c>
      <c r="R27" s="249">
        <v>0</v>
      </c>
      <c r="S27" s="249"/>
      <c r="T27" s="249">
        <v>0</v>
      </c>
      <c r="U27" s="249">
        <v>1</v>
      </c>
    </row>
    <row r="28" spans="1:21">
      <c r="A28" s="9"/>
      <c r="B28" s="240">
        <v>25</v>
      </c>
      <c r="C28" s="209" t="s">
        <v>264</v>
      </c>
      <c r="D28" s="10"/>
      <c r="E28" s="81" t="s">
        <v>198</v>
      </c>
      <c r="F28" s="214"/>
      <c r="G28" s="223">
        <v>19.399999999999999</v>
      </c>
      <c r="H28" s="214"/>
      <c r="I28" s="214"/>
      <c r="J28" s="214"/>
      <c r="N28" s="83">
        <f t="shared" si="0"/>
        <v>19.399999999999999</v>
      </c>
      <c r="O28" s="85">
        <f>IF(D28="X",0,IF(E28="X",0,VLOOKUP(E28,'18'!$K$3:$L$16,2,FALSE)))</f>
        <v>210</v>
      </c>
      <c r="P28" s="83">
        <f t="shared" si="1"/>
        <v>4073.9999999999995</v>
      </c>
      <c r="R28" s="249">
        <v>0</v>
      </c>
      <c r="S28" s="249"/>
      <c r="T28" s="249">
        <v>0</v>
      </c>
      <c r="U28" s="249">
        <v>1</v>
      </c>
    </row>
    <row r="29" spans="1:21">
      <c r="A29" s="9"/>
      <c r="B29" s="240">
        <v>26</v>
      </c>
      <c r="C29" s="209" t="s">
        <v>266</v>
      </c>
      <c r="D29" s="10"/>
      <c r="E29" s="81" t="s">
        <v>189</v>
      </c>
      <c r="F29" s="214"/>
      <c r="G29" s="223">
        <v>52.35</v>
      </c>
      <c r="H29" s="214"/>
      <c r="I29" s="214"/>
      <c r="J29" s="214"/>
      <c r="N29" s="83">
        <f t="shared" si="0"/>
        <v>52.35</v>
      </c>
      <c r="O29" s="85">
        <f>IF(D29="X",0,IF(E29="X",0,VLOOKUP(E29,'18'!$K$3:$L$16,2,FALSE)))</f>
        <v>210</v>
      </c>
      <c r="P29" s="83">
        <f t="shared" si="1"/>
        <v>10993.5</v>
      </c>
      <c r="R29" s="249">
        <v>86.5</v>
      </c>
      <c r="S29" s="249"/>
      <c r="T29" s="249">
        <v>2.4</v>
      </c>
      <c r="U29" s="249"/>
    </row>
    <row r="30" spans="1:21">
      <c r="A30" s="9"/>
      <c r="B30" s="240">
        <v>27</v>
      </c>
      <c r="C30" s="209" t="s">
        <v>272</v>
      </c>
      <c r="D30" s="10"/>
      <c r="E30" s="81" t="s">
        <v>201</v>
      </c>
      <c r="F30" s="214"/>
      <c r="G30" s="215"/>
      <c r="H30" s="214"/>
      <c r="I30" s="214"/>
      <c r="J30" s="223">
        <v>4.5</v>
      </c>
      <c r="N30" s="83">
        <f t="shared" si="0"/>
        <v>4.5</v>
      </c>
      <c r="O30" s="85">
        <f>IF(D30="X",0,IF(E30="X",0,VLOOKUP(E30,'18'!$K$3:$L$16,2,FALSE)))</f>
        <v>210</v>
      </c>
      <c r="P30" s="83">
        <f t="shared" si="1"/>
        <v>945</v>
      </c>
      <c r="R30" s="249">
        <v>0</v>
      </c>
      <c r="S30" s="249"/>
      <c r="T30" s="249">
        <v>2.4</v>
      </c>
      <c r="U30" s="249"/>
    </row>
    <row r="31" spans="1:21">
      <c r="A31" s="9"/>
      <c r="B31" s="240">
        <v>28</v>
      </c>
      <c r="C31" s="209" t="s">
        <v>263</v>
      </c>
      <c r="D31" s="10"/>
      <c r="E31" s="81" t="s">
        <v>198</v>
      </c>
      <c r="F31" s="223">
        <v>4.9000000000000004</v>
      </c>
      <c r="G31" s="215"/>
      <c r="H31" s="214"/>
      <c r="I31" s="214"/>
      <c r="J31" s="214"/>
      <c r="N31" s="83">
        <f t="shared" si="0"/>
        <v>4.9000000000000004</v>
      </c>
      <c r="O31" s="85">
        <f>IF(D31="X",0,IF(E31="X",0,VLOOKUP(E31,'18'!$K$3:$L$16,2,FALSE)))</f>
        <v>210</v>
      </c>
      <c r="P31" s="83">
        <f t="shared" si="1"/>
        <v>1029</v>
      </c>
      <c r="R31" s="249">
        <v>2.4500000000000002</v>
      </c>
      <c r="S31" s="249"/>
      <c r="T31" s="249">
        <v>2.4500000000000002</v>
      </c>
      <c r="U31" s="249"/>
    </row>
    <row r="32" spans="1:21">
      <c r="A32" s="9"/>
      <c r="B32" s="241">
        <v>29</v>
      </c>
      <c r="C32" s="209" t="s">
        <v>348</v>
      </c>
      <c r="D32" s="10"/>
      <c r="E32" s="81" t="s">
        <v>203</v>
      </c>
      <c r="F32" s="214"/>
      <c r="G32" s="223">
        <v>85.1</v>
      </c>
      <c r="H32" s="214"/>
      <c r="I32" s="214"/>
      <c r="J32" s="214"/>
      <c r="N32" s="83">
        <f t="shared" si="0"/>
        <v>85.1</v>
      </c>
      <c r="O32" s="85">
        <f>IF(D32="X",0,IF(E32="X",0,VLOOKUP(E32,'18'!$K$3:$L$16,2,FALSE)))</f>
        <v>210</v>
      </c>
      <c r="P32" s="83">
        <f t="shared" si="1"/>
        <v>17871</v>
      </c>
      <c r="R32" s="249">
        <v>48</v>
      </c>
      <c r="S32" s="249"/>
      <c r="T32" s="249">
        <v>2.4500000000000002</v>
      </c>
      <c r="U32" s="249"/>
    </row>
    <row r="33" spans="1:21">
      <c r="A33" s="9"/>
      <c r="B33" s="207">
        <v>30</v>
      </c>
      <c r="C33" s="209" t="s">
        <v>349</v>
      </c>
      <c r="D33" s="10"/>
      <c r="E33" s="81" t="s">
        <v>200</v>
      </c>
      <c r="F33" s="214"/>
      <c r="G33" s="223">
        <v>3.45</v>
      </c>
      <c r="H33" s="214"/>
      <c r="I33" s="214"/>
      <c r="J33" s="214"/>
      <c r="N33" s="83">
        <f t="shared" si="0"/>
        <v>3.45</v>
      </c>
      <c r="O33" s="85">
        <f>IF(D33="X",0,IF(E33="X",0,VLOOKUP(E33,'18'!$K$3:$L$16,2,FALSE)))</f>
        <v>12</v>
      </c>
      <c r="P33" s="83">
        <f t="shared" si="1"/>
        <v>41.400000000000006</v>
      </c>
      <c r="R33" s="249">
        <v>0</v>
      </c>
      <c r="S33" s="249"/>
      <c r="T33" s="249">
        <v>0</v>
      </c>
      <c r="U33" s="249"/>
    </row>
    <row r="34" spans="1:21">
      <c r="A34" s="9"/>
      <c r="B34" s="207">
        <v>31</v>
      </c>
      <c r="C34" s="209" t="s">
        <v>417</v>
      </c>
      <c r="D34" s="10"/>
      <c r="E34" s="81" t="s">
        <v>200</v>
      </c>
      <c r="F34" s="214"/>
      <c r="G34" s="223">
        <v>6.1</v>
      </c>
      <c r="H34" s="214"/>
      <c r="I34" s="214"/>
      <c r="J34" s="214"/>
      <c r="N34" s="83">
        <f t="shared" si="0"/>
        <v>6.1</v>
      </c>
      <c r="O34" s="85">
        <f>IF(D34="X",0,IF(E34="X",0,VLOOKUP(E34,'18'!$K$3:$L$16,2,FALSE)))</f>
        <v>12</v>
      </c>
      <c r="P34" s="83">
        <f t="shared" si="1"/>
        <v>73.199999999999989</v>
      </c>
      <c r="R34" s="249">
        <v>0</v>
      </c>
      <c r="S34" s="249"/>
      <c r="T34" s="249">
        <v>0</v>
      </c>
      <c r="U34" s="249"/>
    </row>
    <row r="35" spans="1:21">
      <c r="A35" s="9"/>
      <c r="B35" s="207">
        <v>32</v>
      </c>
      <c r="C35" s="208" t="s">
        <v>272</v>
      </c>
      <c r="D35" s="10"/>
      <c r="E35" s="81" t="s">
        <v>201</v>
      </c>
      <c r="F35" s="213"/>
      <c r="G35" s="224">
        <v>6.9</v>
      </c>
      <c r="H35" s="213"/>
      <c r="I35" s="213"/>
      <c r="J35" s="213"/>
      <c r="N35" s="83">
        <f t="shared" si="0"/>
        <v>6.9</v>
      </c>
      <c r="O35" s="85">
        <f>IF(D35="X",0,IF(E35="X",0,VLOOKUP(E35,'18'!$K$3:$L$16,2,FALSE)))</f>
        <v>210</v>
      </c>
      <c r="P35" s="83">
        <f t="shared" si="1"/>
        <v>1449</v>
      </c>
      <c r="R35" s="249">
        <v>0.75</v>
      </c>
      <c r="S35" s="249"/>
      <c r="T35" s="249">
        <v>2.4500000000000002</v>
      </c>
      <c r="U35" s="249"/>
    </row>
    <row r="36" spans="1:21">
      <c r="A36" s="9"/>
      <c r="B36" s="207">
        <v>33</v>
      </c>
      <c r="C36" s="208" t="s">
        <v>272</v>
      </c>
      <c r="D36" s="10"/>
      <c r="E36" s="81" t="s">
        <v>201</v>
      </c>
      <c r="F36" s="213"/>
      <c r="G36" s="224">
        <v>8.85</v>
      </c>
      <c r="H36" s="213"/>
      <c r="I36" s="213"/>
      <c r="J36" s="213"/>
      <c r="N36" s="83">
        <f t="shared" si="0"/>
        <v>8.85</v>
      </c>
      <c r="O36" s="85">
        <f>IF(D36="X",0,IF(E36="X",0,VLOOKUP(E36,'18'!$K$3:$L$16,2,FALSE)))</f>
        <v>210</v>
      </c>
      <c r="P36" s="83">
        <f t="shared" si="1"/>
        <v>1858.5</v>
      </c>
      <c r="R36" s="249">
        <v>1.25</v>
      </c>
      <c r="S36" s="249"/>
      <c r="T36" s="249">
        <v>1.5</v>
      </c>
      <c r="U36" s="249"/>
    </row>
    <row r="37" spans="1:21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21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21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21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21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21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21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21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21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21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21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21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71.2</v>
      </c>
      <c r="G495" s="68">
        <f t="shared" si="2"/>
        <v>829.25000000000011</v>
      </c>
      <c r="H495" s="68">
        <f t="shared" si="2"/>
        <v>0</v>
      </c>
      <c r="I495" s="68">
        <f t="shared" si="2"/>
        <v>5.7</v>
      </c>
      <c r="J495" s="68">
        <f t="shared" si="2"/>
        <v>4.5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278</v>
      </c>
      <c r="R495" s="68">
        <f t="shared" ref="R495:W495" si="3">SUM(R4:R494)</f>
        <v>580.5</v>
      </c>
      <c r="S495" s="68">
        <f t="shared" si="3"/>
        <v>0</v>
      </c>
      <c r="T495" s="68">
        <f t="shared" si="3"/>
        <v>57.85</v>
      </c>
      <c r="U495" s="68">
        <f t="shared" si="3"/>
        <v>4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IF('18'!K3="", "Vrije categorie",'18'!K3)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421.55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421.55</v>
      </c>
      <c r="O499" s="58"/>
      <c r="P499" s="69" cm="1">
        <f t="array" ref="P499">SUMPRODUCT(--($E$4:$E$494=C499),--($D$4:$D$494=""),$P$4:$P$494)</f>
        <v>88525.5</v>
      </c>
    </row>
    <row r="500" spans="3:26">
      <c r="C500" s="58" t="str">
        <f>IF('18'!K4="", "Vrije categorie",'18'!K4)</f>
        <v>B</v>
      </c>
      <c r="F500" s="69" cm="1">
        <f t="array" ref="F500">SUMPRODUCT(--($E$4:$E$494=C500),--($D$4:$D$494=""),$F$4:$F$494)</f>
        <v>61.65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61.65</v>
      </c>
      <c r="O500" s="58"/>
      <c r="P500" s="69" cm="1">
        <f t="array" ref="P500">SUMPRODUCT(--($E$4:$E$494=C500),--($D$4:$D$494=""),$P$4:$P$494)</f>
        <v>12946.5</v>
      </c>
    </row>
    <row r="501" spans="3:26">
      <c r="C501" s="58" t="str">
        <f>IF('18'!K5="", "Vrije categorie",'18'!K5)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31.85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5.7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37.550000000000004</v>
      </c>
      <c r="O501" s="58"/>
      <c r="P501" s="69" cm="1">
        <f t="array" ref="P501">SUMPRODUCT(--($E$4:$E$494=C501),--($D$4:$D$494=""),$P$4:$P$494)</f>
        <v>7885.5</v>
      </c>
    </row>
    <row r="502" spans="3:26">
      <c r="C502" s="58" t="str">
        <f>IF('18'!K6="", "Vrije categorie",'18'!K6)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IF('18'!K7="", "Vrije categorie",'18'!K7)</f>
        <v>E</v>
      </c>
      <c r="F503" s="69" cm="1">
        <f t="array" ref="F503">SUMPRODUCT(--($E$4:$E$494=C503),--($D$4:$D$494=""),$F$4:$F$494)</f>
        <v>9.5500000000000007</v>
      </c>
      <c r="G503" s="69" cm="1">
        <f t="array" ref="G503">SUMPRODUCT(--($E$4:$E$494=C503),--($D$4:$D$494=""),$G$4:$G$494)</f>
        <v>161.1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170.65</v>
      </c>
      <c r="O503" s="58"/>
      <c r="P503" s="69" cm="1">
        <f t="array" ref="P503">SUMPRODUCT(--($E$4:$E$494=C503),--($D$4:$D$494=""),$P$4:$P$494)</f>
        <v>35836.5</v>
      </c>
    </row>
    <row r="504" spans="3:26">
      <c r="C504" s="58" t="str">
        <f>IF('18'!K8="", "Vrije categorie",'18'!K8)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103.2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103.2</v>
      </c>
      <c r="O504" s="58"/>
      <c r="P504" s="69" cm="1">
        <f t="array" ref="P504">SUMPRODUCT(--($E$4:$E$494=C504),--($D$4:$D$494=""),$P$4:$P$494)</f>
        <v>1238.4000000000001</v>
      </c>
    </row>
    <row r="505" spans="3:26">
      <c r="C505" s="58" t="str">
        <f>IF('18'!K9="", "Vrije categorie",'18'!K9)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17.55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4.5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22.05</v>
      </c>
      <c r="O505" s="58"/>
      <c r="P505" s="69" cm="1">
        <f t="array" ref="P505">SUMPRODUCT(--($E$4:$E$494=C505),--($D$4:$D$494=""),$P$4:$P$494)</f>
        <v>4630.5</v>
      </c>
    </row>
    <row r="506" spans="3:26">
      <c r="C506" s="58" t="str">
        <f>IF('18'!K10="", "Vrije categorie",'18'!K10)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85.1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85.1</v>
      </c>
      <c r="O506" s="58"/>
      <c r="P506" s="69" cm="1">
        <f t="array" ref="P506">SUMPRODUCT(--($E$4:$E$494=C506),--($D$4:$D$494=""),$P$4:$P$494)</f>
        <v>17871</v>
      </c>
    </row>
    <row r="507" spans="3:26">
      <c r="C507" s="58" t="str">
        <f>IF('18'!K11="", "Vrije categorie",'18'!K11)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IF('18'!K12="", "Vrije categorie",'18'!K12)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IF('18'!K13="", "Vrije categorie",'18'!K13)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8.9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8.9</v>
      </c>
      <c r="O509" s="58"/>
      <c r="P509" s="69" cm="1">
        <f t="array" ref="P509">SUMPRODUCT(--($E$4:$E$494=C509),--($D$4:$D$494=""),$P$4:$P$494)</f>
        <v>106.80000000000001</v>
      </c>
    </row>
    <row r="510" spans="3:26">
      <c r="C510" s="58" t="str">
        <f>IF('18'!K14="", "Vrije categorie",'18'!K14)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IF('18'!K15="", "Vrije categorie",'18'!K15)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71.2</v>
      </c>
      <c r="G513" s="70">
        <f t="shared" si="5"/>
        <v>829.25</v>
      </c>
      <c r="H513" s="70">
        <f t="shared" si="5"/>
        <v>0</v>
      </c>
      <c r="I513" s="70">
        <f t="shared" si="5"/>
        <v>5.7</v>
      </c>
      <c r="J513" s="70">
        <f t="shared" si="5"/>
        <v>4.5</v>
      </c>
      <c r="K513" s="70">
        <f t="shared" si="5"/>
        <v>0</v>
      </c>
      <c r="L513" s="70">
        <f t="shared" si="5"/>
        <v>0</v>
      </c>
      <c r="M513" s="70">
        <f t="shared" si="5"/>
        <v>0</v>
      </c>
      <c r="N513" s="70">
        <f t="shared" si="4"/>
        <v>910.65000000000009</v>
      </c>
      <c r="O513" s="70"/>
      <c r="P513" s="70">
        <f>SUM(P499:P512)</f>
        <v>169040.69999999998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2IeKQF3ZRnokua9mu4i8HiGb3UFyMEIMRZUcq8DYGwHmwOBipQNC3xgMEzPE+rqfp+yWHiLV3S1B10c9Xa8YXg==" saltValue="MSSZteyzRPvNOYPUuBRpG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N3" sqref="N3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19,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'19a'!P499/M3</f>
        <v>#DIV/0!</v>
      </c>
    </row>
    <row r="4" spans="1:14">
      <c r="A4" s="19" t="s">
        <v>190</v>
      </c>
      <c r="B4" s="384" t="str">
        <f>VLOOKUP(H5,Kwaliteitsinspecties!A5:E54,3)</f>
        <v>De Vlieger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'19a'!P500/M4</f>
        <v>#DIV/0!</v>
      </c>
    </row>
    <row r="5" spans="1:14">
      <c r="A5" s="20" t="s">
        <v>192</v>
      </c>
      <c r="B5" s="385" t="str">
        <f>VLOOKUP(H5,Kwaliteitsinspecties!A5:E54,4)</f>
        <v>Hamrik 6</v>
      </c>
      <c r="C5" s="385"/>
      <c r="D5" s="385"/>
      <c r="E5" s="385"/>
      <c r="F5" s="399" t="s">
        <v>193</v>
      </c>
      <c r="G5" s="399"/>
      <c r="H5" s="16">
        <f>Kwaliteitsinspecties!A23</f>
        <v>19</v>
      </c>
      <c r="K5" s="37" t="s">
        <v>194</v>
      </c>
      <c r="L5" s="49">
        <v>210</v>
      </c>
      <c r="M5" s="184"/>
      <c r="N5" s="87" t="e">
        <f>'19a'!P501/M5</f>
        <v>#DIV/0!</v>
      </c>
    </row>
    <row r="6" spans="1:14">
      <c r="A6" s="21" t="s">
        <v>195</v>
      </c>
      <c r="B6" s="386" t="str">
        <f>VLOOKUP(H5,Kwaliteitsinspecties!A5:E54,5)</f>
        <v>Winsum</v>
      </c>
      <c r="C6" s="386"/>
      <c r="D6" s="386"/>
      <c r="E6" s="386"/>
      <c r="F6" s="400" t="s">
        <v>196</v>
      </c>
      <c r="G6" s="400"/>
      <c r="H6" s="17" t="str">
        <f>CONCATENATE(H5,"a")</f>
        <v>19a</v>
      </c>
      <c r="K6" s="37" t="s">
        <v>197</v>
      </c>
      <c r="L6" s="49">
        <v>210</v>
      </c>
      <c r="M6" s="184"/>
      <c r="N6" s="87" t="e">
        <f>'19a'!P502/M6</f>
        <v>#DIV/0!</v>
      </c>
    </row>
    <row r="7" spans="1:14">
      <c r="K7" s="37" t="s">
        <v>198</v>
      </c>
      <c r="L7" s="49">
        <v>210</v>
      </c>
      <c r="M7" s="184"/>
      <c r="N7" s="87" t="e">
        <f>'19a'!P503/M7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'19a'!P504/M8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'19a'!P505/M9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'19a'!P506/M10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'19a'!P507/M11</f>
        <v>#DIV/0!</v>
      </c>
    </row>
    <row r="12" spans="1:14">
      <c r="F12" s="10" t="s">
        <v>65</v>
      </c>
      <c r="G12" s="10" t="s">
        <v>206</v>
      </c>
      <c r="H12" s="10"/>
      <c r="K12" s="37" t="s">
        <v>207</v>
      </c>
      <c r="L12" s="49">
        <v>12</v>
      </c>
      <c r="M12" s="184"/>
      <c r="N12" s="87" t="e">
        <f>'19a'!P508/M12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'19a'!N513</f>
        <v>920.9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'19a'!P509/M13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'19a'!P510/M14</f>
        <v>#DIV/0!</v>
      </c>
    </row>
    <row r="15" spans="1:14">
      <c r="K15" s="37" t="s">
        <v>212</v>
      </c>
      <c r="L15" s="49">
        <v>260</v>
      </c>
      <c r="M15" s="186"/>
      <c r="N15" s="87" t="e">
        <f>'19a'!P511/M15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'19a'!P512/M16</f>
        <v>#DIV/0!</v>
      </c>
    </row>
    <row r="17" spans="1:9">
      <c r="A17" s="396" t="s">
        <v>215</v>
      </c>
      <c r="B17" s="396"/>
      <c r="C17" s="396"/>
      <c r="D17" s="47">
        <f>'19a'!P513</f>
        <v>190597.2</v>
      </c>
      <c r="E17" s="396" t="s">
        <v>216</v>
      </c>
      <c r="F17" s="396"/>
      <c r="G17" s="47">
        <f>D17/E8</f>
        <v>733.06615384615384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'19a'!G513</f>
        <v>796.19999999999993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796.19999999999993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796.19999999999993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796.19999999999993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'19a'!F513-E27</f>
        <v>58.25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'19a'!S495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'19a'!R495</f>
        <v>174.00000000000003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'19a'!T495</f>
        <v>107.2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'19a'!U495</f>
        <v>25.5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'19a'!V495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'19a'!W495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'19a'!N505</f>
        <v>36.600000000000009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YrxSD66+0Sf0aEmbG6NlMir2VHk+0XIxyPhgf9PIYb3+G3R1xUWv+V+KgwRtVIiv0Kcqcb5/50FGAjDGQDVLeA==" saltValue="JLYj0sy8YhpmmZzNAt78L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4"/>
  <sheetViews>
    <sheetView topLeftCell="A27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8" width="11.85546875" customWidth="1"/>
    <col min="9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'19'!H5</f>
        <v>19</v>
      </c>
      <c r="B1" s="401" t="s">
        <v>190</v>
      </c>
      <c r="C1" s="402"/>
      <c r="D1" s="403" t="str">
        <f>VLOOKUP(A1,Kwaliteitsinspecties!A5:J54,3)</f>
        <v>De Vlieger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Hamrik 6 te Winsum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10">
        <v>1</v>
      </c>
      <c r="C4" s="208" t="s">
        <v>263</v>
      </c>
      <c r="D4" s="10"/>
      <c r="E4" s="81" t="s">
        <v>198</v>
      </c>
      <c r="F4" s="214">
        <v>5.3</v>
      </c>
      <c r="G4" s="214"/>
      <c r="H4" s="214"/>
      <c r="I4" s="214"/>
      <c r="J4" s="214"/>
      <c r="L4" s="214"/>
      <c r="N4" s="83">
        <f t="shared" ref="N4:N30" si="0">SUM(F4:M4)</f>
        <v>5.3</v>
      </c>
      <c r="O4" s="85">
        <f>IF(D4="X",0,IF(E4="X",0,VLOOKUP(E4,'19'!$K$3:$L$16,2,FALSE)))</f>
        <v>210</v>
      </c>
      <c r="P4" s="83">
        <f t="shared" ref="P4:P30" si="1">N4*O4</f>
        <v>1113</v>
      </c>
      <c r="R4" s="249">
        <v>4.3499999999999996</v>
      </c>
      <c r="S4" s="249"/>
      <c r="T4" s="249">
        <v>4.3499999999999996</v>
      </c>
      <c r="U4" s="249"/>
    </row>
    <row r="5" spans="1:24">
      <c r="A5" s="9"/>
      <c r="B5" s="207">
        <v>2</v>
      </c>
      <c r="C5" s="208" t="s">
        <v>276</v>
      </c>
      <c r="D5" s="10"/>
      <c r="E5" s="81" t="s">
        <v>191</v>
      </c>
      <c r="F5" s="216">
        <v>12.65</v>
      </c>
      <c r="G5" s="216"/>
      <c r="H5" s="216"/>
      <c r="I5" s="216"/>
      <c r="J5" s="216"/>
      <c r="L5" s="216"/>
      <c r="N5" s="83">
        <f t="shared" si="0"/>
        <v>12.65</v>
      </c>
      <c r="O5" s="85">
        <f>IF(D5="X",0,IF(E5="X",0,VLOOKUP(E5,'19'!$K$3:$L$16,2,FALSE)))</f>
        <v>210</v>
      </c>
      <c r="P5" s="83">
        <f t="shared" si="1"/>
        <v>2656.5</v>
      </c>
      <c r="R5" s="249">
        <v>3.2</v>
      </c>
      <c r="S5" s="249"/>
      <c r="T5" s="249">
        <v>0</v>
      </c>
      <c r="U5" s="249"/>
    </row>
    <row r="6" spans="1:24">
      <c r="A6" s="9"/>
      <c r="B6" s="207">
        <v>3</v>
      </c>
      <c r="C6" s="208" t="s">
        <v>366</v>
      </c>
      <c r="D6" s="10"/>
      <c r="E6" s="81" t="s">
        <v>198</v>
      </c>
      <c r="F6" s="216">
        <v>19.25</v>
      </c>
      <c r="G6" s="216"/>
      <c r="H6" s="216"/>
      <c r="I6" s="216"/>
      <c r="J6" s="216"/>
      <c r="L6" s="216"/>
      <c r="N6" s="83">
        <f t="shared" si="0"/>
        <v>19.25</v>
      </c>
      <c r="O6" s="85">
        <f>IF(D6="X",0,IF(E6="X",0,VLOOKUP(E6,'19'!$K$3:$L$16,2,FALSE)))</f>
        <v>210</v>
      </c>
      <c r="P6" s="83">
        <f t="shared" si="1"/>
        <v>4042.5</v>
      </c>
      <c r="R6" s="249">
        <v>0</v>
      </c>
      <c r="S6" s="249"/>
      <c r="T6" s="249">
        <v>0</v>
      </c>
      <c r="U6" s="249">
        <v>3</v>
      </c>
    </row>
    <row r="7" spans="1:24">
      <c r="A7" s="9"/>
      <c r="B7" s="207">
        <v>4</v>
      </c>
      <c r="C7" s="208" t="s">
        <v>367</v>
      </c>
      <c r="D7" s="10"/>
      <c r="E7" s="81" t="s">
        <v>198</v>
      </c>
      <c r="F7" s="216"/>
      <c r="G7" s="216">
        <v>168</v>
      </c>
      <c r="H7" s="216"/>
      <c r="I7" s="216"/>
      <c r="J7" s="216"/>
      <c r="L7" s="216"/>
      <c r="N7" s="83">
        <f t="shared" si="0"/>
        <v>168</v>
      </c>
      <c r="O7" s="85">
        <f>IF(D7="X",0,IF(E7="X",0,VLOOKUP(E7,'19'!$K$3:$L$16,2,FALSE)))</f>
        <v>210</v>
      </c>
      <c r="P7" s="83">
        <f t="shared" si="1"/>
        <v>35280</v>
      </c>
      <c r="R7" s="249">
        <v>0</v>
      </c>
      <c r="S7" s="249"/>
      <c r="T7" s="249">
        <v>0</v>
      </c>
      <c r="U7" s="249">
        <v>6</v>
      </c>
    </row>
    <row r="8" spans="1:24">
      <c r="A8" s="9"/>
      <c r="B8" s="210">
        <v>5</v>
      </c>
      <c r="C8" s="208" t="s">
        <v>272</v>
      </c>
      <c r="D8" s="10"/>
      <c r="E8" s="81" t="s">
        <v>201</v>
      </c>
      <c r="F8" s="214"/>
      <c r="G8" s="214"/>
      <c r="H8" s="214"/>
      <c r="I8" s="214"/>
      <c r="J8" s="214"/>
      <c r="L8" s="214">
        <v>12.25</v>
      </c>
      <c r="N8" s="83">
        <f t="shared" si="0"/>
        <v>12.25</v>
      </c>
      <c r="O8" s="85">
        <f>IF(D8="X",0,IF(E8="X",0,VLOOKUP(E8,'19'!$K$3:$L$16,2,FALSE)))</f>
        <v>210</v>
      </c>
      <c r="P8" s="83">
        <f t="shared" si="1"/>
        <v>2572.5</v>
      </c>
      <c r="R8" s="249">
        <v>0</v>
      </c>
      <c r="S8" s="249"/>
      <c r="T8" s="249">
        <v>2</v>
      </c>
      <c r="U8" s="249"/>
    </row>
    <row r="9" spans="1:24">
      <c r="A9" s="9"/>
      <c r="B9" s="210">
        <v>6</v>
      </c>
      <c r="C9" s="208" t="s">
        <v>371</v>
      </c>
      <c r="D9" s="10"/>
      <c r="E9" s="81" t="s">
        <v>200</v>
      </c>
      <c r="F9" s="214"/>
      <c r="G9" s="214">
        <v>14.1</v>
      </c>
      <c r="H9" s="214"/>
      <c r="I9" s="214"/>
      <c r="J9" s="214"/>
      <c r="L9" s="214"/>
      <c r="N9" s="83">
        <f t="shared" si="0"/>
        <v>14.1</v>
      </c>
      <c r="O9" s="85">
        <f>IF(D9="X",0,IF(E9="X",0,VLOOKUP(E9,'19'!$K$3:$L$16,2,FALSE)))</f>
        <v>12</v>
      </c>
      <c r="P9" s="83">
        <f t="shared" si="1"/>
        <v>169.2</v>
      </c>
      <c r="R9" s="249">
        <v>0</v>
      </c>
      <c r="S9" s="249"/>
      <c r="T9" s="249">
        <v>0</v>
      </c>
      <c r="U9" s="249"/>
    </row>
    <row r="10" spans="1:24">
      <c r="A10" s="9"/>
      <c r="B10" s="207">
        <v>7</v>
      </c>
      <c r="C10" s="209" t="s">
        <v>264</v>
      </c>
      <c r="D10" s="10"/>
      <c r="E10" s="81" t="s">
        <v>198</v>
      </c>
      <c r="F10" s="214"/>
      <c r="G10" s="214">
        <v>38.15</v>
      </c>
      <c r="H10" s="214"/>
      <c r="I10" s="214"/>
      <c r="J10" s="214"/>
      <c r="L10" s="214"/>
      <c r="N10" s="83">
        <f t="shared" si="0"/>
        <v>38.15</v>
      </c>
      <c r="O10" s="85">
        <f>IF(D10="X",0,IF(E10="X",0,VLOOKUP(E10,'19'!$K$3:$L$16,2,FALSE)))</f>
        <v>210</v>
      </c>
      <c r="P10" s="83">
        <f t="shared" si="1"/>
        <v>8011.5</v>
      </c>
      <c r="R10" s="249">
        <v>0</v>
      </c>
      <c r="S10" s="249"/>
      <c r="T10" s="249">
        <v>0</v>
      </c>
      <c r="U10" s="249">
        <v>9</v>
      </c>
    </row>
    <row r="11" spans="1:24">
      <c r="A11" s="9"/>
      <c r="B11" s="210">
        <v>8</v>
      </c>
      <c r="C11" s="208" t="s">
        <v>302</v>
      </c>
      <c r="D11" s="10"/>
      <c r="E11" s="81" t="s">
        <v>203</v>
      </c>
      <c r="F11" s="216"/>
      <c r="G11" s="216">
        <v>91.3</v>
      </c>
      <c r="H11" s="214"/>
      <c r="I11" s="214"/>
      <c r="J11" s="214"/>
      <c r="L11" s="214"/>
      <c r="N11" s="83">
        <f t="shared" si="0"/>
        <v>91.3</v>
      </c>
      <c r="O11" s="85">
        <f>IF(D11="X",0,IF(E11="X",0,VLOOKUP(E11,'19'!$K$3:$L$16,2,FALSE)))</f>
        <v>210</v>
      </c>
      <c r="P11" s="83">
        <f t="shared" si="1"/>
        <v>19173</v>
      </c>
      <c r="R11" s="249">
        <v>21.8</v>
      </c>
      <c r="S11" s="249"/>
      <c r="T11" s="249">
        <v>45</v>
      </c>
      <c r="U11" s="249">
        <v>3</v>
      </c>
    </row>
    <row r="12" spans="1:24">
      <c r="A12" s="9"/>
      <c r="B12" s="211">
        <v>9</v>
      </c>
      <c r="C12" s="209" t="s">
        <v>263</v>
      </c>
      <c r="D12" s="10"/>
      <c r="E12" s="81" t="s">
        <v>198</v>
      </c>
      <c r="F12" s="214">
        <v>5.0999999999999996</v>
      </c>
      <c r="G12" s="214"/>
      <c r="H12" s="214"/>
      <c r="I12" s="214"/>
      <c r="J12" s="214"/>
      <c r="L12" s="214"/>
      <c r="N12" s="83">
        <f t="shared" si="0"/>
        <v>5.0999999999999996</v>
      </c>
      <c r="O12" s="85">
        <f>IF(D12="X",0,IF(E12="X",0,VLOOKUP(E12,'19'!$K$3:$L$16,2,FALSE)))</f>
        <v>210</v>
      </c>
      <c r="P12" s="83">
        <f t="shared" si="1"/>
        <v>1071</v>
      </c>
      <c r="R12" s="249">
        <v>4.3499999999999996</v>
      </c>
      <c r="S12" s="249"/>
      <c r="T12" s="249">
        <v>4.3499999999999996</v>
      </c>
      <c r="U12" s="249"/>
    </row>
    <row r="13" spans="1:24">
      <c r="A13" s="9"/>
      <c r="B13" s="211">
        <v>10</v>
      </c>
      <c r="C13" s="209" t="s">
        <v>266</v>
      </c>
      <c r="D13" s="10"/>
      <c r="E13" s="81" t="s">
        <v>189</v>
      </c>
      <c r="F13" s="214"/>
      <c r="G13" s="214">
        <v>53.15</v>
      </c>
      <c r="H13" s="214"/>
      <c r="I13" s="214"/>
      <c r="J13" s="214"/>
      <c r="L13" s="214"/>
      <c r="N13" s="83">
        <f t="shared" si="0"/>
        <v>53.15</v>
      </c>
      <c r="O13" s="85">
        <f>IF(D13="X",0,IF(E13="X",0,VLOOKUP(E13,'19'!$K$3:$L$16,2,FALSE)))</f>
        <v>210</v>
      </c>
      <c r="P13" s="83">
        <f t="shared" si="1"/>
        <v>11161.5</v>
      </c>
      <c r="R13" s="249">
        <v>23.15</v>
      </c>
      <c r="S13" s="249"/>
      <c r="T13" s="249">
        <v>4.75</v>
      </c>
      <c r="U13" s="249"/>
    </row>
    <row r="14" spans="1:24">
      <c r="A14" s="9"/>
      <c r="B14" s="207">
        <v>11</v>
      </c>
      <c r="C14" s="208" t="s">
        <v>272</v>
      </c>
      <c r="D14" s="10"/>
      <c r="E14" s="81" t="s">
        <v>201</v>
      </c>
      <c r="F14" s="216"/>
      <c r="G14" s="216"/>
      <c r="H14" s="216"/>
      <c r="I14" s="216"/>
      <c r="J14" s="216"/>
      <c r="L14" s="216">
        <v>4.0999999999999996</v>
      </c>
      <c r="N14" s="83">
        <f t="shared" si="0"/>
        <v>4.0999999999999996</v>
      </c>
      <c r="O14" s="85">
        <f>IF(D14="X",0,IF(E14="X",0,VLOOKUP(E14,'19'!$K$3:$L$16,2,FALSE)))</f>
        <v>210</v>
      </c>
      <c r="P14" s="83">
        <f t="shared" si="1"/>
        <v>860.99999999999989</v>
      </c>
      <c r="R14" s="249">
        <v>0</v>
      </c>
      <c r="S14" s="249"/>
      <c r="T14" s="249">
        <v>0</v>
      </c>
      <c r="U14" s="249"/>
    </row>
    <row r="15" spans="1:24">
      <c r="A15" s="9"/>
      <c r="B15" s="207">
        <v>12</v>
      </c>
      <c r="C15" s="212" t="s">
        <v>266</v>
      </c>
      <c r="D15" s="10"/>
      <c r="E15" s="81" t="s">
        <v>189</v>
      </c>
      <c r="F15" s="216"/>
      <c r="G15" s="216">
        <v>53.15</v>
      </c>
      <c r="H15" s="216"/>
      <c r="I15" s="216"/>
      <c r="J15" s="216"/>
      <c r="L15" s="216"/>
      <c r="N15" s="83">
        <f t="shared" si="0"/>
        <v>53.15</v>
      </c>
      <c r="O15" s="85">
        <f>IF(D15="X",0,IF(E15="X",0,VLOOKUP(E15,'19'!$K$3:$L$16,2,FALSE)))</f>
        <v>210</v>
      </c>
      <c r="P15" s="83">
        <f t="shared" si="1"/>
        <v>11161.5</v>
      </c>
      <c r="R15" s="249">
        <v>23.15</v>
      </c>
      <c r="S15" s="249"/>
      <c r="T15" s="249">
        <v>4.75</v>
      </c>
      <c r="U15" s="249"/>
    </row>
    <row r="16" spans="1:24">
      <c r="A16" s="9"/>
      <c r="B16" s="207">
        <v>13</v>
      </c>
      <c r="C16" s="212" t="s">
        <v>272</v>
      </c>
      <c r="D16" s="10"/>
      <c r="E16" s="81" t="s">
        <v>201</v>
      </c>
      <c r="F16" s="216"/>
      <c r="G16" s="216"/>
      <c r="H16" s="216"/>
      <c r="I16" s="216"/>
      <c r="J16" s="216"/>
      <c r="L16" s="216">
        <v>4.0999999999999996</v>
      </c>
      <c r="N16" s="83">
        <f t="shared" si="0"/>
        <v>4.0999999999999996</v>
      </c>
      <c r="O16" s="85">
        <f>IF(D16="X",0,IF(E16="X",0,VLOOKUP(E16,'19'!$K$3:$L$16,2,FALSE)))</f>
        <v>210</v>
      </c>
      <c r="P16" s="83">
        <f t="shared" si="1"/>
        <v>860.99999999999989</v>
      </c>
      <c r="R16" s="249">
        <v>0</v>
      </c>
      <c r="S16" s="249"/>
      <c r="T16" s="249">
        <v>0</v>
      </c>
      <c r="U16" s="249"/>
    </row>
    <row r="17" spans="1:21">
      <c r="A17" s="9"/>
      <c r="B17" s="207">
        <v>14</v>
      </c>
      <c r="C17" s="212" t="s">
        <v>295</v>
      </c>
      <c r="D17" s="10"/>
      <c r="E17" s="81" t="s">
        <v>198</v>
      </c>
      <c r="F17" s="216"/>
      <c r="G17" s="216">
        <v>22.75</v>
      </c>
      <c r="H17" s="216"/>
      <c r="I17" s="216"/>
      <c r="J17" s="216"/>
      <c r="L17" s="216"/>
      <c r="N17" s="83">
        <f t="shared" si="0"/>
        <v>22.75</v>
      </c>
      <c r="O17" s="85">
        <f>IF(D17="X",0,IF(E17="X",0,VLOOKUP(E17,'19'!$K$3:$L$16,2,FALSE)))</f>
        <v>210</v>
      </c>
      <c r="P17" s="83">
        <f t="shared" si="1"/>
        <v>4777.5</v>
      </c>
      <c r="R17" s="249">
        <v>0</v>
      </c>
      <c r="S17" s="249"/>
      <c r="T17" s="249">
        <v>0</v>
      </c>
      <c r="U17" s="249">
        <v>1.5</v>
      </c>
    </row>
    <row r="18" spans="1:21">
      <c r="A18" s="9"/>
      <c r="B18" s="207">
        <v>15</v>
      </c>
      <c r="C18" s="212" t="s">
        <v>266</v>
      </c>
      <c r="D18" s="10"/>
      <c r="E18" s="81" t="s">
        <v>189</v>
      </c>
      <c r="F18" s="216"/>
      <c r="G18" s="216">
        <v>53.15</v>
      </c>
      <c r="H18" s="216"/>
      <c r="I18" s="216"/>
      <c r="J18" s="216"/>
      <c r="L18" s="216"/>
      <c r="N18" s="83">
        <f t="shared" si="0"/>
        <v>53.15</v>
      </c>
      <c r="O18" s="85">
        <f>IF(D18="X",0,IF(E18="X",0,VLOOKUP(E18,'19'!$K$3:$L$16,2,FALSE)))</f>
        <v>210</v>
      </c>
      <c r="P18" s="83">
        <f t="shared" si="1"/>
        <v>11161.5</v>
      </c>
      <c r="R18" s="249">
        <v>11</v>
      </c>
      <c r="S18" s="249"/>
      <c r="T18" s="249">
        <v>7</v>
      </c>
      <c r="U18" s="249">
        <v>3</v>
      </c>
    </row>
    <row r="19" spans="1:21">
      <c r="A19" s="9"/>
      <c r="B19" s="207">
        <v>16</v>
      </c>
      <c r="C19" s="212" t="s">
        <v>266</v>
      </c>
      <c r="D19" s="10"/>
      <c r="E19" s="81" t="s">
        <v>189</v>
      </c>
      <c r="F19" s="216"/>
      <c r="G19" s="216">
        <v>53.15</v>
      </c>
      <c r="H19" s="216"/>
      <c r="I19" s="216"/>
      <c r="J19" s="216"/>
      <c r="L19" s="216"/>
      <c r="N19" s="83">
        <f t="shared" si="0"/>
        <v>53.15</v>
      </c>
      <c r="O19" s="85">
        <f>IF(D19="X",0,IF(E19="X",0,VLOOKUP(E19,'19'!$K$3:$L$16,2,FALSE)))</f>
        <v>210</v>
      </c>
      <c r="P19" s="83">
        <f t="shared" si="1"/>
        <v>11161.5</v>
      </c>
      <c r="R19" s="249">
        <v>14.8</v>
      </c>
      <c r="S19" s="249"/>
      <c r="T19" s="249">
        <v>6.5</v>
      </c>
      <c r="U19" s="249"/>
    </row>
    <row r="20" spans="1:21">
      <c r="A20" s="9"/>
      <c r="B20" s="207">
        <v>17</v>
      </c>
      <c r="C20" s="212" t="s">
        <v>266</v>
      </c>
      <c r="D20" s="10"/>
      <c r="E20" s="81" t="s">
        <v>189</v>
      </c>
      <c r="F20" s="216"/>
      <c r="G20" s="216">
        <v>53.15</v>
      </c>
      <c r="H20" s="216"/>
      <c r="I20" s="216"/>
      <c r="J20" s="216"/>
      <c r="L20" s="216"/>
      <c r="N20" s="83">
        <f t="shared" si="0"/>
        <v>53.15</v>
      </c>
      <c r="O20" s="85">
        <f>IF(D20="X",0,IF(E20="X",0,VLOOKUP(E20,'19'!$K$3:$L$16,2,FALSE)))</f>
        <v>210</v>
      </c>
      <c r="P20" s="83">
        <f t="shared" si="1"/>
        <v>11161.5</v>
      </c>
      <c r="R20" s="249">
        <v>14.8</v>
      </c>
      <c r="S20" s="249"/>
      <c r="T20" s="249">
        <v>6.5</v>
      </c>
      <c r="U20" s="249"/>
    </row>
    <row r="21" spans="1:21">
      <c r="A21" s="9"/>
      <c r="B21" s="207">
        <v>18</v>
      </c>
      <c r="C21" s="212" t="s">
        <v>295</v>
      </c>
      <c r="D21" s="10"/>
      <c r="E21" s="81" t="s">
        <v>198</v>
      </c>
      <c r="F21" s="216"/>
      <c r="G21" s="216">
        <v>22.75</v>
      </c>
      <c r="H21" s="216"/>
      <c r="I21" s="216"/>
      <c r="J21" s="216"/>
      <c r="L21" s="216"/>
      <c r="N21" s="83">
        <f t="shared" si="0"/>
        <v>22.75</v>
      </c>
      <c r="O21" s="85">
        <f>IF(D21="X",0,IF(E21="X",0,VLOOKUP(E21,'19'!$K$3:$L$16,2,FALSE)))</f>
        <v>210</v>
      </c>
      <c r="P21" s="83">
        <f t="shared" si="1"/>
        <v>4777.5</v>
      </c>
      <c r="R21" s="249">
        <v>0</v>
      </c>
      <c r="S21" s="249"/>
      <c r="T21" s="249">
        <v>0</v>
      </c>
      <c r="U21" s="249"/>
    </row>
    <row r="22" spans="1:21">
      <c r="A22" s="9"/>
      <c r="B22" s="210">
        <v>19</v>
      </c>
      <c r="C22" s="212" t="s">
        <v>266</v>
      </c>
      <c r="D22" s="10"/>
      <c r="E22" s="81" t="s">
        <v>189</v>
      </c>
      <c r="F22" s="214"/>
      <c r="G22" s="214">
        <v>53.15</v>
      </c>
      <c r="H22" s="214"/>
      <c r="I22" s="214"/>
      <c r="J22" s="214"/>
      <c r="L22" s="214"/>
      <c r="N22" s="83">
        <f t="shared" si="0"/>
        <v>53.15</v>
      </c>
      <c r="O22" s="85">
        <f>IF(D22="X",0,IF(E22="X",0,VLOOKUP(E22,'19'!$K$3:$L$16,2,FALSE)))</f>
        <v>210</v>
      </c>
      <c r="P22" s="83">
        <f t="shared" si="1"/>
        <v>11161.5</v>
      </c>
      <c r="R22" s="249">
        <v>14.8</v>
      </c>
      <c r="S22" s="249"/>
      <c r="T22" s="249">
        <v>6.5</v>
      </c>
      <c r="U22" s="249"/>
    </row>
    <row r="23" spans="1:21">
      <c r="A23" s="9"/>
      <c r="B23" s="211">
        <v>20</v>
      </c>
      <c r="C23" s="209" t="s">
        <v>266</v>
      </c>
      <c r="D23" s="10"/>
      <c r="E23" s="81" t="s">
        <v>189</v>
      </c>
      <c r="F23" s="214"/>
      <c r="G23" s="214">
        <v>53.15</v>
      </c>
      <c r="H23" s="214"/>
      <c r="I23" s="214"/>
      <c r="J23" s="214"/>
      <c r="L23" s="214"/>
      <c r="N23" s="83">
        <f t="shared" si="0"/>
        <v>53.15</v>
      </c>
      <c r="O23" s="85">
        <f>IF(D23="X",0,IF(E23="X",0,VLOOKUP(E23,'19'!$K$3:$L$16,2,FALSE)))</f>
        <v>210</v>
      </c>
      <c r="P23" s="83">
        <f t="shared" si="1"/>
        <v>11161.5</v>
      </c>
      <c r="R23" s="249">
        <v>14.8</v>
      </c>
      <c r="S23" s="249"/>
      <c r="T23" s="249">
        <v>6.5</v>
      </c>
      <c r="U23" s="249"/>
    </row>
    <row r="24" spans="1:21">
      <c r="A24" s="9"/>
      <c r="B24" s="211">
        <v>21</v>
      </c>
      <c r="C24" s="118" t="s">
        <v>266</v>
      </c>
      <c r="D24" s="10"/>
      <c r="E24" s="81" t="s">
        <v>189</v>
      </c>
      <c r="F24" s="214"/>
      <c r="G24" s="214">
        <v>53.15</v>
      </c>
      <c r="H24" s="214"/>
      <c r="I24" s="214"/>
      <c r="J24" s="214"/>
      <c r="L24" s="214"/>
      <c r="N24" s="83">
        <f t="shared" si="0"/>
        <v>53.15</v>
      </c>
      <c r="O24" s="85">
        <f>IF(D24="X",0,IF(E24="X",0,VLOOKUP(E24,'19'!$K$3:$L$16,2,FALSE)))</f>
        <v>210</v>
      </c>
      <c r="P24" s="83">
        <f t="shared" si="1"/>
        <v>11161.5</v>
      </c>
      <c r="R24" s="249">
        <v>14.8</v>
      </c>
      <c r="S24" s="249"/>
      <c r="T24" s="249">
        <v>6.5</v>
      </c>
      <c r="U24" s="249"/>
    </row>
    <row r="25" spans="1:21">
      <c r="A25" s="9"/>
      <c r="B25" s="210">
        <v>22</v>
      </c>
      <c r="C25" s="212" t="s">
        <v>295</v>
      </c>
      <c r="D25" s="10"/>
      <c r="E25" s="81" t="s">
        <v>198</v>
      </c>
      <c r="F25" s="214"/>
      <c r="G25" s="214">
        <v>7.8</v>
      </c>
      <c r="H25" s="214"/>
      <c r="I25" s="214"/>
      <c r="J25" s="214"/>
      <c r="L25" s="214"/>
      <c r="N25" s="83">
        <f t="shared" si="0"/>
        <v>7.8</v>
      </c>
      <c r="O25" s="85">
        <f>IF(D25="X",0,IF(E25="X",0,VLOOKUP(E25,'19'!$K$3:$L$16,2,FALSE)))</f>
        <v>210</v>
      </c>
      <c r="P25" s="83">
        <f t="shared" si="1"/>
        <v>1638</v>
      </c>
      <c r="R25" s="249">
        <v>0</v>
      </c>
      <c r="S25" s="249"/>
      <c r="T25" s="249">
        <v>0</v>
      </c>
      <c r="U25" s="249"/>
    </row>
    <row r="26" spans="1:21">
      <c r="A26" s="9"/>
      <c r="B26" s="240">
        <v>23</v>
      </c>
      <c r="C26" s="209" t="s">
        <v>421</v>
      </c>
      <c r="D26" s="10"/>
      <c r="E26" s="81" t="s">
        <v>191</v>
      </c>
      <c r="F26" s="214">
        <v>15.95</v>
      </c>
      <c r="G26" s="214"/>
      <c r="H26" s="214"/>
      <c r="I26" s="214"/>
      <c r="J26" s="214"/>
      <c r="L26" s="214"/>
      <c r="N26" s="83">
        <f t="shared" si="0"/>
        <v>15.95</v>
      </c>
      <c r="O26" s="85">
        <f>IF(D26="X",0,IF(E26="X",0,VLOOKUP(E26,'19'!$K$3:$L$16,2,FALSE)))</f>
        <v>210</v>
      </c>
      <c r="P26" s="83">
        <f t="shared" si="1"/>
        <v>3349.5</v>
      </c>
      <c r="R26" s="249">
        <v>6</v>
      </c>
      <c r="S26" s="249"/>
      <c r="T26" s="249">
        <v>1</v>
      </c>
      <c r="U26" s="249"/>
    </row>
    <row r="27" spans="1:21">
      <c r="A27" s="9"/>
      <c r="B27" s="240">
        <v>24</v>
      </c>
      <c r="C27" s="209" t="s">
        <v>272</v>
      </c>
      <c r="D27" s="10"/>
      <c r="E27" s="81" t="s">
        <v>201</v>
      </c>
      <c r="F27" s="214"/>
      <c r="G27" s="214"/>
      <c r="H27" s="214"/>
      <c r="I27" s="214"/>
      <c r="J27" s="214"/>
      <c r="L27" s="214">
        <v>12.45</v>
      </c>
      <c r="N27" s="83">
        <f t="shared" si="0"/>
        <v>12.45</v>
      </c>
      <c r="O27" s="85">
        <f>IF(D27="X",0,IF(E27="X",0,VLOOKUP(E27,'19'!$K$3:$L$16,2,FALSE)))</f>
        <v>210</v>
      </c>
      <c r="P27" s="83">
        <f t="shared" si="1"/>
        <v>2614.5</v>
      </c>
      <c r="R27" s="249">
        <v>0</v>
      </c>
      <c r="S27" s="249"/>
      <c r="T27" s="249">
        <v>0.9</v>
      </c>
      <c r="U27" s="249"/>
    </row>
    <row r="28" spans="1:21">
      <c r="A28" s="9"/>
      <c r="B28" s="212">
        <v>25</v>
      </c>
      <c r="C28" s="209" t="s">
        <v>272</v>
      </c>
      <c r="D28" s="10"/>
      <c r="E28" s="81" t="s">
        <v>201</v>
      </c>
      <c r="F28" s="214"/>
      <c r="G28" s="214"/>
      <c r="H28" s="214"/>
      <c r="I28" s="214"/>
      <c r="J28" s="214"/>
      <c r="L28" s="214">
        <v>3.7</v>
      </c>
      <c r="N28" s="83">
        <f t="shared" si="0"/>
        <v>3.7</v>
      </c>
      <c r="O28" s="85">
        <f>IF(D28="X",0,IF(E28="X",0,VLOOKUP(E28,'19'!$K$3:$L$16,2,FALSE)))</f>
        <v>210</v>
      </c>
      <c r="P28" s="83">
        <f t="shared" si="1"/>
        <v>777</v>
      </c>
      <c r="R28" s="249">
        <v>0</v>
      </c>
      <c r="S28" s="249"/>
      <c r="T28" s="249">
        <v>0</v>
      </c>
      <c r="U28" s="249"/>
    </row>
    <row r="29" spans="1:21">
      <c r="A29" s="9"/>
      <c r="B29" s="212">
        <v>26</v>
      </c>
      <c r="C29" s="209" t="s">
        <v>311</v>
      </c>
      <c r="D29" s="10"/>
      <c r="E29" s="81" t="s">
        <v>197</v>
      </c>
      <c r="F29" s="214"/>
      <c r="G29" s="214">
        <v>6.15</v>
      </c>
      <c r="H29" s="214"/>
      <c r="I29" s="214"/>
      <c r="J29" s="214"/>
      <c r="L29" s="214"/>
      <c r="N29" s="83">
        <f t="shared" si="0"/>
        <v>6.15</v>
      </c>
      <c r="O29" s="85">
        <f>IF(D29="X",0,IF(E29="X",0,VLOOKUP(E29,'19'!$K$3:$L$16,2,FALSE)))</f>
        <v>210</v>
      </c>
      <c r="P29" s="83">
        <f t="shared" si="1"/>
        <v>1291.5</v>
      </c>
      <c r="R29" s="249">
        <v>0</v>
      </c>
      <c r="S29" s="249"/>
      <c r="T29" s="249">
        <v>0</v>
      </c>
      <c r="U29" s="249"/>
    </row>
    <row r="30" spans="1:21">
      <c r="A30" s="9"/>
      <c r="B30" s="212">
        <v>27</v>
      </c>
      <c r="C30" s="209" t="s">
        <v>275</v>
      </c>
      <c r="D30" s="10"/>
      <c r="E30" s="81" t="s">
        <v>194</v>
      </c>
      <c r="F30" s="214"/>
      <c r="G30" s="214"/>
      <c r="H30" s="214">
        <v>29.85</v>
      </c>
      <c r="I30" s="214"/>
      <c r="J30" s="214"/>
      <c r="L30" s="214"/>
      <c r="N30" s="83">
        <f t="shared" si="0"/>
        <v>29.85</v>
      </c>
      <c r="O30" s="85">
        <f>IF(D30="X",0,IF(E30="X",0,VLOOKUP(E30,'19'!$K$3:$L$16,2,FALSE)))</f>
        <v>210</v>
      </c>
      <c r="P30" s="83">
        <f t="shared" si="1"/>
        <v>6268.5</v>
      </c>
      <c r="R30" s="249">
        <v>3</v>
      </c>
      <c r="S30" s="249"/>
      <c r="T30" s="249">
        <v>0.6</v>
      </c>
      <c r="U30" s="249"/>
    </row>
    <row r="31" spans="1:21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58.25</v>
      </c>
      <c r="G495" s="68">
        <f t="shared" si="2"/>
        <v>796.19999999999982</v>
      </c>
      <c r="H495" s="68">
        <f t="shared" si="2"/>
        <v>29.85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>SUM(L4:L494)</f>
        <v>36.600000000000009</v>
      </c>
      <c r="M495" s="68">
        <f t="shared" si="2"/>
        <v>0</v>
      </c>
      <c r="Q495" s="56" t="s">
        <v>278</v>
      </c>
      <c r="R495" s="68">
        <f t="shared" ref="R495:W495" si="3">SUM(R4:R494)</f>
        <v>174.00000000000003</v>
      </c>
      <c r="S495" s="68">
        <f t="shared" si="3"/>
        <v>0</v>
      </c>
      <c r="T495" s="68">
        <f t="shared" si="3"/>
        <v>107.2</v>
      </c>
      <c r="U495" s="68">
        <f t="shared" si="3"/>
        <v>25.5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IF('19'!K3="", "Vrije categorie",'19'!K3)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425.19999999999993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425.19999999999993</v>
      </c>
      <c r="O499" s="58"/>
      <c r="P499" s="69" cm="1">
        <f t="array" ref="P499">SUMPRODUCT(--($E$4:$E$494=C499),--($D$4:$D$494=""),$P$4:$P$494)</f>
        <v>89292</v>
      </c>
    </row>
    <row r="500" spans="3:26">
      <c r="C500" s="58" t="str">
        <f>IF('19'!K4="", "Vrije categorie",'19'!K4)</f>
        <v>B</v>
      </c>
      <c r="F500" s="69" cm="1">
        <f t="array" ref="F500">SUMPRODUCT(--($E$4:$E$494=C500),--($D$4:$D$494=""),$F$4:$F$494)</f>
        <v>28.6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28.6</v>
      </c>
      <c r="O500" s="58"/>
      <c r="P500" s="69" cm="1">
        <f t="array" ref="P500">SUMPRODUCT(--($E$4:$E$494=C500),--($D$4:$D$494=""),$P$4:$P$494)</f>
        <v>6006</v>
      </c>
    </row>
    <row r="501" spans="3:26">
      <c r="C501" s="58" t="str">
        <f>IF('19'!K5="", "Vrije categorie",'19'!K5)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29.85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29.85</v>
      </c>
      <c r="O501" s="58"/>
      <c r="P501" s="69" cm="1">
        <f t="array" ref="P501">SUMPRODUCT(--($E$4:$E$494=C501),--($D$4:$D$494=""),$P$4:$P$494)</f>
        <v>6268.5</v>
      </c>
    </row>
    <row r="502" spans="3:26">
      <c r="C502" s="58" t="str">
        <f>IF('19'!K6="", "Vrije categorie",'19'!K6)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6.15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6.15</v>
      </c>
      <c r="O502" s="58"/>
      <c r="P502" s="69" cm="1">
        <f t="array" ref="P502">SUMPRODUCT(--($E$4:$E$494=C502),--($D$4:$D$494=""),$P$4:$P$494)</f>
        <v>1291.5</v>
      </c>
    </row>
    <row r="503" spans="3:26">
      <c r="C503" s="58" t="str">
        <f>IF('19'!K7="", "Vrije categorie",'19'!K7)</f>
        <v>E</v>
      </c>
      <c r="F503" s="69" cm="1">
        <f t="array" ref="F503">SUMPRODUCT(--($E$4:$E$494=C503),--($D$4:$D$494=""),$F$4:$F$494)</f>
        <v>29.65</v>
      </c>
      <c r="G503" s="69" cm="1">
        <f t="array" ref="G503">SUMPRODUCT(--($E$4:$E$494=C503),--($D$4:$D$494=""),$G$4:$G$494)</f>
        <v>259.45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289.09999999999997</v>
      </c>
      <c r="O503" s="58"/>
      <c r="P503" s="69" cm="1">
        <f t="array" ref="P503">SUMPRODUCT(--($E$4:$E$494=C503),--($D$4:$D$494=""),$P$4:$P$494)</f>
        <v>60711</v>
      </c>
    </row>
    <row r="504" spans="3:26">
      <c r="C504" s="58" t="str">
        <f>IF('19'!K8="", "Vrije categorie",'19'!K8)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14.1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14.1</v>
      </c>
      <c r="O504" s="58"/>
      <c r="P504" s="69" cm="1">
        <f t="array" ref="P504">SUMPRODUCT(--($E$4:$E$494=C504),--($D$4:$D$494=""),$P$4:$P$494)</f>
        <v>169.2</v>
      </c>
    </row>
    <row r="505" spans="3:26">
      <c r="C505" s="58" t="str">
        <f>IF('19'!K9="", "Vrije categorie",'19'!K9)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36.600000000000009</v>
      </c>
      <c r="M505" s="69" cm="1">
        <f t="array" ref="M505">SUMPRODUCT(--($E$4:$E$494=C505),--($D$4:$D$494=""),$M$4:$M$494)</f>
        <v>0</v>
      </c>
      <c r="N505" s="69">
        <f t="shared" si="4"/>
        <v>36.600000000000009</v>
      </c>
      <c r="O505" s="58"/>
      <c r="P505" s="69" cm="1">
        <f t="array" ref="P505">SUMPRODUCT(--($E$4:$E$494=C505),--($D$4:$D$494=""),$P$4:$P$494)</f>
        <v>7686</v>
      </c>
    </row>
    <row r="506" spans="3:26">
      <c r="C506" s="58" t="str">
        <f>IF('19'!K10="", "Vrije categorie",'19'!K10)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91.3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91.3</v>
      </c>
      <c r="O506" s="58"/>
      <c r="P506" s="69" cm="1">
        <f t="array" ref="P506">SUMPRODUCT(--($E$4:$E$494=C506),--($D$4:$D$494=""),$P$4:$P$494)</f>
        <v>19173</v>
      </c>
    </row>
    <row r="507" spans="3:26">
      <c r="C507" s="58" t="str">
        <f>IF('19'!K11="", "Vrije categorie",'19'!K11)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IF('19'!K12="", "Vrije categorie",'19'!K12)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IF('19'!K13="", "Vrije categorie",'19'!K13)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IF('19'!K14="", "Vrije categorie",'19'!K14)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IF('19'!K15="", "Vrije categorie",'19'!K15)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58.25</v>
      </c>
      <c r="G513" s="70">
        <f t="shared" si="5"/>
        <v>796.19999999999993</v>
      </c>
      <c r="H513" s="70">
        <f t="shared" si="5"/>
        <v>29.85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36.600000000000009</v>
      </c>
      <c r="M513" s="70">
        <f t="shared" si="5"/>
        <v>0</v>
      </c>
      <c r="N513" s="70">
        <f t="shared" si="4"/>
        <v>920.9</v>
      </c>
      <c r="O513" s="70"/>
      <c r="P513" s="70">
        <f>SUM(P499:P512)</f>
        <v>190597.2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+98i9Y6gXMnfhDGwmzA/grhoHulSkYkUOH33Sg959fsrxZhSR+jDGs3HJnEFTeICJsyBQs2Qm7EvnKEp0MEgLQ==" saltValue="KRGEIALxh4eKOb9XcpjVs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20,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'20a'!P499/M3</f>
        <v>#DIV/0!</v>
      </c>
    </row>
    <row r="4" spans="1:14">
      <c r="A4" s="19" t="s">
        <v>190</v>
      </c>
      <c r="B4" s="384" t="str">
        <f>VLOOKUP(H5,Kwaliteitsinspecties!A5:E54,3)</f>
        <v>CBS De Rank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'20a'!P500/M4</f>
        <v>#DIV/0!</v>
      </c>
    </row>
    <row r="5" spans="1:14">
      <c r="A5" s="20" t="s">
        <v>192</v>
      </c>
      <c r="B5" s="385" t="str">
        <f>VLOOKUP(H5,Kwaliteitsinspecties!A5:E54,4)</f>
        <v xml:space="preserve"> De Volle Handt 1</v>
      </c>
      <c r="C5" s="385"/>
      <c r="D5" s="385"/>
      <c r="E5" s="385"/>
      <c r="F5" s="399" t="s">
        <v>193</v>
      </c>
      <c r="G5" s="399"/>
      <c r="H5" s="16">
        <f>Kwaliteitsinspecties!A24</f>
        <v>20</v>
      </c>
      <c r="K5" s="37" t="s">
        <v>194</v>
      </c>
      <c r="L5" s="49">
        <v>210</v>
      </c>
      <c r="M5" s="184"/>
      <c r="N5" s="87" t="e">
        <f>'20a'!P501/M5</f>
        <v>#DIV/0!</v>
      </c>
    </row>
    <row r="6" spans="1:14">
      <c r="A6" s="21" t="s">
        <v>195</v>
      </c>
      <c r="B6" s="386" t="str">
        <f>VLOOKUP(H5,Kwaliteitsinspecties!A5:E54,5)</f>
        <v>Warffum</v>
      </c>
      <c r="C6" s="386"/>
      <c r="D6" s="386"/>
      <c r="E6" s="386"/>
      <c r="F6" s="400" t="s">
        <v>196</v>
      </c>
      <c r="G6" s="400"/>
      <c r="H6" s="17" t="str">
        <f>CONCATENATE(H5,"a")</f>
        <v>20a</v>
      </c>
      <c r="K6" s="37" t="s">
        <v>197</v>
      </c>
      <c r="L6" s="49">
        <v>210</v>
      </c>
      <c r="M6" s="184"/>
      <c r="N6" s="87" t="e">
        <f>'20a'!P502/M6</f>
        <v>#DIV/0!</v>
      </c>
    </row>
    <row r="7" spans="1:14">
      <c r="K7" s="37" t="s">
        <v>198</v>
      </c>
      <c r="L7" s="49">
        <v>210</v>
      </c>
      <c r="M7" s="184"/>
      <c r="N7" s="87" t="e">
        <f>'20a'!P503/M7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'20a'!P504/M8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'20a'!P505/M9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'20a'!P506/M10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'20a'!P507/M11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'20a'!P508/M12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'20a'!N513</f>
        <v>659.7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'20a'!P509/M13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'20a'!P510/M14</f>
        <v>#DIV/0!</v>
      </c>
    </row>
    <row r="15" spans="1:14">
      <c r="K15" s="37" t="s">
        <v>212</v>
      </c>
      <c r="L15" s="49">
        <v>260</v>
      </c>
      <c r="M15" s="186"/>
      <c r="N15" s="87" t="e">
        <f>'20a'!P511/M15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'20a'!P512/M16</f>
        <v>#DIV/0!</v>
      </c>
    </row>
    <row r="17" spans="1:9">
      <c r="A17" s="396" t="s">
        <v>215</v>
      </c>
      <c r="B17" s="396"/>
      <c r="C17" s="396"/>
      <c r="D17" s="47">
        <f>'20a'!P513</f>
        <v>150435</v>
      </c>
      <c r="E17" s="396" t="s">
        <v>216</v>
      </c>
      <c r="F17" s="396"/>
      <c r="G17" s="47">
        <f>D17/E8</f>
        <v>578.59615384615381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'20a'!G513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'20a'!F513-E27</f>
        <v>9.5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'20a'!S495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'20a'!R495</f>
        <v>118.35000000000001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'20a'!T495</f>
        <v>67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'20a'!U495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'20a'!V495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'20a'!W495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'20a'!N505</f>
        <v>10.649999999999999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NvvYPk/DV2pTWa2SNMPHHNvVi5dqaxYR2nIRRNoPXTiG2vDHdDOo2bz5nELRPOWOqlJIVCPzbqfWD05HLfxsFQ==" saltValue="eL8cdISuDEYB/UkizlgTw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4"/>
  <sheetViews>
    <sheetView topLeftCell="B30" workbookViewId="0">
      <selection activeCell="P514" sqref="P514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6" width="11.85546875" customWidth="1"/>
    <col min="7" max="7" width="11.85546875" hidden="1" customWidth="1"/>
    <col min="8" max="9" width="11.85546875" customWidth="1"/>
    <col min="10" max="13" width="11.85546875" hidden="1" customWidth="1"/>
    <col min="14" max="14" width="7.5703125" bestFit="1" customWidth="1"/>
    <col min="15" max="15" width="6.28515625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'20'!H5</f>
        <v>20</v>
      </c>
      <c r="B1" s="401" t="s">
        <v>190</v>
      </c>
      <c r="C1" s="402"/>
      <c r="D1" s="403" t="str">
        <f>VLOOKUP(A1,Kwaliteitsinspecties!A5:J54,3)</f>
        <v>CBS De Rank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De Volle Handt 1 te Warffum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34"/>
      <c r="C4" s="235" t="s">
        <v>344</v>
      </c>
      <c r="D4" s="10"/>
      <c r="E4" s="81"/>
      <c r="F4" s="10"/>
      <c r="G4" s="10"/>
      <c r="H4" s="118"/>
      <c r="I4" s="10"/>
      <c r="J4" s="83"/>
      <c r="N4" s="83"/>
      <c r="O4" s="83"/>
      <c r="P4" s="83"/>
    </row>
    <row r="5" spans="1:24">
      <c r="A5" s="9"/>
      <c r="B5" s="207">
        <v>1</v>
      </c>
      <c r="C5" s="208" t="s">
        <v>375</v>
      </c>
      <c r="D5" s="10"/>
      <c r="E5" s="81" t="s">
        <v>189</v>
      </c>
      <c r="F5" s="216"/>
      <c r="G5" s="216"/>
      <c r="H5" s="221">
        <v>95.7</v>
      </c>
      <c r="I5" s="216"/>
      <c r="J5" s="83"/>
      <c r="N5" s="83">
        <f t="shared" ref="N5:N31" si="0">SUM(F5:M5)</f>
        <v>95.7</v>
      </c>
      <c r="O5" s="85">
        <f>IF(D5="X",0,IF(E5="X",0,VLOOKUP(E5,'20'!$K$3:$L$16,2,FALSE)))</f>
        <v>210</v>
      </c>
      <c r="P5" s="83">
        <f t="shared" ref="P5:P31" si="1">N5*O5</f>
        <v>20097</v>
      </c>
      <c r="R5">
        <v>7.5</v>
      </c>
      <c r="T5">
        <v>6.25</v>
      </c>
    </row>
    <row r="6" spans="1:24">
      <c r="A6" s="9"/>
      <c r="B6" s="207">
        <v>2</v>
      </c>
      <c r="C6" s="209" t="s">
        <v>288</v>
      </c>
      <c r="D6" s="10"/>
      <c r="E6" s="81" t="s">
        <v>189</v>
      </c>
      <c r="F6" s="246"/>
      <c r="G6" s="246"/>
      <c r="H6" s="248">
        <v>50.5</v>
      </c>
      <c r="I6" s="246"/>
      <c r="J6" s="83"/>
      <c r="N6" s="83">
        <f t="shared" si="0"/>
        <v>50.5</v>
      </c>
      <c r="O6" s="85">
        <f>IF(D6="X",0,IF(E6="X",0,VLOOKUP(E6,'20'!$K$3:$L$16,2,FALSE)))</f>
        <v>210</v>
      </c>
      <c r="P6" s="83">
        <f t="shared" si="1"/>
        <v>10605</v>
      </c>
      <c r="R6">
        <v>11.25</v>
      </c>
      <c r="T6">
        <v>7</v>
      </c>
    </row>
    <row r="7" spans="1:24">
      <c r="A7" s="9"/>
      <c r="B7" s="207">
        <v>3</v>
      </c>
      <c r="C7" s="209" t="s">
        <v>297</v>
      </c>
      <c r="D7" s="10"/>
      <c r="E7" s="81" t="s">
        <v>201</v>
      </c>
      <c r="F7" s="246"/>
      <c r="G7" s="247"/>
      <c r="H7" s="248">
        <v>4.8499999999999996</v>
      </c>
      <c r="I7" s="246"/>
      <c r="J7" s="83"/>
      <c r="N7" s="83">
        <f t="shared" si="0"/>
        <v>4.8499999999999996</v>
      </c>
      <c r="O7" s="85">
        <f>IF(D7="X",0,IF(E7="X",0,VLOOKUP(E7,'20'!$K$3:$L$16,2,FALSE)))</f>
        <v>210</v>
      </c>
      <c r="P7" s="83">
        <f t="shared" si="1"/>
        <v>1018.4999999999999</v>
      </c>
      <c r="T7">
        <v>2</v>
      </c>
    </row>
    <row r="8" spans="1:24">
      <c r="A8" s="9"/>
      <c r="B8" s="210">
        <v>4</v>
      </c>
      <c r="C8" s="208" t="s">
        <v>288</v>
      </c>
      <c r="D8" s="10"/>
      <c r="E8" s="81" t="s">
        <v>189</v>
      </c>
      <c r="F8" s="246"/>
      <c r="G8" s="246"/>
      <c r="H8" s="248">
        <v>47.75</v>
      </c>
      <c r="I8" s="246"/>
      <c r="J8" s="83"/>
      <c r="N8" s="83">
        <f t="shared" si="0"/>
        <v>47.75</v>
      </c>
      <c r="O8" s="85">
        <f>IF(D8="X",0,IF(E8="X",0,VLOOKUP(E8,'20'!$K$3:$L$16,2,FALSE)))</f>
        <v>210</v>
      </c>
      <c r="P8" s="83">
        <f t="shared" si="1"/>
        <v>10027.5</v>
      </c>
      <c r="R8">
        <v>12</v>
      </c>
      <c r="T8">
        <v>7</v>
      </c>
    </row>
    <row r="9" spans="1:24">
      <c r="A9" s="9"/>
      <c r="B9" s="207">
        <v>5</v>
      </c>
      <c r="C9" s="208" t="s">
        <v>288</v>
      </c>
      <c r="D9" s="10"/>
      <c r="E9" s="81" t="s">
        <v>189</v>
      </c>
      <c r="F9" s="216"/>
      <c r="G9" s="216"/>
      <c r="H9" s="221">
        <v>47.75</v>
      </c>
      <c r="I9" s="216"/>
      <c r="J9" s="83"/>
      <c r="N9" s="83">
        <f t="shared" si="0"/>
        <v>47.75</v>
      </c>
      <c r="O9" s="85">
        <f>IF(D9="X",0,IF(E9="X",0,VLOOKUP(E9,'20'!$K$3:$L$16,2,FALSE)))</f>
        <v>210</v>
      </c>
      <c r="P9" s="83">
        <f t="shared" si="1"/>
        <v>10027.5</v>
      </c>
      <c r="R9">
        <v>12</v>
      </c>
      <c r="T9">
        <v>7</v>
      </c>
    </row>
    <row r="10" spans="1:24">
      <c r="A10" s="9"/>
      <c r="B10" s="207">
        <v>6</v>
      </c>
      <c r="C10" s="208" t="s">
        <v>297</v>
      </c>
      <c r="D10" s="10"/>
      <c r="E10" s="81" t="s">
        <v>201</v>
      </c>
      <c r="F10" s="216"/>
      <c r="G10" s="216"/>
      <c r="H10" s="221">
        <v>5.8</v>
      </c>
      <c r="I10" s="216"/>
      <c r="J10" s="83"/>
      <c r="N10" s="83">
        <f t="shared" si="0"/>
        <v>5.8</v>
      </c>
      <c r="O10" s="85">
        <f>IF(D10="X",0,IF(E10="X",0,VLOOKUP(E10,'20'!$K$3:$L$16,2,FALSE)))</f>
        <v>210</v>
      </c>
      <c r="P10" s="83">
        <f t="shared" si="1"/>
        <v>1218</v>
      </c>
      <c r="T10">
        <v>1</v>
      </c>
    </row>
    <row r="11" spans="1:24">
      <c r="A11" s="9"/>
      <c r="B11" s="207">
        <v>7</v>
      </c>
      <c r="C11" s="208" t="s">
        <v>269</v>
      </c>
      <c r="D11" s="10"/>
      <c r="E11" s="81" t="s">
        <v>200</v>
      </c>
      <c r="F11" s="216"/>
      <c r="G11" s="216"/>
      <c r="H11" s="221">
        <v>6.5</v>
      </c>
      <c r="I11" s="216"/>
      <c r="J11" s="83"/>
      <c r="N11" s="83">
        <f t="shared" si="0"/>
        <v>6.5</v>
      </c>
      <c r="O11" s="85">
        <f>IF(D11="X",0,IF(E11="X",0,VLOOKUP(E11,'20'!$K$3:$L$16,2,FALSE)))</f>
        <v>12</v>
      </c>
      <c r="P11" s="83">
        <f t="shared" si="1"/>
        <v>78</v>
      </c>
      <c r="R11">
        <v>0.5</v>
      </c>
    </row>
    <row r="12" spans="1:24">
      <c r="A12" s="9"/>
      <c r="B12" s="210">
        <v>8</v>
      </c>
      <c r="C12" s="208" t="s">
        <v>276</v>
      </c>
      <c r="D12" s="10"/>
      <c r="E12" s="81" t="s">
        <v>191</v>
      </c>
      <c r="F12" s="246"/>
      <c r="G12" s="246"/>
      <c r="H12" s="248">
        <v>10.75</v>
      </c>
      <c r="I12" s="246"/>
      <c r="J12" s="83"/>
      <c r="N12" s="83">
        <f t="shared" si="0"/>
        <v>10.75</v>
      </c>
      <c r="O12" s="85">
        <f>IF(D12="X",0,IF(E12="X",0,VLOOKUP(E12,'20'!$K$3:$L$16,2,FALSE)))</f>
        <v>210</v>
      </c>
      <c r="P12" s="83">
        <f t="shared" si="1"/>
        <v>2257.5</v>
      </c>
      <c r="R12">
        <v>1.75</v>
      </c>
      <c r="T12">
        <v>2</v>
      </c>
    </row>
    <row r="13" spans="1:24">
      <c r="A13" s="9"/>
      <c r="B13" s="210">
        <v>9</v>
      </c>
      <c r="C13" s="208" t="s">
        <v>269</v>
      </c>
      <c r="D13" s="10"/>
      <c r="E13" s="81" t="s">
        <v>200</v>
      </c>
      <c r="F13" s="246"/>
      <c r="G13" s="246"/>
      <c r="H13" s="248">
        <v>8</v>
      </c>
      <c r="I13" s="246"/>
      <c r="J13" s="83"/>
      <c r="N13" s="83">
        <f t="shared" si="0"/>
        <v>8</v>
      </c>
      <c r="O13" s="85">
        <f>IF(D13="X",0,IF(E13="X",0,VLOOKUP(E13,'20'!$K$3:$L$16,2,FALSE)))</f>
        <v>12</v>
      </c>
      <c r="P13" s="83">
        <f t="shared" si="1"/>
        <v>96</v>
      </c>
    </row>
    <row r="14" spans="1:24">
      <c r="A14" s="9"/>
      <c r="B14" s="210"/>
      <c r="C14" s="208"/>
      <c r="D14" s="10"/>
      <c r="E14" s="81"/>
      <c r="F14" s="246"/>
      <c r="G14" s="246"/>
      <c r="H14" s="246"/>
      <c r="I14" s="246"/>
      <c r="J14" s="83"/>
      <c r="N14" s="83"/>
      <c r="O14" s="85"/>
      <c r="P14" s="83"/>
    </row>
    <row r="15" spans="1:24">
      <c r="A15" s="9"/>
      <c r="B15" s="207"/>
      <c r="C15" s="239" t="s">
        <v>422</v>
      </c>
      <c r="D15" s="10"/>
      <c r="E15" s="81"/>
      <c r="F15" s="246"/>
      <c r="G15" s="246"/>
      <c r="H15" s="246"/>
      <c r="I15" s="246"/>
      <c r="J15" s="83"/>
      <c r="N15" s="83"/>
      <c r="O15" s="85"/>
      <c r="P15" s="83"/>
    </row>
    <row r="16" spans="1:24">
      <c r="A16" s="9"/>
      <c r="B16" s="210">
        <v>10</v>
      </c>
      <c r="C16" s="208" t="s">
        <v>263</v>
      </c>
      <c r="D16" s="10"/>
      <c r="E16" s="81" t="s">
        <v>211</v>
      </c>
      <c r="F16" s="221">
        <v>9.5</v>
      </c>
      <c r="G16" s="216"/>
      <c r="H16" s="246"/>
      <c r="I16" s="246"/>
      <c r="J16" s="83"/>
      <c r="N16" s="83">
        <f t="shared" si="0"/>
        <v>9.5</v>
      </c>
      <c r="O16" s="85">
        <f>IF(D16="X",0,IF(E16="X",0,VLOOKUP(E16,'20'!$K$3:$L$16,2,FALSE)))</f>
        <v>260</v>
      </c>
      <c r="P16" s="83">
        <f t="shared" si="1"/>
        <v>2470</v>
      </c>
      <c r="R16">
        <v>15.25</v>
      </c>
      <c r="T16">
        <v>3</v>
      </c>
    </row>
    <row r="17" spans="1:20">
      <c r="A17" s="9"/>
      <c r="B17" s="211">
        <v>11</v>
      </c>
      <c r="C17" s="209" t="s">
        <v>423</v>
      </c>
      <c r="D17" s="10"/>
      <c r="E17" s="81" t="s">
        <v>211</v>
      </c>
      <c r="F17" s="246"/>
      <c r="G17" s="246"/>
      <c r="H17" s="248">
        <v>144</v>
      </c>
      <c r="I17" s="246"/>
      <c r="J17" s="83"/>
      <c r="N17" s="83">
        <f t="shared" si="0"/>
        <v>144</v>
      </c>
      <c r="O17" s="85">
        <f>IF(D17="X",0,IF(E17="X",0,VLOOKUP(E17,'20'!$K$3:$L$16,2,FALSE)))</f>
        <v>260</v>
      </c>
      <c r="P17" s="83">
        <f t="shared" si="1"/>
        <v>37440</v>
      </c>
    </row>
    <row r="18" spans="1:20">
      <c r="A18" s="9"/>
      <c r="B18" s="211">
        <v>12</v>
      </c>
      <c r="C18" s="209" t="s">
        <v>305</v>
      </c>
      <c r="D18" s="10"/>
      <c r="E18" s="81" t="s">
        <v>198</v>
      </c>
      <c r="F18" s="246"/>
      <c r="G18" s="246"/>
      <c r="H18" s="246"/>
      <c r="I18" s="248">
        <v>24</v>
      </c>
      <c r="J18" s="83"/>
      <c r="N18" s="83">
        <f t="shared" si="0"/>
        <v>24</v>
      </c>
      <c r="O18" s="85">
        <f>IF(D18="X",0,IF(E18="X",0,VLOOKUP(E18,'20'!$K$3:$L$16,2,FALSE)))</f>
        <v>210</v>
      </c>
      <c r="P18" s="83">
        <f t="shared" si="1"/>
        <v>5040</v>
      </c>
      <c r="R18">
        <v>17</v>
      </c>
    </row>
    <row r="19" spans="1:20">
      <c r="A19" s="9"/>
      <c r="B19" s="207">
        <v>13</v>
      </c>
      <c r="C19" s="208" t="s">
        <v>302</v>
      </c>
      <c r="D19" s="10"/>
      <c r="E19" s="81" t="s">
        <v>211</v>
      </c>
      <c r="F19" s="216"/>
      <c r="G19" s="216"/>
      <c r="H19" s="221">
        <v>80</v>
      </c>
      <c r="I19" s="216"/>
      <c r="J19" s="83"/>
      <c r="N19" s="83">
        <f t="shared" si="0"/>
        <v>80</v>
      </c>
      <c r="O19" s="85">
        <f>IF(D19="X",0,IF(E19="X",0,VLOOKUP(E19,'20'!$K$3:$L$16,2,FALSE)))</f>
        <v>260</v>
      </c>
      <c r="P19" s="83">
        <f t="shared" si="1"/>
        <v>20800</v>
      </c>
      <c r="R19">
        <v>15</v>
      </c>
      <c r="T19">
        <v>17.25</v>
      </c>
    </row>
    <row r="20" spans="1:20">
      <c r="A20" s="9"/>
      <c r="B20" s="207">
        <v>14</v>
      </c>
      <c r="C20" s="212" t="s">
        <v>271</v>
      </c>
      <c r="D20" s="10"/>
      <c r="E20" s="81" t="s">
        <v>214</v>
      </c>
      <c r="F20" s="216"/>
      <c r="G20" s="216"/>
      <c r="H20" s="221">
        <v>3</v>
      </c>
      <c r="I20" s="216"/>
      <c r="J20" s="83"/>
      <c r="N20" s="83">
        <f t="shared" si="0"/>
        <v>3</v>
      </c>
      <c r="O20" s="85">
        <f>IF(D20="X",0,IF(E20="X",0,VLOOKUP(E20,'20'!$K$3:$L$16,2,FALSE)))</f>
        <v>260</v>
      </c>
      <c r="P20" s="83">
        <f t="shared" si="1"/>
        <v>780</v>
      </c>
    </row>
    <row r="21" spans="1:20">
      <c r="A21" s="9"/>
      <c r="B21" s="207">
        <v>15</v>
      </c>
      <c r="C21" s="212" t="s">
        <v>266</v>
      </c>
      <c r="D21" s="10"/>
      <c r="E21" s="81" t="s">
        <v>211</v>
      </c>
      <c r="F21" s="216"/>
      <c r="G21" s="216"/>
      <c r="H21" s="221">
        <v>58</v>
      </c>
      <c r="I21" s="216"/>
      <c r="J21" s="83"/>
      <c r="N21" s="83">
        <f t="shared" si="0"/>
        <v>58</v>
      </c>
      <c r="O21" s="85">
        <f>IF(D21="X",0,IF(E21="X",0,VLOOKUP(E21,'20'!$K$3:$L$16,2,FALSE)))</f>
        <v>260</v>
      </c>
      <c r="P21" s="83">
        <f t="shared" si="1"/>
        <v>15080</v>
      </c>
      <c r="R21">
        <v>11.45</v>
      </c>
      <c r="T21">
        <v>6.85</v>
      </c>
    </row>
    <row r="22" spans="1:20">
      <c r="A22" s="9"/>
      <c r="B22" s="207">
        <v>16</v>
      </c>
      <c r="C22" s="212" t="s">
        <v>309</v>
      </c>
      <c r="D22" s="10"/>
      <c r="E22" s="81" t="s">
        <v>211</v>
      </c>
      <c r="F22" s="216"/>
      <c r="G22" s="216"/>
      <c r="H22" s="221">
        <v>5.0999999999999996</v>
      </c>
      <c r="I22" s="216"/>
      <c r="J22" s="83"/>
      <c r="N22" s="83">
        <f t="shared" si="0"/>
        <v>5.0999999999999996</v>
      </c>
      <c r="O22" s="85">
        <f>IF(D22="X",0,IF(E22="X",0,VLOOKUP(E22,'20'!$K$3:$L$16,2,FALSE)))</f>
        <v>260</v>
      </c>
      <c r="P22" s="83">
        <f t="shared" si="1"/>
        <v>1326</v>
      </c>
      <c r="R22">
        <v>0.5</v>
      </c>
      <c r="T22">
        <v>0.25</v>
      </c>
    </row>
    <row r="23" spans="1:20">
      <c r="A23" s="9"/>
      <c r="B23" s="207">
        <v>17</v>
      </c>
      <c r="C23" s="212" t="s">
        <v>269</v>
      </c>
      <c r="D23" s="10"/>
      <c r="E23" s="81" t="s">
        <v>200</v>
      </c>
      <c r="F23" s="216"/>
      <c r="G23" s="216"/>
      <c r="H23" s="221">
        <v>4</v>
      </c>
      <c r="I23" s="216"/>
      <c r="J23" s="83"/>
      <c r="N23" s="83">
        <f t="shared" si="0"/>
        <v>4</v>
      </c>
      <c r="O23" s="85">
        <f>IF(D23="X",0,IF(E23="X",0,VLOOKUP(E23,'20'!$K$3:$L$16,2,FALSE)))</f>
        <v>12</v>
      </c>
      <c r="P23" s="83">
        <f t="shared" si="1"/>
        <v>48</v>
      </c>
    </row>
    <row r="24" spans="1:20">
      <c r="A24" s="9"/>
      <c r="B24" s="207">
        <v>18</v>
      </c>
      <c r="C24" s="212" t="s">
        <v>357</v>
      </c>
      <c r="D24" s="10"/>
      <c r="E24" s="81" t="s">
        <v>214</v>
      </c>
      <c r="F24" s="216"/>
      <c r="G24" s="238"/>
      <c r="H24" s="221">
        <v>4</v>
      </c>
      <c r="I24" s="216"/>
      <c r="J24" s="83"/>
      <c r="N24" s="83">
        <f t="shared" si="0"/>
        <v>4</v>
      </c>
      <c r="O24" s="85">
        <f>IF(D24="X",0,IF(E24="X",0,VLOOKUP(E24,'20'!$K$3:$L$16,2,FALSE)))</f>
        <v>260</v>
      </c>
      <c r="P24" s="83">
        <f t="shared" si="1"/>
        <v>1040</v>
      </c>
      <c r="R24">
        <v>0.5</v>
      </c>
    </row>
    <row r="25" spans="1:20">
      <c r="A25" s="9"/>
      <c r="B25" s="207">
        <v>19</v>
      </c>
      <c r="C25" s="212" t="s">
        <v>321</v>
      </c>
      <c r="D25" s="10"/>
      <c r="E25" s="81" t="s">
        <v>209</v>
      </c>
      <c r="F25" s="216"/>
      <c r="G25" s="216"/>
      <c r="H25" s="221">
        <v>5.5</v>
      </c>
      <c r="I25" s="216"/>
      <c r="J25" s="83"/>
      <c r="N25" s="83">
        <f t="shared" si="0"/>
        <v>5.5</v>
      </c>
      <c r="O25" s="85">
        <f>IF(D25="X",0,IF(E25="X",0,VLOOKUP(E25,'20'!$K$3:$L$16,2,FALSE)))</f>
        <v>12</v>
      </c>
      <c r="P25" s="83">
        <f t="shared" si="1"/>
        <v>66</v>
      </c>
    </row>
    <row r="26" spans="1:20">
      <c r="A26" s="9"/>
      <c r="B26" s="207">
        <v>20</v>
      </c>
      <c r="C26" s="212" t="s">
        <v>301</v>
      </c>
      <c r="D26" s="10"/>
      <c r="E26" s="81" t="s">
        <v>198</v>
      </c>
      <c r="F26" s="216"/>
      <c r="G26" s="216"/>
      <c r="H26" s="221">
        <v>1.5</v>
      </c>
      <c r="I26" s="216"/>
      <c r="J26" s="83"/>
      <c r="N26" s="83">
        <f t="shared" si="0"/>
        <v>1.5</v>
      </c>
      <c r="O26" s="85">
        <f>IF(D26="X",0,IF(E26="X",0,VLOOKUP(E26,'20'!$K$3:$L$16,2,FALSE)))</f>
        <v>210</v>
      </c>
      <c r="P26" s="83">
        <f t="shared" si="1"/>
        <v>315</v>
      </c>
      <c r="T26">
        <v>2</v>
      </c>
    </row>
    <row r="27" spans="1:20">
      <c r="A27" s="9"/>
      <c r="B27" s="207"/>
      <c r="C27" s="212"/>
      <c r="D27" s="10"/>
      <c r="E27" s="81"/>
      <c r="F27" s="216"/>
      <c r="G27" s="216"/>
      <c r="H27" s="219"/>
      <c r="I27" s="216"/>
      <c r="J27" s="83"/>
      <c r="N27" s="83"/>
      <c r="O27" s="85"/>
      <c r="P27" s="83"/>
    </row>
    <row r="28" spans="1:20">
      <c r="A28" s="9"/>
      <c r="B28" s="207"/>
      <c r="C28" s="232" t="s">
        <v>313</v>
      </c>
      <c r="D28" s="10"/>
      <c r="E28" s="81"/>
      <c r="F28" s="216"/>
      <c r="G28" s="216"/>
      <c r="H28" s="219"/>
      <c r="I28" s="216"/>
      <c r="J28" s="83"/>
      <c r="N28" s="83"/>
      <c r="O28" s="85"/>
      <c r="P28" s="83"/>
    </row>
    <row r="29" spans="1:20">
      <c r="A29" s="9"/>
      <c r="B29" s="210">
        <v>101</v>
      </c>
      <c r="C29" s="212" t="s">
        <v>322</v>
      </c>
      <c r="D29" s="10"/>
      <c r="E29" s="81" t="s">
        <v>198</v>
      </c>
      <c r="F29" s="246"/>
      <c r="G29" s="247"/>
      <c r="H29" s="248">
        <v>33.5</v>
      </c>
      <c r="I29" s="246"/>
      <c r="J29" s="83"/>
      <c r="N29" s="83">
        <f t="shared" si="0"/>
        <v>33.5</v>
      </c>
      <c r="O29" s="85">
        <f>IF(D29="X",0,IF(E29="X",0,VLOOKUP(E29,'20'!$K$3:$L$16,2,FALSE)))</f>
        <v>210</v>
      </c>
      <c r="P29" s="83">
        <f t="shared" si="1"/>
        <v>7035</v>
      </c>
      <c r="R29">
        <v>11.15</v>
      </c>
    </row>
    <row r="30" spans="1:20">
      <c r="A30" s="9"/>
      <c r="B30" s="211">
        <v>102</v>
      </c>
      <c r="C30" s="209" t="s">
        <v>276</v>
      </c>
      <c r="D30" s="10"/>
      <c r="E30" s="81" t="s">
        <v>191</v>
      </c>
      <c r="F30" s="246"/>
      <c r="G30" s="246"/>
      <c r="H30" s="248">
        <v>8.75</v>
      </c>
      <c r="I30" s="246"/>
      <c r="J30" s="83"/>
      <c r="N30" s="83">
        <f t="shared" si="0"/>
        <v>8.75</v>
      </c>
      <c r="O30" s="85">
        <f>IF(D30="X",0,IF(E30="X",0,VLOOKUP(E30,'20'!$K$3:$L$16,2,FALSE)))</f>
        <v>210</v>
      </c>
      <c r="P30" s="83">
        <f t="shared" si="1"/>
        <v>1837.5</v>
      </c>
      <c r="R30">
        <v>1.5</v>
      </c>
      <c r="T30">
        <v>0.85</v>
      </c>
    </row>
    <row r="31" spans="1:20">
      <c r="A31" s="9"/>
      <c r="B31" s="211">
        <v>103</v>
      </c>
      <c r="C31" s="118" t="s">
        <v>276</v>
      </c>
      <c r="D31" s="10"/>
      <c r="E31" s="81" t="s">
        <v>191</v>
      </c>
      <c r="F31" s="246"/>
      <c r="G31" s="246"/>
      <c r="H31" s="248">
        <v>8.25</v>
      </c>
      <c r="I31" s="246"/>
      <c r="J31" s="83"/>
      <c r="N31" s="83">
        <f t="shared" si="0"/>
        <v>8.25</v>
      </c>
      <c r="O31" s="85">
        <f>IF(D31="X",0,IF(E31="X",0,VLOOKUP(E31,'20'!$K$3:$L$16,2,FALSE)))</f>
        <v>210</v>
      </c>
      <c r="P31" s="83">
        <f t="shared" si="1"/>
        <v>1732.5</v>
      </c>
      <c r="R31">
        <v>1</v>
      </c>
      <c r="T31">
        <v>4.55</v>
      </c>
    </row>
    <row r="32" spans="1:20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9.5</v>
      </c>
      <c r="G495" s="68">
        <f t="shared" si="2"/>
        <v>0</v>
      </c>
      <c r="H495" s="68">
        <f t="shared" si="2"/>
        <v>633.20000000000005</v>
      </c>
      <c r="I495" s="68">
        <f t="shared" si="2"/>
        <v>24</v>
      </c>
      <c r="J495" s="68">
        <f t="shared" si="2"/>
        <v>0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278</v>
      </c>
      <c r="R495" s="68">
        <f t="shared" ref="R495:W495" si="3">SUM(R4:R494)</f>
        <v>118.35000000000001</v>
      </c>
      <c r="S495" s="68">
        <f t="shared" si="3"/>
        <v>0</v>
      </c>
      <c r="T495" s="68">
        <f t="shared" si="3"/>
        <v>67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IF('20'!K3="", "Vrije categorie",'20'!K3)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241.7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241.7</v>
      </c>
      <c r="O499" s="58"/>
      <c r="P499" s="69" cm="1">
        <f t="array" ref="P499">SUMPRODUCT(--($E$4:$E$494=C499),--($D$4:$D$494=""),$P$4:$P$494)</f>
        <v>50757</v>
      </c>
    </row>
    <row r="500" spans="3:26">
      <c r="C500" s="58" t="str">
        <f>IF('20'!K4="", "Vrije categorie",'20'!K4)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27.75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27.75</v>
      </c>
      <c r="O500" s="58"/>
      <c r="P500" s="69" cm="1">
        <f t="array" ref="P500">SUMPRODUCT(--($E$4:$E$494=C500),--($D$4:$D$494=""),$P$4:$P$494)</f>
        <v>5827.5</v>
      </c>
    </row>
    <row r="501" spans="3:26">
      <c r="C501" s="58" t="str">
        <f>IF('20'!K5="", "Vrije categorie",'20'!K5)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IF('20'!K6="", "Vrije categorie",'20'!K6)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IF('20'!K7="", "Vrije categorie",'20'!K7)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35</v>
      </c>
      <c r="I503" s="69" cm="1">
        <f t="array" ref="I503">SUMPRODUCT(--($E$4:$E$494=C503),--($D$4:$D$494=""),$I$4:$I$494)</f>
        <v>24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59</v>
      </c>
      <c r="O503" s="58"/>
      <c r="P503" s="69" cm="1">
        <f t="array" ref="P503">SUMPRODUCT(--($E$4:$E$494=C503),--($D$4:$D$494=""),$P$4:$P$494)</f>
        <v>12390</v>
      </c>
    </row>
    <row r="504" spans="3:26">
      <c r="C504" s="58" t="str">
        <f>IF('20'!K8="", "Vrije categorie",'20'!K8)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18.5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18.5</v>
      </c>
      <c r="O504" s="58"/>
      <c r="P504" s="69" cm="1">
        <f t="array" ref="P504">SUMPRODUCT(--($E$4:$E$494=C504),--($D$4:$D$494=""),$P$4:$P$494)</f>
        <v>222</v>
      </c>
    </row>
    <row r="505" spans="3:26">
      <c r="C505" s="58" t="str">
        <f>IF('20'!K9="", "Vrije categorie",'20'!K9)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10.649999999999999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10.649999999999999</v>
      </c>
      <c r="O505" s="58"/>
      <c r="P505" s="69" cm="1">
        <f t="array" ref="P505">SUMPRODUCT(--($E$4:$E$494=C505),--($D$4:$D$494=""),$P$4:$P$494)</f>
        <v>2236.5</v>
      </c>
    </row>
    <row r="506" spans="3:26">
      <c r="C506" s="58" t="str">
        <f>IF('20'!K10="", "Vrije categorie",'20'!K10)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IF('20'!K11="", "Vrije categorie",'20'!K11)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IF('20'!K12="", "Vrije categorie",'20'!K12)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IF('20'!K13="", "Vrije categorie",'20'!K13)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5.5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5.5</v>
      </c>
      <c r="O509" s="58"/>
      <c r="P509" s="69" cm="1">
        <f t="array" ref="P509">SUMPRODUCT(--($E$4:$E$494=C509),--($D$4:$D$494=""),$P$4:$P$494)</f>
        <v>66</v>
      </c>
    </row>
    <row r="510" spans="3:26">
      <c r="C510" s="58" t="str">
        <f>IF('20'!K14="", "Vrije categorie",'20'!K14)</f>
        <v>L</v>
      </c>
      <c r="F510" s="69" cm="1">
        <f t="array" ref="F510">SUMPRODUCT(--($E$4:$E$494=C510),--($D$4:$D$494=""),$F$4:$F$494)</f>
        <v>9.5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287.10000000000002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296.60000000000002</v>
      </c>
      <c r="O510" s="58"/>
      <c r="P510" s="69" cm="1">
        <f t="array" ref="P510">SUMPRODUCT(--($E$4:$E$494=C510),--($D$4:$D$494=""),$P$4:$P$494)</f>
        <v>77116</v>
      </c>
    </row>
    <row r="511" spans="3:26">
      <c r="C511" s="58" t="str">
        <f>IF('20'!K15="", "Vrije categorie",'20'!K15)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7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7</v>
      </c>
      <c r="O512" s="58"/>
      <c r="P512" s="69" cm="1">
        <f t="array" ref="P512">SUMPRODUCT(--($E$4:$E$494=C512),--($D$4:$D$494=""),$P$4:$P$494)</f>
        <v>1820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9.5</v>
      </c>
      <c r="G513" s="70">
        <f t="shared" si="5"/>
        <v>0</v>
      </c>
      <c r="H513" s="70">
        <f t="shared" si="5"/>
        <v>626.20000000000005</v>
      </c>
      <c r="I513" s="70">
        <f t="shared" si="5"/>
        <v>24</v>
      </c>
      <c r="J513" s="70">
        <f t="shared" si="5"/>
        <v>0</v>
      </c>
      <c r="K513" s="70">
        <f t="shared" si="5"/>
        <v>0</v>
      </c>
      <c r="L513" s="70">
        <f t="shared" si="5"/>
        <v>0</v>
      </c>
      <c r="M513" s="70">
        <f t="shared" si="5"/>
        <v>0</v>
      </c>
      <c r="N513" s="70">
        <f t="shared" si="4"/>
        <v>659.7</v>
      </c>
      <c r="O513" s="70"/>
      <c r="P513" s="70">
        <f>SUM(P499:P512)</f>
        <v>150435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1OiQPJ4+rYUc4Fh/JFh5i+Tig5BedY3G7aGJZVKShD3PlF6e3qB2j81hov+GlanmEDwzQu2KoqvJPGBUPhZAuw==" saltValue="gWowslKg5P/rqIeUboSHJ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'21a'!P499/M3</f>
        <v>#DIV/0!</v>
      </c>
    </row>
    <row r="4" spans="1:14">
      <c r="A4" s="19" t="s">
        <v>190</v>
      </c>
      <c r="B4" s="384" t="str">
        <f>VLOOKUP(H5,Kwaliteitsinspecties!A5:E54,3)</f>
        <v>OBS Fh. Jansenius de Vries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'21a'!P500/M4</f>
        <v>#DIV/0!</v>
      </c>
    </row>
    <row r="5" spans="1:14">
      <c r="A5" s="20" t="s">
        <v>192</v>
      </c>
      <c r="B5" s="385" t="str">
        <f>VLOOKUP(H5,Kwaliteitsinspecties!A5:E54,4)</f>
        <v xml:space="preserve"> De Volle Handt 1A</v>
      </c>
      <c r="C5" s="385"/>
      <c r="D5" s="385"/>
      <c r="E5" s="385"/>
      <c r="F5" s="399" t="s">
        <v>193</v>
      </c>
      <c r="G5" s="399"/>
      <c r="H5" s="16">
        <f>Kwaliteitsinspecties!A25</f>
        <v>21</v>
      </c>
      <c r="K5" s="37" t="s">
        <v>194</v>
      </c>
      <c r="L5" s="49">
        <v>210</v>
      </c>
      <c r="M5" s="184"/>
      <c r="N5" s="87" t="e">
        <f>'21a'!P501/M5</f>
        <v>#DIV/0!</v>
      </c>
    </row>
    <row r="6" spans="1:14">
      <c r="A6" s="21" t="s">
        <v>195</v>
      </c>
      <c r="B6" s="386" t="str">
        <f>VLOOKUP(H5,Kwaliteitsinspecties!A5:E54,5)</f>
        <v>Warffum</v>
      </c>
      <c r="C6" s="386"/>
      <c r="D6" s="386"/>
      <c r="E6" s="386"/>
      <c r="F6" s="400" t="s">
        <v>196</v>
      </c>
      <c r="G6" s="400"/>
      <c r="H6" s="17" t="str">
        <f>CONCATENATE(H5,"a")</f>
        <v>21a</v>
      </c>
      <c r="K6" s="37" t="s">
        <v>197</v>
      </c>
      <c r="L6" s="49">
        <v>210</v>
      </c>
      <c r="M6" s="184"/>
      <c r="N6" s="87" t="e">
        <f>'21a'!P502/M6</f>
        <v>#DIV/0!</v>
      </c>
    </row>
    <row r="7" spans="1:14">
      <c r="K7" s="37" t="s">
        <v>198</v>
      </c>
      <c r="L7" s="49">
        <v>210</v>
      </c>
      <c r="M7" s="184"/>
      <c r="N7" s="87" t="e">
        <f>'21a'!P503/M7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'21a'!P504/M8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'21a'!P505/M9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'21a'!P506/M10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'21a'!P507/M11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'21a'!P508/M12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'21a'!N513</f>
        <v>351.85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'21a'!P509/M13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'21a'!P510/M14</f>
        <v>#DIV/0!</v>
      </c>
    </row>
    <row r="15" spans="1:14">
      <c r="K15" s="37" t="s">
        <v>212</v>
      </c>
      <c r="L15" s="49">
        <v>260</v>
      </c>
      <c r="M15" s="186"/>
      <c r="N15" s="87" t="e">
        <f>'21a'!P511/M15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'21a'!P512/M16</f>
        <v>#DIV/0!</v>
      </c>
    </row>
    <row r="17" spans="1:9">
      <c r="A17" s="396" t="s">
        <v>215</v>
      </c>
      <c r="B17" s="396"/>
      <c r="C17" s="396"/>
      <c r="D17" s="47">
        <f>'21a'!P513</f>
        <v>73037.100000000006</v>
      </c>
      <c r="E17" s="396" t="s">
        <v>216</v>
      </c>
      <c r="F17" s="396"/>
      <c r="G17" s="47">
        <f>D17/E8</f>
        <v>280.91192307692307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'21a'!G513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'21a'!F513-E27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'21a'!S495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'21a'!R495</f>
        <v>60.75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'21a'!T495</f>
        <v>39.25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'21a'!U495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'21a'!V495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'21a'!W495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'21a'!N505</f>
        <v>10.75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BSIVcztZPdoAv7ysbr7NFyTdAfZmzrMvgwyP2NgqkGvUMpvapFVdZzKkiDUxYGNj/D2mcEJ97BQXG17i+A9JlQ==" saltValue="6dCH5NtaTzzQNm+0ewuOs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Z534"/>
  <sheetViews>
    <sheetView topLeftCell="A15" workbookViewId="0">
      <selection activeCell="P513" sqref="P513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hidden="1" customWidth="1"/>
    <col min="8" max="8" width="11.85546875" customWidth="1"/>
    <col min="9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'21'!H5</f>
        <v>21</v>
      </c>
      <c r="B1" s="401" t="s">
        <v>190</v>
      </c>
      <c r="C1" s="402"/>
      <c r="D1" s="403" t="str">
        <f>VLOOKUP(A1,Kwaliteitsinspecties!A5:J54,3)</f>
        <v>OBS Fh. Jansenius de Vries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De Volle Handt 1A te Warffum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356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375</v>
      </c>
      <c r="D4" s="10"/>
      <c r="E4" s="81" t="s">
        <v>189</v>
      </c>
      <c r="F4" s="83"/>
      <c r="G4" s="83"/>
      <c r="H4" s="212">
        <v>89.5</v>
      </c>
      <c r="I4" s="83"/>
      <c r="J4" s="83"/>
      <c r="N4" s="83">
        <f t="shared" ref="N4:N17" si="0">SUM(F4:M4)</f>
        <v>89.5</v>
      </c>
      <c r="O4" s="85">
        <f>IF(D4="X",0,IF(E4="X",0,VLOOKUP(E4,'21'!$K$3:$L$16,2,FALSE)))</f>
        <v>210</v>
      </c>
      <c r="P4" s="83">
        <f t="shared" ref="P4:P17" si="1">N4*O4</f>
        <v>18795</v>
      </c>
      <c r="R4">
        <v>16.5</v>
      </c>
      <c r="T4">
        <v>7.85</v>
      </c>
    </row>
    <row r="5" spans="1:24">
      <c r="A5" s="9"/>
      <c r="B5" s="207">
        <v>2</v>
      </c>
      <c r="C5" s="209" t="s">
        <v>297</v>
      </c>
      <c r="D5" s="10"/>
      <c r="E5" s="81" t="s">
        <v>201</v>
      </c>
      <c r="F5" s="83"/>
      <c r="G5" s="83"/>
      <c r="H5" s="222">
        <v>4.6500000000000004</v>
      </c>
      <c r="I5" s="83"/>
      <c r="J5" s="83"/>
      <c r="N5" s="83">
        <f t="shared" si="0"/>
        <v>4.6500000000000004</v>
      </c>
      <c r="O5" s="85">
        <f>IF(D5="X",0,IF(E5="X",0,VLOOKUP(E5,'21'!$K$3:$L$16,2,FALSE)))</f>
        <v>210</v>
      </c>
      <c r="P5" s="83">
        <f t="shared" si="1"/>
        <v>976.50000000000011</v>
      </c>
      <c r="T5">
        <v>1</v>
      </c>
    </row>
    <row r="6" spans="1:24">
      <c r="A6" s="9"/>
      <c r="B6" s="207">
        <v>3</v>
      </c>
      <c r="C6" s="209" t="s">
        <v>276</v>
      </c>
      <c r="D6" s="10"/>
      <c r="E6" s="81" t="s">
        <v>191</v>
      </c>
      <c r="F6" s="83"/>
      <c r="G6" s="83"/>
      <c r="H6" s="222">
        <v>11.85</v>
      </c>
      <c r="I6" s="83"/>
      <c r="J6" s="83"/>
      <c r="N6" s="83">
        <f t="shared" si="0"/>
        <v>11.85</v>
      </c>
      <c r="O6" s="85">
        <f>IF(D6="X",0,IF(E6="X",0,VLOOKUP(E6,'21'!$K$3:$L$16,2,FALSE)))</f>
        <v>210</v>
      </c>
      <c r="P6" s="83">
        <f t="shared" si="1"/>
        <v>2488.5</v>
      </c>
      <c r="R6">
        <v>1.5</v>
      </c>
      <c r="T6">
        <v>6.5</v>
      </c>
    </row>
    <row r="7" spans="1:24">
      <c r="A7" s="9"/>
      <c r="B7" s="210">
        <v>4</v>
      </c>
      <c r="C7" s="208" t="s">
        <v>305</v>
      </c>
      <c r="D7" s="10"/>
      <c r="E7" s="81" t="s">
        <v>198</v>
      </c>
      <c r="F7" s="83"/>
      <c r="G7" s="83"/>
      <c r="H7" s="209"/>
      <c r="I7" s="83"/>
      <c r="J7" s="83"/>
      <c r="L7">
        <v>7</v>
      </c>
      <c r="N7" s="83">
        <f t="shared" si="0"/>
        <v>7</v>
      </c>
      <c r="O7" s="85">
        <f>IF(D7="X",0,IF(E7="X",0,VLOOKUP(E7,'21'!$K$3:$L$16,2,FALSE)))</f>
        <v>210</v>
      </c>
      <c r="P7" s="83">
        <f t="shared" si="1"/>
        <v>1470</v>
      </c>
    </row>
    <row r="8" spans="1:24">
      <c r="A8" s="9"/>
      <c r="B8" s="207">
        <v>5</v>
      </c>
      <c r="C8" s="208" t="s">
        <v>334</v>
      </c>
      <c r="D8" s="10"/>
      <c r="E8" s="81" t="s">
        <v>200</v>
      </c>
      <c r="F8" s="83"/>
      <c r="G8" s="83"/>
      <c r="H8" s="212">
        <v>4.3</v>
      </c>
      <c r="I8" s="83"/>
      <c r="J8" s="83"/>
      <c r="N8" s="83">
        <f t="shared" si="0"/>
        <v>4.3</v>
      </c>
      <c r="O8" s="85">
        <f>IF(D8="X",0,IF(E8="X",0,VLOOKUP(E8,'21'!$K$3:$L$16,2,FALSE)))</f>
        <v>12</v>
      </c>
      <c r="P8" s="83">
        <f t="shared" si="1"/>
        <v>51.599999999999994</v>
      </c>
    </row>
    <row r="9" spans="1:24">
      <c r="A9" s="9"/>
      <c r="B9" s="207">
        <v>6</v>
      </c>
      <c r="C9" s="208" t="s">
        <v>288</v>
      </c>
      <c r="D9" s="10"/>
      <c r="E9" s="81" t="s">
        <v>189</v>
      </c>
      <c r="F9" s="83"/>
      <c r="G9" s="83"/>
      <c r="H9" s="212">
        <v>50</v>
      </c>
      <c r="I9" s="83"/>
      <c r="J9" s="83"/>
      <c r="N9" s="83">
        <f t="shared" si="0"/>
        <v>50</v>
      </c>
      <c r="O9" s="85">
        <f>IF(D9="X",0,IF(E9="X",0,VLOOKUP(E9,'21'!$K$3:$L$16,2,FALSE)))</f>
        <v>210</v>
      </c>
      <c r="P9" s="83">
        <f t="shared" si="1"/>
        <v>10500</v>
      </c>
      <c r="R9">
        <v>10</v>
      </c>
      <c r="T9">
        <v>6.5</v>
      </c>
    </row>
    <row r="10" spans="1:24">
      <c r="A10" s="9"/>
      <c r="B10" s="207">
        <v>7</v>
      </c>
      <c r="C10" s="208" t="s">
        <v>288</v>
      </c>
      <c r="D10" s="10"/>
      <c r="E10" s="81" t="s">
        <v>189</v>
      </c>
      <c r="F10" s="83"/>
      <c r="G10" s="83"/>
      <c r="H10" s="212">
        <v>50</v>
      </c>
      <c r="I10" s="83"/>
      <c r="J10" s="83"/>
      <c r="N10" s="83">
        <f t="shared" si="0"/>
        <v>50</v>
      </c>
      <c r="O10" s="85">
        <f>IF(D10="X",0,IF(E10="X",0,VLOOKUP(E10,'21'!$K$3:$L$16,2,FALSE)))</f>
        <v>210</v>
      </c>
      <c r="P10" s="83">
        <f t="shared" si="1"/>
        <v>10500</v>
      </c>
      <c r="R10">
        <v>10</v>
      </c>
      <c r="T10">
        <v>6.5</v>
      </c>
    </row>
    <row r="11" spans="1:24">
      <c r="A11" s="9"/>
      <c r="B11" s="210">
        <v>8</v>
      </c>
      <c r="C11" s="208" t="s">
        <v>297</v>
      </c>
      <c r="D11" s="10"/>
      <c r="E11" s="81" t="s">
        <v>201</v>
      </c>
      <c r="F11" s="83"/>
      <c r="G11" s="83"/>
      <c r="H11" s="222">
        <v>4.8</v>
      </c>
      <c r="I11" s="83"/>
      <c r="J11" s="83"/>
      <c r="N11" s="83">
        <f t="shared" si="0"/>
        <v>4.8</v>
      </c>
      <c r="O11" s="85">
        <f>IF(D11="X",0,IF(E11="X",0,VLOOKUP(E11,'21'!$K$3:$L$16,2,FALSE)))</f>
        <v>210</v>
      </c>
      <c r="P11" s="83">
        <f t="shared" si="1"/>
        <v>1008</v>
      </c>
      <c r="T11">
        <v>1</v>
      </c>
    </row>
    <row r="12" spans="1:24">
      <c r="A12" s="9"/>
      <c r="B12" s="210">
        <v>9</v>
      </c>
      <c r="C12" s="208" t="s">
        <v>288</v>
      </c>
      <c r="D12" s="10"/>
      <c r="E12" s="81" t="s">
        <v>189</v>
      </c>
      <c r="F12" s="83"/>
      <c r="G12" s="83"/>
      <c r="H12" s="222">
        <v>50</v>
      </c>
      <c r="I12" s="83"/>
      <c r="J12" s="83"/>
      <c r="N12" s="83">
        <f t="shared" si="0"/>
        <v>50</v>
      </c>
      <c r="O12" s="85">
        <f>IF(D12="X",0,IF(E12="X",0,VLOOKUP(E12,'21'!$K$3:$L$16,2,FALSE)))</f>
        <v>210</v>
      </c>
      <c r="P12" s="83">
        <f t="shared" si="1"/>
        <v>10500</v>
      </c>
      <c r="R12">
        <v>10</v>
      </c>
      <c r="T12">
        <v>6.5</v>
      </c>
    </row>
    <row r="13" spans="1:24">
      <c r="A13" s="9"/>
      <c r="B13" s="210"/>
      <c r="C13" s="208"/>
      <c r="D13" s="10"/>
      <c r="E13" s="81"/>
      <c r="F13" s="83"/>
      <c r="G13" s="83"/>
      <c r="H13" s="209"/>
      <c r="I13" s="83"/>
      <c r="J13" s="83"/>
      <c r="N13" s="83"/>
      <c r="O13" s="85"/>
      <c r="P13" s="83"/>
    </row>
    <row r="14" spans="1:24">
      <c r="A14" s="9"/>
      <c r="B14" s="207"/>
      <c r="C14" s="239" t="s">
        <v>313</v>
      </c>
      <c r="D14" s="10"/>
      <c r="E14" s="81"/>
      <c r="F14" s="83"/>
      <c r="G14" s="83"/>
      <c r="H14" s="209"/>
      <c r="I14" s="83"/>
      <c r="J14" s="83"/>
      <c r="N14" s="83"/>
      <c r="O14" s="85"/>
      <c r="P14" s="83"/>
    </row>
    <row r="15" spans="1:24">
      <c r="A15" s="9"/>
      <c r="B15" s="210">
        <v>101</v>
      </c>
      <c r="C15" s="208" t="s">
        <v>319</v>
      </c>
      <c r="D15" s="10"/>
      <c r="E15" s="81" t="s">
        <v>198</v>
      </c>
      <c r="F15" s="83"/>
      <c r="G15" s="83"/>
      <c r="H15" s="222">
        <v>24.95</v>
      </c>
      <c r="I15" s="83"/>
      <c r="J15" s="83"/>
      <c r="N15" s="83">
        <f t="shared" si="0"/>
        <v>24.95</v>
      </c>
      <c r="O15" s="85">
        <f>IF(D15="X",0,IF(E15="X",0,VLOOKUP(E15,'21'!$K$3:$L$16,2,FALSE)))</f>
        <v>210</v>
      </c>
      <c r="P15" s="83">
        <f t="shared" si="1"/>
        <v>5239.5</v>
      </c>
      <c r="R15">
        <v>2</v>
      </c>
    </row>
    <row r="16" spans="1:24">
      <c r="A16" s="9"/>
      <c r="B16" s="211">
        <v>102</v>
      </c>
      <c r="C16" s="209" t="s">
        <v>288</v>
      </c>
      <c r="D16" s="10"/>
      <c r="E16" s="81" t="s">
        <v>189</v>
      </c>
      <c r="F16" s="83"/>
      <c r="G16" s="83"/>
      <c r="H16" s="222">
        <v>53.5</v>
      </c>
      <c r="I16" s="83"/>
      <c r="J16" s="83"/>
      <c r="N16" s="83">
        <f t="shared" si="0"/>
        <v>53.5</v>
      </c>
      <c r="O16" s="85">
        <f>IF(D16="X",0,IF(E16="X",0,VLOOKUP(E16,'21'!$K$3:$L$16,2,FALSE)))</f>
        <v>210</v>
      </c>
      <c r="P16" s="83">
        <f t="shared" si="1"/>
        <v>11235</v>
      </c>
      <c r="R16">
        <v>10.75</v>
      </c>
      <c r="T16">
        <v>3.4</v>
      </c>
    </row>
    <row r="17" spans="1:16">
      <c r="A17" s="9"/>
      <c r="B17" s="211">
        <v>103</v>
      </c>
      <c r="C17" s="209" t="s">
        <v>317</v>
      </c>
      <c r="D17" s="10"/>
      <c r="E17" s="81" t="s">
        <v>201</v>
      </c>
      <c r="F17" s="83"/>
      <c r="G17" s="83"/>
      <c r="H17" s="222">
        <v>1.3</v>
      </c>
      <c r="I17" s="83"/>
      <c r="J17" s="83"/>
      <c r="N17" s="83">
        <f t="shared" si="0"/>
        <v>1.3</v>
      </c>
      <c r="O17" s="85">
        <f>IF(D17="X",0,IF(E17="X",0,VLOOKUP(E17,'21'!$K$3:$L$16,2,FALSE)))</f>
        <v>210</v>
      </c>
      <c r="P17" s="83">
        <f t="shared" si="1"/>
        <v>273</v>
      </c>
    </row>
    <row r="18" spans="1:16" hidden="1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/>
      <c r="O18" s="83"/>
      <c r="P18" s="83"/>
    </row>
    <row r="19" spans="1:16" hidden="1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/>
      <c r="O19" s="83"/>
      <c r="P19" s="83"/>
    </row>
    <row r="20" spans="1:16" hidden="1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/>
      <c r="O20" s="83"/>
      <c r="P20" s="83"/>
    </row>
    <row r="21" spans="1:16" hidden="1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/>
      <c r="O21" s="83"/>
      <c r="P21" s="83"/>
    </row>
    <row r="22" spans="1:16" hidden="1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/>
      <c r="O22" s="83"/>
      <c r="P22" s="83"/>
    </row>
    <row r="23" spans="1:16" hidden="1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/>
      <c r="O23" s="83"/>
      <c r="P23" s="83"/>
    </row>
    <row r="24" spans="1:16" hidden="1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/>
      <c r="O24" s="83"/>
      <c r="P24" s="83"/>
    </row>
    <row r="25" spans="1:16" hidden="1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/>
      <c r="O25" s="83"/>
      <c r="P25" s="83"/>
    </row>
    <row r="26" spans="1:16" hidden="1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/>
      <c r="O26" s="83"/>
      <c r="P26" s="83"/>
    </row>
    <row r="27" spans="1:16" hidden="1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/>
      <c r="O27" s="83"/>
      <c r="P27" s="83"/>
    </row>
    <row r="28" spans="1:16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16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16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16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16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0</v>
      </c>
      <c r="G495" s="68">
        <f t="shared" si="2"/>
        <v>0</v>
      </c>
      <c r="H495" s="68">
        <f t="shared" si="2"/>
        <v>344.85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7</v>
      </c>
      <c r="M495" s="68">
        <f t="shared" si="2"/>
        <v>0</v>
      </c>
      <c r="Q495" s="56" t="s">
        <v>278</v>
      </c>
      <c r="R495" s="68">
        <f t="shared" ref="R495:W495" si="3">SUM(R4:R494)</f>
        <v>60.75</v>
      </c>
      <c r="S495" s="68">
        <f t="shared" si="3"/>
        <v>0</v>
      </c>
      <c r="T495" s="68">
        <f t="shared" si="3"/>
        <v>39.25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IF('21'!K3="", "Vrije categorie",'21'!K3)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293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293</v>
      </c>
      <c r="O499" s="58"/>
      <c r="P499" s="69" cm="1">
        <f t="array" ref="P499">SUMPRODUCT(--($E$4:$E$494=C499),--($D$4:$D$494=""),$P$4:$P$494)</f>
        <v>61530</v>
      </c>
    </row>
    <row r="500" spans="3:26">
      <c r="C500" s="58" t="str">
        <f>IF('21'!K4="", "Vrije categorie",'21'!K4)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11.85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11.85</v>
      </c>
      <c r="O500" s="58"/>
      <c r="P500" s="69" cm="1">
        <f t="array" ref="P500">SUMPRODUCT(--($E$4:$E$494=C500),--($D$4:$D$494=""),$P$4:$P$494)</f>
        <v>2488.5</v>
      </c>
    </row>
    <row r="501" spans="3:26">
      <c r="C501" s="58" t="str">
        <f>IF('21'!K5="", "Vrije categorie",'21'!K5)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IF('21'!K6="", "Vrije categorie",'21'!K6)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IF('21'!K7="", "Vrije categorie",'21'!K7)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24.95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7</v>
      </c>
      <c r="M503" s="69" cm="1">
        <f t="array" ref="M503">SUMPRODUCT(--($E$4:$E$494=C503),--($D$4:$D$494=""),$M$4:$M$494)</f>
        <v>0</v>
      </c>
      <c r="N503" s="69">
        <f t="shared" si="4"/>
        <v>31.95</v>
      </c>
      <c r="O503" s="58"/>
      <c r="P503" s="69" cm="1">
        <f t="array" ref="P503">SUMPRODUCT(--($E$4:$E$494=C503),--($D$4:$D$494=""),$P$4:$P$494)</f>
        <v>6709.5</v>
      </c>
    </row>
    <row r="504" spans="3:26">
      <c r="C504" s="58" t="str">
        <f>IF('21'!K8="", "Vrije categorie",'21'!K8)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4.3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4.3</v>
      </c>
      <c r="O504" s="58"/>
      <c r="P504" s="69" cm="1">
        <f t="array" ref="P504">SUMPRODUCT(--($E$4:$E$494=C504),--($D$4:$D$494=""),$P$4:$P$494)</f>
        <v>51.599999999999994</v>
      </c>
    </row>
    <row r="505" spans="3:26">
      <c r="C505" s="58" t="str">
        <f>IF('21'!K9="", "Vrije categorie",'21'!K9)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10.75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10.75</v>
      </c>
      <c r="O505" s="58"/>
      <c r="P505" s="69" cm="1">
        <f t="array" ref="P505">SUMPRODUCT(--($E$4:$E$494=C505),--($D$4:$D$494=""),$P$4:$P$494)</f>
        <v>2257.5</v>
      </c>
    </row>
    <row r="506" spans="3:26">
      <c r="C506" s="58" t="str">
        <f>IF('21'!K10="", "Vrije categorie",'21'!K10)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IF('21'!K11="", "Vrije categorie",'21'!K11)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IF('21'!K12="", "Vrije categorie",'21'!K12)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IF('21'!K13="", "Vrije categorie",'21'!K13)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IF('21'!K14="", "Vrije categorie",'21'!K14)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IF('21'!K15="", "Vrije categorie",'21'!K15)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0</v>
      </c>
      <c r="G513" s="70">
        <f t="shared" si="5"/>
        <v>0</v>
      </c>
      <c r="H513" s="70">
        <f t="shared" si="5"/>
        <v>344.85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7</v>
      </c>
      <c r="M513" s="70">
        <f t="shared" si="5"/>
        <v>0</v>
      </c>
      <c r="N513" s="70">
        <f t="shared" si="4"/>
        <v>351.85</v>
      </c>
      <c r="O513" s="70"/>
      <c r="P513" s="70">
        <f>SUM(P499:P512)</f>
        <v>73037.100000000006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f6S+Wqmn0D8JmvvuFUSDgiANCd3Moz1feBzVFfF/UHQX5vrnoZoluD5uKwhWduST9rxi2ngPEXbT5PGTKmNsIQ==" saltValue="8IkGdgGcN+nSCsq8plbu+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L10" sqref="L10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22,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'22a'!P499/M3</f>
        <v>#DIV/0!</v>
      </c>
    </row>
    <row r="4" spans="1:14">
      <c r="A4" s="19" t="s">
        <v>190</v>
      </c>
      <c r="B4" s="384" t="str">
        <f>VLOOKUP(H5,Kwaliteitsinspecties!A5:E54,3)</f>
        <v>Bestuurskantoor Stichting Goud</v>
      </c>
      <c r="C4" s="384"/>
      <c r="D4" s="384"/>
      <c r="E4" s="384"/>
      <c r="F4" s="22"/>
      <c r="G4" s="22"/>
      <c r="H4" s="15"/>
      <c r="K4" s="37" t="s">
        <v>191</v>
      </c>
      <c r="L4" s="49">
        <v>84</v>
      </c>
      <c r="M4" s="184"/>
      <c r="N4" s="87" t="e">
        <f>'22a'!P500/M4</f>
        <v>#DIV/0!</v>
      </c>
    </row>
    <row r="5" spans="1:14">
      <c r="A5" s="20" t="s">
        <v>192</v>
      </c>
      <c r="B5" s="385" t="str">
        <f>VLOOKUP(H5,Kwaliteitsinspecties!A5:E54,4)</f>
        <v xml:space="preserve"> Noorderstraat 13</v>
      </c>
      <c r="C5" s="385"/>
      <c r="D5" s="385"/>
      <c r="E5" s="385"/>
      <c r="F5" s="399" t="s">
        <v>193</v>
      </c>
      <c r="G5" s="399"/>
      <c r="H5" s="16">
        <f>Kwaliteitsinspecties!A26</f>
        <v>22</v>
      </c>
      <c r="K5" s="37" t="s">
        <v>194</v>
      </c>
      <c r="L5" s="49">
        <v>84</v>
      </c>
      <c r="M5" s="184"/>
      <c r="N5" s="87" t="e">
        <f>'22a'!P501/M5</f>
        <v>#DIV/0!</v>
      </c>
    </row>
    <row r="6" spans="1:14">
      <c r="A6" s="21" t="s">
        <v>195</v>
      </c>
      <c r="B6" s="386" t="str">
        <f>VLOOKUP(H5,Kwaliteitsinspecties!A5:E54,5)</f>
        <v>Warffum</v>
      </c>
      <c r="C6" s="386"/>
      <c r="D6" s="386"/>
      <c r="E6" s="386"/>
      <c r="F6" s="400" t="s">
        <v>196</v>
      </c>
      <c r="G6" s="400"/>
      <c r="H6" s="17" t="str">
        <f>CONCATENATE(H5,"a")</f>
        <v>22a</v>
      </c>
      <c r="K6" s="37" t="s">
        <v>197</v>
      </c>
      <c r="L6" s="49">
        <v>84</v>
      </c>
      <c r="M6" s="184"/>
      <c r="N6" s="87" t="e">
        <f>'22a'!P502/M6</f>
        <v>#DIV/0!</v>
      </c>
    </row>
    <row r="7" spans="1:14">
      <c r="K7" s="37" t="s">
        <v>198</v>
      </c>
      <c r="L7" s="49">
        <v>84</v>
      </c>
      <c r="M7" s="184"/>
      <c r="N7" s="87" t="e">
        <f>'22a'!P503/M7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'22a'!P504/M8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84</v>
      </c>
      <c r="M9" s="184"/>
      <c r="N9" s="87" t="e">
        <f>'22a'!P505/M9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'22a'!P506/M10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'22a'!P507/M11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'22a'!P508/M12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'22a'!N513</f>
        <v>262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'22a'!P509/M13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'22a'!P510/M14</f>
        <v>#DIV/0!</v>
      </c>
    </row>
    <row r="15" spans="1:14">
      <c r="K15" s="37" t="s">
        <v>212</v>
      </c>
      <c r="L15" s="49">
        <v>260</v>
      </c>
      <c r="M15" s="186"/>
      <c r="N15" s="87" t="e">
        <f>'22a'!P511/M15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'22a'!P512/M16</f>
        <v>#DIV/0!</v>
      </c>
    </row>
    <row r="17" spans="1:9">
      <c r="A17" s="396" t="s">
        <v>215</v>
      </c>
      <c r="B17" s="396"/>
      <c r="C17" s="396"/>
      <c r="D17" s="47">
        <f>'22a'!P513</f>
        <v>22008</v>
      </c>
      <c r="E17" s="396" t="s">
        <v>216</v>
      </c>
      <c r="F17" s="396"/>
      <c r="G17" s="47">
        <f>D17/E8</f>
        <v>84.646153846153851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'22a'!G513</f>
        <v>4.75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4.75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4.75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4.75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'22a'!F513-E27</f>
        <v>220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'22a'!S495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'22a'!R495</f>
        <v>39.299999999999997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'22a'!T495</f>
        <v>39.450000000000003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'22a'!U495</f>
        <v>8.1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'22a'!V495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'22a'!W495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'22a'!N505</f>
        <v>4.25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wvbVGqxJdl369WjyYqOD+9yMKGTR8luoenczJrmOYe8dyKqr5ExyPQ4ysgwJszf39drvS1/mSseq+0tUFaerXg==" saltValue="nqsZjamaRp4ukyTlg+rLa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Z534"/>
  <sheetViews>
    <sheetView topLeftCell="B27" workbookViewId="0">
      <selection activeCell="P513" sqref="P513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8" width="11.85546875" hidden="1" customWidth="1"/>
    <col min="9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'22'!H5</f>
        <v>22</v>
      </c>
      <c r="B1" s="401" t="s">
        <v>190</v>
      </c>
      <c r="C1" s="402"/>
      <c r="D1" s="403" t="str">
        <f>VLOOKUP(A1,Kwaliteitsinspecties!A5:J54,3)</f>
        <v>Bestuurskantoor Stichting Goud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Noorderstraat 13 te Warffum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424</v>
      </c>
      <c r="V3" s="10" t="s">
        <v>261</v>
      </c>
      <c r="W3" s="10" t="s">
        <v>262</v>
      </c>
    </row>
    <row r="4" spans="1:24">
      <c r="A4" s="9"/>
      <c r="B4" s="234"/>
      <c r="C4" s="235" t="s">
        <v>425</v>
      </c>
      <c r="D4" s="10"/>
      <c r="E4" s="81"/>
      <c r="F4" s="251"/>
      <c r="G4" s="249"/>
      <c r="H4" s="249"/>
      <c r="I4" s="249"/>
      <c r="J4" s="249"/>
      <c r="N4" s="83"/>
      <c r="O4" s="83"/>
      <c r="P4" s="83"/>
    </row>
    <row r="5" spans="1:24">
      <c r="A5" s="9"/>
      <c r="B5" s="207">
        <v>1</v>
      </c>
      <c r="C5" s="208" t="s">
        <v>263</v>
      </c>
      <c r="D5" s="10"/>
      <c r="E5" s="81" t="s">
        <v>198</v>
      </c>
      <c r="F5" s="219"/>
      <c r="G5" s="216"/>
      <c r="H5" s="216"/>
      <c r="I5" s="221">
        <v>7.5</v>
      </c>
      <c r="J5" s="216"/>
      <c r="N5" s="83">
        <f t="shared" ref="N5:N29" si="0">SUM(F5:M5)</f>
        <v>7.5</v>
      </c>
      <c r="O5" s="85">
        <f>IF(D5="X",0,IF(E5="X",0,VLOOKUP(E5,'22'!$K$3:$L$16,2,FALSE)))</f>
        <v>84</v>
      </c>
      <c r="P5" s="83">
        <f t="shared" ref="P5:P29" si="1">N5*O5</f>
        <v>630</v>
      </c>
      <c r="R5" s="249">
        <v>0.5</v>
      </c>
      <c r="S5" s="249"/>
      <c r="T5" s="249"/>
      <c r="U5" s="249"/>
    </row>
    <row r="6" spans="1:24">
      <c r="A6" s="9"/>
      <c r="B6" s="207">
        <v>2</v>
      </c>
      <c r="C6" s="209" t="s">
        <v>426</v>
      </c>
      <c r="D6" s="10"/>
      <c r="E6" s="81" t="s">
        <v>198</v>
      </c>
      <c r="F6" s="248">
        <v>3.5</v>
      </c>
      <c r="G6" s="246"/>
      <c r="H6" s="246"/>
      <c r="I6" s="246"/>
      <c r="J6" s="246"/>
      <c r="N6" s="83">
        <f t="shared" si="0"/>
        <v>3.5</v>
      </c>
      <c r="O6" s="85">
        <f>IF(D6="X",0,IF(E6="X",0,VLOOKUP(E6,'22'!$K$3:$L$16,2,FALSE)))</f>
        <v>84</v>
      </c>
      <c r="P6" s="83">
        <f t="shared" si="1"/>
        <v>294</v>
      </c>
      <c r="R6" s="249"/>
      <c r="S6" s="249"/>
      <c r="T6" s="249"/>
      <c r="U6" s="249"/>
    </row>
    <row r="7" spans="1:24">
      <c r="A7" s="9"/>
      <c r="B7" s="207">
        <v>3</v>
      </c>
      <c r="C7" s="209" t="s">
        <v>292</v>
      </c>
      <c r="D7" s="10"/>
      <c r="E7" s="81" t="s">
        <v>191</v>
      </c>
      <c r="F7" s="248">
        <v>19.25</v>
      </c>
      <c r="G7" s="247"/>
      <c r="H7" s="246"/>
      <c r="I7" s="246"/>
      <c r="J7" s="246"/>
      <c r="N7" s="83">
        <f t="shared" si="0"/>
        <v>19.25</v>
      </c>
      <c r="O7" s="85">
        <f>IF(D7="X",0,IF(E7="X",0,VLOOKUP(E7,'22'!$K$3:$L$16,2,FALSE)))</f>
        <v>84</v>
      </c>
      <c r="P7" s="83">
        <f t="shared" si="1"/>
        <v>1617</v>
      </c>
      <c r="R7" s="249">
        <v>9.6</v>
      </c>
      <c r="S7" s="249"/>
      <c r="T7" s="249">
        <v>3.5</v>
      </c>
      <c r="U7" s="249"/>
    </row>
    <row r="8" spans="1:24">
      <c r="A8" s="9"/>
      <c r="B8" s="207">
        <v>4</v>
      </c>
      <c r="C8" s="209" t="s">
        <v>276</v>
      </c>
      <c r="D8" s="10"/>
      <c r="E8" s="81" t="s">
        <v>191</v>
      </c>
      <c r="F8" s="246"/>
      <c r="G8" s="247"/>
      <c r="H8" s="246"/>
      <c r="I8" s="248">
        <v>25.5</v>
      </c>
      <c r="J8" s="246"/>
      <c r="N8" s="83">
        <f t="shared" si="0"/>
        <v>25.5</v>
      </c>
      <c r="O8" s="85">
        <f>IF(D8="X",0,IF(E8="X",0,VLOOKUP(E8,'22'!$K$3:$L$16,2,FALSE)))</f>
        <v>84</v>
      </c>
      <c r="P8" s="83">
        <f t="shared" si="1"/>
        <v>2142</v>
      </c>
      <c r="R8" s="249">
        <v>9</v>
      </c>
      <c r="S8" s="249"/>
      <c r="T8" s="249"/>
      <c r="U8" s="249"/>
    </row>
    <row r="9" spans="1:24">
      <c r="A9" s="9"/>
      <c r="B9" s="207">
        <v>5</v>
      </c>
      <c r="C9" s="209" t="s">
        <v>264</v>
      </c>
      <c r="D9" s="10"/>
      <c r="E9" s="81" t="s">
        <v>198</v>
      </c>
      <c r="F9" s="248">
        <v>8.75</v>
      </c>
      <c r="G9" s="247"/>
      <c r="H9" s="246"/>
      <c r="I9" s="246"/>
      <c r="J9" s="246"/>
      <c r="N9" s="83">
        <f t="shared" si="0"/>
        <v>8.75</v>
      </c>
      <c r="O9" s="85">
        <f>IF(D9="X",0,IF(E9="X",0,VLOOKUP(E9,'22'!$K$3:$L$16,2,FALSE)))</f>
        <v>84</v>
      </c>
      <c r="P9" s="83">
        <f t="shared" si="1"/>
        <v>735</v>
      </c>
      <c r="R9" s="249"/>
      <c r="S9" s="249"/>
      <c r="T9" s="249"/>
      <c r="U9" s="249"/>
    </row>
    <row r="10" spans="1:24">
      <c r="A10" s="9"/>
      <c r="B10" s="207">
        <v>6</v>
      </c>
      <c r="C10" s="209" t="s">
        <v>321</v>
      </c>
      <c r="D10" s="10"/>
      <c r="E10" s="81" t="s">
        <v>198</v>
      </c>
      <c r="F10" s="248">
        <v>2.25</v>
      </c>
      <c r="G10" s="247"/>
      <c r="H10" s="246"/>
      <c r="I10" s="246"/>
      <c r="J10" s="246"/>
      <c r="N10" s="83">
        <f t="shared" si="0"/>
        <v>2.25</v>
      </c>
      <c r="O10" s="85">
        <f>IF(D10="X",0,IF(E10="X",0,VLOOKUP(E10,'22'!$K$3:$L$16,2,FALSE)))</f>
        <v>84</v>
      </c>
      <c r="P10" s="83">
        <f t="shared" si="1"/>
        <v>189</v>
      </c>
      <c r="R10" s="249"/>
      <c r="S10" s="249"/>
      <c r="T10" s="249"/>
      <c r="U10" s="249"/>
    </row>
    <row r="11" spans="1:24">
      <c r="A11" s="9"/>
      <c r="B11" s="207">
        <v>6</v>
      </c>
      <c r="C11" s="209" t="s">
        <v>427</v>
      </c>
      <c r="D11" s="10"/>
      <c r="E11" s="81" t="s">
        <v>191</v>
      </c>
      <c r="F11" s="248">
        <v>26</v>
      </c>
      <c r="G11" s="247"/>
      <c r="H11" s="246"/>
      <c r="I11" s="246"/>
      <c r="J11" s="246"/>
      <c r="N11" s="83">
        <f t="shared" si="0"/>
        <v>26</v>
      </c>
      <c r="O11" s="85">
        <f>IF(D11="X",0,IF(E11="X",0,VLOOKUP(E11,'22'!$K$3:$L$16,2,FALSE)))</f>
        <v>84</v>
      </c>
      <c r="P11" s="83">
        <f t="shared" si="1"/>
        <v>2184</v>
      </c>
      <c r="R11" s="249">
        <v>2.7</v>
      </c>
      <c r="S11" s="249"/>
      <c r="T11" s="249"/>
      <c r="U11" s="249"/>
    </row>
    <row r="12" spans="1:24">
      <c r="A12" s="9"/>
      <c r="B12" s="207">
        <v>7</v>
      </c>
      <c r="C12" s="209" t="s">
        <v>276</v>
      </c>
      <c r="D12" s="10"/>
      <c r="E12" s="81" t="s">
        <v>191</v>
      </c>
      <c r="F12" s="248">
        <v>11.5</v>
      </c>
      <c r="G12" s="247"/>
      <c r="H12" s="246"/>
      <c r="I12" s="246"/>
      <c r="J12" s="246"/>
      <c r="N12" s="83">
        <f t="shared" si="0"/>
        <v>11.5</v>
      </c>
      <c r="O12" s="85">
        <f>IF(D12="X",0,IF(E12="X",0,VLOOKUP(E12,'22'!$K$3:$L$16,2,FALSE)))</f>
        <v>84</v>
      </c>
      <c r="P12" s="83">
        <f t="shared" si="1"/>
        <v>966</v>
      </c>
      <c r="R12" s="249">
        <v>3</v>
      </c>
      <c r="S12" s="249"/>
      <c r="T12" s="249"/>
      <c r="U12" s="249"/>
    </row>
    <row r="13" spans="1:24">
      <c r="A13" s="9"/>
      <c r="B13" s="207"/>
      <c r="C13" s="209"/>
      <c r="D13" s="10"/>
      <c r="E13" s="81"/>
      <c r="F13" s="246"/>
      <c r="G13" s="247"/>
      <c r="H13" s="246"/>
      <c r="I13" s="246"/>
      <c r="J13" s="246"/>
      <c r="N13" s="83"/>
      <c r="O13" s="85"/>
      <c r="P13" s="83"/>
      <c r="R13" s="249"/>
      <c r="S13" s="249"/>
      <c r="T13" s="249"/>
      <c r="U13" s="249"/>
    </row>
    <row r="14" spans="1:24">
      <c r="A14" s="9"/>
      <c r="B14" s="207"/>
      <c r="C14" s="239" t="s">
        <v>428</v>
      </c>
      <c r="D14" s="10"/>
      <c r="E14" s="81"/>
      <c r="F14" s="246"/>
      <c r="G14" s="247"/>
      <c r="H14" s="246"/>
      <c r="I14" s="246"/>
      <c r="J14" s="246"/>
      <c r="N14" s="83"/>
      <c r="O14" s="85"/>
      <c r="P14" s="83"/>
      <c r="R14" s="249"/>
      <c r="S14" s="249"/>
      <c r="T14" s="249"/>
      <c r="U14" s="249"/>
    </row>
    <row r="15" spans="1:24">
      <c r="A15" s="9"/>
      <c r="B15" s="210">
        <v>101</v>
      </c>
      <c r="C15" s="208" t="s">
        <v>305</v>
      </c>
      <c r="D15" s="10"/>
      <c r="E15" s="81" t="s">
        <v>198</v>
      </c>
      <c r="F15" s="248">
        <v>3.5</v>
      </c>
      <c r="G15" s="246"/>
      <c r="H15" s="246"/>
      <c r="I15" s="246"/>
      <c r="J15" s="246"/>
      <c r="N15" s="83">
        <f t="shared" si="0"/>
        <v>3.5</v>
      </c>
      <c r="O15" s="85">
        <f>IF(D15="X",0,IF(E15="X",0,VLOOKUP(E15,'22'!$K$3:$L$16,2,FALSE)))</f>
        <v>84</v>
      </c>
      <c r="P15" s="83">
        <f t="shared" si="1"/>
        <v>294</v>
      </c>
      <c r="R15" s="249"/>
      <c r="S15" s="249"/>
      <c r="T15" s="249"/>
      <c r="U15" s="249">
        <v>8.1</v>
      </c>
    </row>
    <row r="16" spans="1:24">
      <c r="A16" s="9"/>
      <c r="B16" s="207">
        <v>102</v>
      </c>
      <c r="C16" s="208" t="s">
        <v>429</v>
      </c>
      <c r="D16" s="10"/>
      <c r="E16" s="81" t="s">
        <v>198</v>
      </c>
      <c r="F16" s="221">
        <v>16</v>
      </c>
      <c r="G16" s="216"/>
      <c r="H16" s="216"/>
      <c r="I16" s="216"/>
      <c r="J16" s="216"/>
      <c r="N16" s="83">
        <f t="shared" si="0"/>
        <v>16</v>
      </c>
      <c r="O16" s="85">
        <f>IF(D16="X",0,IF(E16="X",0,VLOOKUP(E16,'22'!$K$3:$L$16,2,FALSE)))</f>
        <v>84</v>
      </c>
      <c r="P16" s="83">
        <f t="shared" si="1"/>
        <v>1344</v>
      </c>
      <c r="R16" s="249">
        <v>1.5</v>
      </c>
      <c r="S16" s="249"/>
      <c r="T16" s="249"/>
      <c r="U16" s="249"/>
    </row>
    <row r="17" spans="1:21">
      <c r="A17" s="9"/>
      <c r="B17" s="207">
        <v>103</v>
      </c>
      <c r="C17" s="208" t="s">
        <v>292</v>
      </c>
      <c r="D17" s="10"/>
      <c r="E17" s="81" t="s">
        <v>191</v>
      </c>
      <c r="F17" s="221">
        <v>17.5</v>
      </c>
      <c r="G17" s="216"/>
      <c r="H17" s="216"/>
      <c r="I17" s="216"/>
      <c r="J17" s="216"/>
      <c r="N17" s="83">
        <f t="shared" si="0"/>
        <v>17.5</v>
      </c>
      <c r="O17" s="85">
        <f>IF(D17="X",0,IF(E17="X",0,VLOOKUP(E17,'22'!$K$3:$L$16,2,FALSE)))</f>
        <v>84</v>
      </c>
      <c r="P17" s="83">
        <f t="shared" si="1"/>
        <v>1470</v>
      </c>
      <c r="R17" s="249">
        <v>1</v>
      </c>
      <c r="S17" s="249"/>
      <c r="T17" s="249">
        <v>0.85</v>
      </c>
      <c r="U17" s="249"/>
    </row>
    <row r="18" spans="1:21">
      <c r="A18" s="9"/>
      <c r="B18" s="207">
        <v>104</v>
      </c>
      <c r="C18" s="208" t="s">
        <v>292</v>
      </c>
      <c r="D18" s="10"/>
      <c r="E18" s="81" t="s">
        <v>191</v>
      </c>
      <c r="F18" s="221">
        <v>17.5</v>
      </c>
      <c r="G18" s="216"/>
      <c r="H18" s="216"/>
      <c r="I18" s="216"/>
      <c r="J18" s="216"/>
      <c r="N18" s="83">
        <f t="shared" si="0"/>
        <v>17.5</v>
      </c>
      <c r="O18" s="85">
        <f>IF(D18="X",0,IF(E18="X",0,VLOOKUP(E18,'22'!$K$3:$L$16,2,FALSE)))</f>
        <v>84</v>
      </c>
      <c r="P18" s="83">
        <f t="shared" si="1"/>
        <v>1470</v>
      </c>
      <c r="R18" s="249">
        <v>1</v>
      </c>
      <c r="S18" s="249"/>
      <c r="T18" s="249">
        <v>0.85</v>
      </c>
      <c r="U18" s="249"/>
    </row>
    <row r="19" spans="1:21">
      <c r="A19" s="9"/>
      <c r="B19" s="207"/>
      <c r="C19" s="208"/>
      <c r="D19" s="10"/>
      <c r="E19" s="81"/>
      <c r="F19" s="219"/>
      <c r="G19" s="216"/>
      <c r="H19" s="216"/>
      <c r="I19" s="216"/>
      <c r="J19" s="216"/>
      <c r="N19" s="83"/>
      <c r="O19" s="85"/>
      <c r="P19" s="83"/>
      <c r="R19" s="249"/>
      <c r="S19" s="249"/>
      <c r="T19" s="249"/>
      <c r="U19" s="249"/>
    </row>
    <row r="20" spans="1:21">
      <c r="A20" s="9"/>
      <c r="B20" s="210"/>
      <c r="C20" s="242" t="s">
        <v>430</v>
      </c>
      <c r="D20" s="10"/>
      <c r="E20" s="81"/>
      <c r="F20" s="246"/>
      <c r="G20" s="246"/>
      <c r="H20" s="246"/>
      <c r="I20" s="246"/>
      <c r="J20" s="246"/>
      <c r="N20" s="83"/>
      <c r="O20" s="85"/>
      <c r="P20" s="83"/>
      <c r="R20" s="249"/>
      <c r="S20" s="249"/>
      <c r="T20" s="249"/>
      <c r="U20" s="249"/>
    </row>
    <row r="21" spans="1:21">
      <c r="A21" s="9"/>
      <c r="B21" s="210">
        <v>8</v>
      </c>
      <c r="C21" s="208" t="s">
        <v>264</v>
      </c>
      <c r="D21" s="10"/>
      <c r="E21" s="81" t="s">
        <v>198</v>
      </c>
      <c r="F21" s="248">
        <v>8</v>
      </c>
      <c r="G21" s="246"/>
      <c r="H21" s="246"/>
      <c r="I21" s="246"/>
      <c r="J21" s="246"/>
      <c r="N21" s="83">
        <f t="shared" si="0"/>
        <v>8</v>
      </c>
      <c r="O21" s="85">
        <f>IF(D21="X",0,IF(E21="X",0,VLOOKUP(E21,'22'!$K$3:$L$16,2,FALSE)))</f>
        <v>84</v>
      </c>
      <c r="P21" s="83">
        <f t="shared" si="1"/>
        <v>672</v>
      </c>
      <c r="R21" s="249"/>
      <c r="S21" s="249"/>
      <c r="T21" s="249">
        <v>2</v>
      </c>
      <c r="U21" s="249"/>
    </row>
    <row r="22" spans="1:21">
      <c r="A22" s="9"/>
      <c r="B22" s="207">
        <v>9</v>
      </c>
      <c r="C22" s="209" t="s">
        <v>276</v>
      </c>
      <c r="D22" s="10"/>
      <c r="E22" s="81" t="s">
        <v>191</v>
      </c>
      <c r="F22" s="248">
        <v>10.5</v>
      </c>
      <c r="G22" s="246"/>
      <c r="H22" s="246"/>
      <c r="I22" s="246"/>
      <c r="J22" s="246"/>
      <c r="N22" s="83">
        <f t="shared" si="0"/>
        <v>10.5</v>
      </c>
      <c r="O22" s="85">
        <f>IF(D22="X",0,IF(E22="X",0,VLOOKUP(E22,'22'!$K$3:$L$16,2,FALSE)))</f>
        <v>84</v>
      </c>
      <c r="P22" s="83">
        <f t="shared" si="1"/>
        <v>882</v>
      </c>
      <c r="R22" s="249">
        <v>2</v>
      </c>
      <c r="S22" s="249"/>
      <c r="T22" s="249">
        <v>8</v>
      </c>
      <c r="U22" s="249"/>
    </row>
    <row r="23" spans="1:21">
      <c r="A23" s="9"/>
      <c r="B23" s="210">
        <v>10</v>
      </c>
      <c r="C23" s="208" t="s">
        <v>431</v>
      </c>
      <c r="D23" s="10"/>
      <c r="E23" s="81" t="s">
        <v>198</v>
      </c>
      <c r="F23" s="221">
        <v>22</v>
      </c>
      <c r="G23" s="216"/>
      <c r="H23" s="246"/>
      <c r="I23" s="246"/>
      <c r="J23" s="246"/>
      <c r="N23" s="83">
        <f t="shared" si="0"/>
        <v>22</v>
      </c>
      <c r="O23" s="85">
        <f>IF(D23="X",0,IF(E23="X",0,VLOOKUP(E23,'22'!$K$3:$L$16,2,FALSE)))</f>
        <v>84</v>
      </c>
      <c r="P23" s="83">
        <f t="shared" si="1"/>
        <v>1848</v>
      </c>
      <c r="R23" s="249"/>
      <c r="S23" s="249"/>
      <c r="T23" s="249"/>
      <c r="U23" s="249"/>
    </row>
    <row r="24" spans="1:21">
      <c r="A24" s="9"/>
      <c r="B24" s="211">
        <v>11</v>
      </c>
      <c r="C24" s="209" t="s">
        <v>292</v>
      </c>
      <c r="D24" s="10"/>
      <c r="E24" s="81" t="s">
        <v>191</v>
      </c>
      <c r="F24" s="248">
        <v>14.25</v>
      </c>
      <c r="G24" s="246"/>
      <c r="H24" s="246"/>
      <c r="I24" s="246"/>
      <c r="J24" s="246"/>
      <c r="N24" s="83">
        <f t="shared" si="0"/>
        <v>14.25</v>
      </c>
      <c r="O24" s="85">
        <f>IF(D24="X",0,IF(E24="X",0,VLOOKUP(E24,'22'!$K$3:$L$16,2,FALSE)))</f>
        <v>84</v>
      </c>
      <c r="P24" s="83">
        <f t="shared" si="1"/>
        <v>1197</v>
      </c>
      <c r="R24" s="249">
        <v>3</v>
      </c>
      <c r="S24" s="249"/>
      <c r="T24" s="249">
        <v>13</v>
      </c>
      <c r="U24" s="249"/>
    </row>
    <row r="25" spans="1:21">
      <c r="A25" s="9"/>
      <c r="B25" s="211">
        <v>12</v>
      </c>
      <c r="C25" s="209" t="s">
        <v>292</v>
      </c>
      <c r="D25" s="10"/>
      <c r="E25" s="81" t="s">
        <v>191</v>
      </c>
      <c r="F25" s="248">
        <v>19</v>
      </c>
      <c r="G25" s="246"/>
      <c r="H25" s="246"/>
      <c r="I25" s="246"/>
      <c r="J25" s="246"/>
      <c r="N25" s="83">
        <f t="shared" si="0"/>
        <v>19</v>
      </c>
      <c r="O25" s="85">
        <f>IF(D25="X",0,IF(E25="X",0,VLOOKUP(E25,'22'!$K$3:$L$16,2,FALSE)))</f>
        <v>84</v>
      </c>
      <c r="P25" s="83">
        <f t="shared" si="1"/>
        <v>1596</v>
      </c>
      <c r="R25" s="249">
        <v>2</v>
      </c>
      <c r="S25" s="249"/>
      <c r="T25" s="249">
        <v>4.5</v>
      </c>
      <c r="U25" s="249"/>
    </row>
    <row r="26" spans="1:21">
      <c r="A26" s="9"/>
      <c r="B26" s="207">
        <v>13</v>
      </c>
      <c r="C26" s="208" t="s">
        <v>362</v>
      </c>
      <c r="D26" s="10"/>
      <c r="E26" s="81" t="s">
        <v>197</v>
      </c>
      <c r="F26" s="219"/>
      <c r="G26" s="221">
        <v>4.75</v>
      </c>
      <c r="H26" s="216"/>
      <c r="I26" s="216"/>
      <c r="J26" s="216"/>
      <c r="N26" s="83">
        <f t="shared" si="0"/>
        <v>4.75</v>
      </c>
      <c r="O26" s="85">
        <f>IF(D26="X",0,IF(E26="X",0,VLOOKUP(E26,'22'!$K$3:$L$16,2,FALSE)))</f>
        <v>84</v>
      </c>
      <c r="P26" s="83">
        <f t="shared" si="1"/>
        <v>399</v>
      </c>
      <c r="R26" s="249"/>
      <c r="S26" s="249"/>
      <c r="T26" s="249"/>
      <c r="U26" s="249"/>
    </row>
    <row r="27" spans="1:21">
      <c r="A27" s="9"/>
      <c r="B27" s="207">
        <v>14</v>
      </c>
      <c r="C27" s="212" t="s">
        <v>432</v>
      </c>
      <c r="D27" s="10"/>
      <c r="E27" s="81" t="s">
        <v>198</v>
      </c>
      <c r="F27" s="221">
        <v>6.75</v>
      </c>
      <c r="G27" s="216"/>
      <c r="H27" s="216"/>
      <c r="I27" s="216"/>
      <c r="J27" s="216"/>
      <c r="N27" s="83">
        <f t="shared" si="0"/>
        <v>6.75</v>
      </c>
      <c r="O27" s="85">
        <f>IF(D27="X",0,IF(E27="X",0,VLOOKUP(E27,'22'!$K$3:$L$16,2,FALSE)))</f>
        <v>84</v>
      </c>
      <c r="P27" s="83">
        <f t="shared" si="1"/>
        <v>567</v>
      </c>
      <c r="R27" s="249">
        <v>2</v>
      </c>
      <c r="S27" s="249"/>
      <c r="T27" s="249">
        <v>1.5</v>
      </c>
      <c r="U27" s="249"/>
    </row>
    <row r="28" spans="1:21">
      <c r="A28" s="9"/>
      <c r="B28" s="207">
        <v>15</v>
      </c>
      <c r="C28" s="212" t="s">
        <v>317</v>
      </c>
      <c r="D28" s="10"/>
      <c r="E28" s="81" t="s">
        <v>201</v>
      </c>
      <c r="F28" s="219"/>
      <c r="G28" s="216"/>
      <c r="H28" s="216"/>
      <c r="I28" s="216"/>
      <c r="J28" s="221">
        <v>4.25</v>
      </c>
      <c r="N28" s="83">
        <f t="shared" si="0"/>
        <v>4.25</v>
      </c>
      <c r="O28" s="85">
        <f>IF(D28="X",0,IF(E28="X",0,VLOOKUP(E28,'22'!$K$3:$L$16,2,FALSE)))</f>
        <v>84</v>
      </c>
      <c r="P28" s="83">
        <f t="shared" si="1"/>
        <v>357</v>
      </c>
      <c r="R28" s="249"/>
      <c r="S28" s="249"/>
      <c r="T28" s="249"/>
      <c r="U28" s="249"/>
    </row>
    <row r="29" spans="1:21">
      <c r="A29" s="9"/>
      <c r="B29" s="207">
        <v>16</v>
      </c>
      <c r="C29" s="212" t="s">
        <v>292</v>
      </c>
      <c r="D29" s="10"/>
      <c r="E29" s="81" t="s">
        <v>191</v>
      </c>
      <c r="F29" s="219">
        <v>13.75</v>
      </c>
      <c r="G29" s="216"/>
      <c r="H29" s="216"/>
      <c r="I29" s="216"/>
      <c r="J29" s="216"/>
      <c r="N29" s="83">
        <f t="shared" si="0"/>
        <v>13.75</v>
      </c>
      <c r="O29" s="85">
        <f>IF(D29="X",0,IF(E29="X",0,VLOOKUP(E29,'22'!$K$3:$L$16,2,FALSE)))</f>
        <v>84</v>
      </c>
      <c r="P29" s="83">
        <f t="shared" si="1"/>
        <v>1155</v>
      </c>
      <c r="R29" s="249">
        <v>2</v>
      </c>
      <c r="S29" s="249"/>
      <c r="T29" s="249">
        <v>5.25</v>
      </c>
      <c r="U29" s="249"/>
    </row>
    <row r="30" spans="1:21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1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220</v>
      </c>
      <c r="G495" s="68">
        <f t="shared" si="2"/>
        <v>4.75</v>
      </c>
      <c r="H495" s="68">
        <f t="shared" si="2"/>
        <v>0</v>
      </c>
      <c r="I495" s="68">
        <f t="shared" si="2"/>
        <v>33</v>
      </c>
      <c r="J495" s="68">
        <f t="shared" si="2"/>
        <v>4.25</v>
      </c>
      <c r="K495" s="68">
        <f t="shared" si="2"/>
        <v>0</v>
      </c>
      <c r="L495" s="68">
        <f t="shared" si="2"/>
        <v>0</v>
      </c>
      <c r="M495" s="68">
        <f t="shared" si="2"/>
        <v>0</v>
      </c>
      <c r="Q495" s="56" t="s">
        <v>278</v>
      </c>
      <c r="R495" s="68">
        <f t="shared" ref="R495:W495" si="3">SUM(R4:R494)</f>
        <v>39.299999999999997</v>
      </c>
      <c r="S495" s="68">
        <f t="shared" si="3"/>
        <v>0</v>
      </c>
      <c r="T495" s="68">
        <f t="shared" si="3"/>
        <v>39.450000000000003</v>
      </c>
      <c r="U495" s="68">
        <f t="shared" si="3"/>
        <v>8.1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IF('22'!K3="", "Vrije categorie",'22'!K3)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cm="1">
        <f t="array" ref="P499">SUMPRODUCT(--($E$4:$E$494=C499),--($D$4:$D$494=""),$P$4:$P$494)</f>
        <v>0</v>
      </c>
    </row>
    <row r="500" spans="3:26">
      <c r="C500" s="58" t="str">
        <f>IF('22'!K4="", "Vrije categorie",'22'!K4)</f>
        <v>B</v>
      </c>
      <c r="F500" s="69" cm="1">
        <f t="array" ref="F500">SUMPRODUCT(--($E$4:$E$494=C500),--($D$4:$D$494=""),$F$4:$F$494)</f>
        <v>149.25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25.5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174.75</v>
      </c>
      <c r="O500" s="58"/>
      <c r="P500" s="69" cm="1">
        <f t="array" ref="P500">SUMPRODUCT(--($E$4:$E$494=C500),--($D$4:$D$494=""),$P$4:$P$494)</f>
        <v>14679</v>
      </c>
    </row>
    <row r="501" spans="3:26">
      <c r="C501" s="58" t="str">
        <f>IF('22'!K5="", "Vrije categorie",'22'!K5)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IF('22'!K6="", "Vrije categorie",'22'!K6)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4.75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4.75</v>
      </c>
      <c r="O502" s="58"/>
      <c r="P502" s="69" cm="1">
        <f t="array" ref="P502">SUMPRODUCT(--($E$4:$E$494=C502),--($D$4:$D$494=""),$P$4:$P$494)</f>
        <v>399</v>
      </c>
    </row>
    <row r="503" spans="3:26">
      <c r="C503" s="58" t="str">
        <f>IF('22'!K7="", "Vrije categorie",'22'!K7)</f>
        <v>E</v>
      </c>
      <c r="F503" s="69" cm="1">
        <f t="array" ref="F503">SUMPRODUCT(--($E$4:$E$494=C503),--($D$4:$D$494=""),$F$4:$F$494)</f>
        <v>70.75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7.5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78.25</v>
      </c>
      <c r="O503" s="58"/>
      <c r="P503" s="69" cm="1">
        <f t="array" ref="P503">SUMPRODUCT(--($E$4:$E$494=C503),--($D$4:$D$494=""),$P$4:$P$494)</f>
        <v>6573</v>
      </c>
    </row>
    <row r="504" spans="3:26">
      <c r="C504" s="58" t="str">
        <f>IF('22'!K8="", "Vrije categorie",'22'!K8)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26">
      <c r="C505" s="58" t="str">
        <f>IF('22'!K9="", "Vrije categorie",'22'!K9)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4.25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4.25</v>
      </c>
      <c r="O505" s="58"/>
      <c r="P505" s="69" cm="1">
        <f t="array" ref="P505">SUMPRODUCT(--($E$4:$E$494=C505),--($D$4:$D$494=""),$P$4:$P$494)</f>
        <v>357</v>
      </c>
    </row>
    <row r="506" spans="3:26">
      <c r="C506" s="58" t="str">
        <f>IF('22'!K10="", "Vrije categorie",'22'!K10)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IF('22'!K11="", "Vrije categorie",'22'!K11)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IF('22'!K12="", "Vrije categorie",'22'!K12)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IF('22'!K13="", "Vrije categorie",'22'!K13)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IF('22'!K14="", "Vrije categorie",'22'!K14)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IF('22'!K15="", "Vrije categorie",'22'!K15)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220</v>
      </c>
      <c r="G513" s="70">
        <f t="shared" si="5"/>
        <v>4.75</v>
      </c>
      <c r="H513" s="70">
        <f t="shared" si="5"/>
        <v>0</v>
      </c>
      <c r="I513" s="70">
        <f t="shared" si="5"/>
        <v>33</v>
      </c>
      <c r="J513" s="70">
        <f t="shared" si="5"/>
        <v>4.25</v>
      </c>
      <c r="K513" s="70">
        <f t="shared" si="5"/>
        <v>0</v>
      </c>
      <c r="L513" s="70">
        <f t="shared" si="5"/>
        <v>0</v>
      </c>
      <c r="M513" s="70">
        <f t="shared" si="5"/>
        <v>0</v>
      </c>
      <c r="N513" s="70">
        <f t="shared" si="4"/>
        <v>262</v>
      </c>
      <c r="O513" s="70"/>
      <c r="P513" s="70">
        <f>SUM(P499:P512)</f>
        <v>22008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KyXQp+3938LGbYyllZEQz7typh6XIwpZluUzcZPjlvq2cYiFXA90fZtsCNDeHMZNZk17XC0g1MckWRLKjlLCGQ==" saltValue="aLFaBvziftj9P2XFNblnT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23,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'23a'!P499/M3</f>
        <v>#DIV/0!</v>
      </c>
    </row>
    <row r="4" spans="1:14">
      <c r="A4" s="19" t="s">
        <v>190</v>
      </c>
      <c r="B4" s="384" t="str">
        <f>VLOOKUP(H5,Kwaliteitsinspecties!A5:E54,3)</f>
        <v>OBS De Noordster (OBS Usquert)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'23a'!P500/M4</f>
        <v>#DIV/0!</v>
      </c>
    </row>
    <row r="5" spans="1:14">
      <c r="A5" s="20" t="s">
        <v>192</v>
      </c>
      <c r="B5" s="385" t="str">
        <f>VLOOKUP(H5,Kwaliteitsinspecties!A5:E54,4)</f>
        <v xml:space="preserve"> Burg. Geerlingstraat 2</v>
      </c>
      <c r="C5" s="385"/>
      <c r="D5" s="385"/>
      <c r="E5" s="385"/>
      <c r="F5" s="399" t="s">
        <v>193</v>
      </c>
      <c r="G5" s="399"/>
      <c r="H5" s="16">
        <f>Kwaliteitsinspecties!A27</f>
        <v>23</v>
      </c>
      <c r="K5" s="37" t="s">
        <v>194</v>
      </c>
      <c r="L5" s="49">
        <v>210</v>
      </c>
      <c r="M5" s="184"/>
      <c r="N5" s="87" t="e">
        <f>'23a'!P501/M5</f>
        <v>#DIV/0!</v>
      </c>
    </row>
    <row r="6" spans="1:14">
      <c r="A6" s="21" t="s">
        <v>195</v>
      </c>
      <c r="B6" s="386" t="str">
        <f>VLOOKUP(H5,Kwaliteitsinspecties!A5:E54,5)</f>
        <v>Usquert</v>
      </c>
      <c r="C6" s="386"/>
      <c r="D6" s="386"/>
      <c r="E6" s="386"/>
      <c r="F6" s="400" t="s">
        <v>196</v>
      </c>
      <c r="G6" s="400"/>
      <c r="H6" s="17" t="str">
        <f>CONCATENATE(H5,"a")</f>
        <v>23a</v>
      </c>
      <c r="K6" s="37" t="s">
        <v>197</v>
      </c>
      <c r="L6" s="49">
        <v>210</v>
      </c>
      <c r="M6" s="184"/>
      <c r="N6" s="87" t="e">
        <f>'23a'!P502/M6</f>
        <v>#DIV/0!</v>
      </c>
    </row>
    <row r="7" spans="1:14">
      <c r="K7" s="37" t="s">
        <v>198</v>
      </c>
      <c r="L7" s="49">
        <v>210</v>
      </c>
      <c r="M7" s="184"/>
      <c r="N7" s="87" t="e">
        <f>'23a'!P503/M7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'23a'!P504/M8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'23a'!P505/M9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'23a'!P506/M10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'23a'!P507/M11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'23a'!P508/M12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'23a'!N513</f>
        <v>763.7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'23a'!P509/M13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'23a'!P510/M14</f>
        <v>#DIV/0!</v>
      </c>
    </row>
    <row r="15" spans="1:14">
      <c r="K15" s="37" t="s">
        <v>212</v>
      </c>
      <c r="L15" s="49">
        <v>260</v>
      </c>
      <c r="M15" s="186"/>
      <c r="N15" s="87" t="e">
        <f>'23a'!P511/M15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'23a'!P512/M16</f>
        <v>#DIV/0!</v>
      </c>
    </row>
    <row r="17" spans="1:9">
      <c r="A17" s="396" t="s">
        <v>215</v>
      </c>
      <c r="B17" s="396"/>
      <c r="C17" s="396"/>
      <c r="D17" s="47">
        <f>'23a'!P513</f>
        <v>172420.5</v>
      </c>
      <c r="E17" s="396" t="s">
        <v>216</v>
      </c>
      <c r="F17" s="396"/>
      <c r="G17" s="47">
        <f>D17/E8</f>
        <v>663.15576923076924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'23a'!G513</f>
        <v>726.4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726.4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726.4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726.4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'23a'!F513-E27</f>
        <v>22.85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'23a'!S495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'23a'!R495</f>
        <v>163.79999999999998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'23a'!T495</f>
        <v>69.45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'23a'!U495</f>
        <v>8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'23a'!V495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'23a'!W495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'23a'!N505</f>
        <v>14.45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5jIi/zqSUM3gJlUEuc0MhXJyzushU3/9Qhi6OAYKsnBt61xm9M2VKk83lbJrjunNhjEqPo3lHTOPlJLOF60i7w==" saltValue="vwe/s3wnWlIR0UoyTwggO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tabSelected="1" workbookViewId="0">
      <selection activeCell="M27" sqref="M27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'1a'!P499/M3</f>
        <v>#DIV/0!</v>
      </c>
    </row>
    <row r="4" spans="1:14">
      <c r="A4" s="19" t="s">
        <v>190</v>
      </c>
      <c r="B4" s="384" t="str">
        <f>VLOOKUP(H5,Kwaliteitsinspecties!A5:E54,3)</f>
        <v>SWS De Zoutkamperril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8" t="e">
        <f>'1a'!P500/M4</f>
        <v>#DIV/0!</v>
      </c>
    </row>
    <row r="5" spans="1:14">
      <c r="A5" s="20" t="s">
        <v>192</v>
      </c>
      <c r="B5" s="385" t="str">
        <f>VLOOKUP(H5,Kwaliteitsinspecties!A5:E54,4)</f>
        <v xml:space="preserve"> H. Doornbosweg 2a</v>
      </c>
      <c r="C5" s="385"/>
      <c r="D5" s="385"/>
      <c r="E5" s="385"/>
      <c r="F5" s="399" t="s">
        <v>193</v>
      </c>
      <c r="G5" s="399"/>
      <c r="H5" s="16">
        <f>Kwaliteitsinspecties!A5</f>
        <v>1</v>
      </c>
      <c r="K5" s="37" t="s">
        <v>194</v>
      </c>
      <c r="L5" s="49">
        <v>210</v>
      </c>
      <c r="M5" s="184"/>
      <c r="N5" s="88" t="e">
        <f>'1a'!P501/M5</f>
        <v>#DIV/0!</v>
      </c>
    </row>
    <row r="6" spans="1:14">
      <c r="A6" s="21" t="s">
        <v>195</v>
      </c>
      <c r="B6" s="386" t="str">
        <f>VLOOKUP(H5,Kwaliteitsinspecties!A5:E54,5)</f>
        <v>Zoutkamp</v>
      </c>
      <c r="C6" s="386"/>
      <c r="D6" s="386"/>
      <c r="E6" s="386"/>
      <c r="F6" s="400" t="s">
        <v>196</v>
      </c>
      <c r="G6" s="400"/>
      <c r="H6" s="17" t="str">
        <f>CONCATENATE(H5,"a")</f>
        <v>1a</v>
      </c>
      <c r="K6" s="37" t="s">
        <v>197</v>
      </c>
      <c r="L6" s="49">
        <v>210</v>
      </c>
      <c r="M6" s="184"/>
      <c r="N6" s="88" t="e">
        <f>'1a'!P502/M6</f>
        <v>#DIV/0!</v>
      </c>
    </row>
    <row r="7" spans="1:14">
      <c r="K7" s="37" t="s">
        <v>198</v>
      </c>
      <c r="L7" s="49">
        <v>210</v>
      </c>
      <c r="M7" s="184"/>
      <c r="N7" s="88" t="e">
        <f>'1a'!P503/M7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8" t="e">
        <f>'1a'!P504/M8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8" t="e">
        <f>'1a'!P505/M9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8" t="e">
        <f>'1a'!P506/M10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8" t="e">
        <f>'1a'!P507/M11</f>
        <v>#DIV/0!</v>
      </c>
    </row>
    <row r="12" spans="1:14">
      <c r="F12" s="10" t="s">
        <v>65</v>
      </c>
      <c r="G12" s="10" t="s">
        <v>206</v>
      </c>
      <c r="H12" s="10"/>
      <c r="K12" s="37" t="s">
        <v>207</v>
      </c>
      <c r="L12" s="49">
        <v>12</v>
      </c>
      <c r="M12" s="184"/>
      <c r="N12" s="88" t="e">
        <f>'1a'!P508/M12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'1a'!N513</f>
        <v>837.55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8" t="e">
        <f>'1a'!P509/M13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8" t="e">
        <f>'1a'!P510/M14</f>
        <v>#DIV/0!</v>
      </c>
    </row>
    <row r="15" spans="1:14">
      <c r="K15" s="37" t="s">
        <v>212</v>
      </c>
      <c r="L15" s="49">
        <v>260</v>
      </c>
      <c r="M15" s="186"/>
      <c r="N15" s="88" t="e">
        <f>'1a'!P511/M15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8" t="e">
        <f>'1a'!P512/M16</f>
        <v>#DIV/0!</v>
      </c>
    </row>
    <row r="17" spans="1:9">
      <c r="A17" s="396" t="s">
        <v>215</v>
      </c>
      <c r="B17" s="396"/>
      <c r="C17" s="396"/>
      <c r="D17" s="47">
        <f>'1a'!P513</f>
        <v>178403.3</v>
      </c>
      <c r="E17" s="396" t="s">
        <v>216</v>
      </c>
      <c r="F17" s="396"/>
      <c r="G17" s="47">
        <f>D17/E8</f>
        <v>686.16653846153838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220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'1a'!G513</f>
        <v>79.550000000000011</v>
      </c>
      <c r="F22" s="188"/>
      <c r="G22" s="198">
        <f t="shared" ref="G22:G34" si="0">E22*F22</f>
        <v>0</v>
      </c>
      <c r="H22" s="99">
        <v>0.16</v>
      </c>
      <c r="I22" s="198">
        <f>G22*H22</f>
        <v>0</v>
      </c>
    </row>
    <row r="23" spans="1:9">
      <c r="A23" s="370" t="s">
        <v>222</v>
      </c>
      <c r="B23" s="371"/>
      <c r="C23" s="371"/>
      <c r="D23" s="372"/>
      <c r="E23" s="28">
        <f>E22</f>
        <v>79.550000000000011</v>
      </c>
      <c r="F23" s="189"/>
      <c r="G23" s="199">
        <f t="shared" si="0"/>
        <v>0</v>
      </c>
      <c r="H23" s="38">
        <v>0.32</v>
      </c>
      <c r="I23" s="199">
        <f t="shared" ref="I23:I37" si="1">G23*H23</f>
        <v>0</v>
      </c>
    </row>
    <row r="24" spans="1:9">
      <c r="A24" s="370" t="s">
        <v>223</v>
      </c>
      <c r="B24" s="371"/>
      <c r="C24" s="371"/>
      <c r="D24" s="372"/>
      <c r="E24" s="28">
        <f>E22</f>
        <v>79.550000000000011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79.550000000000011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'1a'!F513-E27</f>
        <v>60.949999999999996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'1a'!S495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'1a'!R495</f>
        <v>212.60000000000002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'1a'!T495</f>
        <v>67.7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'1a'!U495</f>
        <v>8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'1a'!V495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'1a'!W495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>
        <f t="shared" si="1"/>
        <v>0</v>
      </c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>
        <f t="shared" si="1"/>
        <v>0</v>
      </c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199">
        <f t="shared" si="1"/>
        <v>0</v>
      </c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'1a'!N505</f>
        <v>20.100000000000001</v>
      </c>
      <c r="F41" s="192"/>
      <c r="G41" s="203">
        <f>E41*F41</f>
        <v>0</v>
      </c>
      <c r="H41" s="36">
        <v>1</v>
      </c>
      <c r="I41" s="199">
        <f>G41*H41</f>
        <v>0</v>
      </c>
    </row>
    <row r="42" spans="1:9">
      <c r="A42" s="389"/>
      <c r="B42" s="390"/>
      <c r="C42" s="390"/>
      <c r="D42" s="12"/>
      <c r="E42" s="12"/>
      <c r="F42" s="193"/>
      <c r="G42" s="199"/>
      <c r="H42" s="38"/>
      <c r="I42" s="199">
        <f t="shared" ref="I42:I51" si="2">G42*H42</f>
        <v>0</v>
      </c>
    </row>
    <row r="43" spans="1:9">
      <c r="A43" s="389"/>
      <c r="B43" s="390"/>
      <c r="C43" s="390"/>
      <c r="D43" s="12"/>
      <c r="E43" s="12"/>
      <c r="F43" s="193"/>
      <c r="G43" s="199"/>
      <c r="H43" s="38"/>
      <c r="I43" s="199">
        <f t="shared" si="2"/>
        <v>0</v>
      </c>
    </row>
    <row r="44" spans="1:9">
      <c r="A44" s="389"/>
      <c r="B44" s="390"/>
      <c r="C44" s="390"/>
      <c r="D44" s="12"/>
      <c r="E44" s="12"/>
      <c r="F44" s="193"/>
      <c r="G44" s="199"/>
      <c r="H44" s="38"/>
      <c r="I44" s="199">
        <f t="shared" si="2"/>
        <v>0</v>
      </c>
    </row>
    <row r="45" spans="1:9">
      <c r="A45" s="389"/>
      <c r="B45" s="390"/>
      <c r="C45" s="390"/>
      <c r="D45" s="12"/>
      <c r="E45" s="12"/>
      <c r="F45" s="193"/>
      <c r="G45" s="199"/>
      <c r="H45" s="38"/>
      <c r="I45" s="199">
        <f t="shared" si="2"/>
        <v>0</v>
      </c>
    </row>
    <row r="46" spans="1:9">
      <c r="A46" s="389"/>
      <c r="B46" s="390"/>
      <c r="C46" s="390"/>
      <c r="D46" s="12"/>
      <c r="E46" s="12"/>
      <c r="F46" s="193"/>
      <c r="G46" s="199"/>
      <c r="H46" s="38"/>
      <c r="I46" s="199">
        <f t="shared" si="2"/>
        <v>0</v>
      </c>
    </row>
    <row r="47" spans="1:9">
      <c r="A47" s="389"/>
      <c r="B47" s="390"/>
      <c r="C47" s="390"/>
      <c r="D47" s="12"/>
      <c r="E47" s="12"/>
      <c r="F47" s="193"/>
      <c r="G47" s="199"/>
      <c r="H47" s="38"/>
      <c r="I47" s="199">
        <f t="shared" si="2"/>
        <v>0</v>
      </c>
    </row>
    <row r="48" spans="1:9">
      <c r="A48" s="389"/>
      <c r="B48" s="390"/>
      <c r="C48" s="390"/>
      <c r="D48" s="12"/>
      <c r="E48" s="12"/>
      <c r="F48" s="193"/>
      <c r="G48" s="199"/>
      <c r="H48" s="38"/>
      <c r="I48" s="199">
        <f t="shared" si="2"/>
        <v>0</v>
      </c>
    </row>
    <row r="49" spans="1:9">
      <c r="A49" s="389"/>
      <c r="B49" s="390"/>
      <c r="C49" s="390"/>
      <c r="D49" s="12"/>
      <c r="E49" s="12"/>
      <c r="F49" s="193"/>
      <c r="G49" s="199"/>
      <c r="H49" s="38"/>
      <c r="I49" s="199">
        <f t="shared" si="2"/>
        <v>0</v>
      </c>
    </row>
    <row r="50" spans="1:9">
      <c r="A50" s="389"/>
      <c r="B50" s="390"/>
      <c r="C50" s="390"/>
      <c r="D50" s="12"/>
      <c r="E50" s="12"/>
      <c r="F50" s="193"/>
      <c r="G50" s="199"/>
      <c r="H50" s="38"/>
      <c r="I50" s="199">
        <f t="shared" si="2"/>
        <v>0</v>
      </c>
    </row>
    <row r="51" spans="1:9">
      <c r="A51" s="387"/>
      <c r="B51" s="388"/>
      <c r="C51" s="388"/>
      <c r="D51" s="13"/>
      <c r="E51" s="13"/>
      <c r="F51" s="194"/>
      <c r="G51" s="201"/>
      <c r="H51" s="40"/>
      <c r="I51" s="199">
        <f t="shared" si="2"/>
        <v>0</v>
      </c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klWMzU2L9q+5MedfbbmQlgX3nFH7mOp4X8fGNxrhjxwJW7kKE1QOOwdMYBruzXrkJ/7Z1Las9FGPOqBC9+vUGg==" saltValue="gV7g/2nneKTGn1I36/mczw==" spinCount="100000" sheet="1" objects="1" scenarios="1"/>
  <mergeCells count="36">
    <mergeCell ref="E17:F17"/>
    <mergeCell ref="A17:C17"/>
    <mergeCell ref="A22:D22"/>
    <mergeCell ref="F5:G5"/>
    <mergeCell ref="F6:G6"/>
    <mergeCell ref="E21:H21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Z534"/>
  <sheetViews>
    <sheetView topLeftCell="B30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'23'!H5</f>
        <v>23</v>
      </c>
      <c r="B1" s="401" t="s">
        <v>190</v>
      </c>
      <c r="C1" s="402"/>
      <c r="D1" s="403" t="str">
        <f>VLOOKUP(A1,Kwaliteitsinspecties!A5:J54,3)</f>
        <v>OBS De Noordster (OBS Usquert)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Burg. Geerlingstraat 2 te Usquert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52"/>
      <c r="C4" s="235" t="s">
        <v>344</v>
      </c>
      <c r="D4" s="10"/>
      <c r="E4" s="81"/>
      <c r="F4" s="10"/>
      <c r="G4" s="118"/>
      <c r="H4" s="10"/>
      <c r="I4" s="10"/>
      <c r="L4" s="10"/>
      <c r="N4" s="83"/>
      <c r="O4" s="83"/>
      <c r="P4" s="83"/>
    </row>
    <row r="5" spans="1:24">
      <c r="A5" s="9"/>
      <c r="B5" s="207">
        <v>1</v>
      </c>
      <c r="C5" s="208" t="s">
        <v>263</v>
      </c>
      <c r="D5" s="10"/>
      <c r="E5" s="81" t="s">
        <v>211</v>
      </c>
      <c r="F5" s="224">
        <v>5.85</v>
      </c>
      <c r="G5" s="217"/>
      <c r="H5" s="213"/>
      <c r="I5" s="213"/>
      <c r="L5" s="213"/>
      <c r="N5" s="83">
        <f t="shared" ref="N5:N36" si="0">SUM(F5:M5)</f>
        <v>5.85</v>
      </c>
      <c r="O5" s="85">
        <f>IF(D5="X",0,IF(E5="X",0,VLOOKUP(E5,'23'!$K$3:$L$16,2,FALSE)))</f>
        <v>260</v>
      </c>
      <c r="P5" s="83">
        <f t="shared" ref="P5:P36" si="1">N5*O5</f>
        <v>1521</v>
      </c>
      <c r="R5" s="249">
        <v>5.25</v>
      </c>
      <c r="S5" s="249"/>
      <c r="T5" s="249">
        <v>3</v>
      </c>
      <c r="U5" s="249"/>
    </row>
    <row r="6" spans="1:24">
      <c r="A6" s="9"/>
      <c r="B6" s="207">
        <v>2</v>
      </c>
      <c r="C6" s="209" t="s">
        <v>375</v>
      </c>
      <c r="D6" s="10"/>
      <c r="E6" s="81" t="s">
        <v>211</v>
      </c>
      <c r="F6" s="214"/>
      <c r="G6" s="222">
        <v>51.5</v>
      </c>
      <c r="H6" s="214"/>
      <c r="I6" s="214"/>
      <c r="L6" s="214"/>
      <c r="N6" s="83">
        <f t="shared" si="0"/>
        <v>51.5</v>
      </c>
      <c r="O6" s="85">
        <f>IF(D6="X",0,IF(E6="X",0,VLOOKUP(E6,'23'!$K$3:$L$16,2,FALSE)))</f>
        <v>260</v>
      </c>
      <c r="P6" s="83">
        <f t="shared" si="1"/>
        <v>13390</v>
      </c>
      <c r="R6" s="249"/>
      <c r="S6" s="249"/>
      <c r="T6" s="249"/>
      <c r="U6" s="249"/>
    </row>
    <row r="7" spans="1:24">
      <c r="A7" s="9"/>
      <c r="B7" s="207">
        <v>3</v>
      </c>
      <c r="C7" s="209" t="s">
        <v>288</v>
      </c>
      <c r="D7" s="10"/>
      <c r="E7" s="81" t="s">
        <v>211</v>
      </c>
      <c r="F7" s="214"/>
      <c r="G7" s="222">
        <v>26.35</v>
      </c>
      <c r="H7" s="214"/>
      <c r="I7" s="214"/>
      <c r="L7" s="214"/>
      <c r="N7" s="83">
        <f t="shared" si="0"/>
        <v>26.35</v>
      </c>
      <c r="O7" s="85">
        <f>IF(D7="X",0,IF(E7="X",0,VLOOKUP(E7,'23'!$K$3:$L$16,2,FALSE)))</f>
        <v>260</v>
      </c>
      <c r="P7" s="83">
        <f t="shared" si="1"/>
        <v>6851</v>
      </c>
      <c r="R7" s="249">
        <v>16.100000000000001</v>
      </c>
      <c r="S7" s="249"/>
      <c r="T7" s="249">
        <v>0.85</v>
      </c>
      <c r="U7" s="249"/>
    </row>
    <row r="8" spans="1:24">
      <c r="A8" s="9"/>
      <c r="B8" s="210">
        <v>4</v>
      </c>
      <c r="C8" s="208" t="s">
        <v>337</v>
      </c>
      <c r="D8" s="10"/>
      <c r="E8" s="81" t="s">
        <v>211</v>
      </c>
      <c r="F8" s="214"/>
      <c r="G8" s="222">
        <v>5.5</v>
      </c>
      <c r="H8" s="214"/>
      <c r="I8" s="214"/>
      <c r="L8" s="214"/>
      <c r="N8" s="83">
        <f t="shared" si="0"/>
        <v>5.5</v>
      </c>
      <c r="O8" s="85">
        <f>IF(D8="X",0,IF(E8="X",0,VLOOKUP(E8,'23'!$K$3:$L$16,2,FALSE)))</f>
        <v>260</v>
      </c>
      <c r="P8" s="83">
        <f t="shared" si="1"/>
        <v>1430</v>
      </c>
      <c r="R8" s="249">
        <v>1.5</v>
      </c>
      <c r="S8" s="249"/>
      <c r="T8" s="249">
        <v>0.85</v>
      </c>
      <c r="U8" s="249"/>
    </row>
    <row r="9" spans="1:24">
      <c r="A9" s="9"/>
      <c r="B9" s="207">
        <v>5</v>
      </c>
      <c r="C9" s="208" t="s">
        <v>433</v>
      </c>
      <c r="D9" s="10"/>
      <c r="E9" s="81" t="s">
        <v>214</v>
      </c>
      <c r="F9" s="216"/>
      <c r="G9" s="217"/>
      <c r="H9" s="216"/>
      <c r="I9" s="216"/>
      <c r="L9" s="221">
        <v>6.5</v>
      </c>
      <c r="N9" s="83">
        <f t="shared" si="0"/>
        <v>6.5</v>
      </c>
      <c r="O9" s="85">
        <f>IF(D9="X",0,IF(E9="X",0,VLOOKUP(E9,'23'!$K$3:$L$16,2,FALSE)))</f>
        <v>260</v>
      </c>
      <c r="P9" s="83">
        <f t="shared" si="1"/>
        <v>1690</v>
      </c>
      <c r="R9" s="249"/>
      <c r="S9" s="249"/>
      <c r="T9" s="249">
        <v>1.35</v>
      </c>
      <c r="U9" s="249"/>
    </row>
    <row r="10" spans="1:24">
      <c r="A10" s="9"/>
      <c r="B10" s="207">
        <v>6</v>
      </c>
      <c r="C10" s="208" t="s">
        <v>334</v>
      </c>
      <c r="D10" s="10"/>
      <c r="E10" s="81" t="s">
        <v>200</v>
      </c>
      <c r="F10" s="216"/>
      <c r="G10" s="212">
        <v>4.25</v>
      </c>
      <c r="H10" s="216"/>
      <c r="I10" s="216"/>
      <c r="L10" s="216"/>
      <c r="N10" s="83">
        <f t="shared" si="0"/>
        <v>4.25</v>
      </c>
      <c r="O10" s="85">
        <f>IF(D10="X",0,IF(E10="X",0,VLOOKUP(E10,'23'!$K$3:$L$16,2,FALSE)))</f>
        <v>12</v>
      </c>
      <c r="P10" s="83">
        <f t="shared" si="1"/>
        <v>51</v>
      </c>
      <c r="R10" s="249"/>
      <c r="S10" s="249"/>
      <c r="T10" s="249"/>
      <c r="U10" s="249"/>
    </row>
    <row r="11" spans="1:24">
      <c r="A11" s="9"/>
      <c r="B11" s="207">
        <v>7</v>
      </c>
      <c r="C11" s="208" t="s">
        <v>348</v>
      </c>
      <c r="D11" s="10"/>
      <c r="E11" s="81" t="s">
        <v>203</v>
      </c>
      <c r="F11" s="216"/>
      <c r="G11" s="212">
        <v>80</v>
      </c>
      <c r="H11" s="216"/>
      <c r="I11" s="216"/>
      <c r="L11" s="216"/>
      <c r="N11" s="83">
        <f t="shared" si="0"/>
        <v>80</v>
      </c>
      <c r="O11" s="85">
        <f>IF(D11="X",0,IF(E11="X",0,VLOOKUP(E11,'23'!$K$3:$L$16,2,FALSE)))</f>
        <v>210</v>
      </c>
      <c r="P11" s="83">
        <f t="shared" si="1"/>
        <v>16800</v>
      </c>
      <c r="R11" s="249">
        <v>12.4</v>
      </c>
      <c r="S11" s="249"/>
      <c r="T11" s="249">
        <v>35.9</v>
      </c>
      <c r="U11" s="249"/>
    </row>
    <row r="12" spans="1:24">
      <c r="A12" s="9"/>
      <c r="B12" s="210">
        <v>8</v>
      </c>
      <c r="C12" s="208" t="s">
        <v>304</v>
      </c>
      <c r="D12" s="10"/>
      <c r="E12" s="81" t="s">
        <v>200</v>
      </c>
      <c r="F12" s="214"/>
      <c r="G12" s="222">
        <v>5.8</v>
      </c>
      <c r="H12" s="214"/>
      <c r="I12" s="214"/>
      <c r="L12" s="214"/>
      <c r="N12" s="83">
        <f t="shared" si="0"/>
        <v>5.8</v>
      </c>
      <c r="O12" s="85">
        <f>IF(D12="X",0,IF(E12="X",0,VLOOKUP(E12,'23'!$K$3:$L$16,2,FALSE)))</f>
        <v>12</v>
      </c>
      <c r="P12" s="83">
        <f t="shared" si="1"/>
        <v>69.599999999999994</v>
      </c>
      <c r="R12" s="249"/>
      <c r="S12" s="249"/>
      <c r="T12" s="249"/>
      <c r="U12" s="249"/>
    </row>
    <row r="13" spans="1:24">
      <c r="A13" s="9"/>
      <c r="B13" s="210">
        <v>9</v>
      </c>
      <c r="C13" s="208" t="s">
        <v>434</v>
      </c>
      <c r="D13" s="10"/>
      <c r="E13" s="81" t="s">
        <v>198</v>
      </c>
      <c r="F13" s="214"/>
      <c r="G13" s="222">
        <v>14</v>
      </c>
      <c r="H13" s="214"/>
      <c r="I13" s="214"/>
      <c r="L13" s="214"/>
      <c r="N13" s="83">
        <f t="shared" si="0"/>
        <v>14</v>
      </c>
      <c r="O13" s="85">
        <f>IF(D13="X",0,IF(E13="X",0,VLOOKUP(E13,'23'!$K$3:$L$16,2,FALSE)))</f>
        <v>210</v>
      </c>
      <c r="P13" s="83">
        <f t="shared" si="1"/>
        <v>2940</v>
      </c>
      <c r="R13" s="249"/>
      <c r="S13" s="249"/>
      <c r="T13" s="249"/>
      <c r="U13" s="249">
        <v>8</v>
      </c>
    </row>
    <row r="14" spans="1:24">
      <c r="A14" s="9"/>
      <c r="B14" s="207">
        <v>10</v>
      </c>
      <c r="C14" s="209" t="s">
        <v>435</v>
      </c>
      <c r="D14" s="10"/>
      <c r="E14" s="81" t="s">
        <v>197</v>
      </c>
      <c r="F14" s="214"/>
      <c r="G14" s="222">
        <v>63.5</v>
      </c>
      <c r="H14" s="214"/>
      <c r="I14" s="214"/>
      <c r="L14" s="214"/>
      <c r="N14" s="83">
        <f t="shared" si="0"/>
        <v>63.5</v>
      </c>
      <c r="O14" s="85">
        <f>IF(D14="X",0,IF(E14="X",0,VLOOKUP(E14,'23'!$K$3:$L$16,2,FALSE)))</f>
        <v>210</v>
      </c>
      <c r="P14" s="83">
        <f t="shared" si="1"/>
        <v>13335</v>
      </c>
      <c r="R14" s="249">
        <v>7.25</v>
      </c>
      <c r="S14" s="249"/>
      <c r="T14" s="249"/>
      <c r="U14" s="249"/>
    </row>
    <row r="15" spans="1:24">
      <c r="A15" s="9"/>
      <c r="B15" s="210">
        <v>11</v>
      </c>
      <c r="C15" s="208" t="s">
        <v>271</v>
      </c>
      <c r="D15" s="10"/>
      <c r="E15" s="81" t="s">
        <v>201</v>
      </c>
      <c r="F15" s="216"/>
      <c r="G15" s="217"/>
      <c r="H15" s="214"/>
      <c r="I15" s="214"/>
      <c r="L15" s="223">
        <v>3.75</v>
      </c>
      <c r="N15" s="83">
        <f t="shared" si="0"/>
        <v>3.75</v>
      </c>
      <c r="O15" s="85">
        <f>IF(D15="X",0,IF(E15="X",0,VLOOKUP(E15,'23'!$K$3:$L$16,2,FALSE)))</f>
        <v>210</v>
      </c>
      <c r="P15" s="83">
        <f t="shared" si="1"/>
        <v>787.5</v>
      </c>
      <c r="R15" s="249"/>
      <c r="S15" s="249"/>
      <c r="T15" s="249"/>
      <c r="U15" s="249"/>
    </row>
    <row r="16" spans="1:24">
      <c r="A16" s="9"/>
      <c r="B16" s="211">
        <v>12</v>
      </c>
      <c r="C16" s="209" t="s">
        <v>292</v>
      </c>
      <c r="D16" s="10"/>
      <c r="E16" s="81" t="s">
        <v>191</v>
      </c>
      <c r="F16" s="214"/>
      <c r="G16" s="222">
        <v>12.35</v>
      </c>
      <c r="H16" s="214"/>
      <c r="I16" s="214"/>
      <c r="L16" s="214"/>
      <c r="N16" s="83">
        <f t="shared" si="0"/>
        <v>12.35</v>
      </c>
      <c r="O16" s="85">
        <f>IF(D16="X",0,IF(E16="X",0,VLOOKUP(E16,'23'!$K$3:$L$16,2,FALSE)))</f>
        <v>210</v>
      </c>
      <c r="P16" s="83">
        <f t="shared" si="1"/>
        <v>2593.5</v>
      </c>
      <c r="R16" s="249">
        <v>7</v>
      </c>
      <c r="S16" s="249"/>
      <c r="T16" s="249">
        <v>0.5</v>
      </c>
      <c r="U16" s="249"/>
    </row>
    <row r="17" spans="1:21">
      <c r="A17" s="9"/>
      <c r="B17" s="211">
        <v>13</v>
      </c>
      <c r="C17" s="209" t="s">
        <v>292</v>
      </c>
      <c r="D17" s="10"/>
      <c r="E17" s="81" t="s">
        <v>191</v>
      </c>
      <c r="F17" s="214"/>
      <c r="G17" s="222">
        <v>13.65</v>
      </c>
      <c r="H17" s="214"/>
      <c r="I17" s="214"/>
      <c r="L17" s="214"/>
      <c r="N17" s="83">
        <f t="shared" si="0"/>
        <v>13.65</v>
      </c>
      <c r="O17" s="85">
        <f>IF(D17="X",0,IF(E17="X",0,VLOOKUP(E17,'23'!$K$3:$L$16,2,FALSE)))</f>
        <v>210</v>
      </c>
      <c r="P17" s="83">
        <f t="shared" si="1"/>
        <v>2866.5</v>
      </c>
      <c r="R17" s="249">
        <v>4.5</v>
      </c>
      <c r="S17" s="249"/>
      <c r="T17" s="249">
        <v>0.5</v>
      </c>
      <c r="U17" s="249"/>
    </row>
    <row r="18" spans="1:21">
      <c r="A18" s="9"/>
      <c r="B18" s="207">
        <v>14</v>
      </c>
      <c r="C18" s="208" t="s">
        <v>334</v>
      </c>
      <c r="D18" s="10"/>
      <c r="E18" s="81" t="s">
        <v>200</v>
      </c>
      <c r="F18" s="216"/>
      <c r="G18" s="212">
        <v>2.7</v>
      </c>
      <c r="H18" s="216"/>
      <c r="I18" s="216"/>
      <c r="L18" s="216"/>
      <c r="N18" s="83">
        <f t="shared" si="0"/>
        <v>2.7</v>
      </c>
      <c r="O18" s="85">
        <f>IF(D18="X",0,IF(E18="X",0,VLOOKUP(E18,'23'!$K$3:$L$16,2,FALSE)))</f>
        <v>12</v>
      </c>
      <c r="P18" s="83">
        <f t="shared" si="1"/>
        <v>32.400000000000006</v>
      </c>
      <c r="R18" s="249"/>
      <c r="S18" s="249"/>
      <c r="T18" s="249">
        <v>0.5</v>
      </c>
      <c r="U18" s="249"/>
    </row>
    <row r="19" spans="1:21">
      <c r="A19" s="9"/>
      <c r="B19" s="207">
        <v>15</v>
      </c>
      <c r="C19" s="212" t="s">
        <v>263</v>
      </c>
      <c r="D19" s="10"/>
      <c r="E19" s="81" t="s">
        <v>198</v>
      </c>
      <c r="F19" s="221">
        <v>9</v>
      </c>
      <c r="G19" s="217"/>
      <c r="H19" s="216"/>
      <c r="I19" s="216"/>
      <c r="L19" s="216"/>
      <c r="N19" s="83">
        <f t="shared" si="0"/>
        <v>9</v>
      </c>
      <c r="O19" s="85">
        <f>IF(D19="X",0,IF(E19="X",0,VLOOKUP(E19,'23'!$K$3:$L$16,2,FALSE)))</f>
        <v>210</v>
      </c>
      <c r="P19" s="83">
        <f t="shared" si="1"/>
        <v>1890</v>
      </c>
      <c r="R19" s="249">
        <v>5.25</v>
      </c>
      <c r="S19" s="249"/>
      <c r="T19" s="249">
        <v>3</v>
      </c>
      <c r="U19" s="249"/>
    </row>
    <row r="20" spans="1:21">
      <c r="A20" s="9"/>
      <c r="B20" s="207">
        <v>16</v>
      </c>
      <c r="C20" s="212" t="s">
        <v>334</v>
      </c>
      <c r="D20" s="10"/>
      <c r="E20" s="81" t="s">
        <v>200</v>
      </c>
      <c r="F20" s="216"/>
      <c r="G20" s="212">
        <v>6</v>
      </c>
      <c r="H20" s="216"/>
      <c r="I20" s="216"/>
      <c r="L20" s="216"/>
      <c r="N20" s="83">
        <f t="shared" si="0"/>
        <v>6</v>
      </c>
      <c r="O20" s="85">
        <f>IF(D20="X",0,IF(E20="X",0,VLOOKUP(E20,'23'!$K$3:$L$16,2,FALSE)))</f>
        <v>12</v>
      </c>
      <c r="P20" s="83">
        <f t="shared" si="1"/>
        <v>72</v>
      </c>
      <c r="R20" s="249"/>
      <c r="S20" s="249"/>
      <c r="T20" s="249"/>
      <c r="U20" s="249"/>
    </row>
    <row r="21" spans="1:21">
      <c r="A21" s="9"/>
      <c r="B21" s="207">
        <v>17</v>
      </c>
      <c r="C21" s="212" t="s">
        <v>288</v>
      </c>
      <c r="D21" s="10"/>
      <c r="E21" s="81" t="s">
        <v>189</v>
      </c>
      <c r="F21" s="216"/>
      <c r="G21" s="212">
        <v>67.5</v>
      </c>
      <c r="H21" s="216"/>
      <c r="I21" s="216"/>
      <c r="L21" s="216"/>
      <c r="N21" s="83">
        <f t="shared" si="0"/>
        <v>67.5</v>
      </c>
      <c r="O21" s="85">
        <f>IF(D21="X",0,IF(E21="X",0,VLOOKUP(E21,'23'!$K$3:$L$16,2,FALSE)))</f>
        <v>210</v>
      </c>
      <c r="P21" s="83">
        <f t="shared" si="1"/>
        <v>14175</v>
      </c>
      <c r="R21" s="249">
        <v>17.100000000000001</v>
      </c>
      <c r="S21" s="249"/>
      <c r="T21" s="249">
        <v>5.25</v>
      </c>
      <c r="U21" s="249"/>
    </row>
    <row r="22" spans="1:21">
      <c r="A22" s="9"/>
      <c r="B22" s="207">
        <v>18</v>
      </c>
      <c r="C22" s="212" t="s">
        <v>288</v>
      </c>
      <c r="D22" s="10"/>
      <c r="E22" s="81" t="s">
        <v>189</v>
      </c>
      <c r="F22" s="216"/>
      <c r="G22" s="212">
        <v>67.5</v>
      </c>
      <c r="H22" s="216"/>
      <c r="I22" s="216"/>
      <c r="L22" s="216"/>
      <c r="N22" s="83">
        <f t="shared" si="0"/>
        <v>67.5</v>
      </c>
      <c r="O22" s="85">
        <f>IF(D22="X",0,IF(E22="X",0,VLOOKUP(E22,'23'!$K$3:$L$16,2,FALSE)))</f>
        <v>210</v>
      </c>
      <c r="P22" s="83">
        <f t="shared" si="1"/>
        <v>14175</v>
      </c>
      <c r="R22" s="249">
        <v>14.75</v>
      </c>
      <c r="S22" s="249"/>
      <c r="T22" s="249">
        <v>5.25</v>
      </c>
      <c r="U22" s="249"/>
    </row>
    <row r="23" spans="1:21">
      <c r="A23" s="9"/>
      <c r="B23" s="207">
        <v>19</v>
      </c>
      <c r="C23" s="212" t="s">
        <v>297</v>
      </c>
      <c r="D23" s="10"/>
      <c r="E23" s="81" t="s">
        <v>201</v>
      </c>
      <c r="F23" s="216"/>
      <c r="G23" s="217"/>
      <c r="H23" s="216"/>
      <c r="I23" s="216"/>
      <c r="L23" s="221">
        <v>5.35</v>
      </c>
      <c r="N23" s="83">
        <f t="shared" si="0"/>
        <v>5.35</v>
      </c>
      <c r="O23" s="85">
        <f>IF(D23="X",0,IF(E23="X",0,VLOOKUP(E23,'23'!$K$3:$L$16,2,FALSE)))</f>
        <v>210</v>
      </c>
      <c r="P23" s="83">
        <f t="shared" si="1"/>
        <v>1123.5</v>
      </c>
      <c r="R23" s="249"/>
      <c r="S23" s="249"/>
      <c r="T23" s="249">
        <v>0.5</v>
      </c>
      <c r="U23" s="249"/>
    </row>
    <row r="24" spans="1:21">
      <c r="A24" s="9"/>
      <c r="B24" s="207">
        <v>20</v>
      </c>
      <c r="C24" s="212" t="s">
        <v>297</v>
      </c>
      <c r="D24" s="10"/>
      <c r="E24" s="81" t="s">
        <v>201</v>
      </c>
      <c r="F24" s="216"/>
      <c r="G24" s="217"/>
      <c r="H24" s="216"/>
      <c r="I24" s="216"/>
      <c r="L24" s="221">
        <v>5.35</v>
      </c>
      <c r="N24" s="83">
        <f t="shared" si="0"/>
        <v>5.35</v>
      </c>
      <c r="O24" s="85">
        <f>IF(D24="X",0,IF(E24="X",0,VLOOKUP(E24,'23'!$K$3:$L$16,2,FALSE)))</f>
        <v>210</v>
      </c>
      <c r="P24" s="83">
        <f t="shared" si="1"/>
        <v>1123.5</v>
      </c>
      <c r="R24" s="249"/>
      <c r="S24" s="249"/>
      <c r="T24" s="249">
        <v>0.5</v>
      </c>
      <c r="U24" s="249"/>
    </row>
    <row r="25" spans="1:21">
      <c r="A25" s="9"/>
      <c r="B25" s="207">
        <v>21</v>
      </c>
      <c r="C25" s="212" t="s">
        <v>288</v>
      </c>
      <c r="D25" s="10"/>
      <c r="E25" s="81" t="s">
        <v>189</v>
      </c>
      <c r="F25" s="216"/>
      <c r="G25" s="212">
        <v>67.5</v>
      </c>
      <c r="H25" s="216"/>
      <c r="I25" s="216"/>
      <c r="L25" s="216"/>
      <c r="N25" s="83">
        <f t="shared" si="0"/>
        <v>67.5</v>
      </c>
      <c r="O25" s="85">
        <f>IF(D25="X",0,IF(E25="X",0,VLOOKUP(E25,'23'!$K$3:$L$16,2,FALSE)))</f>
        <v>210</v>
      </c>
      <c r="P25" s="83">
        <f t="shared" si="1"/>
        <v>14175</v>
      </c>
      <c r="R25" s="249">
        <v>14.75</v>
      </c>
      <c r="S25" s="249"/>
      <c r="T25" s="249">
        <v>5.25</v>
      </c>
      <c r="U25" s="249"/>
    </row>
    <row r="26" spans="1:21">
      <c r="A26" s="9"/>
      <c r="B26" s="210">
        <v>22</v>
      </c>
      <c r="C26" s="212" t="s">
        <v>288</v>
      </c>
      <c r="D26" s="10"/>
      <c r="E26" s="81" t="s">
        <v>189</v>
      </c>
      <c r="F26" s="214"/>
      <c r="G26" s="222">
        <v>68.5</v>
      </c>
      <c r="H26" s="214"/>
      <c r="I26" s="214"/>
      <c r="L26" s="214"/>
      <c r="N26" s="83">
        <f t="shared" si="0"/>
        <v>68.5</v>
      </c>
      <c r="O26" s="85">
        <f>IF(D26="X",0,IF(E26="X",0,VLOOKUP(E26,'23'!$K$3:$L$16,2,FALSE)))</f>
        <v>210</v>
      </c>
      <c r="P26" s="83">
        <f t="shared" si="1"/>
        <v>14385</v>
      </c>
      <c r="R26" s="249">
        <v>17.100000000000001</v>
      </c>
      <c r="S26" s="249"/>
      <c r="T26" s="249">
        <v>5.25</v>
      </c>
      <c r="U26" s="249"/>
    </row>
    <row r="27" spans="1:21">
      <c r="A27" s="9"/>
      <c r="B27" s="210"/>
      <c r="C27" s="212"/>
      <c r="D27" s="10"/>
      <c r="E27" s="81"/>
      <c r="F27" s="214"/>
      <c r="G27" s="209"/>
      <c r="H27" s="214"/>
      <c r="I27" s="214"/>
      <c r="L27" s="214"/>
      <c r="N27" s="83"/>
      <c r="O27" s="85"/>
      <c r="P27" s="83"/>
      <c r="R27" s="249"/>
      <c r="S27" s="249"/>
      <c r="T27" s="249"/>
      <c r="U27" s="249"/>
    </row>
    <row r="28" spans="1:21">
      <c r="A28" s="9"/>
      <c r="B28" s="211"/>
      <c r="C28" s="239" t="s">
        <v>401</v>
      </c>
      <c r="D28" s="10"/>
      <c r="E28" s="81"/>
      <c r="F28" s="214"/>
      <c r="G28" s="209"/>
      <c r="H28" s="214"/>
      <c r="I28" s="214"/>
      <c r="L28" s="214"/>
      <c r="N28" s="83"/>
      <c r="O28" s="85"/>
      <c r="P28" s="83"/>
      <c r="R28" s="249"/>
      <c r="S28" s="249"/>
      <c r="T28" s="249"/>
      <c r="U28" s="249"/>
    </row>
    <row r="29" spans="1:21">
      <c r="A29" s="9"/>
      <c r="B29" s="211">
        <v>23</v>
      </c>
      <c r="C29" s="118" t="s">
        <v>263</v>
      </c>
      <c r="D29" s="10"/>
      <c r="E29" s="81" t="s">
        <v>211</v>
      </c>
      <c r="F29" s="223">
        <v>8</v>
      </c>
      <c r="G29" s="209"/>
      <c r="H29" s="214"/>
      <c r="I29" s="214"/>
      <c r="L29" s="214"/>
      <c r="N29" s="83">
        <f t="shared" si="0"/>
        <v>8</v>
      </c>
      <c r="O29" s="85">
        <f>IF(D29="X",0,IF(E29="X",0,VLOOKUP(E29,'23'!$K$3:$L$16,2,FALSE)))</f>
        <v>260</v>
      </c>
      <c r="P29" s="83">
        <f t="shared" si="1"/>
        <v>2080</v>
      </c>
      <c r="R29" s="249">
        <v>6.5</v>
      </c>
      <c r="S29" s="249"/>
      <c r="T29" s="249">
        <v>0.5</v>
      </c>
      <c r="U29" s="249"/>
    </row>
    <row r="30" spans="1:21">
      <c r="A30" s="9"/>
      <c r="B30" s="210">
        <v>24</v>
      </c>
      <c r="C30" s="212" t="s">
        <v>264</v>
      </c>
      <c r="D30" s="10"/>
      <c r="E30" s="81" t="s">
        <v>211</v>
      </c>
      <c r="F30" s="214"/>
      <c r="G30" s="222">
        <v>35</v>
      </c>
      <c r="H30" s="214"/>
      <c r="I30" s="214"/>
      <c r="L30" s="214"/>
      <c r="N30" s="83">
        <f t="shared" si="0"/>
        <v>35</v>
      </c>
      <c r="O30" s="85">
        <f>IF(D30="X",0,IF(E30="X",0,VLOOKUP(E30,'23'!$K$3:$L$16,2,FALSE)))</f>
        <v>260</v>
      </c>
      <c r="P30" s="83">
        <f t="shared" si="1"/>
        <v>9100</v>
      </c>
      <c r="R30" s="249"/>
      <c r="S30" s="249"/>
      <c r="T30" s="249"/>
      <c r="U30" s="249"/>
    </row>
    <row r="31" spans="1:21">
      <c r="A31" s="9"/>
      <c r="B31" s="207">
        <v>25</v>
      </c>
      <c r="C31" s="209" t="s">
        <v>288</v>
      </c>
      <c r="D31" s="10"/>
      <c r="E31" s="81" t="s">
        <v>211</v>
      </c>
      <c r="F31" s="214"/>
      <c r="G31" s="222">
        <v>41.35</v>
      </c>
      <c r="H31" s="214"/>
      <c r="I31" s="214"/>
      <c r="L31" s="214"/>
      <c r="N31" s="83">
        <f t="shared" si="0"/>
        <v>41.35</v>
      </c>
      <c r="O31" s="85">
        <f>IF(D31="X",0,IF(E31="X",0,VLOOKUP(E31,'23'!$K$3:$L$16,2,FALSE)))</f>
        <v>260</v>
      </c>
      <c r="P31" s="83">
        <f t="shared" si="1"/>
        <v>10751</v>
      </c>
      <c r="R31" s="249">
        <v>12.35</v>
      </c>
      <c r="S31" s="249"/>
      <c r="T31" s="249">
        <v>0.5</v>
      </c>
      <c r="U31" s="249"/>
    </row>
    <row r="32" spans="1:21">
      <c r="A32" s="9"/>
      <c r="B32" s="207">
        <v>26</v>
      </c>
      <c r="C32" s="209" t="s">
        <v>297</v>
      </c>
      <c r="D32" s="10"/>
      <c r="E32" s="81" t="s">
        <v>214</v>
      </c>
      <c r="F32" s="214"/>
      <c r="G32" s="222">
        <v>8</v>
      </c>
      <c r="H32" s="214"/>
      <c r="I32" s="214"/>
      <c r="L32" s="214"/>
      <c r="N32" s="83">
        <f t="shared" si="0"/>
        <v>8</v>
      </c>
      <c r="O32" s="85">
        <f>IF(D32="X",0,IF(E32="X",0,VLOOKUP(E32,'23'!$K$3:$L$16,2,FALSE)))</f>
        <v>260</v>
      </c>
      <c r="P32" s="83">
        <f t="shared" si="1"/>
        <v>2080</v>
      </c>
      <c r="R32" s="249"/>
      <c r="S32" s="249"/>
      <c r="T32" s="249"/>
      <c r="U32" s="249"/>
    </row>
    <row r="33" spans="1:21">
      <c r="A33" s="9"/>
      <c r="B33" s="207">
        <v>27</v>
      </c>
      <c r="C33" s="209" t="s">
        <v>348</v>
      </c>
      <c r="D33" s="10"/>
      <c r="E33" s="81" t="s">
        <v>211</v>
      </c>
      <c r="F33" s="214"/>
      <c r="G33" s="222">
        <v>83.45</v>
      </c>
      <c r="H33" s="214"/>
      <c r="I33" s="214"/>
      <c r="L33" s="214"/>
      <c r="N33" s="83">
        <f t="shared" si="0"/>
        <v>83.45</v>
      </c>
      <c r="O33" s="85">
        <f>IF(D33="X",0,IF(E33="X",0,VLOOKUP(E33,'23'!$K$3:$L$16,2,FALSE)))</f>
        <v>260</v>
      </c>
      <c r="P33" s="83">
        <f t="shared" si="1"/>
        <v>21697</v>
      </c>
      <c r="R33" s="249">
        <v>21</v>
      </c>
      <c r="S33" s="249"/>
      <c r="T33" s="249"/>
      <c r="U33" s="249"/>
    </row>
    <row r="34" spans="1:21">
      <c r="A34" s="9"/>
      <c r="B34" s="207">
        <v>28</v>
      </c>
      <c r="C34" s="209" t="s">
        <v>304</v>
      </c>
      <c r="D34" s="10"/>
      <c r="E34" s="81" t="s">
        <v>200</v>
      </c>
      <c r="F34" s="214"/>
      <c r="G34" s="222">
        <v>5.5</v>
      </c>
      <c r="H34" s="214"/>
      <c r="I34" s="214"/>
      <c r="L34" s="214"/>
      <c r="N34" s="83">
        <f t="shared" si="0"/>
        <v>5.5</v>
      </c>
      <c r="O34" s="85">
        <f>IF(D34="X",0,IF(E34="X",0,VLOOKUP(E34,'23'!$K$3:$L$16,2,FALSE)))</f>
        <v>12</v>
      </c>
      <c r="P34" s="83">
        <f t="shared" si="1"/>
        <v>66</v>
      </c>
      <c r="R34" s="249">
        <v>1</v>
      </c>
      <c r="S34" s="249"/>
      <c r="T34" s="249"/>
      <c r="U34" s="249"/>
    </row>
    <row r="35" spans="1:21">
      <c r="A35" s="9"/>
      <c r="B35" s="207">
        <v>29</v>
      </c>
      <c r="C35" s="209" t="s">
        <v>264</v>
      </c>
      <c r="D35" s="10"/>
      <c r="E35" s="81" t="s">
        <v>211</v>
      </c>
      <c r="F35" s="214"/>
      <c r="G35" s="222">
        <v>2.5</v>
      </c>
      <c r="H35" s="214"/>
      <c r="I35" s="214"/>
      <c r="L35" s="214"/>
      <c r="N35" s="83">
        <f t="shared" si="0"/>
        <v>2.5</v>
      </c>
      <c r="O35" s="85">
        <f>IF(D35="X",0,IF(E35="X",0,VLOOKUP(E35,'23'!$K$3:$L$16,2,FALSE)))</f>
        <v>260</v>
      </c>
      <c r="P35" s="83">
        <f t="shared" si="1"/>
        <v>650</v>
      </c>
      <c r="R35" s="249"/>
      <c r="S35" s="249"/>
      <c r="T35" s="249"/>
      <c r="U35" s="249"/>
    </row>
    <row r="36" spans="1:21">
      <c r="A36" s="9"/>
      <c r="B36" s="207">
        <v>30</v>
      </c>
      <c r="C36" s="209" t="s">
        <v>362</v>
      </c>
      <c r="D36" s="10"/>
      <c r="E36" s="81" t="s">
        <v>211</v>
      </c>
      <c r="F36" s="214"/>
      <c r="G36" s="222">
        <v>2</v>
      </c>
      <c r="H36" s="214"/>
      <c r="I36" s="214"/>
      <c r="L36" s="214"/>
      <c r="N36" s="83">
        <f t="shared" si="0"/>
        <v>2</v>
      </c>
      <c r="O36" s="85">
        <f>IF(D36="X",0,IF(E36="X",0,VLOOKUP(E36,'23'!$K$3:$L$16,2,FALSE)))</f>
        <v>260</v>
      </c>
      <c r="P36" s="83">
        <f t="shared" si="1"/>
        <v>520</v>
      </c>
    </row>
    <row r="37" spans="1:21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21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21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21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21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21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21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21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21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21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21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21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22.85</v>
      </c>
      <c r="G495" s="68">
        <f t="shared" si="2"/>
        <v>734.4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>SUM(L4:L494)</f>
        <v>20.95</v>
      </c>
      <c r="M495" s="68">
        <f t="shared" si="2"/>
        <v>0</v>
      </c>
      <c r="Q495" s="56" t="s">
        <v>278</v>
      </c>
      <c r="R495" s="68">
        <f t="shared" ref="R495:W495" si="3">SUM(R4:R494)</f>
        <v>163.79999999999998</v>
      </c>
      <c r="S495" s="68">
        <f t="shared" si="3"/>
        <v>0</v>
      </c>
      <c r="T495" s="68">
        <f t="shared" si="3"/>
        <v>69.45</v>
      </c>
      <c r="U495" s="68">
        <f t="shared" si="3"/>
        <v>8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IF('23'!K3="", "Vrije categorie",'23'!K3)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271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271</v>
      </c>
      <c r="O499" s="58"/>
      <c r="P499" s="69" cm="1">
        <f t="array" ref="P499">SUMPRODUCT(--($E$4:$E$494=C499),--($D$4:$D$494=""),$P$4:$P$494)</f>
        <v>56910</v>
      </c>
    </row>
    <row r="500" spans="3:26">
      <c r="C500" s="58" t="str">
        <f>IF('23'!K4="", "Vrije categorie",'23'!K4)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26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26</v>
      </c>
      <c r="O500" s="58"/>
      <c r="P500" s="69" cm="1">
        <f t="array" ref="P500">SUMPRODUCT(--($E$4:$E$494=C500),--($D$4:$D$494=""),$P$4:$P$494)</f>
        <v>5460</v>
      </c>
    </row>
    <row r="501" spans="3:26">
      <c r="C501" s="58" t="str">
        <f>IF('23'!K5="", "Vrije categorie",'23'!K5)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IF('23'!K6="", "Vrije categorie",'23'!K6)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63.5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63.5</v>
      </c>
      <c r="O502" s="58"/>
      <c r="P502" s="69" cm="1">
        <f t="array" ref="P502">SUMPRODUCT(--($E$4:$E$494=C502),--($D$4:$D$494=""),$P$4:$P$494)</f>
        <v>13335</v>
      </c>
    </row>
    <row r="503" spans="3:26">
      <c r="C503" s="58" t="str">
        <f>IF('23'!K7="", "Vrije categorie",'23'!K7)</f>
        <v>E</v>
      </c>
      <c r="F503" s="69" cm="1">
        <f t="array" ref="F503">SUMPRODUCT(--($E$4:$E$494=C503),--($D$4:$D$494=""),$F$4:$F$494)</f>
        <v>9</v>
      </c>
      <c r="G503" s="69" cm="1">
        <f t="array" ref="G503">SUMPRODUCT(--($E$4:$E$494=C503),--($D$4:$D$494=""),$G$4:$G$494)</f>
        <v>14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23</v>
      </c>
      <c r="O503" s="58"/>
      <c r="P503" s="69" cm="1">
        <f t="array" ref="P503">SUMPRODUCT(--($E$4:$E$494=C503),--($D$4:$D$494=""),$P$4:$P$494)</f>
        <v>4830</v>
      </c>
    </row>
    <row r="504" spans="3:26">
      <c r="C504" s="58" t="str">
        <f>IF('23'!K8="", "Vrije categorie",'23'!K8)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24.25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24.25</v>
      </c>
      <c r="O504" s="58"/>
      <c r="P504" s="69" cm="1">
        <f t="array" ref="P504">SUMPRODUCT(--($E$4:$E$494=C504),--($D$4:$D$494=""),$P$4:$P$494)</f>
        <v>291</v>
      </c>
    </row>
    <row r="505" spans="3:26">
      <c r="C505" s="58" t="str">
        <f>IF('23'!K9="", "Vrije categorie",'23'!K9)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14.45</v>
      </c>
      <c r="M505" s="69" cm="1">
        <f t="array" ref="M505">SUMPRODUCT(--($E$4:$E$494=C505),--($D$4:$D$494=""),$M$4:$M$494)</f>
        <v>0</v>
      </c>
      <c r="N505" s="69">
        <f t="shared" si="4"/>
        <v>14.45</v>
      </c>
      <c r="O505" s="58"/>
      <c r="P505" s="69" cm="1">
        <f t="array" ref="P505">SUMPRODUCT(--($E$4:$E$494=C505),--($D$4:$D$494=""),$P$4:$P$494)</f>
        <v>3034.5</v>
      </c>
    </row>
    <row r="506" spans="3:26">
      <c r="C506" s="58" t="str">
        <f>IF('23'!K10="", "Vrije categorie",'23'!K10)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80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80</v>
      </c>
      <c r="O506" s="58"/>
      <c r="P506" s="69" cm="1">
        <f t="array" ref="P506">SUMPRODUCT(--($E$4:$E$494=C506),--($D$4:$D$494=""),$P$4:$P$494)</f>
        <v>16800</v>
      </c>
    </row>
    <row r="507" spans="3:26">
      <c r="C507" s="58" t="str">
        <f>IF('23'!K11="", "Vrije categorie",'23'!K11)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IF('23'!K12="", "Vrije categorie",'23'!K12)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IF('23'!K13="", "Vrije categorie",'23'!K13)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IF('23'!K14="", "Vrije categorie",'23'!K14)</f>
        <v>L</v>
      </c>
      <c r="F510" s="69" cm="1">
        <f t="array" ref="F510">SUMPRODUCT(--($E$4:$E$494=C510),--($D$4:$D$494=""),$F$4:$F$494)</f>
        <v>13.85</v>
      </c>
      <c r="G510" s="69" cm="1">
        <f t="array" ref="G510">SUMPRODUCT(--($E$4:$E$494=C510),--($D$4:$D$494=""),$G$4:$G$494)</f>
        <v>247.64999999999998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261.5</v>
      </c>
      <c r="O510" s="58"/>
      <c r="P510" s="69" cm="1">
        <f t="array" ref="P510">SUMPRODUCT(--($E$4:$E$494=C510),--($D$4:$D$494=""),$P$4:$P$494)</f>
        <v>67990</v>
      </c>
    </row>
    <row r="511" spans="3:26">
      <c r="C511" s="58" t="str">
        <f>IF('23'!K15="", "Vrije categorie",'23'!K15)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8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6.5</v>
      </c>
      <c r="M512" s="69" cm="1">
        <f t="array" ref="M512">SUMPRODUCT(--($E$4:$E$494=C512),--($D$4:$D$494=""),$M$4:$M$494)</f>
        <v>0</v>
      </c>
      <c r="N512" s="69">
        <f>SUM(F512:M512)</f>
        <v>14.5</v>
      </c>
      <c r="O512" s="58"/>
      <c r="P512" s="69" cm="1">
        <f t="array" ref="P512">SUMPRODUCT(--($E$4:$E$494=C512),--($D$4:$D$494=""),$P$4:$P$494)</f>
        <v>3770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22.85</v>
      </c>
      <c r="G513" s="70">
        <f t="shared" si="5"/>
        <v>726.4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14.45</v>
      </c>
      <c r="M513" s="70">
        <f t="shared" si="5"/>
        <v>0</v>
      </c>
      <c r="N513" s="70">
        <f t="shared" si="4"/>
        <v>763.7</v>
      </c>
      <c r="O513" s="70"/>
      <c r="P513" s="70">
        <f>SUM(P499:P512)</f>
        <v>172420.5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QMdLV2ah8huDOwHZlCiRZN7rPUMTL/s8uxBkZvD6PfQPz2qYK8VuAwSmgh/r0+IhOPowPcTvSUoeIsDNMxpXkA==" saltValue="eL3ys+2/BbaimBrpNVAsL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24,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'24a'!P499/M3</f>
        <v>#DIV/0!</v>
      </c>
    </row>
    <row r="4" spans="1:14">
      <c r="A4" s="19" t="s">
        <v>190</v>
      </c>
      <c r="B4" s="384" t="str">
        <f>VLOOKUP(H5,Kwaliteitsinspecties!A5:E54,3)</f>
        <v>OBS De Klinkenborg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'24a'!P500/M4</f>
        <v>#DIV/0!</v>
      </c>
    </row>
    <row r="5" spans="1:14">
      <c r="A5" s="20" t="s">
        <v>192</v>
      </c>
      <c r="B5" s="385" t="str">
        <f>VLOOKUP(H5,Kwaliteitsinspecties!A5:E54,4)</f>
        <v xml:space="preserve"> Pastorieweg 6</v>
      </c>
      <c r="C5" s="385"/>
      <c r="D5" s="385"/>
      <c r="E5" s="385"/>
      <c r="F5" s="399" t="s">
        <v>193</v>
      </c>
      <c r="G5" s="399"/>
      <c r="H5" s="16">
        <f>Kwaliteitsinspecties!A28</f>
        <v>24</v>
      </c>
      <c r="K5" s="37" t="s">
        <v>194</v>
      </c>
      <c r="L5" s="49">
        <v>210</v>
      </c>
      <c r="M5" s="184"/>
      <c r="N5" s="87" t="e">
        <f>'24a'!P501/M5</f>
        <v>#DIV/0!</v>
      </c>
    </row>
    <row r="6" spans="1:14">
      <c r="A6" s="21" t="s">
        <v>195</v>
      </c>
      <c r="B6" s="386" t="str">
        <f>VLOOKUP(H5,Kwaliteitsinspecties!A5:E54,5)</f>
        <v>Kantens</v>
      </c>
      <c r="C6" s="386"/>
      <c r="D6" s="386"/>
      <c r="E6" s="386"/>
      <c r="F6" s="400" t="s">
        <v>196</v>
      </c>
      <c r="G6" s="400"/>
      <c r="H6" s="17" t="str">
        <f>CONCATENATE(H5,"a")</f>
        <v>24a</v>
      </c>
      <c r="K6" s="37" t="s">
        <v>197</v>
      </c>
      <c r="L6" s="49">
        <v>210</v>
      </c>
      <c r="M6" s="184"/>
      <c r="N6" s="87" t="e">
        <f>'24a'!P502/M6</f>
        <v>#DIV/0!</v>
      </c>
    </row>
    <row r="7" spans="1:14">
      <c r="K7" s="37" t="s">
        <v>198</v>
      </c>
      <c r="L7" s="49">
        <v>210</v>
      </c>
      <c r="M7" s="184"/>
      <c r="N7" s="87" t="e">
        <f>'24a'!P503/M7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'24a'!P504/M8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'24a'!P505/M9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'24a'!P506/M10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'24a'!P507/M11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'24a'!P508/M12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'24a'!N513</f>
        <v>528.9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'24a'!P509/M13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'24a'!P510/M14</f>
        <v>#DIV/0!</v>
      </c>
    </row>
    <row r="15" spans="1:14">
      <c r="K15" s="37" t="s">
        <v>212</v>
      </c>
      <c r="L15" s="49">
        <v>260</v>
      </c>
      <c r="M15" s="186"/>
      <c r="N15" s="87" t="e">
        <f>'24a'!P511/M15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'24a'!P512/M16</f>
        <v>#DIV/0!</v>
      </c>
    </row>
    <row r="17" spans="1:9">
      <c r="A17" s="396" t="s">
        <v>215</v>
      </c>
      <c r="B17" s="396"/>
      <c r="C17" s="396"/>
      <c r="D17" s="47">
        <f>'24a'!P513</f>
        <v>127960</v>
      </c>
      <c r="E17" s="396" t="s">
        <v>216</v>
      </c>
      <c r="F17" s="396"/>
      <c r="G17" s="47">
        <f>D17/E8</f>
        <v>492.15384615384613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'24a'!G513</f>
        <v>130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130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130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130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'24a'!F513-E27</f>
        <v>9.6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'24a'!S495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'24a'!R495</f>
        <v>96.95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'24a'!T495</f>
        <v>79.550000000000011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'24a'!U495</f>
        <v>4.5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'24a'!V495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'24a'!W495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'24a'!N505</f>
        <v>11.4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0Rg2NVkb9LmwE6r/BiF5+CynFRIjSDGKR3Ig+Y/q4OcUaHinhPH1YFp+7widarfvqAvYF/0QmPKxjrsvBvGbUA==" saltValue="QzuK6jmGCOk7v2kqpPtVT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Z534"/>
  <sheetViews>
    <sheetView topLeftCell="B21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8" width="11.85546875" customWidth="1"/>
    <col min="9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'24'!H5</f>
        <v>24</v>
      </c>
      <c r="B1" s="401" t="s">
        <v>190</v>
      </c>
      <c r="C1" s="402"/>
      <c r="D1" s="403" t="str">
        <f>VLOOKUP(A1,Kwaliteitsinspecties!A5:J54,3)</f>
        <v>OBS De Klinkenborg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Pastorieweg 6 te Kantens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34"/>
      <c r="C4" s="235" t="s">
        <v>344</v>
      </c>
      <c r="D4" s="10"/>
      <c r="E4" s="81"/>
      <c r="F4" s="83"/>
      <c r="G4" s="83"/>
      <c r="H4" s="83"/>
      <c r="I4" s="83"/>
      <c r="J4" s="83"/>
      <c r="N4" s="83"/>
      <c r="O4" s="83"/>
      <c r="P4" s="83"/>
    </row>
    <row r="5" spans="1:24">
      <c r="A5" s="9"/>
      <c r="B5" s="207">
        <v>1</v>
      </c>
      <c r="C5" s="208" t="s">
        <v>263</v>
      </c>
      <c r="D5" s="10"/>
      <c r="E5" s="81" t="s">
        <v>211</v>
      </c>
      <c r="F5" s="224">
        <v>7.35</v>
      </c>
      <c r="G5" s="213"/>
      <c r="H5" s="208"/>
      <c r="I5" s="213"/>
      <c r="J5" s="213"/>
      <c r="L5" s="213"/>
      <c r="N5" s="83">
        <f t="shared" ref="N5:N23" si="0">SUM(F5:M5)</f>
        <v>7.35</v>
      </c>
      <c r="O5" s="85">
        <f>IF(D5="X",0,IF(E5="X",0,VLOOKUP(E5,'24'!$K$3:$L$16,2,FALSE)))</f>
        <v>260</v>
      </c>
      <c r="P5" s="83">
        <f t="shared" ref="P5:P23" si="1">N5*O5</f>
        <v>1911</v>
      </c>
      <c r="R5">
        <v>12</v>
      </c>
      <c r="T5">
        <v>9.1999999999999993</v>
      </c>
    </row>
    <row r="6" spans="1:24">
      <c r="A6" s="9"/>
      <c r="B6" s="207">
        <v>2</v>
      </c>
      <c r="C6" s="209" t="s">
        <v>264</v>
      </c>
      <c r="D6" s="10"/>
      <c r="E6" s="81" t="s">
        <v>211</v>
      </c>
      <c r="F6" s="214"/>
      <c r="G6" s="214"/>
      <c r="H6" s="222">
        <v>32</v>
      </c>
      <c r="I6" s="214"/>
      <c r="J6" s="214"/>
      <c r="L6" s="214"/>
      <c r="N6" s="83">
        <f t="shared" si="0"/>
        <v>32</v>
      </c>
      <c r="O6" s="85">
        <f>IF(D6="X",0,IF(E6="X",0,VLOOKUP(E6,'24'!$K$3:$L$16,2,FALSE)))</f>
        <v>260</v>
      </c>
      <c r="P6" s="83">
        <f t="shared" si="1"/>
        <v>8320</v>
      </c>
    </row>
    <row r="7" spans="1:24">
      <c r="A7" s="9"/>
      <c r="B7" s="207">
        <v>3</v>
      </c>
      <c r="C7" s="209" t="s">
        <v>292</v>
      </c>
      <c r="D7" s="10"/>
      <c r="E7" s="81" t="s">
        <v>191</v>
      </c>
      <c r="F7" s="214"/>
      <c r="G7" s="223">
        <v>12</v>
      </c>
      <c r="H7" s="209"/>
      <c r="I7" s="214"/>
      <c r="J7" s="214"/>
      <c r="L7" s="214"/>
      <c r="N7" s="83">
        <f t="shared" si="0"/>
        <v>12</v>
      </c>
      <c r="O7" s="85">
        <f>IF(D7="X",0,IF(E7="X",0,VLOOKUP(E7,'24'!$K$3:$L$16,2,FALSE)))</f>
        <v>210</v>
      </c>
      <c r="P7" s="83">
        <f t="shared" si="1"/>
        <v>2520</v>
      </c>
      <c r="R7">
        <v>3</v>
      </c>
      <c r="T7">
        <v>4.3</v>
      </c>
    </row>
    <row r="8" spans="1:24">
      <c r="A8" s="9"/>
      <c r="B8" s="210">
        <v>4</v>
      </c>
      <c r="C8" s="208" t="s">
        <v>297</v>
      </c>
      <c r="D8" s="10"/>
      <c r="E8" s="81" t="s">
        <v>214</v>
      </c>
      <c r="F8" s="214"/>
      <c r="G8" s="214"/>
      <c r="H8" s="209"/>
      <c r="I8" s="214"/>
      <c r="J8" s="223"/>
      <c r="L8" s="223">
        <v>8.75</v>
      </c>
      <c r="N8" s="83">
        <f t="shared" si="0"/>
        <v>8.75</v>
      </c>
      <c r="O8" s="85">
        <f>IF(D8="X",0,IF(E8="X",0,VLOOKUP(E8,'24'!$K$3:$L$16,2,FALSE)))</f>
        <v>260</v>
      </c>
      <c r="P8" s="83">
        <f t="shared" si="1"/>
        <v>2275</v>
      </c>
      <c r="T8">
        <v>0.85</v>
      </c>
    </row>
    <row r="9" spans="1:24">
      <c r="A9" s="9"/>
      <c r="B9" s="207">
        <v>5</v>
      </c>
      <c r="C9" s="208" t="s">
        <v>312</v>
      </c>
      <c r="D9" s="10"/>
      <c r="E9" s="81" t="s">
        <v>211</v>
      </c>
      <c r="F9" s="216"/>
      <c r="G9" s="221">
        <v>15</v>
      </c>
      <c r="H9" s="208"/>
      <c r="I9" s="216"/>
      <c r="J9" s="216"/>
      <c r="L9" s="216"/>
      <c r="N9" s="83">
        <f t="shared" si="0"/>
        <v>15</v>
      </c>
      <c r="O9" s="85">
        <f>IF(D9="X",0,IF(E9="X",0,VLOOKUP(E9,'24'!$K$3:$L$16,2,FALSE)))</f>
        <v>260</v>
      </c>
      <c r="P9" s="83">
        <f t="shared" si="1"/>
        <v>3900</v>
      </c>
      <c r="R9">
        <v>7.75</v>
      </c>
    </row>
    <row r="10" spans="1:24">
      <c r="A10" s="9"/>
      <c r="B10" s="207">
        <v>6</v>
      </c>
      <c r="C10" s="208" t="s">
        <v>292</v>
      </c>
      <c r="D10" s="10"/>
      <c r="E10" s="81" t="s">
        <v>191</v>
      </c>
      <c r="F10" s="216"/>
      <c r="G10" s="221">
        <v>9</v>
      </c>
      <c r="H10" s="208"/>
      <c r="I10" s="216"/>
      <c r="J10" s="216"/>
      <c r="L10" s="216"/>
      <c r="N10" s="83">
        <f t="shared" si="0"/>
        <v>9</v>
      </c>
      <c r="O10" s="85">
        <f>IF(D10="X",0,IF(E10="X",0,VLOOKUP(E10,'24'!$K$3:$L$16,2,FALSE)))</f>
        <v>210</v>
      </c>
      <c r="P10" s="83">
        <f t="shared" si="1"/>
        <v>1890</v>
      </c>
      <c r="R10">
        <v>1.85</v>
      </c>
      <c r="T10">
        <v>2.35</v>
      </c>
    </row>
    <row r="11" spans="1:24">
      <c r="A11" s="9"/>
      <c r="B11" s="207">
        <v>7</v>
      </c>
      <c r="C11" s="208" t="s">
        <v>271</v>
      </c>
      <c r="D11" s="10"/>
      <c r="E11" s="81" t="s">
        <v>201</v>
      </c>
      <c r="F11" s="216"/>
      <c r="G11" s="216"/>
      <c r="H11" s="208"/>
      <c r="I11" s="216"/>
      <c r="J11" s="221"/>
      <c r="L11" s="221">
        <v>3.65</v>
      </c>
      <c r="N11" s="83">
        <f t="shared" si="0"/>
        <v>3.65</v>
      </c>
      <c r="O11" s="85">
        <f>IF(D11="X",0,IF(E11="X",0,VLOOKUP(E11,'24'!$K$3:$L$16,2,FALSE)))</f>
        <v>210</v>
      </c>
      <c r="P11" s="83">
        <f t="shared" si="1"/>
        <v>766.5</v>
      </c>
    </row>
    <row r="12" spans="1:24">
      <c r="A12" s="9"/>
      <c r="B12" s="210">
        <v>8</v>
      </c>
      <c r="C12" s="208" t="s">
        <v>355</v>
      </c>
      <c r="D12" s="10"/>
      <c r="E12" s="81" t="s">
        <v>211</v>
      </c>
      <c r="F12" s="223">
        <v>2.25</v>
      </c>
      <c r="G12" s="214"/>
      <c r="H12" s="222">
        <v>7.4</v>
      </c>
      <c r="I12" s="214"/>
      <c r="J12" s="214"/>
      <c r="L12" s="214"/>
      <c r="N12" s="83">
        <f t="shared" si="0"/>
        <v>9.65</v>
      </c>
      <c r="O12" s="85">
        <f>IF(D12="X",0,IF(E12="X",0,VLOOKUP(E12,'24'!$K$3:$L$16,2,FALSE)))</f>
        <v>260</v>
      </c>
      <c r="P12" s="83">
        <f t="shared" si="1"/>
        <v>2509</v>
      </c>
      <c r="R12">
        <v>3</v>
      </c>
      <c r="T12">
        <v>2.35</v>
      </c>
    </row>
    <row r="13" spans="1:24">
      <c r="A13" s="9"/>
      <c r="B13" s="210">
        <v>9</v>
      </c>
      <c r="C13" s="208" t="s">
        <v>334</v>
      </c>
      <c r="D13" s="10"/>
      <c r="E13" s="81" t="s">
        <v>200</v>
      </c>
      <c r="F13" s="214"/>
      <c r="G13" s="214"/>
      <c r="H13" s="222">
        <v>10</v>
      </c>
      <c r="I13" s="214"/>
      <c r="J13" s="214"/>
      <c r="L13" s="214"/>
      <c r="N13" s="83">
        <f t="shared" si="0"/>
        <v>10</v>
      </c>
      <c r="O13" s="85">
        <f>IF(D13="X",0,IF(E13="X",0,VLOOKUP(E13,'24'!$K$3:$L$16,2,FALSE)))</f>
        <v>12</v>
      </c>
      <c r="P13" s="83">
        <f t="shared" si="1"/>
        <v>120</v>
      </c>
    </row>
    <row r="14" spans="1:24">
      <c r="A14" s="9"/>
      <c r="B14" s="207">
        <v>10</v>
      </c>
      <c r="C14" s="209" t="s">
        <v>266</v>
      </c>
      <c r="D14" s="10"/>
      <c r="E14" s="81" t="s">
        <v>211</v>
      </c>
      <c r="F14" s="214"/>
      <c r="G14" s="214"/>
      <c r="H14" s="222">
        <v>59</v>
      </c>
      <c r="I14" s="214"/>
      <c r="J14" s="214"/>
      <c r="L14" s="214"/>
      <c r="N14" s="83">
        <f t="shared" si="0"/>
        <v>59</v>
      </c>
      <c r="O14" s="85">
        <f>IF(D14="X",0,IF(E14="X",0,VLOOKUP(E14,'24'!$K$3:$L$16,2,FALSE)))</f>
        <v>260</v>
      </c>
      <c r="P14" s="83">
        <f t="shared" si="1"/>
        <v>15340</v>
      </c>
      <c r="R14">
        <v>9.25</v>
      </c>
      <c r="T14">
        <v>6.7</v>
      </c>
    </row>
    <row r="15" spans="1:24">
      <c r="A15" s="9"/>
      <c r="B15" s="210">
        <v>11</v>
      </c>
      <c r="C15" s="208" t="s">
        <v>337</v>
      </c>
      <c r="D15" s="10"/>
      <c r="E15" s="81" t="s">
        <v>211</v>
      </c>
      <c r="F15" s="216"/>
      <c r="G15" s="216"/>
      <c r="H15" s="222">
        <v>12.5</v>
      </c>
      <c r="I15" s="214"/>
      <c r="J15" s="214"/>
      <c r="L15" s="214"/>
      <c r="N15" s="83">
        <f t="shared" si="0"/>
        <v>12.5</v>
      </c>
      <c r="O15" s="85">
        <f>IF(D15="X",0,IF(E15="X",0,VLOOKUP(E15,'24'!$K$3:$L$16,2,FALSE)))</f>
        <v>260</v>
      </c>
      <c r="P15" s="83">
        <f t="shared" si="1"/>
        <v>3250</v>
      </c>
      <c r="R15">
        <v>2</v>
      </c>
      <c r="T15">
        <v>0.85</v>
      </c>
    </row>
    <row r="16" spans="1:24">
      <c r="A16" s="9"/>
      <c r="B16" s="211">
        <v>12</v>
      </c>
      <c r="C16" s="209" t="s">
        <v>433</v>
      </c>
      <c r="D16" s="10"/>
      <c r="E16" s="81" t="s">
        <v>214</v>
      </c>
      <c r="F16" s="214"/>
      <c r="G16" s="214"/>
      <c r="H16" s="222">
        <v>7.25</v>
      </c>
      <c r="I16" s="214"/>
      <c r="J16" s="214"/>
      <c r="L16" s="214"/>
      <c r="N16" s="83">
        <f t="shared" si="0"/>
        <v>7.25</v>
      </c>
      <c r="O16" s="85">
        <f>IF(D16="X",0,IF(E16="X",0,VLOOKUP(E16,'24'!$K$3:$L$16,2,FALSE)))</f>
        <v>260</v>
      </c>
      <c r="P16" s="83">
        <f t="shared" si="1"/>
        <v>1885</v>
      </c>
      <c r="T16">
        <v>2.0499999999999998</v>
      </c>
    </row>
    <row r="17" spans="1:21">
      <c r="A17" s="9"/>
      <c r="B17" s="211">
        <v>13</v>
      </c>
      <c r="C17" s="209" t="s">
        <v>436</v>
      </c>
      <c r="D17" s="10"/>
      <c r="E17" s="81" t="s">
        <v>211</v>
      </c>
      <c r="F17" s="214"/>
      <c r="G17" s="214"/>
      <c r="H17" s="222">
        <v>86.5</v>
      </c>
      <c r="I17" s="214"/>
      <c r="J17" s="214"/>
      <c r="L17" s="214"/>
      <c r="N17" s="83">
        <f t="shared" si="0"/>
        <v>86.5</v>
      </c>
      <c r="O17" s="85">
        <f>IF(D17="X",0,IF(E17="X",0,VLOOKUP(E17,'24'!$K$3:$L$16,2,FALSE)))</f>
        <v>260</v>
      </c>
      <c r="P17" s="83">
        <f t="shared" si="1"/>
        <v>22490</v>
      </c>
      <c r="U17">
        <v>4.5</v>
      </c>
    </row>
    <row r="18" spans="1:21">
      <c r="A18" s="9"/>
      <c r="B18" s="207">
        <v>14</v>
      </c>
      <c r="C18" s="208" t="s">
        <v>266</v>
      </c>
      <c r="D18" s="10"/>
      <c r="E18" s="81" t="s">
        <v>189</v>
      </c>
      <c r="F18" s="216"/>
      <c r="G18" s="216"/>
      <c r="H18" s="212">
        <v>55</v>
      </c>
      <c r="I18" s="216"/>
      <c r="J18" s="216"/>
      <c r="L18" s="216"/>
      <c r="N18" s="83">
        <f t="shared" si="0"/>
        <v>55</v>
      </c>
      <c r="O18" s="85">
        <f>IF(D18="X",0,IF(E18="X",0,VLOOKUP(E18,'24'!$K$3:$L$16,2,FALSE)))</f>
        <v>210</v>
      </c>
      <c r="P18" s="83">
        <f t="shared" si="1"/>
        <v>11550</v>
      </c>
      <c r="R18">
        <v>13.5</v>
      </c>
      <c r="T18">
        <v>13</v>
      </c>
    </row>
    <row r="19" spans="1:21">
      <c r="A19" s="9"/>
      <c r="B19" s="207">
        <v>15</v>
      </c>
      <c r="C19" s="212" t="s">
        <v>297</v>
      </c>
      <c r="D19" s="10"/>
      <c r="E19" s="81" t="s">
        <v>201</v>
      </c>
      <c r="F19" s="216"/>
      <c r="G19" s="216"/>
      <c r="H19" s="208"/>
      <c r="I19" s="216"/>
      <c r="J19" s="221"/>
      <c r="L19" s="221">
        <v>7.75</v>
      </c>
      <c r="N19" s="83">
        <f t="shared" si="0"/>
        <v>7.75</v>
      </c>
      <c r="O19" s="85">
        <f>IF(D19="X",0,IF(E19="X",0,VLOOKUP(E19,'24'!$K$3:$L$16,2,FALSE)))</f>
        <v>210</v>
      </c>
      <c r="P19" s="83">
        <f t="shared" si="1"/>
        <v>1627.5</v>
      </c>
      <c r="T19">
        <v>1.9</v>
      </c>
    </row>
    <row r="20" spans="1:21">
      <c r="A20" s="9"/>
      <c r="B20" s="207">
        <v>16</v>
      </c>
      <c r="C20" s="212" t="s">
        <v>334</v>
      </c>
      <c r="D20" s="10"/>
      <c r="E20" s="81" t="s">
        <v>200</v>
      </c>
      <c r="F20" s="216"/>
      <c r="G20" s="216"/>
      <c r="H20" s="212">
        <v>5.5</v>
      </c>
      <c r="I20" s="216"/>
      <c r="J20" s="216"/>
      <c r="L20" s="216"/>
      <c r="N20" s="83">
        <f t="shared" si="0"/>
        <v>5.5</v>
      </c>
      <c r="O20" s="85">
        <f>IF(D20="X",0,IF(E20="X",0,VLOOKUP(E20,'24'!$K$3:$L$16,2,FALSE)))</f>
        <v>12</v>
      </c>
      <c r="P20" s="83">
        <f t="shared" si="1"/>
        <v>66</v>
      </c>
    </row>
    <row r="21" spans="1:21">
      <c r="A21" s="9"/>
      <c r="B21" s="207">
        <v>17</v>
      </c>
      <c r="C21" s="212" t="s">
        <v>348</v>
      </c>
      <c r="D21" s="10"/>
      <c r="E21" s="81" t="s">
        <v>211</v>
      </c>
      <c r="F21" s="216"/>
      <c r="G21" s="221">
        <v>94</v>
      </c>
      <c r="H21" s="208"/>
      <c r="I21" s="216"/>
      <c r="J21" s="216"/>
      <c r="L21" s="216"/>
      <c r="N21" s="83">
        <f t="shared" si="0"/>
        <v>94</v>
      </c>
      <c r="O21" s="85">
        <f>IF(D21="X",0,IF(E21="X",0,VLOOKUP(E21,'24'!$K$3:$L$16,2,FALSE)))</f>
        <v>260</v>
      </c>
      <c r="P21" s="83">
        <f t="shared" si="1"/>
        <v>24440</v>
      </c>
      <c r="R21">
        <v>17.600000000000001</v>
      </c>
      <c r="T21">
        <v>10</v>
      </c>
    </row>
    <row r="22" spans="1:21">
      <c r="A22" s="9"/>
      <c r="B22" s="207">
        <v>18</v>
      </c>
      <c r="C22" s="212" t="s">
        <v>266</v>
      </c>
      <c r="D22" s="10"/>
      <c r="E22" s="81" t="s">
        <v>189</v>
      </c>
      <c r="F22" s="216"/>
      <c r="G22" s="216"/>
      <c r="H22" s="212">
        <v>55</v>
      </c>
      <c r="I22" s="216"/>
      <c r="J22" s="216"/>
      <c r="L22" s="216"/>
      <c r="N22" s="83">
        <f t="shared" si="0"/>
        <v>55</v>
      </c>
      <c r="O22" s="85">
        <f>IF(D22="X",0,IF(E22="X",0,VLOOKUP(E22,'24'!$K$3:$L$16,2,FALSE)))</f>
        <v>210</v>
      </c>
      <c r="P22" s="83">
        <f t="shared" si="1"/>
        <v>11550</v>
      </c>
      <c r="R22">
        <v>13.5</v>
      </c>
      <c r="T22">
        <v>13</v>
      </c>
    </row>
    <row r="23" spans="1:21">
      <c r="A23" s="9"/>
      <c r="B23" s="207">
        <v>19</v>
      </c>
      <c r="C23" s="212" t="s">
        <v>266</v>
      </c>
      <c r="D23" s="10"/>
      <c r="E23" s="81" t="s">
        <v>189</v>
      </c>
      <c r="F23" s="216"/>
      <c r="G23" s="238"/>
      <c r="H23" s="212">
        <v>55</v>
      </c>
      <c r="I23" s="216"/>
      <c r="J23" s="216"/>
      <c r="L23" s="216"/>
      <c r="N23" s="83">
        <f t="shared" si="0"/>
        <v>55</v>
      </c>
      <c r="O23" s="85">
        <f>IF(D23="X",0,IF(E23="X",0,VLOOKUP(E23,'24'!$K$3:$L$16,2,FALSE)))</f>
        <v>210</v>
      </c>
      <c r="P23" s="83">
        <f t="shared" si="1"/>
        <v>11550</v>
      </c>
      <c r="R23">
        <v>13.5</v>
      </c>
      <c r="T23">
        <v>13</v>
      </c>
    </row>
    <row r="24" spans="1:21" hidden="1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/>
      <c r="O24" s="83"/>
      <c r="P24" s="83"/>
    </row>
    <row r="25" spans="1:21" hidden="1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/>
      <c r="O25" s="83"/>
      <c r="P25" s="83"/>
    </row>
    <row r="26" spans="1:21" hidden="1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/>
      <c r="O26" s="83"/>
      <c r="P26" s="83"/>
    </row>
    <row r="27" spans="1:21" hidden="1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/>
      <c r="O27" s="83"/>
      <c r="P27" s="83"/>
    </row>
    <row r="28" spans="1:21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21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1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1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9.6</v>
      </c>
      <c r="G495" s="68">
        <f t="shared" si="2"/>
        <v>130</v>
      </c>
      <c r="H495" s="68">
        <f t="shared" si="2"/>
        <v>385.15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20.149999999999999</v>
      </c>
      <c r="M495" s="68">
        <f t="shared" si="2"/>
        <v>0</v>
      </c>
      <c r="Q495" s="56" t="s">
        <v>278</v>
      </c>
      <c r="R495" s="68">
        <f t="shared" ref="R495:W495" si="3">SUM(R4:R494)</f>
        <v>96.95</v>
      </c>
      <c r="S495" s="68">
        <f t="shared" si="3"/>
        <v>0</v>
      </c>
      <c r="T495" s="68">
        <f t="shared" si="3"/>
        <v>79.550000000000011</v>
      </c>
      <c r="U495" s="68">
        <f t="shared" si="3"/>
        <v>4.5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IF('24'!K3="", "Vrije categorie",'24'!K3)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165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165</v>
      </c>
      <c r="O499" s="58"/>
      <c r="P499" s="69" cm="1">
        <f t="array" ref="P499">SUMPRODUCT(--($E$4:$E$494=C499),--($D$4:$D$494=""),$P$4:$P$494)</f>
        <v>34650</v>
      </c>
    </row>
    <row r="500" spans="3:26">
      <c r="C500" s="58" t="str">
        <f>IF('24'!K4="", "Vrije categorie",'24'!K4)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21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21</v>
      </c>
      <c r="O500" s="58"/>
      <c r="P500" s="69" cm="1">
        <f t="array" ref="P500">SUMPRODUCT(--($E$4:$E$494=C500),--($D$4:$D$494=""),$P$4:$P$494)</f>
        <v>4410</v>
      </c>
    </row>
    <row r="501" spans="3:26">
      <c r="C501" s="58" t="str">
        <f>IF('24'!K5="", "Vrije categorie",'24'!K5)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IF('24'!K6="", "Vrije categorie",'24'!K6)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IF('24'!K7="", "Vrije categorie",'24'!K7)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0</v>
      </c>
      <c r="O503" s="58"/>
      <c r="P503" s="69" cm="1">
        <f t="array" ref="P503">SUMPRODUCT(--($E$4:$E$494=C503),--($D$4:$D$494=""),$P$4:$P$494)</f>
        <v>0</v>
      </c>
    </row>
    <row r="504" spans="3:26">
      <c r="C504" s="58" t="str">
        <f>IF('24'!K8="", "Vrije categorie",'24'!K8)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15.5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15.5</v>
      </c>
      <c r="O504" s="58"/>
      <c r="P504" s="69" cm="1">
        <f t="array" ref="P504">SUMPRODUCT(--($E$4:$E$494=C504),--($D$4:$D$494=""),$P$4:$P$494)</f>
        <v>186</v>
      </c>
    </row>
    <row r="505" spans="3:26">
      <c r="C505" s="58" t="str">
        <f>IF('24'!K9="", "Vrije categorie",'24'!K9)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11.4</v>
      </c>
      <c r="M505" s="69" cm="1">
        <f t="array" ref="M505">SUMPRODUCT(--($E$4:$E$494=C505),--($D$4:$D$494=""),$M$4:$M$494)</f>
        <v>0</v>
      </c>
      <c r="N505" s="69">
        <f t="shared" si="4"/>
        <v>11.4</v>
      </c>
      <c r="O505" s="58"/>
      <c r="P505" s="69" cm="1">
        <f t="array" ref="P505">SUMPRODUCT(--($E$4:$E$494=C505),--($D$4:$D$494=""),$P$4:$P$494)</f>
        <v>2394</v>
      </c>
    </row>
    <row r="506" spans="3:26">
      <c r="C506" s="58" t="str">
        <f>IF('24'!K10="", "Vrije categorie",'24'!K10)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IF('24'!K11="", "Vrije categorie",'24'!K11)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IF('24'!K12="", "Vrije categorie",'24'!K12)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IF('24'!K13="", "Vrije categorie",'24'!K13)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IF('24'!K14="", "Vrije categorie",'24'!K14)</f>
        <v>L</v>
      </c>
      <c r="F510" s="69" cm="1">
        <f t="array" ref="F510">SUMPRODUCT(--($E$4:$E$494=C510),--($D$4:$D$494=""),$F$4:$F$494)</f>
        <v>9.6</v>
      </c>
      <c r="G510" s="69" cm="1">
        <f t="array" ref="G510">SUMPRODUCT(--($E$4:$E$494=C510),--($D$4:$D$494=""),$G$4:$G$494)</f>
        <v>109</v>
      </c>
      <c r="H510" s="69" cm="1">
        <f t="array" ref="H510">SUMPRODUCT(--($E$4:$E$494=C510),--($D$4:$D$494=""),$H$4:$H$494)</f>
        <v>197.4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316</v>
      </c>
      <c r="O510" s="58"/>
      <c r="P510" s="69" cm="1">
        <f t="array" ref="P510">SUMPRODUCT(--($E$4:$E$494=C510),--($D$4:$D$494=""),$P$4:$P$494)</f>
        <v>82160</v>
      </c>
    </row>
    <row r="511" spans="3:26">
      <c r="C511" s="58" t="str">
        <f>IF('24'!K15="", "Vrije categorie",'24'!K15)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7.25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8.75</v>
      </c>
      <c r="M512" s="69" cm="1">
        <f t="array" ref="M512">SUMPRODUCT(--($E$4:$E$494=C512),--($D$4:$D$494=""),$M$4:$M$494)</f>
        <v>0</v>
      </c>
      <c r="N512" s="69">
        <f>SUM(F512:M512)</f>
        <v>16</v>
      </c>
      <c r="O512" s="58"/>
      <c r="P512" s="69" cm="1">
        <f t="array" ref="P512">SUMPRODUCT(--($E$4:$E$494=C512),--($D$4:$D$494=""),$P$4:$P$494)</f>
        <v>4160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9.6</v>
      </c>
      <c r="G513" s="70">
        <f t="shared" si="5"/>
        <v>130</v>
      </c>
      <c r="H513" s="70">
        <f t="shared" si="5"/>
        <v>377.9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11.4</v>
      </c>
      <c r="M513" s="70">
        <f t="shared" si="5"/>
        <v>0</v>
      </c>
      <c r="N513" s="70">
        <f t="shared" si="4"/>
        <v>528.9</v>
      </c>
      <c r="O513" s="70"/>
      <c r="P513" s="70">
        <f>SUM(P499:P512)</f>
        <v>127960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vNaGWSnULgv5onKaYwg1qSD1Qzr97RMYOZ8aBYO6jIQMpafsMy6JerrBhKXamXTh5uwFFgSI+3t3PW3NsiU2rw==" saltValue="ZwTc9lXhojtJgBYEx60Xx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25,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'25a'!P499/M3</f>
        <v>#DIV/0!</v>
      </c>
    </row>
    <row r="4" spans="1:14">
      <c r="A4" s="19" t="s">
        <v>190</v>
      </c>
      <c r="B4" s="384" t="str">
        <f>VLOOKUP(H5,Kwaliteitsinspecties!A5:E54,3)</f>
        <v>OBS Nijenstein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'25a'!P500/M4</f>
        <v>#DIV/0!</v>
      </c>
    </row>
    <row r="5" spans="1:14">
      <c r="A5" s="20" t="s">
        <v>192</v>
      </c>
      <c r="B5" s="385" t="str">
        <f>VLOOKUP(H5,Kwaliteitsinspecties!A5:E54,4)</f>
        <v xml:space="preserve"> Onnemaweg 1</v>
      </c>
      <c r="C5" s="385"/>
      <c r="D5" s="385"/>
      <c r="E5" s="385"/>
      <c r="F5" s="399" t="s">
        <v>193</v>
      </c>
      <c r="G5" s="399"/>
      <c r="H5" s="16">
        <f>Kwaliteitsinspecties!A29</f>
        <v>25</v>
      </c>
      <c r="K5" s="37" t="s">
        <v>194</v>
      </c>
      <c r="L5" s="49">
        <v>210</v>
      </c>
      <c r="M5" s="184"/>
      <c r="N5" s="87" t="e">
        <f>'25a'!P501/M5</f>
        <v>#DIV/0!</v>
      </c>
    </row>
    <row r="6" spans="1:14">
      <c r="A6" s="21" t="s">
        <v>195</v>
      </c>
      <c r="B6" s="386" t="str">
        <f>VLOOKUP(H5,Kwaliteitsinspecties!A5:E54,5)</f>
        <v>Zandeweer</v>
      </c>
      <c r="C6" s="386"/>
      <c r="D6" s="386"/>
      <c r="E6" s="386"/>
      <c r="F6" s="400" t="s">
        <v>196</v>
      </c>
      <c r="G6" s="400"/>
      <c r="H6" s="17" t="str">
        <f>CONCATENATE(H5,"a")</f>
        <v>25a</v>
      </c>
      <c r="K6" s="37" t="s">
        <v>197</v>
      </c>
      <c r="L6" s="49">
        <v>210</v>
      </c>
      <c r="M6" s="184"/>
      <c r="N6" s="87" t="e">
        <f>'25a'!P502/M6</f>
        <v>#DIV/0!</v>
      </c>
    </row>
    <row r="7" spans="1:14">
      <c r="K7" s="37" t="s">
        <v>198</v>
      </c>
      <c r="L7" s="49">
        <v>210</v>
      </c>
      <c r="M7" s="184"/>
      <c r="N7" s="87" t="e">
        <f>'25a'!P503/M7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'25a'!P504/M8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'25a'!P505/M9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'25a'!P506/M10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'25a'!P507/M11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'25a'!P508/M12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'25a'!N513</f>
        <v>442.85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'25a'!P509/M13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'25a'!P510/M14</f>
        <v>#DIV/0!</v>
      </c>
    </row>
    <row r="15" spans="1:14">
      <c r="K15" s="37" t="s">
        <v>212</v>
      </c>
      <c r="L15" s="49">
        <v>260</v>
      </c>
      <c r="M15" s="186"/>
      <c r="N15" s="87" t="e">
        <f>'25a'!P511/M15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'25a'!P512/M16</f>
        <v>#DIV/0!</v>
      </c>
    </row>
    <row r="17" spans="1:9">
      <c r="A17" s="396" t="s">
        <v>215</v>
      </c>
      <c r="B17" s="396"/>
      <c r="C17" s="396"/>
      <c r="D17" s="47">
        <f>'25a'!P513</f>
        <v>101378</v>
      </c>
      <c r="E17" s="396" t="s">
        <v>216</v>
      </c>
      <c r="F17" s="396"/>
      <c r="G17" s="47">
        <f>D17/E8</f>
        <v>389.9153846153846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'25a'!G513</f>
        <v>416.6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416.6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416.6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416.6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'25a'!F513-E27</f>
        <v>7.5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'25a'!S495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'25a'!R495</f>
        <v>101.35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'25a'!T495</f>
        <v>25.05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'25a'!U495</f>
        <v>8.5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'25a'!V495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'25a'!W495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'25a'!N505</f>
        <v>23.75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FkUUtluM1oQA1Yfp2Af+ISBFQ8mMN7CduRmojvG2OVDLgustQ5hOsWDnTF+GEJRAaoL8KS7LnJu+RjBhI8E0pA==" saltValue="bm0CDwWDA0y+9acy/uUFR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Z534"/>
  <sheetViews>
    <sheetView topLeftCell="B18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'25'!H5</f>
        <v>25</v>
      </c>
      <c r="B1" s="401" t="s">
        <v>190</v>
      </c>
      <c r="C1" s="402"/>
      <c r="D1" s="403" t="str">
        <f>VLOOKUP(A1,Kwaliteitsinspecties!A5:J54,3)</f>
        <v>OBS Nijenstein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Onnemaweg 1 te Zandeweer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34"/>
      <c r="C4" s="235" t="s">
        <v>344</v>
      </c>
      <c r="D4" s="10"/>
      <c r="E4" s="81"/>
      <c r="F4" s="83"/>
      <c r="G4" s="83"/>
      <c r="H4" s="83"/>
      <c r="I4" s="83"/>
      <c r="J4" s="83"/>
      <c r="N4" s="83"/>
      <c r="O4" s="83"/>
      <c r="P4" s="83"/>
    </row>
    <row r="5" spans="1:24">
      <c r="A5" s="9"/>
      <c r="B5" s="207">
        <v>1</v>
      </c>
      <c r="C5" s="208" t="s">
        <v>263</v>
      </c>
      <c r="D5" s="10"/>
      <c r="E5" s="81" t="s">
        <v>211</v>
      </c>
      <c r="F5" s="224">
        <v>7.5</v>
      </c>
      <c r="G5" s="217"/>
      <c r="H5" s="213"/>
      <c r="I5" s="213"/>
      <c r="L5" s="213"/>
      <c r="N5" s="83">
        <f t="shared" ref="N5:N21" si="0">SUM(F5:M5)</f>
        <v>7.5</v>
      </c>
      <c r="O5" s="85">
        <f>IF(D5="X",0,IF(E5="X",0,VLOOKUP(E5,'25'!$K$3:$L$16,2,FALSE)))</f>
        <v>260</v>
      </c>
      <c r="P5" s="83">
        <f t="shared" ref="P5:P21" si="1">N5*O5</f>
        <v>1950</v>
      </c>
      <c r="R5">
        <v>3.35</v>
      </c>
      <c r="T5">
        <v>3.35</v>
      </c>
    </row>
    <row r="6" spans="1:24">
      <c r="A6" s="9"/>
      <c r="B6" s="207">
        <v>2</v>
      </c>
      <c r="C6" s="209" t="s">
        <v>367</v>
      </c>
      <c r="D6" s="10"/>
      <c r="E6" s="81" t="s">
        <v>211</v>
      </c>
      <c r="F6" s="214"/>
      <c r="G6" s="222">
        <v>100</v>
      </c>
      <c r="H6" s="214"/>
      <c r="I6" s="214"/>
      <c r="L6" s="214"/>
      <c r="N6" s="83">
        <f t="shared" si="0"/>
        <v>100</v>
      </c>
      <c r="O6" s="85">
        <f>IF(D6="X",0,IF(E6="X",0,VLOOKUP(E6,'25'!$K$3:$L$16,2,FALSE)))</f>
        <v>260</v>
      </c>
      <c r="P6" s="83">
        <f t="shared" si="1"/>
        <v>26000</v>
      </c>
      <c r="U6">
        <v>4</v>
      </c>
    </row>
    <row r="7" spans="1:24">
      <c r="A7" s="9"/>
      <c r="B7" s="207">
        <v>3</v>
      </c>
      <c r="C7" s="209" t="s">
        <v>292</v>
      </c>
      <c r="D7" s="10"/>
      <c r="E7" s="81" t="s">
        <v>191</v>
      </c>
      <c r="F7" s="214"/>
      <c r="G7" s="222">
        <v>16.850000000000001</v>
      </c>
      <c r="H7" s="214"/>
      <c r="I7" s="214"/>
      <c r="L7" s="214"/>
      <c r="N7" s="83">
        <f t="shared" si="0"/>
        <v>16.850000000000001</v>
      </c>
      <c r="O7" s="85">
        <f>IF(D7="X",0,IF(E7="X",0,VLOOKUP(E7,'25'!$K$3:$L$16,2,FALSE)))</f>
        <v>210</v>
      </c>
      <c r="P7" s="83">
        <f t="shared" si="1"/>
        <v>3538.5000000000005</v>
      </c>
      <c r="R7">
        <v>7.5</v>
      </c>
    </row>
    <row r="8" spans="1:24">
      <c r="A8" s="9"/>
      <c r="B8" s="210">
        <v>4</v>
      </c>
      <c r="C8" s="208" t="s">
        <v>288</v>
      </c>
      <c r="D8" s="10"/>
      <c r="E8" s="81" t="s">
        <v>189</v>
      </c>
      <c r="F8" s="214"/>
      <c r="G8" s="222">
        <v>60</v>
      </c>
      <c r="H8" s="214"/>
      <c r="I8" s="214"/>
      <c r="L8" s="214"/>
      <c r="N8" s="83">
        <f t="shared" si="0"/>
        <v>60</v>
      </c>
      <c r="O8" s="85">
        <f>IF(D8="X",0,IF(E8="X",0,VLOOKUP(E8,'25'!$K$3:$L$16,2,FALSE)))</f>
        <v>210</v>
      </c>
      <c r="P8" s="83">
        <f t="shared" si="1"/>
        <v>12600</v>
      </c>
      <c r="R8">
        <v>21</v>
      </c>
      <c r="T8">
        <v>3.2</v>
      </c>
    </row>
    <row r="9" spans="1:24">
      <c r="A9" s="9"/>
      <c r="B9" s="207">
        <v>5</v>
      </c>
      <c r="C9" s="208" t="s">
        <v>292</v>
      </c>
      <c r="D9" s="10"/>
      <c r="E9" s="81" t="s">
        <v>191</v>
      </c>
      <c r="F9" s="216"/>
      <c r="G9" s="212">
        <v>13</v>
      </c>
      <c r="H9" s="216"/>
      <c r="I9" s="216"/>
      <c r="L9" s="216"/>
      <c r="N9" s="83">
        <f t="shared" si="0"/>
        <v>13</v>
      </c>
      <c r="O9" s="85">
        <f>IF(D9="X",0,IF(E9="X",0,VLOOKUP(E9,'25'!$K$3:$L$16,2,FALSE)))</f>
        <v>210</v>
      </c>
      <c r="P9" s="83">
        <f t="shared" si="1"/>
        <v>2730</v>
      </c>
      <c r="R9">
        <v>1.5</v>
      </c>
      <c r="T9">
        <v>2.35</v>
      </c>
    </row>
    <row r="10" spans="1:24">
      <c r="A10" s="9"/>
      <c r="B10" s="207">
        <v>6</v>
      </c>
      <c r="C10" s="208" t="s">
        <v>292</v>
      </c>
      <c r="D10" s="10"/>
      <c r="E10" s="81" t="s">
        <v>191</v>
      </c>
      <c r="F10" s="216"/>
      <c r="G10" s="212">
        <v>14.25</v>
      </c>
      <c r="H10" s="216"/>
      <c r="I10" s="216"/>
      <c r="L10" s="216"/>
      <c r="N10" s="83">
        <f t="shared" si="0"/>
        <v>14.25</v>
      </c>
      <c r="O10" s="85">
        <f>IF(D10="X",0,IF(E10="X",0,VLOOKUP(E10,'25'!$K$3:$L$16,2,FALSE)))</f>
        <v>210</v>
      </c>
      <c r="P10" s="83">
        <f t="shared" si="1"/>
        <v>2992.5</v>
      </c>
      <c r="R10">
        <v>7</v>
      </c>
      <c r="T10">
        <v>2.35</v>
      </c>
    </row>
    <row r="11" spans="1:24">
      <c r="A11" s="9"/>
      <c r="B11" s="207">
        <v>7</v>
      </c>
      <c r="C11" s="208" t="s">
        <v>366</v>
      </c>
      <c r="D11" s="10"/>
      <c r="E11" s="81" t="s">
        <v>198</v>
      </c>
      <c r="F11" s="216"/>
      <c r="G11" s="212">
        <v>4.25</v>
      </c>
      <c r="H11" s="216"/>
      <c r="I11" s="216"/>
      <c r="L11" s="216"/>
      <c r="N11" s="83">
        <f t="shared" si="0"/>
        <v>4.25</v>
      </c>
      <c r="O11" s="85">
        <f>IF(D11="X",0,IF(E11="X",0,VLOOKUP(E11,'25'!$K$3:$L$16,2,FALSE)))</f>
        <v>210</v>
      </c>
      <c r="P11" s="83">
        <f t="shared" si="1"/>
        <v>892.5</v>
      </c>
    </row>
    <row r="12" spans="1:24">
      <c r="A12" s="9"/>
      <c r="B12" s="210">
        <v>8</v>
      </c>
      <c r="C12" s="208" t="s">
        <v>269</v>
      </c>
      <c r="D12" s="10"/>
      <c r="E12" s="81" t="s">
        <v>200</v>
      </c>
      <c r="F12" s="214"/>
      <c r="G12" s="222">
        <v>7.25</v>
      </c>
      <c r="H12" s="214"/>
      <c r="I12" s="214"/>
      <c r="L12" s="214"/>
      <c r="N12" s="83">
        <f t="shared" si="0"/>
        <v>7.25</v>
      </c>
      <c r="O12" s="85">
        <f>IF(D12="X",0,IF(E12="X",0,VLOOKUP(E12,'25'!$K$3:$L$16,2,FALSE)))</f>
        <v>12</v>
      </c>
      <c r="P12" s="83">
        <f t="shared" si="1"/>
        <v>87</v>
      </c>
    </row>
    <row r="13" spans="1:24">
      <c r="A13" s="9"/>
      <c r="B13" s="210">
        <v>9</v>
      </c>
      <c r="C13" s="208" t="s">
        <v>266</v>
      </c>
      <c r="D13" s="10"/>
      <c r="E13" s="81" t="s">
        <v>211</v>
      </c>
      <c r="F13" s="214"/>
      <c r="G13" s="222">
        <v>55</v>
      </c>
      <c r="H13" s="214"/>
      <c r="I13" s="214"/>
      <c r="L13" s="214"/>
      <c r="N13" s="83">
        <f t="shared" si="0"/>
        <v>55</v>
      </c>
      <c r="O13" s="85">
        <f>IF(D13="X",0,IF(E13="X",0,VLOOKUP(E13,'25'!$K$3:$L$16,2,FALSE)))</f>
        <v>260</v>
      </c>
      <c r="P13" s="83">
        <f t="shared" si="1"/>
        <v>14300</v>
      </c>
      <c r="R13">
        <v>19</v>
      </c>
      <c r="T13">
        <v>2.35</v>
      </c>
    </row>
    <row r="14" spans="1:24">
      <c r="A14" s="9"/>
      <c r="B14" s="207">
        <v>10</v>
      </c>
      <c r="C14" s="209" t="s">
        <v>297</v>
      </c>
      <c r="D14" s="10"/>
      <c r="E14" s="81" t="s">
        <v>214</v>
      </c>
      <c r="F14" s="214"/>
      <c r="G14" s="209"/>
      <c r="H14" s="214"/>
      <c r="I14" s="214"/>
      <c r="L14" s="223">
        <v>6.5</v>
      </c>
      <c r="N14" s="83">
        <f t="shared" si="0"/>
        <v>6.5</v>
      </c>
      <c r="O14" s="85">
        <f>IF(D14="X",0,IF(E14="X",0,VLOOKUP(E14,'25'!$K$3:$L$16,2,FALSE)))</f>
        <v>260</v>
      </c>
      <c r="P14" s="83">
        <f t="shared" si="1"/>
        <v>1690</v>
      </c>
      <c r="T14">
        <v>2.25</v>
      </c>
      <c r="U14">
        <v>1.5</v>
      </c>
    </row>
    <row r="15" spans="1:24">
      <c r="A15" s="9"/>
      <c r="B15" s="210">
        <v>11</v>
      </c>
      <c r="C15" s="208" t="s">
        <v>288</v>
      </c>
      <c r="D15" s="10"/>
      <c r="E15" s="81" t="s">
        <v>189</v>
      </c>
      <c r="F15" s="216"/>
      <c r="G15" s="212">
        <v>60</v>
      </c>
      <c r="H15" s="214"/>
      <c r="I15" s="214"/>
      <c r="L15" s="214"/>
      <c r="N15" s="83">
        <f t="shared" si="0"/>
        <v>60</v>
      </c>
      <c r="O15" s="85">
        <f>IF(D15="X",0,IF(E15="X",0,VLOOKUP(E15,'25'!$K$3:$L$16,2,FALSE)))</f>
        <v>210</v>
      </c>
      <c r="P15" s="83">
        <f t="shared" si="1"/>
        <v>12600</v>
      </c>
      <c r="R15">
        <v>21</v>
      </c>
      <c r="T15">
        <v>2.35</v>
      </c>
    </row>
    <row r="16" spans="1:24">
      <c r="A16" s="9"/>
      <c r="B16" s="211">
        <v>12</v>
      </c>
      <c r="C16" s="209" t="s">
        <v>297</v>
      </c>
      <c r="D16" s="10"/>
      <c r="E16" s="81" t="s">
        <v>201</v>
      </c>
      <c r="F16" s="214"/>
      <c r="G16" s="209"/>
      <c r="H16" s="214"/>
      <c r="I16" s="214"/>
      <c r="L16" s="223">
        <v>6.5</v>
      </c>
      <c r="N16" s="83">
        <f t="shared" si="0"/>
        <v>6.5</v>
      </c>
      <c r="O16" s="85">
        <f>IF(D16="X",0,IF(E16="X",0,VLOOKUP(E16,'25'!$K$3:$L$16,2,FALSE)))</f>
        <v>210</v>
      </c>
      <c r="P16" s="83">
        <f t="shared" si="1"/>
        <v>1365</v>
      </c>
      <c r="T16">
        <v>2.25</v>
      </c>
      <c r="U16">
        <v>1.5</v>
      </c>
    </row>
    <row r="17" spans="1:21">
      <c r="A17" s="9"/>
      <c r="B17" s="211">
        <v>13</v>
      </c>
      <c r="C17" s="209" t="s">
        <v>264</v>
      </c>
      <c r="D17" s="10"/>
      <c r="E17" s="81" t="s">
        <v>198</v>
      </c>
      <c r="F17" s="214"/>
      <c r="G17" s="222">
        <v>21</v>
      </c>
      <c r="H17" s="214"/>
      <c r="I17" s="214"/>
      <c r="L17" s="214"/>
      <c r="N17" s="83">
        <f t="shared" si="0"/>
        <v>21</v>
      </c>
      <c r="O17" s="85">
        <f>IF(D17="X",0,IF(E17="X",0,VLOOKUP(E17,'25'!$K$3:$L$16,2,FALSE)))</f>
        <v>210</v>
      </c>
      <c r="P17" s="83">
        <f t="shared" si="1"/>
        <v>4410</v>
      </c>
    </row>
    <row r="18" spans="1:21">
      <c r="A18" s="9"/>
      <c r="B18" s="207">
        <v>14</v>
      </c>
      <c r="C18" s="208" t="s">
        <v>269</v>
      </c>
      <c r="D18" s="10"/>
      <c r="E18" s="81" t="s">
        <v>200</v>
      </c>
      <c r="F18" s="216"/>
      <c r="G18" s="217"/>
      <c r="H18" s="216"/>
      <c r="I18" s="216"/>
      <c r="L18" s="216"/>
      <c r="N18" s="83">
        <f t="shared" si="0"/>
        <v>0</v>
      </c>
      <c r="O18" s="85">
        <f>IF(D18="X",0,IF(E18="X",0,VLOOKUP(E18,'25'!$K$3:$L$16,2,FALSE)))</f>
        <v>12</v>
      </c>
      <c r="P18" s="83">
        <f t="shared" si="1"/>
        <v>0</v>
      </c>
    </row>
    <row r="19" spans="1:21">
      <c r="A19" s="9"/>
      <c r="B19" s="207">
        <v>15</v>
      </c>
      <c r="C19" s="212" t="s">
        <v>271</v>
      </c>
      <c r="D19" s="10"/>
      <c r="E19" s="81" t="s">
        <v>201</v>
      </c>
      <c r="F19" s="216"/>
      <c r="G19" s="212">
        <v>5</v>
      </c>
      <c r="H19" s="216"/>
      <c r="I19" s="216"/>
      <c r="L19" s="221">
        <v>5</v>
      </c>
      <c r="N19" s="83">
        <f t="shared" si="0"/>
        <v>10</v>
      </c>
      <c r="O19" s="85">
        <f>IF(D19="X",0,IF(E19="X",0,VLOOKUP(E19,'25'!$K$3:$L$16,2,FALSE)))</f>
        <v>210</v>
      </c>
      <c r="P19" s="83">
        <f t="shared" si="1"/>
        <v>2100</v>
      </c>
    </row>
    <row r="20" spans="1:21">
      <c r="A20" s="9"/>
      <c r="B20" s="207">
        <v>16</v>
      </c>
      <c r="C20" s="212" t="s">
        <v>297</v>
      </c>
      <c r="D20" s="10"/>
      <c r="E20" s="81" t="s">
        <v>201</v>
      </c>
      <c r="F20" s="216"/>
      <c r="G20" s="217"/>
      <c r="H20" s="216"/>
      <c r="I20" s="216"/>
      <c r="L20" s="221">
        <v>7.25</v>
      </c>
      <c r="N20" s="83">
        <f t="shared" si="0"/>
        <v>7.25</v>
      </c>
      <c r="O20" s="85">
        <f>IF(D20="X",0,IF(E20="X",0,VLOOKUP(E20,'25'!$K$3:$L$16,2,FALSE)))</f>
        <v>210</v>
      </c>
      <c r="P20" s="83">
        <f t="shared" si="1"/>
        <v>1522.5</v>
      </c>
      <c r="T20">
        <v>2.25</v>
      </c>
      <c r="U20">
        <v>1.5</v>
      </c>
    </row>
    <row r="21" spans="1:21" ht="15.75" customHeight="1">
      <c r="A21" s="9"/>
      <c r="B21" s="207">
        <v>17</v>
      </c>
      <c r="C21" s="212" t="s">
        <v>288</v>
      </c>
      <c r="D21" s="10"/>
      <c r="E21" s="81" t="s">
        <v>189</v>
      </c>
      <c r="F21" s="216"/>
      <c r="G21" s="212">
        <v>60</v>
      </c>
      <c r="H21" s="216"/>
      <c r="I21" s="216"/>
      <c r="L21" s="216"/>
      <c r="N21" s="83">
        <f t="shared" si="0"/>
        <v>60</v>
      </c>
      <c r="O21" s="85">
        <f>IF(D21="X",0,IF(E21="X",0,VLOOKUP(E21,'25'!$K$3:$L$16,2,FALSE)))</f>
        <v>210</v>
      </c>
      <c r="P21" s="83">
        <f t="shared" si="1"/>
        <v>12600</v>
      </c>
      <c r="R21">
        <v>21</v>
      </c>
      <c r="T21">
        <v>2.35</v>
      </c>
    </row>
    <row r="22" spans="1:21" hidden="1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/>
      <c r="O22" s="83"/>
      <c r="P22" s="83"/>
    </row>
    <row r="23" spans="1:21" hidden="1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/>
      <c r="O23" s="83"/>
      <c r="P23" s="83"/>
    </row>
    <row r="24" spans="1:21" hidden="1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/>
      <c r="O24" s="83"/>
      <c r="P24" s="83"/>
    </row>
    <row r="25" spans="1:21" hidden="1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/>
      <c r="O25" s="83"/>
      <c r="P25" s="83"/>
    </row>
    <row r="26" spans="1:21" hidden="1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/>
      <c r="O26" s="83"/>
      <c r="P26" s="83"/>
    </row>
    <row r="27" spans="1:21" hidden="1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/>
      <c r="O27" s="83"/>
      <c r="P27" s="83"/>
    </row>
    <row r="28" spans="1:21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21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1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1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7.5</v>
      </c>
      <c r="G495" s="68">
        <f t="shared" si="2"/>
        <v>416.6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25.25</v>
      </c>
      <c r="M495" s="68">
        <f t="shared" si="2"/>
        <v>0</v>
      </c>
      <c r="Q495" s="56" t="s">
        <v>278</v>
      </c>
      <c r="R495" s="68">
        <f t="shared" ref="R495:W495" si="3">SUM(R4:R494)</f>
        <v>101.35</v>
      </c>
      <c r="S495" s="68">
        <f t="shared" si="3"/>
        <v>0</v>
      </c>
      <c r="T495" s="68">
        <f t="shared" si="3"/>
        <v>25.05</v>
      </c>
      <c r="U495" s="68">
        <f t="shared" si="3"/>
        <v>8.5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IF('25'!K3="", "Vrije categorie",'25'!K3)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180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180</v>
      </c>
      <c r="O499" s="58"/>
      <c r="P499" s="69" cm="1">
        <f t="array" ref="P499">SUMPRODUCT(--($E$4:$E$494=C499),--($D$4:$D$494=""),$P$4:$P$494)</f>
        <v>37800</v>
      </c>
    </row>
    <row r="500" spans="3:26">
      <c r="C500" s="58" t="str">
        <f>IF('25'!K4="", "Vrije categorie",'25'!K4)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44.1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44.1</v>
      </c>
      <c r="O500" s="58"/>
      <c r="P500" s="69" cm="1">
        <f t="array" ref="P500">SUMPRODUCT(--($E$4:$E$494=C500),--($D$4:$D$494=""),$P$4:$P$494)</f>
        <v>9261</v>
      </c>
    </row>
    <row r="501" spans="3:26">
      <c r="C501" s="58" t="str">
        <f>IF('25'!K5="", "Vrije categorie",'25'!K5)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IF('25'!K6="", "Vrije categorie",'25'!K6)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IF('25'!K7="", "Vrije categorie",'25'!K7)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25.25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25.25</v>
      </c>
      <c r="O503" s="58"/>
      <c r="P503" s="69" cm="1">
        <f t="array" ref="P503">SUMPRODUCT(--($E$4:$E$494=C503),--($D$4:$D$494=""),$P$4:$P$494)</f>
        <v>5302.5</v>
      </c>
    </row>
    <row r="504" spans="3:26">
      <c r="C504" s="58" t="str">
        <f>IF('25'!K8="", "Vrije categorie",'25'!K8)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7.25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7.25</v>
      </c>
      <c r="O504" s="58"/>
      <c r="P504" s="69" cm="1">
        <f t="array" ref="P504">SUMPRODUCT(--($E$4:$E$494=C504),--($D$4:$D$494=""),$P$4:$P$494)</f>
        <v>87</v>
      </c>
    </row>
    <row r="505" spans="3:26">
      <c r="C505" s="58" t="str">
        <f>IF('25'!K9="", "Vrije categorie",'25'!K9)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5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18.75</v>
      </c>
      <c r="M505" s="69" cm="1">
        <f t="array" ref="M505">SUMPRODUCT(--($E$4:$E$494=C505),--($D$4:$D$494=""),$M$4:$M$494)</f>
        <v>0</v>
      </c>
      <c r="N505" s="69">
        <f t="shared" si="4"/>
        <v>23.75</v>
      </c>
      <c r="O505" s="58"/>
      <c r="P505" s="69" cm="1">
        <f t="array" ref="P505">SUMPRODUCT(--($E$4:$E$494=C505),--($D$4:$D$494=""),$P$4:$P$494)</f>
        <v>4987.5</v>
      </c>
    </row>
    <row r="506" spans="3:26">
      <c r="C506" s="58" t="str">
        <f>IF('25'!K10="", "Vrije categorie",'25'!K10)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IF('25'!K11="", "Vrije categorie",'25'!K11)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IF('25'!K12="", "Vrije categorie",'25'!K12)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IF('25'!K13="", "Vrije categorie",'25'!K13)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IF('25'!K14="", "Vrije categorie",'25'!K14)</f>
        <v>L</v>
      </c>
      <c r="F510" s="69" cm="1">
        <f t="array" ref="F510">SUMPRODUCT(--($E$4:$E$494=C510),--($D$4:$D$494=""),$F$4:$F$494)</f>
        <v>7.5</v>
      </c>
      <c r="G510" s="69" cm="1">
        <f t="array" ref="G510">SUMPRODUCT(--($E$4:$E$494=C510),--($D$4:$D$494=""),$G$4:$G$494)</f>
        <v>155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162.5</v>
      </c>
      <c r="O510" s="58"/>
      <c r="P510" s="69" cm="1">
        <f t="array" ref="P510">SUMPRODUCT(--($E$4:$E$494=C510),--($D$4:$D$494=""),$P$4:$P$494)</f>
        <v>42250</v>
      </c>
    </row>
    <row r="511" spans="3:26">
      <c r="C511" s="58" t="str">
        <f>IF('25'!K15="", "Vrije categorie",'25'!K15)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6.5</v>
      </c>
      <c r="M512" s="69" cm="1">
        <f t="array" ref="M512">SUMPRODUCT(--($E$4:$E$494=C512),--($D$4:$D$494=""),$M$4:$M$494)</f>
        <v>0</v>
      </c>
      <c r="N512" s="69">
        <f>SUM(F512:M512)</f>
        <v>6.5</v>
      </c>
      <c r="O512" s="58"/>
      <c r="P512" s="69" cm="1">
        <f t="array" ref="P512">SUMPRODUCT(--($E$4:$E$494=C512),--($D$4:$D$494=""),$P$4:$P$494)</f>
        <v>1690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7.5</v>
      </c>
      <c r="G513" s="70">
        <f t="shared" si="5"/>
        <v>416.6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18.75</v>
      </c>
      <c r="M513" s="70">
        <f t="shared" si="5"/>
        <v>0</v>
      </c>
      <c r="N513" s="70">
        <f t="shared" si="4"/>
        <v>442.85</v>
      </c>
      <c r="O513" s="70"/>
      <c r="P513" s="70">
        <f>SUM(P499:P512)</f>
        <v>101378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YrbRxcPt37ZtNbCly6DO7aYVgLVukkKxlYNH/gpjKyR2LhSjr7QwvWCt/h/OieOn4+09Fd7k0bfI5fWmEM9YWA==" saltValue="8g5RKPqJ5vvmdt3bIU6c3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26,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'26a'!P499/M3</f>
        <v>#DIV/0!</v>
      </c>
    </row>
    <row r="4" spans="1:14">
      <c r="A4" s="19" t="s">
        <v>190</v>
      </c>
      <c r="B4" s="384" t="str">
        <f>VLOOKUP(H5,Kwaliteitsinspecties!A5:E54,3)</f>
        <v>OBS Koning Willem Alexander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'26a'!P500/M4</f>
        <v>#DIV/0!</v>
      </c>
    </row>
    <row r="5" spans="1:14">
      <c r="A5" s="20" t="s">
        <v>192</v>
      </c>
      <c r="B5" s="385" t="str">
        <f>VLOOKUP(H5,Kwaliteitsinspecties!A5:E54,4)</f>
        <v xml:space="preserve"> Oude Tilsterweg 2</v>
      </c>
      <c r="C5" s="385"/>
      <c r="D5" s="385"/>
      <c r="E5" s="385"/>
      <c r="F5" s="399" t="s">
        <v>193</v>
      </c>
      <c r="G5" s="399"/>
      <c r="H5" s="16">
        <f>Kwaliteitsinspecties!A30</f>
        <v>26</v>
      </c>
      <c r="K5" s="37" t="s">
        <v>194</v>
      </c>
      <c r="L5" s="49">
        <v>210</v>
      </c>
      <c r="M5" s="184"/>
      <c r="N5" s="87" t="e">
        <f>'26a'!P501/M5</f>
        <v>#DIV/0!</v>
      </c>
    </row>
    <row r="6" spans="1:14">
      <c r="A6" s="21" t="s">
        <v>195</v>
      </c>
      <c r="B6" s="386" t="str">
        <f>VLOOKUP(H5,Kwaliteitsinspecties!A5:E54,5)</f>
        <v>Uithuizen</v>
      </c>
      <c r="C6" s="386"/>
      <c r="D6" s="386"/>
      <c r="E6" s="386"/>
      <c r="F6" s="400" t="s">
        <v>196</v>
      </c>
      <c r="G6" s="400"/>
      <c r="H6" s="17" t="str">
        <f>CONCATENATE(H5,"a")</f>
        <v>26a</v>
      </c>
      <c r="K6" s="37" t="s">
        <v>197</v>
      </c>
      <c r="L6" s="49">
        <v>210</v>
      </c>
      <c r="M6" s="184"/>
      <c r="N6" s="87" t="e">
        <f>'26a'!P502/M6</f>
        <v>#DIV/0!</v>
      </c>
    </row>
    <row r="7" spans="1:14">
      <c r="K7" s="37" t="s">
        <v>198</v>
      </c>
      <c r="L7" s="49">
        <v>210</v>
      </c>
      <c r="M7" s="184"/>
      <c r="N7" s="87" t="e">
        <f>'26a'!P503/M7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'26a'!P504/M8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'26a'!P505/M9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'26a'!P506/M10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'26a'!P507/M11</f>
        <v>#DIV/0!</v>
      </c>
    </row>
    <row r="12" spans="1:14">
      <c r="F12" s="10" t="s">
        <v>65</v>
      </c>
      <c r="G12" s="10" t="s">
        <v>206</v>
      </c>
      <c r="H12" s="10"/>
      <c r="K12" s="37" t="s">
        <v>207</v>
      </c>
      <c r="L12" s="49">
        <v>12</v>
      </c>
      <c r="M12" s="184"/>
      <c r="N12" s="87" t="e">
        <f>'26a'!P508/M12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'26a'!N513</f>
        <v>552.04999999999995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'26a'!P509/M13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'26a'!P510/M14</f>
        <v>#DIV/0!</v>
      </c>
    </row>
    <row r="15" spans="1:14">
      <c r="K15" s="37" t="s">
        <v>212</v>
      </c>
      <c r="L15" s="49">
        <v>260</v>
      </c>
      <c r="M15" s="186"/>
      <c r="N15" s="87" t="e">
        <f>'26a'!P511/M15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'26a'!P512/M16</f>
        <v>#DIV/0!</v>
      </c>
    </row>
    <row r="17" spans="1:9">
      <c r="A17" s="396" t="s">
        <v>215</v>
      </c>
      <c r="B17" s="396"/>
      <c r="C17" s="396"/>
      <c r="D17" s="47">
        <f>'26a'!P513</f>
        <v>113366.39999999999</v>
      </c>
      <c r="E17" s="396" t="s">
        <v>216</v>
      </c>
      <c r="F17" s="396"/>
      <c r="G17" s="47">
        <f>D17/E8</f>
        <v>436.02461538461534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'26a'!G513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'26a'!F513-E27</f>
        <v>69.55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'26a'!S495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'26a'!R495</f>
        <v>145.80000000000001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'26a'!T495</f>
        <v>28.75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'26a'!U495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'26a'!V495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'26a'!W495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'26a'!N505</f>
        <v>19.899999999999999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yrlibhCA+B+PXO9vndN4IonwCmKkH3f2qu3tbumcvVp8qtoNby0D53UGUjieDnBf0q2Z0QI8IhSvcZ0TsfxnSQ==" saltValue="GAGri1FCojEGXxpQYf4YE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4"/>
  <sheetViews>
    <sheetView topLeftCell="A15" workbookViewId="0">
      <selection activeCell="P513" sqref="P513"/>
    </sheetView>
  </sheetViews>
  <sheetFormatPr defaultRowHeight="15"/>
  <cols>
    <col min="1" max="1" width="5.42578125" bestFit="1" customWidth="1"/>
    <col min="2" max="2" width="5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8" width="11.85546875" customWidth="1"/>
    <col min="9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'26'!H5</f>
        <v>26</v>
      </c>
      <c r="B1" s="401" t="s">
        <v>190</v>
      </c>
      <c r="C1" s="402"/>
      <c r="D1" s="403" t="str">
        <f>VLOOKUP(A1,Kwaliteitsinspecties!A5:J54,3)</f>
        <v>OBS Koning Willem Alexander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Oude Tilsterweg 2 te Uithuizen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/>
      <c r="C4" s="242" t="s">
        <v>344</v>
      </c>
      <c r="D4" s="10"/>
      <c r="E4" s="81"/>
      <c r="F4" s="83"/>
      <c r="G4" s="83"/>
      <c r="H4" s="83"/>
      <c r="I4" s="83"/>
      <c r="J4" s="83"/>
      <c r="N4" s="83"/>
      <c r="O4" s="83"/>
      <c r="P4" s="83"/>
    </row>
    <row r="5" spans="1:24">
      <c r="A5" s="9"/>
      <c r="B5" s="212">
        <v>0.08</v>
      </c>
      <c r="C5" s="209" t="s">
        <v>264</v>
      </c>
      <c r="D5" s="10"/>
      <c r="E5" s="81" t="s">
        <v>198</v>
      </c>
      <c r="F5" s="223">
        <v>4.3499999999999996</v>
      </c>
      <c r="G5" s="214"/>
      <c r="H5" s="223">
        <v>44.35</v>
      </c>
      <c r="I5" s="214"/>
      <c r="J5" s="214"/>
      <c r="L5" s="214"/>
      <c r="N5" s="83">
        <f t="shared" ref="N5:N27" si="0">SUM(F5:M5)</f>
        <v>48.7</v>
      </c>
      <c r="O5" s="83">
        <f>IF(D5="X",0,IF(E5="X",0,VLOOKUP(E5,'26'!$K$3:$L$16,2,FALSE)))</f>
        <v>210</v>
      </c>
      <c r="P5" s="83">
        <f t="shared" ref="P5:P27" si="1">N5*O5</f>
        <v>10227</v>
      </c>
      <c r="R5" s="249">
        <v>21.7</v>
      </c>
      <c r="S5" s="249"/>
      <c r="T5" s="249">
        <v>1</v>
      </c>
    </row>
    <row r="6" spans="1:24">
      <c r="A6" s="9"/>
      <c r="B6" s="212">
        <v>0.09</v>
      </c>
      <c r="C6" s="209" t="s">
        <v>297</v>
      </c>
      <c r="D6" s="10"/>
      <c r="E6" s="81" t="s">
        <v>201</v>
      </c>
      <c r="F6" s="214"/>
      <c r="G6" s="215"/>
      <c r="H6" s="214"/>
      <c r="I6" s="214"/>
      <c r="J6" s="223"/>
      <c r="L6" s="223">
        <v>6.55</v>
      </c>
      <c r="N6" s="83">
        <f t="shared" si="0"/>
        <v>6.55</v>
      </c>
      <c r="O6" s="83">
        <f>IF(D6="X",0,IF(E6="X",0,VLOOKUP(E6,'26'!$K$3:$L$16,2,FALSE)))</f>
        <v>210</v>
      </c>
      <c r="P6" s="83">
        <f t="shared" si="1"/>
        <v>1375.5</v>
      </c>
      <c r="R6" s="249">
        <v>0</v>
      </c>
      <c r="S6" s="249"/>
      <c r="T6" s="249">
        <v>0.5</v>
      </c>
    </row>
    <row r="7" spans="1:24">
      <c r="A7" s="9"/>
      <c r="B7" s="222">
        <v>0.1</v>
      </c>
      <c r="C7" s="208" t="s">
        <v>288</v>
      </c>
      <c r="D7" s="10"/>
      <c r="E7" s="81" t="s">
        <v>189</v>
      </c>
      <c r="F7" s="214"/>
      <c r="G7" s="214"/>
      <c r="H7" s="223">
        <v>54.6</v>
      </c>
      <c r="I7" s="214"/>
      <c r="J7" s="214"/>
      <c r="L7" s="214"/>
      <c r="N7" s="83">
        <f t="shared" si="0"/>
        <v>54.6</v>
      </c>
      <c r="O7" s="83">
        <f>IF(D7="X",0,IF(E7="X",0,VLOOKUP(E7,'26'!$K$3:$L$16,2,FALSE)))</f>
        <v>210</v>
      </c>
      <c r="P7" s="83">
        <f t="shared" si="1"/>
        <v>11466</v>
      </c>
      <c r="R7" s="249">
        <v>15</v>
      </c>
      <c r="S7" s="249"/>
      <c r="T7" s="249">
        <v>1.5</v>
      </c>
    </row>
    <row r="8" spans="1:24">
      <c r="A8" s="9"/>
      <c r="B8" s="207" t="s">
        <v>437</v>
      </c>
      <c r="C8" s="208" t="s">
        <v>371</v>
      </c>
      <c r="D8" s="10"/>
      <c r="E8" s="81" t="s">
        <v>200</v>
      </c>
      <c r="F8" s="216"/>
      <c r="G8" s="216"/>
      <c r="H8" s="221">
        <v>5.15</v>
      </c>
      <c r="I8" s="216"/>
      <c r="J8" s="216"/>
      <c r="L8" s="216"/>
      <c r="N8" s="83">
        <f t="shared" si="0"/>
        <v>5.15</v>
      </c>
      <c r="O8" s="83">
        <f>IF(D8="X",0,IF(E8="X",0,VLOOKUP(E8,'26'!$K$3:$L$16,2,FALSE)))</f>
        <v>12</v>
      </c>
      <c r="P8" s="83">
        <f t="shared" si="1"/>
        <v>61.800000000000004</v>
      </c>
      <c r="R8" s="249">
        <v>0</v>
      </c>
      <c r="S8" s="249"/>
      <c r="T8" s="249">
        <v>0</v>
      </c>
    </row>
    <row r="9" spans="1:24">
      <c r="A9" s="9"/>
      <c r="B9" s="207"/>
      <c r="C9" s="208" t="s">
        <v>305</v>
      </c>
      <c r="D9" s="10"/>
      <c r="E9" s="81" t="s">
        <v>198</v>
      </c>
      <c r="F9" s="216"/>
      <c r="G9" s="216"/>
      <c r="H9" s="216"/>
      <c r="I9" s="216"/>
      <c r="J9" s="221"/>
      <c r="L9" s="221">
        <v>8.5</v>
      </c>
      <c r="N9" s="83">
        <f t="shared" si="0"/>
        <v>8.5</v>
      </c>
      <c r="O9" s="83">
        <f>IF(D9="X",0,IF(E9="X",0,VLOOKUP(E9,'26'!$K$3:$L$16,2,FALSE)))</f>
        <v>210</v>
      </c>
      <c r="P9" s="83">
        <f t="shared" si="1"/>
        <v>1785</v>
      </c>
      <c r="R9" s="249">
        <v>0</v>
      </c>
      <c r="S9" s="249"/>
      <c r="T9" s="249">
        <v>0</v>
      </c>
    </row>
    <row r="10" spans="1:24">
      <c r="A10" s="9"/>
      <c r="B10" s="212">
        <v>0.14000000000000001</v>
      </c>
      <c r="C10" s="208" t="s">
        <v>407</v>
      </c>
      <c r="D10" s="10"/>
      <c r="E10" s="81" t="s">
        <v>194</v>
      </c>
      <c r="F10" s="221">
        <v>24.35</v>
      </c>
      <c r="G10" s="216"/>
      <c r="H10" s="216"/>
      <c r="I10" s="216"/>
      <c r="J10" s="216"/>
      <c r="L10" s="216"/>
      <c r="N10" s="83">
        <f t="shared" si="0"/>
        <v>24.35</v>
      </c>
      <c r="O10" s="83">
        <f>IF(D10="X",0,IF(E10="X",0,VLOOKUP(E10,'26'!$K$3:$L$16,2,FALSE)))</f>
        <v>210</v>
      </c>
      <c r="P10" s="83">
        <f t="shared" si="1"/>
        <v>5113.5</v>
      </c>
      <c r="R10" s="249">
        <v>5.5</v>
      </c>
      <c r="S10" s="249"/>
      <c r="T10" s="249">
        <v>1</v>
      </c>
    </row>
    <row r="11" spans="1:24">
      <c r="A11" s="9"/>
      <c r="B11" s="222">
        <v>0.12</v>
      </c>
      <c r="C11" s="208" t="s">
        <v>408</v>
      </c>
      <c r="D11" s="10"/>
      <c r="E11" s="81" t="s">
        <v>191</v>
      </c>
      <c r="F11" s="223">
        <v>14.25</v>
      </c>
      <c r="G11" s="214"/>
      <c r="H11" s="214"/>
      <c r="I11" s="214"/>
      <c r="J11" s="214"/>
      <c r="L11" s="214"/>
      <c r="N11" s="83">
        <f t="shared" si="0"/>
        <v>14.25</v>
      </c>
      <c r="O11" s="83">
        <f>IF(D11="X",0,IF(E11="X",0,VLOOKUP(E11,'26'!$K$3:$L$16,2,FALSE)))</f>
        <v>210</v>
      </c>
      <c r="P11" s="83">
        <f t="shared" si="1"/>
        <v>2992.5</v>
      </c>
      <c r="R11" s="249">
        <v>2.5</v>
      </c>
      <c r="S11" s="249"/>
      <c r="T11" s="249">
        <v>0.5</v>
      </c>
    </row>
    <row r="12" spans="1:24">
      <c r="A12" s="9"/>
      <c r="B12" s="222">
        <v>0.13</v>
      </c>
      <c r="C12" s="208" t="s">
        <v>409</v>
      </c>
      <c r="D12" s="10"/>
      <c r="E12" s="81" t="s">
        <v>189</v>
      </c>
      <c r="F12" s="223">
        <v>14.25</v>
      </c>
      <c r="G12" s="214"/>
      <c r="H12" s="214"/>
      <c r="I12" s="214"/>
      <c r="J12" s="214"/>
      <c r="L12" s="214"/>
      <c r="N12" s="83">
        <f t="shared" si="0"/>
        <v>14.25</v>
      </c>
      <c r="O12" s="83">
        <f>IF(D12="X",0,IF(E12="X",0,VLOOKUP(E12,'26'!$K$3:$L$16,2,FALSE)))</f>
        <v>210</v>
      </c>
      <c r="P12" s="83">
        <f t="shared" si="1"/>
        <v>2992.5</v>
      </c>
      <c r="R12" s="249">
        <v>2.5</v>
      </c>
      <c r="S12" s="249"/>
      <c r="T12" s="249">
        <v>0.5</v>
      </c>
    </row>
    <row r="13" spans="1:24">
      <c r="A13" s="9"/>
      <c r="B13" s="207" t="s">
        <v>438</v>
      </c>
      <c r="C13" s="209" t="s">
        <v>324</v>
      </c>
      <c r="D13" s="10"/>
      <c r="E13" s="81" t="s">
        <v>201</v>
      </c>
      <c r="F13" s="214"/>
      <c r="G13" s="214"/>
      <c r="H13" s="214"/>
      <c r="I13" s="214"/>
      <c r="J13" s="223"/>
      <c r="L13" s="223">
        <v>1.05</v>
      </c>
      <c r="N13" s="83">
        <f t="shared" si="0"/>
        <v>1.05</v>
      </c>
      <c r="O13" s="83">
        <f>IF(D13="X",0,IF(E13="X",0,VLOOKUP(E13,'26'!$K$3:$L$16,2,FALSE)))</f>
        <v>210</v>
      </c>
      <c r="P13" s="83">
        <f t="shared" si="1"/>
        <v>220.5</v>
      </c>
      <c r="R13" s="249">
        <v>0</v>
      </c>
      <c r="S13" s="249"/>
      <c r="T13" s="249">
        <v>0</v>
      </c>
    </row>
    <row r="14" spans="1:24">
      <c r="A14" s="9"/>
      <c r="B14" s="222">
        <v>0.11</v>
      </c>
      <c r="C14" s="208" t="s">
        <v>288</v>
      </c>
      <c r="D14" s="10"/>
      <c r="E14" s="81" t="s">
        <v>189</v>
      </c>
      <c r="F14" s="216"/>
      <c r="G14" s="216"/>
      <c r="H14" s="223">
        <v>59.15</v>
      </c>
      <c r="I14" s="214"/>
      <c r="J14" s="214"/>
      <c r="L14" s="214"/>
      <c r="N14" s="83">
        <f t="shared" si="0"/>
        <v>59.15</v>
      </c>
      <c r="O14" s="83">
        <f>IF(D14="X",0,IF(E14="X",0,VLOOKUP(E14,'26'!$K$3:$L$16,2,FALSE)))</f>
        <v>210</v>
      </c>
      <c r="P14" s="83">
        <f t="shared" si="1"/>
        <v>12421.5</v>
      </c>
      <c r="R14" s="249">
        <v>13.5</v>
      </c>
      <c r="S14" s="249"/>
      <c r="T14" s="249">
        <v>2.5</v>
      </c>
    </row>
    <row r="15" spans="1:24">
      <c r="A15" s="9"/>
      <c r="B15" s="211"/>
      <c r="C15" s="209"/>
      <c r="D15" s="10"/>
      <c r="E15" s="81"/>
      <c r="F15" s="214"/>
      <c r="G15" s="214"/>
      <c r="H15" s="214"/>
      <c r="I15" s="214"/>
      <c r="J15" s="214"/>
      <c r="L15" s="214"/>
      <c r="N15" s="83"/>
      <c r="O15" s="83"/>
      <c r="P15" s="83"/>
      <c r="R15" s="249"/>
      <c r="S15" s="249"/>
      <c r="T15" s="249"/>
    </row>
    <row r="16" spans="1:24">
      <c r="A16" s="9"/>
      <c r="B16" s="211"/>
      <c r="C16" s="239" t="s">
        <v>313</v>
      </c>
      <c r="D16" s="10"/>
      <c r="E16" s="81"/>
      <c r="F16" s="214"/>
      <c r="G16" s="214"/>
      <c r="H16" s="214"/>
      <c r="I16" s="214"/>
      <c r="J16" s="214"/>
      <c r="L16" s="214"/>
      <c r="N16" s="83"/>
      <c r="O16" s="83"/>
      <c r="P16" s="83"/>
      <c r="R16" s="249"/>
      <c r="S16" s="249"/>
      <c r="T16" s="249"/>
    </row>
    <row r="17" spans="1:20">
      <c r="A17" s="9"/>
      <c r="B17" s="212">
        <v>1.1399999999999999</v>
      </c>
      <c r="C17" s="208" t="s">
        <v>436</v>
      </c>
      <c r="D17" s="10"/>
      <c r="E17" s="81" t="s">
        <v>198</v>
      </c>
      <c r="F17" s="216"/>
      <c r="G17" s="216"/>
      <c r="H17" s="221">
        <v>94.55</v>
      </c>
      <c r="I17" s="216"/>
      <c r="J17" s="216"/>
      <c r="L17" s="216"/>
      <c r="N17" s="83">
        <f t="shared" si="0"/>
        <v>94.55</v>
      </c>
      <c r="O17" s="83">
        <f>IF(D17="X",0,IF(E17="X",0,VLOOKUP(E17,'26'!$K$3:$L$16,2,FALSE)))</f>
        <v>210</v>
      </c>
      <c r="P17" s="83">
        <f t="shared" si="1"/>
        <v>19855.5</v>
      </c>
      <c r="R17" s="249">
        <v>14.65</v>
      </c>
      <c r="S17" s="249"/>
      <c r="T17" s="249">
        <v>3.25</v>
      </c>
    </row>
    <row r="18" spans="1:20">
      <c r="A18" s="9"/>
      <c r="B18" s="212">
        <v>1.1000000000000001</v>
      </c>
      <c r="C18" s="212" t="s">
        <v>266</v>
      </c>
      <c r="D18" s="10"/>
      <c r="E18" s="81" t="s">
        <v>189</v>
      </c>
      <c r="F18" s="216"/>
      <c r="G18" s="216"/>
      <c r="H18" s="221">
        <v>53.8</v>
      </c>
      <c r="I18" s="216"/>
      <c r="J18" s="216"/>
      <c r="L18" s="216"/>
      <c r="N18" s="83">
        <f t="shared" si="0"/>
        <v>53.8</v>
      </c>
      <c r="O18" s="83">
        <f>IF(D18="X",0,IF(E18="X",0,VLOOKUP(E18,'26'!$K$3:$L$16,2,FALSE)))</f>
        <v>210</v>
      </c>
      <c r="P18" s="83">
        <f t="shared" si="1"/>
        <v>11298</v>
      </c>
      <c r="R18" s="249">
        <v>21.25</v>
      </c>
      <c r="S18" s="249"/>
      <c r="T18" s="249">
        <v>6</v>
      </c>
    </row>
    <row r="19" spans="1:20">
      <c r="A19" s="9"/>
      <c r="B19" s="207" t="s">
        <v>439</v>
      </c>
      <c r="C19" s="212" t="s">
        <v>343</v>
      </c>
      <c r="D19" s="10"/>
      <c r="E19" s="81" t="s">
        <v>191</v>
      </c>
      <c r="F19" s="216"/>
      <c r="G19" s="216"/>
      <c r="H19" s="221">
        <v>10</v>
      </c>
      <c r="I19" s="216"/>
      <c r="J19" s="216"/>
      <c r="L19" s="216"/>
      <c r="N19" s="83">
        <f t="shared" si="0"/>
        <v>10</v>
      </c>
      <c r="O19" s="83">
        <f>IF(D19="X",0,IF(E19="X",0,VLOOKUP(E19,'26'!$K$3:$L$16,2,FALSE)))</f>
        <v>210</v>
      </c>
      <c r="P19" s="83">
        <f t="shared" si="1"/>
        <v>2100</v>
      </c>
      <c r="R19" s="249">
        <v>2.4500000000000002</v>
      </c>
      <c r="S19" s="249"/>
      <c r="T19" s="249">
        <v>0</v>
      </c>
    </row>
    <row r="20" spans="1:20">
      <c r="A20" s="9"/>
      <c r="B20" s="212">
        <v>1.1100000000000001</v>
      </c>
      <c r="C20" s="212" t="s">
        <v>269</v>
      </c>
      <c r="D20" s="10"/>
      <c r="E20" s="81" t="s">
        <v>200</v>
      </c>
      <c r="F20" s="216"/>
      <c r="G20" s="216"/>
      <c r="H20" s="221">
        <v>7.8</v>
      </c>
      <c r="I20" s="216"/>
      <c r="J20" s="216"/>
      <c r="L20" s="216"/>
      <c r="N20" s="83">
        <f t="shared" si="0"/>
        <v>7.8</v>
      </c>
      <c r="O20" s="83">
        <f>IF(D20="X",0,IF(E20="X",0,VLOOKUP(E20,'26'!$K$3:$L$16,2,FALSE)))</f>
        <v>12</v>
      </c>
      <c r="P20" s="83">
        <f t="shared" si="1"/>
        <v>93.6</v>
      </c>
      <c r="R20" s="249">
        <v>0</v>
      </c>
      <c r="S20" s="249"/>
      <c r="T20" s="249">
        <v>0</v>
      </c>
    </row>
    <row r="21" spans="1:20">
      <c r="A21" s="9"/>
      <c r="B21" s="212">
        <v>1.1200000000000001</v>
      </c>
      <c r="C21" s="212" t="s">
        <v>297</v>
      </c>
      <c r="D21" s="10"/>
      <c r="E21" s="81" t="s">
        <v>201</v>
      </c>
      <c r="F21" s="216"/>
      <c r="G21" s="216"/>
      <c r="H21" s="216"/>
      <c r="I21" s="216"/>
      <c r="J21" s="221"/>
      <c r="L21" s="221">
        <v>6.15</v>
      </c>
      <c r="N21" s="83">
        <f t="shared" si="0"/>
        <v>6.15</v>
      </c>
      <c r="O21" s="83">
        <f>IF(D21="X",0,IF(E21="X",0,VLOOKUP(E21,'26'!$K$3:$L$16,2,FALSE)))</f>
        <v>210</v>
      </c>
      <c r="P21" s="83">
        <f t="shared" si="1"/>
        <v>1291.5</v>
      </c>
      <c r="R21" s="249">
        <v>0</v>
      </c>
      <c r="S21" s="249"/>
      <c r="T21" s="249">
        <v>0.5</v>
      </c>
    </row>
    <row r="22" spans="1:20">
      <c r="A22" s="9"/>
      <c r="B22" s="212">
        <v>1.1299999999999999</v>
      </c>
      <c r="C22" s="212" t="s">
        <v>297</v>
      </c>
      <c r="D22" s="10"/>
      <c r="E22" s="81" t="s">
        <v>201</v>
      </c>
      <c r="F22" s="216"/>
      <c r="G22" s="238"/>
      <c r="H22" s="216"/>
      <c r="I22" s="216"/>
      <c r="J22" s="221"/>
      <c r="L22" s="221">
        <v>6.15</v>
      </c>
      <c r="N22" s="83">
        <f t="shared" si="0"/>
        <v>6.15</v>
      </c>
      <c r="O22" s="83">
        <f>IF(D22="X",0,IF(E22="X",0,VLOOKUP(E22,'26'!$K$3:$L$16,2,FALSE)))</f>
        <v>210</v>
      </c>
      <c r="P22" s="83">
        <f t="shared" si="1"/>
        <v>1291.5</v>
      </c>
      <c r="R22" s="249">
        <v>0</v>
      </c>
      <c r="S22" s="249"/>
      <c r="T22" s="249">
        <v>0.5</v>
      </c>
    </row>
    <row r="23" spans="1:20">
      <c r="A23" s="9"/>
      <c r="B23" s="212">
        <v>1.06</v>
      </c>
      <c r="C23" s="212" t="s">
        <v>276</v>
      </c>
      <c r="D23" s="10"/>
      <c r="E23" s="81" t="s">
        <v>191</v>
      </c>
      <c r="F23" s="221">
        <v>12.35</v>
      </c>
      <c r="G23" s="216"/>
      <c r="H23" s="216"/>
      <c r="I23" s="216"/>
      <c r="J23" s="216"/>
      <c r="L23" s="216"/>
      <c r="N23" s="83">
        <f t="shared" si="0"/>
        <v>12.35</v>
      </c>
      <c r="O23" s="83">
        <f>IF(D23="X",0,IF(E23="X",0,VLOOKUP(E23,'26'!$K$3:$L$16,2,FALSE)))</f>
        <v>210</v>
      </c>
      <c r="P23" s="83">
        <f t="shared" si="1"/>
        <v>2593.5</v>
      </c>
      <c r="R23" s="249">
        <v>0</v>
      </c>
      <c r="S23" s="249"/>
      <c r="T23" s="249">
        <v>1.5</v>
      </c>
    </row>
    <row r="24" spans="1:20">
      <c r="A24" s="9"/>
      <c r="B24" s="212">
        <v>1.08</v>
      </c>
      <c r="C24" s="212" t="s">
        <v>266</v>
      </c>
      <c r="D24" s="10"/>
      <c r="E24" s="81" t="s">
        <v>189</v>
      </c>
      <c r="F24" s="216"/>
      <c r="G24" s="216"/>
      <c r="H24" s="221">
        <v>52.1</v>
      </c>
      <c r="I24" s="216"/>
      <c r="J24" s="216"/>
      <c r="L24" s="216"/>
      <c r="N24" s="83">
        <f t="shared" si="0"/>
        <v>52.1</v>
      </c>
      <c r="O24" s="83">
        <f>IF(D24="X",0,IF(E24="X",0,VLOOKUP(E24,'26'!$K$3:$L$16,2,FALSE)))</f>
        <v>210</v>
      </c>
      <c r="P24" s="83">
        <f t="shared" si="1"/>
        <v>10941</v>
      </c>
      <c r="R24" s="249">
        <v>21.25</v>
      </c>
      <c r="S24" s="249"/>
      <c r="T24" s="249">
        <v>5</v>
      </c>
    </row>
    <row r="25" spans="1:20">
      <c r="A25" s="9"/>
      <c r="B25" s="210" t="s">
        <v>440</v>
      </c>
      <c r="C25" s="212" t="s">
        <v>321</v>
      </c>
      <c r="D25" s="10"/>
      <c r="E25" s="81" t="s">
        <v>198</v>
      </c>
      <c r="F25" s="214"/>
      <c r="G25" s="215"/>
      <c r="H25" s="223">
        <v>8.5</v>
      </c>
      <c r="I25" s="214"/>
      <c r="J25" s="214"/>
      <c r="L25" s="214"/>
      <c r="N25" s="83">
        <f t="shared" si="0"/>
        <v>8.5</v>
      </c>
      <c r="O25" s="83">
        <f>IF(D25="X",0,IF(E25="X",0,VLOOKUP(E25,'26'!$K$3:$L$16,2,FALSE)))</f>
        <v>210</v>
      </c>
      <c r="P25" s="83">
        <f t="shared" si="1"/>
        <v>1785</v>
      </c>
      <c r="R25" s="249">
        <v>0</v>
      </c>
      <c r="S25" s="249"/>
      <c r="T25" s="249">
        <v>0</v>
      </c>
    </row>
    <row r="26" spans="1:20">
      <c r="A26" s="9"/>
      <c r="B26" s="253">
        <v>1.0900000000000001</v>
      </c>
      <c r="C26" s="209" t="s">
        <v>266</v>
      </c>
      <c r="D26" s="10"/>
      <c r="E26" s="81" t="s">
        <v>189</v>
      </c>
      <c r="F26" s="214"/>
      <c r="G26" s="214"/>
      <c r="H26" s="223">
        <v>53.35</v>
      </c>
      <c r="I26" s="214"/>
      <c r="J26" s="214"/>
      <c r="L26" s="214"/>
      <c r="N26" s="83">
        <f t="shared" si="0"/>
        <v>53.35</v>
      </c>
      <c r="O26" s="83">
        <f>IF(D26="X",0,IF(E26="X",0,VLOOKUP(E26,'26'!$K$3:$L$16,2,FALSE)))</f>
        <v>210</v>
      </c>
      <c r="P26" s="83">
        <f t="shared" si="1"/>
        <v>11203.5</v>
      </c>
      <c r="R26" s="249">
        <v>21.25</v>
      </c>
      <c r="S26" s="249"/>
      <c r="T26" s="249">
        <v>4.5</v>
      </c>
    </row>
    <row r="27" spans="1:20">
      <c r="A27" s="9"/>
      <c r="B27" s="211" t="s">
        <v>441</v>
      </c>
      <c r="C27" s="118" t="s">
        <v>343</v>
      </c>
      <c r="D27" s="10"/>
      <c r="E27" s="81" t="s">
        <v>191</v>
      </c>
      <c r="F27" s="214"/>
      <c r="G27" s="214"/>
      <c r="H27" s="223">
        <v>10.75</v>
      </c>
      <c r="I27" s="214"/>
      <c r="J27" s="214"/>
      <c r="L27" s="214"/>
      <c r="N27" s="83">
        <f t="shared" si="0"/>
        <v>10.75</v>
      </c>
      <c r="O27" s="83">
        <f>IF(D27="X",0,IF(E27="X",0,VLOOKUP(E27,'26'!$K$3:$L$16,2,FALSE)))</f>
        <v>210</v>
      </c>
      <c r="P27" s="83">
        <f t="shared" si="1"/>
        <v>2257.5</v>
      </c>
      <c r="R27" s="249">
        <v>4.25</v>
      </c>
      <c r="S27" s="249"/>
      <c r="T27" s="249">
        <v>0</v>
      </c>
    </row>
    <row r="28" spans="1:20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20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0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0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0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69.55</v>
      </c>
      <c r="G495" s="68">
        <f t="shared" si="2"/>
        <v>0</v>
      </c>
      <c r="H495" s="68">
        <f t="shared" si="2"/>
        <v>454.10000000000008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28.4</v>
      </c>
      <c r="M495" s="68">
        <f t="shared" si="2"/>
        <v>0</v>
      </c>
      <c r="Q495" s="56" t="s">
        <v>278</v>
      </c>
      <c r="R495" s="68">
        <f t="shared" ref="R495:W495" si="3">SUM(R4:R494)</f>
        <v>145.80000000000001</v>
      </c>
      <c r="S495" s="68">
        <f t="shared" si="3"/>
        <v>0</v>
      </c>
      <c r="T495" s="68">
        <f t="shared" si="3"/>
        <v>28.75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IF('26'!K3="", "Vrije categorie",'26'!K3)</f>
        <v>A</v>
      </c>
      <c r="F499" s="69" cm="1">
        <f t="array" ref="F499">SUMPRODUCT(--($E$4:$E$494=C499),--($D$4:$D$494=""),$F$4:$F$494)</f>
        <v>14.25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273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287.25</v>
      </c>
      <c r="O499" s="58"/>
      <c r="P499" s="69" cm="1">
        <f t="array" ref="P499">SUMPRODUCT(--($E$4:$E$494=C499),--($D$4:$D$494=""),$P$4:$P$494)</f>
        <v>60322.5</v>
      </c>
    </row>
    <row r="500" spans="3:26">
      <c r="C500" s="58" t="str">
        <f>IF('26'!K4="", "Vrije categorie",'26'!K4)</f>
        <v>B</v>
      </c>
      <c r="F500" s="69" cm="1">
        <f t="array" ref="F500">SUMPRODUCT(--($E$4:$E$494=C500),--($D$4:$D$494=""),$F$4:$F$494)</f>
        <v>26.6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20.75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47.35</v>
      </c>
      <c r="O500" s="58"/>
      <c r="P500" s="69" cm="1">
        <f t="array" ref="P500">SUMPRODUCT(--($E$4:$E$494=C500),--($D$4:$D$494=""),$P$4:$P$494)</f>
        <v>9943.5</v>
      </c>
    </row>
    <row r="501" spans="3:26">
      <c r="C501" s="58" t="str">
        <f>IF('26'!K5="", "Vrije categorie",'26'!K5)</f>
        <v>C</v>
      </c>
      <c r="F501" s="69" cm="1">
        <f t="array" ref="F501">SUMPRODUCT(--($E$4:$E$494=C501),--($D$4:$D$494=""),$F$4:$F$494)</f>
        <v>24.35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24.35</v>
      </c>
      <c r="O501" s="58"/>
      <c r="P501" s="69" cm="1">
        <f t="array" ref="P501">SUMPRODUCT(--($E$4:$E$494=C501),--($D$4:$D$494=""),$P$4:$P$494)</f>
        <v>5113.5</v>
      </c>
    </row>
    <row r="502" spans="3:26">
      <c r="C502" s="58" t="str">
        <f>IF('26'!K6="", "Vrije categorie",'26'!K6)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IF('26'!K7="", "Vrije categorie",'26'!K7)</f>
        <v>E</v>
      </c>
      <c r="F503" s="69" cm="1">
        <f t="array" ref="F503">SUMPRODUCT(--($E$4:$E$494=C503),--($D$4:$D$494=""),$F$4:$F$494)</f>
        <v>4.3499999999999996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147.4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8.5</v>
      </c>
      <c r="M503" s="69" cm="1">
        <f t="array" ref="M503">SUMPRODUCT(--($E$4:$E$494=C503),--($D$4:$D$494=""),$M$4:$M$494)</f>
        <v>0</v>
      </c>
      <c r="N503" s="69">
        <f t="shared" si="4"/>
        <v>160.25</v>
      </c>
      <c r="O503" s="58"/>
      <c r="P503" s="69" cm="1">
        <f t="array" ref="P503">SUMPRODUCT(--($E$4:$E$494=C503),--($D$4:$D$494=""),$P$4:$P$494)</f>
        <v>33652.5</v>
      </c>
    </row>
    <row r="504" spans="3:26">
      <c r="C504" s="58" t="str">
        <f>IF('26'!K8="", "Vrije categorie",'26'!K8)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12.95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12.95</v>
      </c>
      <c r="O504" s="58"/>
      <c r="P504" s="69" cm="1">
        <f t="array" ref="P504">SUMPRODUCT(--($E$4:$E$494=C504),--($D$4:$D$494=""),$P$4:$P$494)</f>
        <v>155.4</v>
      </c>
    </row>
    <row r="505" spans="3:26">
      <c r="C505" s="58" t="str">
        <f>IF('26'!K9="", "Vrije categorie",'26'!K9)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19.899999999999999</v>
      </c>
      <c r="M505" s="69" cm="1">
        <f t="array" ref="M505">SUMPRODUCT(--($E$4:$E$494=C505),--($D$4:$D$494=""),$M$4:$M$494)</f>
        <v>0</v>
      </c>
      <c r="N505" s="69">
        <f t="shared" si="4"/>
        <v>19.899999999999999</v>
      </c>
      <c r="O505" s="58"/>
      <c r="P505" s="69" cm="1">
        <f t="array" ref="P505">SUMPRODUCT(--($E$4:$E$494=C505),--($D$4:$D$494=""),$P$4:$P$494)</f>
        <v>4179</v>
      </c>
    </row>
    <row r="506" spans="3:26">
      <c r="C506" s="58" t="str">
        <f>IF('26'!K10="", "Vrije categorie",'26'!K10)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IF('26'!K11="", "Vrije categorie",'26'!K11)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IF('26'!K12="", "Vrije categorie",'26'!K12)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IF('26'!K13="", "Vrije categorie",'26'!K13)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IF('26'!K14="", "Vrije categorie",'26'!K14)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IF('26'!K15="", "Vrije categorie",'26'!K15)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69.55</v>
      </c>
      <c r="G513" s="70">
        <f t="shared" si="5"/>
        <v>0</v>
      </c>
      <c r="H513" s="70">
        <f t="shared" si="5"/>
        <v>454.09999999999997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28.4</v>
      </c>
      <c r="M513" s="70">
        <f t="shared" si="5"/>
        <v>0</v>
      </c>
      <c r="N513" s="70">
        <f t="shared" si="4"/>
        <v>552.04999999999995</v>
      </c>
      <c r="O513" s="70"/>
      <c r="P513" s="70">
        <f>SUM(P499:P512)</f>
        <v>113366.39999999999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EOffBs6NRNnkSBO+fvo7S5Chv58rsMiuB4Opp5FNZ3ORSDXg7nVNG4GEVrLC7ayqs1T3p0n2lI8Lafk0XbJJXA==" saltValue="3bSkisuGTSStOVNU0BqJ9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27,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'27a'!P499/M3</f>
        <v>#DIV/0!</v>
      </c>
    </row>
    <row r="4" spans="1:14">
      <c r="A4" s="19" t="s">
        <v>190</v>
      </c>
      <c r="B4" s="384" t="str">
        <f>VLOOKUP(H5,Kwaliteitsinspecties!A5:E54,3)</f>
        <v>OBS Brunwerd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'27a'!P500/M4</f>
        <v>#DIV/0!</v>
      </c>
    </row>
    <row r="5" spans="1:14">
      <c r="A5" s="20" t="s">
        <v>192</v>
      </c>
      <c r="B5" s="385" t="str">
        <f>VLOOKUP(H5,Kwaliteitsinspecties!A5:E54,4)</f>
        <v xml:space="preserve"> Oude Tilsterweg 2B</v>
      </c>
      <c r="C5" s="385"/>
      <c r="D5" s="385"/>
      <c r="E5" s="385"/>
      <c r="F5" s="399" t="s">
        <v>193</v>
      </c>
      <c r="G5" s="399"/>
      <c r="H5" s="16">
        <f>Kwaliteitsinspecties!A31</f>
        <v>27</v>
      </c>
      <c r="K5" s="37" t="s">
        <v>194</v>
      </c>
      <c r="L5" s="49">
        <v>210</v>
      </c>
      <c r="M5" s="184"/>
      <c r="N5" s="87" t="e">
        <f>'27a'!P501/M5</f>
        <v>#DIV/0!</v>
      </c>
    </row>
    <row r="6" spans="1:14">
      <c r="A6" s="21" t="s">
        <v>195</v>
      </c>
      <c r="B6" s="386" t="str">
        <f>VLOOKUP(H5,Kwaliteitsinspecties!A5:E54,5)</f>
        <v>Uithuizen</v>
      </c>
      <c r="C6" s="386"/>
      <c r="D6" s="386"/>
      <c r="E6" s="386"/>
      <c r="F6" s="400" t="s">
        <v>196</v>
      </c>
      <c r="G6" s="400"/>
      <c r="H6" s="17" t="str">
        <f>CONCATENATE(H5,"a")</f>
        <v>27a</v>
      </c>
      <c r="K6" s="37" t="s">
        <v>197</v>
      </c>
      <c r="L6" s="49">
        <v>210</v>
      </c>
      <c r="M6" s="184"/>
      <c r="N6" s="87" t="e">
        <f>'27a'!P502/M6</f>
        <v>#DIV/0!</v>
      </c>
    </row>
    <row r="7" spans="1:14">
      <c r="K7" s="37" t="s">
        <v>198</v>
      </c>
      <c r="L7" s="49">
        <v>210</v>
      </c>
      <c r="M7" s="184"/>
      <c r="N7" s="87" t="e">
        <f>'27a'!P503/M7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'27a'!P504/M8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'27a'!P505/M9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'27a'!P506/M10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'27a'!P507/M11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'27a'!P508/M12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'27a'!N513</f>
        <v>672.55000000000007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'27a'!P509/M13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'27a'!P510/M14</f>
        <v>#DIV/0!</v>
      </c>
    </row>
    <row r="15" spans="1:14">
      <c r="K15" s="37" t="s">
        <v>212</v>
      </c>
      <c r="L15" s="49">
        <v>260</v>
      </c>
      <c r="M15" s="186"/>
      <c r="N15" s="87" t="e">
        <f>'27a'!P511/M15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'27a'!P512/M16</f>
        <v>#DIV/0!</v>
      </c>
    </row>
    <row r="17" spans="1:9">
      <c r="A17" s="396" t="s">
        <v>215</v>
      </c>
      <c r="B17" s="396"/>
      <c r="C17" s="396"/>
      <c r="D17" s="47">
        <f>'27a'!P513</f>
        <v>141235.5</v>
      </c>
      <c r="E17" s="396" t="s">
        <v>216</v>
      </c>
      <c r="F17" s="396"/>
      <c r="G17" s="47">
        <f>D17/E8</f>
        <v>543.2134615384615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'27a'!G513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'27a'!F513-E27</f>
        <v>103.19999999999999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'27a'!S495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'27a'!R495</f>
        <v>151.04999999999998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'27a'!T495</f>
        <v>81.900000000000006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'27a'!U495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'27a'!V495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'27a'!W495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'27a'!N505</f>
        <v>34.200000000000003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+1v1MvU5TpmHw1FRkwCyw/75aSZXLQKa7kem6AuV1l5M+TlseiJNTMZlSN1nEtM+xRWnaVteBDu7Vph540RYTQ==" saltValue="TSISvYN+gRf5c5LlZ8rQk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Z534"/>
  <sheetViews>
    <sheetView topLeftCell="B18" workbookViewId="0">
      <selection activeCell="P513" sqref="P513"/>
    </sheetView>
  </sheetViews>
  <sheetFormatPr defaultRowHeight="15"/>
  <cols>
    <col min="1" max="1" width="5.42578125" bestFit="1" customWidth="1"/>
    <col min="2" max="2" width="5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6" width="11.85546875" customWidth="1"/>
    <col min="7" max="7" width="11.85546875" hidden="1" customWidth="1"/>
    <col min="8" max="8" width="11.85546875" customWidth="1"/>
    <col min="9" max="11" width="11.85546875" hidden="1" customWidth="1"/>
    <col min="12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'27'!H5</f>
        <v>27</v>
      </c>
      <c r="B1" s="401" t="s">
        <v>190</v>
      </c>
      <c r="C1" s="402"/>
      <c r="D1" s="403" t="str">
        <f>VLOOKUP(A1,Kwaliteitsinspecties!A5:J54,3)</f>
        <v>OBS Brunwerd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Oude Tilsterweg 2B te Uithuizen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356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/>
      <c r="C4" s="242" t="s">
        <v>344</v>
      </c>
      <c r="D4" s="10"/>
      <c r="E4" s="81"/>
      <c r="F4" s="83"/>
      <c r="G4" s="83"/>
      <c r="H4" s="83"/>
      <c r="I4" s="83"/>
      <c r="J4" s="83"/>
      <c r="N4" s="83"/>
      <c r="O4" s="83"/>
      <c r="P4" s="83"/>
    </row>
    <row r="5" spans="1:24">
      <c r="A5" s="9"/>
      <c r="B5" s="207" t="s">
        <v>442</v>
      </c>
      <c r="C5" s="209" t="s">
        <v>264</v>
      </c>
      <c r="D5" s="10"/>
      <c r="E5" s="81" t="s">
        <v>198</v>
      </c>
      <c r="F5" s="223">
        <v>5.5</v>
      </c>
      <c r="G5" s="214"/>
      <c r="H5" s="223">
        <v>52.95</v>
      </c>
      <c r="I5" s="214"/>
      <c r="L5" s="214"/>
      <c r="N5" s="83">
        <f t="shared" ref="N5:N24" si="0">SUM(F5:M5)</f>
        <v>58.45</v>
      </c>
      <c r="O5" s="85">
        <f>IF(D5="X",0,IF(E5="X",0,VLOOKUP(E5,'27'!$K$3:$L$16,2,FALSE)))</f>
        <v>210</v>
      </c>
      <c r="P5" s="83">
        <f t="shared" ref="P5:P24" si="1">N5*O5</f>
        <v>12274.5</v>
      </c>
      <c r="R5">
        <v>8.5</v>
      </c>
      <c r="T5">
        <v>1</v>
      </c>
    </row>
    <row r="6" spans="1:24">
      <c r="A6" s="9"/>
      <c r="B6" s="212">
        <v>0.23</v>
      </c>
      <c r="C6" s="209" t="s">
        <v>276</v>
      </c>
      <c r="D6" s="10"/>
      <c r="E6" s="81" t="s">
        <v>191</v>
      </c>
      <c r="F6" s="223">
        <v>69</v>
      </c>
      <c r="G6" s="215"/>
      <c r="H6" s="214"/>
      <c r="I6" s="214"/>
      <c r="L6" s="214"/>
      <c r="N6" s="83">
        <f t="shared" si="0"/>
        <v>69</v>
      </c>
      <c r="O6" s="85">
        <f>IF(D6="X",0,IF(E6="X",0,VLOOKUP(E6,'27'!$K$3:$L$16,2,FALSE)))</f>
        <v>210</v>
      </c>
      <c r="P6" s="83">
        <f t="shared" si="1"/>
        <v>14490</v>
      </c>
      <c r="R6">
        <v>3.15</v>
      </c>
      <c r="T6">
        <v>11</v>
      </c>
    </row>
    <row r="7" spans="1:24">
      <c r="A7" s="9"/>
      <c r="B7" s="222">
        <v>0.21</v>
      </c>
      <c r="C7" s="208" t="s">
        <v>421</v>
      </c>
      <c r="D7" s="10"/>
      <c r="E7" s="81" t="s">
        <v>191</v>
      </c>
      <c r="F7" s="223">
        <v>14.35</v>
      </c>
      <c r="G7" s="214"/>
      <c r="H7" s="214"/>
      <c r="I7" s="214"/>
      <c r="L7" s="214"/>
      <c r="N7" s="83">
        <f t="shared" si="0"/>
        <v>14.35</v>
      </c>
      <c r="O7" s="85">
        <f>IF(D7="X",0,IF(E7="X",0,VLOOKUP(E7,'27'!$K$3:$L$16,2,FALSE)))</f>
        <v>210</v>
      </c>
      <c r="P7" s="83">
        <f t="shared" si="1"/>
        <v>3013.5</v>
      </c>
      <c r="R7">
        <v>2.2000000000000002</v>
      </c>
      <c r="T7">
        <v>0.5</v>
      </c>
    </row>
    <row r="8" spans="1:24">
      <c r="A8" s="9"/>
      <c r="B8" s="212">
        <v>0.22</v>
      </c>
      <c r="C8" s="208" t="s">
        <v>409</v>
      </c>
      <c r="D8" s="10"/>
      <c r="E8" s="81" t="s">
        <v>189</v>
      </c>
      <c r="F8" s="221">
        <v>14.35</v>
      </c>
      <c r="G8" s="216"/>
      <c r="H8" s="216"/>
      <c r="I8" s="216"/>
      <c r="L8" s="216"/>
      <c r="N8" s="83">
        <f t="shared" si="0"/>
        <v>14.35</v>
      </c>
      <c r="O8" s="85">
        <f>IF(D8="X",0,IF(E8="X",0,VLOOKUP(E8,'27'!$K$3:$L$16,2,FALSE)))</f>
        <v>210</v>
      </c>
      <c r="P8" s="83">
        <f t="shared" si="1"/>
        <v>3013.5</v>
      </c>
      <c r="R8">
        <v>2.2000000000000002</v>
      </c>
      <c r="T8">
        <v>0.5</v>
      </c>
    </row>
    <row r="9" spans="1:24">
      <c r="A9" s="9"/>
      <c r="B9" s="212">
        <v>0.17</v>
      </c>
      <c r="C9" s="208" t="s">
        <v>317</v>
      </c>
      <c r="D9" s="10"/>
      <c r="E9" s="81" t="s">
        <v>201</v>
      </c>
      <c r="F9" s="216"/>
      <c r="G9" s="216"/>
      <c r="H9" s="216"/>
      <c r="I9" s="216"/>
      <c r="L9" s="221">
        <v>1.1000000000000001</v>
      </c>
      <c r="N9" s="83">
        <f t="shared" si="0"/>
        <v>1.1000000000000001</v>
      </c>
      <c r="O9" s="85">
        <f>IF(D9="X",0,IF(E9="X",0,VLOOKUP(E9,'27'!$K$3:$L$16,2,FALSE)))</f>
        <v>210</v>
      </c>
      <c r="P9" s="83">
        <f t="shared" si="1"/>
        <v>231.00000000000003</v>
      </c>
      <c r="R9">
        <v>0</v>
      </c>
      <c r="T9">
        <v>0</v>
      </c>
    </row>
    <row r="10" spans="1:24">
      <c r="A10" s="9"/>
      <c r="B10" s="212">
        <v>0.2</v>
      </c>
      <c r="C10" s="208" t="s">
        <v>266</v>
      </c>
      <c r="D10" s="10"/>
      <c r="E10" s="81" t="s">
        <v>189</v>
      </c>
      <c r="F10" s="216"/>
      <c r="G10" s="216"/>
      <c r="H10" s="221">
        <v>52.1</v>
      </c>
      <c r="I10" s="216"/>
      <c r="L10" s="216"/>
      <c r="N10" s="83">
        <f t="shared" si="0"/>
        <v>52.1</v>
      </c>
      <c r="O10" s="85">
        <f>IF(D10="X",0,IF(E10="X",0,VLOOKUP(E10,'27'!$K$3:$L$16,2,FALSE)))</f>
        <v>210</v>
      </c>
      <c r="P10" s="83">
        <f t="shared" si="1"/>
        <v>10941</v>
      </c>
      <c r="R10">
        <v>12.25</v>
      </c>
      <c r="T10">
        <v>12.4</v>
      </c>
    </row>
    <row r="11" spans="1:24">
      <c r="A11" s="9"/>
      <c r="B11" s="210" t="s">
        <v>443</v>
      </c>
      <c r="C11" s="208" t="s">
        <v>444</v>
      </c>
      <c r="D11" s="10"/>
      <c r="E11" s="81" t="s">
        <v>203</v>
      </c>
      <c r="F11" s="214"/>
      <c r="G11" s="214"/>
      <c r="H11" s="214"/>
      <c r="I11" s="214"/>
      <c r="L11" s="223">
        <v>8.4499999999999993</v>
      </c>
      <c r="N11" s="83">
        <f t="shared" si="0"/>
        <v>8.4499999999999993</v>
      </c>
      <c r="O11" s="85">
        <f>IF(D11="X",0,IF(E11="X",0,VLOOKUP(E11,'27'!$K$3:$L$16,2,FALSE)))</f>
        <v>210</v>
      </c>
      <c r="P11" s="83">
        <f t="shared" si="1"/>
        <v>1774.4999999999998</v>
      </c>
      <c r="R11">
        <v>0</v>
      </c>
      <c r="T11">
        <v>0</v>
      </c>
    </row>
    <row r="12" spans="1:24">
      <c r="A12" s="9"/>
      <c r="B12" s="210"/>
      <c r="C12" s="208" t="s">
        <v>305</v>
      </c>
      <c r="D12" s="10"/>
      <c r="E12" s="81" t="s">
        <v>198</v>
      </c>
      <c r="F12" s="214"/>
      <c r="G12" s="214"/>
      <c r="H12" s="214"/>
      <c r="I12" s="214"/>
      <c r="L12" s="214"/>
      <c r="M12">
        <v>7.5</v>
      </c>
      <c r="N12" s="83">
        <f t="shared" si="0"/>
        <v>7.5</v>
      </c>
      <c r="O12" s="85">
        <f>IF(D12="X",0,IF(E12="X",0,VLOOKUP(E12,'27'!$K$3:$L$16,2,FALSE)))</f>
        <v>210</v>
      </c>
      <c r="P12" s="83">
        <f t="shared" si="1"/>
        <v>1575</v>
      </c>
      <c r="R12">
        <v>0</v>
      </c>
      <c r="T12">
        <v>0</v>
      </c>
    </row>
    <row r="13" spans="1:24">
      <c r="A13" s="9"/>
      <c r="B13" s="212">
        <v>0.19</v>
      </c>
      <c r="C13" s="209" t="s">
        <v>266</v>
      </c>
      <c r="D13" s="10"/>
      <c r="E13" s="81" t="s">
        <v>189</v>
      </c>
      <c r="F13" s="214"/>
      <c r="G13" s="214"/>
      <c r="H13" s="223">
        <v>62.75</v>
      </c>
      <c r="I13" s="214"/>
      <c r="L13" s="214"/>
      <c r="N13" s="83">
        <f t="shared" si="0"/>
        <v>62.75</v>
      </c>
      <c r="O13" s="85">
        <f>IF(D13="X",0,IF(E13="X",0,VLOOKUP(E13,'27'!$K$3:$L$16,2,FALSE)))</f>
        <v>210</v>
      </c>
      <c r="P13" s="83">
        <f t="shared" si="1"/>
        <v>13177.5</v>
      </c>
      <c r="R13">
        <v>14.25</v>
      </c>
      <c r="T13">
        <v>8.25</v>
      </c>
    </row>
    <row r="14" spans="1:24">
      <c r="A14" s="9"/>
      <c r="B14" s="222">
        <v>0.16</v>
      </c>
      <c r="C14" s="208" t="s">
        <v>272</v>
      </c>
      <c r="D14" s="10"/>
      <c r="E14" s="81" t="s">
        <v>201</v>
      </c>
      <c r="F14" s="216"/>
      <c r="G14" s="216"/>
      <c r="H14" s="214"/>
      <c r="I14" s="214"/>
      <c r="L14" s="223">
        <v>7.55</v>
      </c>
      <c r="N14" s="83">
        <f t="shared" si="0"/>
        <v>7.55</v>
      </c>
      <c r="O14" s="85">
        <f>IF(D14="X",0,IF(E14="X",0,VLOOKUP(E14,'27'!$K$3:$L$16,2,FALSE)))</f>
        <v>210</v>
      </c>
      <c r="P14" s="83">
        <f t="shared" si="1"/>
        <v>1585.5</v>
      </c>
      <c r="R14">
        <v>0</v>
      </c>
      <c r="T14">
        <v>0.5</v>
      </c>
    </row>
    <row r="15" spans="1:24">
      <c r="A15" s="9"/>
      <c r="B15" s="211"/>
      <c r="C15" s="209"/>
      <c r="D15" s="10"/>
      <c r="E15" s="81"/>
      <c r="F15" s="214"/>
      <c r="G15" s="214"/>
      <c r="H15" s="214"/>
      <c r="I15" s="214"/>
      <c r="L15" s="214"/>
      <c r="N15" s="83"/>
      <c r="O15" s="85"/>
      <c r="P15" s="83"/>
    </row>
    <row r="16" spans="1:24">
      <c r="A16" s="9"/>
      <c r="B16" s="211"/>
      <c r="C16" s="239" t="s">
        <v>313</v>
      </c>
      <c r="D16" s="10"/>
      <c r="E16" s="81"/>
      <c r="F16" s="214"/>
      <c r="G16" s="214"/>
      <c r="H16" s="214"/>
      <c r="I16" s="214"/>
      <c r="L16" s="214"/>
      <c r="N16" s="83"/>
      <c r="O16" s="85"/>
      <c r="P16" s="83"/>
    </row>
    <row r="17" spans="1:20">
      <c r="A17" s="9"/>
      <c r="B17" s="212">
        <v>1.1399999999999999</v>
      </c>
      <c r="C17" s="208" t="s">
        <v>375</v>
      </c>
      <c r="D17" s="10"/>
      <c r="E17" s="81" t="s">
        <v>189</v>
      </c>
      <c r="F17" s="216"/>
      <c r="G17" s="216"/>
      <c r="H17" s="221">
        <v>82.1</v>
      </c>
      <c r="I17" s="216"/>
      <c r="L17" s="216"/>
      <c r="N17" s="83">
        <f t="shared" si="0"/>
        <v>82.1</v>
      </c>
      <c r="O17" s="85">
        <f>IF(D17="X",0,IF(E17="X",0,VLOOKUP(E17,'27'!$K$3:$L$16,2,FALSE)))</f>
        <v>210</v>
      </c>
      <c r="P17" s="83">
        <f t="shared" si="1"/>
        <v>17241</v>
      </c>
      <c r="R17">
        <v>28</v>
      </c>
      <c r="T17">
        <v>6</v>
      </c>
    </row>
    <row r="18" spans="1:20">
      <c r="A18" s="9"/>
      <c r="B18" s="212">
        <v>1.2</v>
      </c>
      <c r="C18" s="212" t="s">
        <v>269</v>
      </c>
      <c r="D18" s="10"/>
      <c r="E18" s="81" t="s">
        <v>201</v>
      </c>
      <c r="F18" s="216"/>
      <c r="G18" s="216"/>
      <c r="H18" s="221">
        <v>19.75</v>
      </c>
      <c r="I18" s="216"/>
      <c r="L18" s="216"/>
      <c r="N18" s="83">
        <f t="shared" si="0"/>
        <v>19.75</v>
      </c>
      <c r="O18" s="85">
        <f>IF(D18="X",0,IF(E18="X",0,VLOOKUP(E18,'27'!$K$3:$L$16,2,FALSE)))</f>
        <v>210</v>
      </c>
      <c r="P18" s="83">
        <f t="shared" si="1"/>
        <v>4147.5</v>
      </c>
      <c r="R18">
        <v>0</v>
      </c>
      <c r="T18">
        <v>0</v>
      </c>
    </row>
    <row r="19" spans="1:20">
      <c r="A19" s="9"/>
      <c r="B19" s="212">
        <v>1.19</v>
      </c>
      <c r="C19" s="212" t="s">
        <v>266</v>
      </c>
      <c r="D19" s="10"/>
      <c r="E19" s="81" t="s">
        <v>189</v>
      </c>
      <c r="F19" s="216"/>
      <c r="G19" s="216"/>
      <c r="H19" s="221">
        <v>56.9</v>
      </c>
      <c r="I19" s="216"/>
      <c r="L19" s="216"/>
      <c r="N19" s="83">
        <f t="shared" si="0"/>
        <v>56.9</v>
      </c>
      <c r="O19" s="85">
        <f>IF(D19="X",0,IF(E19="X",0,VLOOKUP(E19,'27'!$K$3:$L$16,2,FALSE)))</f>
        <v>210</v>
      </c>
      <c r="P19" s="83">
        <f t="shared" si="1"/>
        <v>11949</v>
      </c>
      <c r="R19">
        <v>16.100000000000001</v>
      </c>
      <c r="T19">
        <v>8.25</v>
      </c>
    </row>
    <row r="20" spans="1:20">
      <c r="A20" s="9"/>
      <c r="B20" s="212">
        <v>1.18</v>
      </c>
      <c r="C20" s="212" t="s">
        <v>266</v>
      </c>
      <c r="D20" s="10"/>
      <c r="E20" s="81" t="s">
        <v>189</v>
      </c>
      <c r="F20" s="216"/>
      <c r="G20" s="216"/>
      <c r="H20" s="221">
        <v>53.1</v>
      </c>
      <c r="I20" s="216"/>
      <c r="L20" s="216"/>
      <c r="N20" s="83">
        <f t="shared" si="0"/>
        <v>53.1</v>
      </c>
      <c r="O20" s="85">
        <f>IF(D20="X",0,IF(E20="X",0,VLOOKUP(E20,'27'!$K$3:$L$16,2,FALSE)))</f>
        <v>210</v>
      </c>
      <c r="P20" s="83">
        <f t="shared" si="1"/>
        <v>11151</v>
      </c>
      <c r="R20">
        <v>16.100000000000001</v>
      </c>
      <c r="T20">
        <v>8.25</v>
      </c>
    </row>
    <row r="21" spans="1:20">
      <c r="A21" s="9"/>
      <c r="B21" s="212">
        <v>1.1599999999999999</v>
      </c>
      <c r="C21" s="212" t="s">
        <v>266</v>
      </c>
      <c r="D21" s="10"/>
      <c r="E21" s="81" t="s">
        <v>189</v>
      </c>
      <c r="F21" s="216"/>
      <c r="G21" s="216"/>
      <c r="H21" s="221">
        <v>53.1</v>
      </c>
      <c r="I21" s="216"/>
      <c r="L21" s="216"/>
      <c r="N21" s="83">
        <f t="shared" si="0"/>
        <v>53.1</v>
      </c>
      <c r="O21" s="85">
        <f>IF(D21="X",0,IF(E21="X",0,VLOOKUP(E21,'27'!$K$3:$L$16,2,FALSE)))</f>
        <v>210</v>
      </c>
      <c r="P21" s="83">
        <f t="shared" si="1"/>
        <v>11151</v>
      </c>
      <c r="R21">
        <v>16.100000000000001</v>
      </c>
      <c r="T21">
        <v>8.25</v>
      </c>
    </row>
    <row r="22" spans="1:20">
      <c r="A22" s="9"/>
      <c r="B22" s="212">
        <v>1.17</v>
      </c>
      <c r="C22" s="212" t="s">
        <v>266</v>
      </c>
      <c r="D22" s="10"/>
      <c r="E22" s="81" t="s">
        <v>189</v>
      </c>
      <c r="F22" s="216"/>
      <c r="G22" s="238"/>
      <c r="H22" s="221">
        <v>53.1</v>
      </c>
      <c r="I22" s="216"/>
      <c r="L22" s="216"/>
      <c r="N22" s="83">
        <f t="shared" si="0"/>
        <v>53.1</v>
      </c>
      <c r="O22" s="85">
        <f>IF(D22="X",0,IF(E22="X",0,VLOOKUP(E22,'27'!$K$3:$L$16,2,FALSE)))</f>
        <v>210</v>
      </c>
      <c r="P22" s="83">
        <f t="shared" si="1"/>
        <v>11151</v>
      </c>
      <c r="R22">
        <v>16.100000000000001</v>
      </c>
      <c r="T22">
        <v>8.25</v>
      </c>
    </row>
    <row r="23" spans="1:20">
      <c r="A23" s="9"/>
      <c r="B23" s="212">
        <v>1.1499999999999999</v>
      </c>
      <c r="C23" s="212" t="s">
        <v>266</v>
      </c>
      <c r="D23" s="10"/>
      <c r="E23" s="81" t="s">
        <v>189</v>
      </c>
      <c r="F23" s="216"/>
      <c r="G23" s="216"/>
      <c r="H23" s="221">
        <v>53.1</v>
      </c>
      <c r="I23" s="216"/>
      <c r="L23" s="216"/>
      <c r="N23" s="83">
        <f t="shared" si="0"/>
        <v>53.1</v>
      </c>
      <c r="O23" s="85">
        <f>IF(D23="X",0,IF(E23="X",0,VLOOKUP(E23,'27'!$K$3:$L$16,2,FALSE)))</f>
        <v>210</v>
      </c>
      <c r="P23" s="83">
        <f t="shared" si="1"/>
        <v>11151</v>
      </c>
      <c r="R23">
        <v>16.100000000000001</v>
      </c>
      <c r="T23">
        <v>8.25</v>
      </c>
    </row>
    <row r="24" spans="1:20">
      <c r="A24" s="9"/>
      <c r="B24" s="212">
        <v>1.21</v>
      </c>
      <c r="C24" s="212" t="s">
        <v>297</v>
      </c>
      <c r="D24" s="10"/>
      <c r="E24" s="81" t="s">
        <v>201</v>
      </c>
      <c r="F24" s="216"/>
      <c r="G24" s="216"/>
      <c r="H24" s="216"/>
      <c r="I24" s="216"/>
      <c r="L24" s="221">
        <v>5.8</v>
      </c>
      <c r="N24" s="83">
        <f t="shared" si="0"/>
        <v>5.8</v>
      </c>
      <c r="O24" s="85">
        <f>IF(D24="X",0,IF(E24="X",0,VLOOKUP(E24,'27'!$K$3:$L$16,2,FALSE)))</f>
        <v>210</v>
      </c>
      <c r="P24" s="83">
        <f t="shared" si="1"/>
        <v>1218</v>
      </c>
      <c r="R24">
        <v>0</v>
      </c>
      <c r="T24">
        <v>0.5</v>
      </c>
    </row>
    <row r="25" spans="1:20" hidden="1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/>
      <c r="O25" s="83"/>
      <c r="P25" s="83"/>
    </row>
    <row r="26" spans="1:20" hidden="1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/>
      <c r="O26" s="83"/>
      <c r="P26" s="83"/>
    </row>
    <row r="27" spans="1:20" hidden="1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/>
      <c r="O27" s="83"/>
      <c r="P27" s="83"/>
    </row>
    <row r="28" spans="1:20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20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0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0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0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103.19999999999999</v>
      </c>
      <c r="G495" s="68">
        <f t="shared" si="2"/>
        <v>0</v>
      </c>
      <c r="H495" s="68">
        <f t="shared" si="2"/>
        <v>538.95000000000005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22.9</v>
      </c>
      <c r="M495" s="68">
        <f t="shared" si="2"/>
        <v>7.5</v>
      </c>
      <c r="Q495" s="56" t="s">
        <v>278</v>
      </c>
      <c r="R495" s="68">
        <f t="shared" ref="R495:W495" si="3">SUM(R4:R494)</f>
        <v>151.04999999999998</v>
      </c>
      <c r="S495" s="68">
        <f t="shared" si="3"/>
        <v>0</v>
      </c>
      <c r="T495" s="68">
        <f t="shared" si="3"/>
        <v>81.900000000000006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IF('27'!K3="", "Vrije categorie",'27'!K3)</f>
        <v>A</v>
      </c>
      <c r="F499" s="69" cm="1">
        <f t="array" ref="F499">SUMPRODUCT(--($E$4:$E$494=C499),--($D$4:$D$494=""),$F$4:$F$494)</f>
        <v>14.35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466.25000000000006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480.60000000000008</v>
      </c>
      <c r="O499" s="58"/>
      <c r="P499" s="69" cm="1">
        <f t="array" ref="P499">SUMPRODUCT(--($E$4:$E$494=C499),--($D$4:$D$494=""),$P$4:$P$494)</f>
        <v>100926</v>
      </c>
    </row>
    <row r="500" spans="3:26">
      <c r="C500" s="58" t="str">
        <f>IF('27'!K4="", "Vrije categorie",'27'!K4)</f>
        <v>B</v>
      </c>
      <c r="F500" s="69" cm="1">
        <f t="array" ref="F500">SUMPRODUCT(--($E$4:$E$494=C500),--($D$4:$D$494=""),$F$4:$F$494)</f>
        <v>83.35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83.35</v>
      </c>
      <c r="O500" s="58"/>
      <c r="P500" s="69" cm="1">
        <f t="array" ref="P500">SUMPRODUCT(--($E$4:$E$494=C500),--($D$4:$D$494=""),$P$4:$P$494)</f>
        <v>17503.5</v>
      </c>
    </row>
    <row r="501" spans="3:26">
      <c r="C501" s="58" t="str">
        <f>IF('27'!K5="", "Vrije categorie",'27'!K5)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IF('27'!K6="", "Vrije categorie",'27'!K6)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IF('27'!K7="", "Vrije categorie",'27'!K7)</f>
        <v>E</v>
      </c>
      <c r="F503" s="69" cm="1">
        <f t="array" ref="F503">SUMPRODUCT(--($E$4:$E$494=C503),--($D$4:$D$494=""),$F$4:$F$494)</f>
        <v>5.5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52.95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7.5</v>
      </c>
      <c r="N503" s="69">
        <f t="shared" si="4"/>
        <v>65.95</v>
      </c>
      <c r="O503" s="58"/>
      <c r="P503" s="69" cm="1">
        <f t="array" ref="P503">SUMPRODUCT(--($E$4:$E$494=C503),--($D$4:$D$494=""),$P$4:$P$494)</f>
        <v>13849.5</v>
      </c>
    </row>
    <row r="504" spans="3:26">
      <c r="C504" s="58" t="str">
        <f>IF('27'!K8="", "Vrije categorie",'27'!K8)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0</v>
      </c>
      <c r="O504" s="58"/>
      <c r="P504" s="69" cm="1">
        <f t="array" ref="P504">SUMPRODUCT(--($E$4:$E$494=C504),--($D$4:$D$494=""),$P$4:$P$494)</f>
        <v>0</v>
      </c>
    </row>
    <row r="505" spans="3:26">
      <c r="C505" s="58" t="str">
        <f>IF('27'!K9="", "Vrije categorie",'27'!K9)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19.75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14.45</v>
      </c>
      <c r="M505" s="69" cm="1">
        <f t="array" ref="M505">SUMPRODUCT(--($E$4:$E$494=C505),--($D$4:$D$494=""),$M$4:$M$494)</f>
        <v>0</v>
      </c>
      <c r="N505" s="69">
        <f t="shared" si="4"/>
        <v>34.200000000000003</v>
      </c>
      <c r="O505" s="58"/>
      <c r="P505" s="69" cm="1">
        <f t="array" ref="P505">SUMPRODUCT(--($E$4:$E$494=C505),--($D$4:$D$494=""),$P$4:$P$494)</f>
        <v>7182</v>
      </c>
    </row>
    <row r="506" spans="3:26">
      <c r="C506" s="58" t="str">
        <f>IF('27'!K10="", "Vrije categorie",'27'!K10)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8.4499999999999993</v>
      </c>
      <c r="M506" s="69" cm="1">
        <f t="array" ref="M506">SUMPRODUCT(--($E$4:$E$494=C506),--($D$4:$D$494=""),$M$4:$M$494)</f>
        <v>0</v>
      </c>
      <c r="N506" s="69">
        <f t="shared" si="4"/>
        <v>8.4499999999999993</v>
      </c>
      <c r="O506" s="58"/>
      <c r="P506" s="69" cm="1">
        <f t="array" ref="P506">SUMPRODUCT(--($E$4:$E$494=C506),--($D$4:$D$494=""),$P$4:$P$494)</f>
        <v>1774.4999999999998</v>
      </c>
    </row>
    <row r="507" spans="3:26">
      <c r="C507" s="58" t="str">
        <f>IF('27'!K11="", "Vrije categorie",'27'!K11)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IF('27'!K12="", "Vrije categorie",'27'!K12)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IF('27'!K13="", "Vrije categorie",'27'!K13)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IF('27'!K14="", "Vrije categorie",'27'!K14)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IF('27'!K15="", "Vrije categorie",'27'!K15)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103.19999999999999</v>
      </c>
      <c r="G513" s="70">
        <f t="shared" si="5"/>
        <v>0</v>
      </c>
      <c r="H513" s="70">
        <f t="shared" si="5"/>
        <v>538.95000000000005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22.9</v>
      </c>
      <c r="M513" s="70">
        <f t="shared" si="5"/>
        <v>7.5</v>
      </c>
      <c r="N513" s="70">
        <f t="shared" si="4"/>
        <v>672.55000000000007</v>
      </c>
      <c r="O513" s="70"/>
      <c r="P513" s="70">
        <f>SUM(P499:P512)</f>
        <v>141235.5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ttFzZor5nbxxe5IxXtlSzAS9RxthKhjZIOwvLxwXXK+S2c64BVDGVIMFUZkztVxhVZWcQMahR6iav1nqGvp8OA==" saltValue="Ni2zjBdFz+TT5N50KQLGg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28,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'28a'!P499/M3</f>
        <v>#DIV/0!</v>
      </c>
    </row>
    <row r="4" spans="1:14">
      <c r="A4" s="19" t="s">
        <v>190</v>
      </c>
      <c r="B4" s="384" t="str">
        <f>VLOOKUP(H5,Kwaliteitsinspecties!A5:E54,3)</f>
        <v>CBS De Noordkaap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'28a'!P500/M4</f>
        <v>#DIV/0!</v>
      </c>
    </row>
    <row r="5" spans="1:14">
      <c r="A5" s="20" t="s">
        <v>192</v>
      </c>
      <c r="B5" s="385" t="str">
        <f>VLOOKUP(H5,Kwaliteitsinspecties!A5:E54,4)</f>
        <v xml:space="preserve"> Willem de Merodelaan 1</v>
      </c>
      <c r="C5" s="385"/>
      <c r="D5" s="385"/>
      <c r="E5" s="385"/>
      <c r="F5" s="399" t="s">
        <v>193</v>
      </c>
      <c r="G5" s="399"/>
      <c r="H5" s="16">
        <f>Kwaliteitsinspecties!A32</f>
        <v>28</v>
      </c>
      <c r="K5" s="37" t="s">
        <v>194</v>
      </c>
      <c r="L5" s="49">
        <v>210</v>
      </c>
      <c r="M5" s="184"/>
      <c r="N5" s="87" t="e">
        <f>'28a'!P501/M5</f>
        <v>#DIV/0!</v>
      </c>
    </row>
    <row r="6" spans="1:14">
      <c r="A6" s="21" t="s">
        <v>195</v>
      </c>
      <c r="B6" s="386" t="str">
        <f>VLOOKUP(H5,Kwaliteitsinspecties!A5:E54,5)</f>
        <v>Uithuizermeeden</v>
      </c>
      <c r="C6" s="386"/>
      <c r="D6" s="386"/>
      <c r="E6" s="386"/>
      <c r="F6" s="400" t="s">
        <v>196</v>
      </c>
      <c r="G6" s="400"/>
      <c r="H6" s="17" t="str">
        <f>CONCATENATE(H5,"a")</f>
        <v>28a</v>
      </c>
      <c r="K6" s="37" t="s">
        <v>197</v>
      </c>
      <c r="L6" s="49">
        <v>210</v>
      </c>
      <c r="M6" s="184"/>
      <c r="N6" s="87" t="e">
        <f>'28a'!P502/M6</f>
        <v>#DIV/0!</v>
      </c>
    </row>
    <row r="7" spans="1:14">
      <c r="K7" s="37" t="s">
        <v>198</v>
      </c>
      <c r="L7" s="49">
        <v>210</v>
      </c>
      <c r="M7" s="184"/>
      <c r="N7" s="87" t="e">
        <f>'28a'!P503/M7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'28a'!P504/M8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'28a'!P505/M9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'28a'!P506/M10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'28a'!P507/M11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'28a'!P508/M12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'28a'!N513</f>
        <v>972.9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'28a'!P509/M13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'28a'!P510/M14</f>
        <v>#DIV/0!</v>
      </c>
    </row>
    <row r="15" spans="1:14">
      <c r="K15" s="37" t="s">
        <v>212</v>
      </c>
      <c r="L15" s="49">
        <v>260</v>
      </c>
      <c r="M15" s="186"/>
      <c r="N15" s="87" t="e">
        <f>'28a'!P511/M15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'28a'!P512/M16</f>
        <v>#DIV/0!</v>
      </c>
    </row>
    <row r="17" spans="1:9">
      <c r="A17" s="396" t="s">
        <v>215</v>
      </c>
      <c r="B17" s="396"/>
      <c r="C17" s="396"/>
      <c r="D17" s="47">
        <f>'28a'!P513</f>
        <v>203804.1</v>
      </c>
      <c r="E17" s="396" t="s">
        <v>216</v>
      </c>
      <c r="F17" s="396"/>
      <c r="G17" s="47">
        <f>D17/E8</f>
        <v>783.86192307692306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'28a'!G513</f>
        <v>766.85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766.85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766.85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766.85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'28a'!F513-E27</f>
        <v>177.15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'28a'!S495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'28a'!R495</f>
        <v>234.74999999999997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'28a'!T495</f>
        <v>99.1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'28a'!U495</f>
        <v>7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'28a'!V495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'28a'!W495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'28a'!N505</f>
        <v>28.9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MmH4KXuQGjxH/mCTfZlrEI5Pu05JkLGGgP17m3BHbWDGTOzUQdT5vAN6keY8QaKTdSL2l7nVkadj24tpZ+TxCA==" saltValue="n2WQSH4+Vh5ZdhNsFs1zi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X534"/>
  <sheetViews>
    <sheetView workbookViewId="0">
      <pane ySplit="3" topLeftCell="A4" activePane="bottomLeft" state="frozen"/>
      <selection pane="bottomLeft" activeCell="P513" sqref="P513"/>
    </sheetView>
  </sheetViews>
  <sheetFormatPr defaultColWidth="8.85546875"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8" width="11.85546875" customWidth="1"/>
    <col min="9" max="10" width="11.85546875" hidden="1" customWidth="1"/>
    <col min="11" max="12" width="11.85546875" customWidth="1"/>
    <col min="13" max="13" width="11.85546875" hidden="1" customWidth="1"/>
    <col min="14" max="14" width="7.5703125" bestFit="1" customWidth="1"/>
    <col min="15" max="15" width="7.28515625" customWidth="1"/>
    <col min="16" max="16" width="20" bestFit="1" customWidth="1"/>
    <col min="17" max="17" width="19.28515625" hidden="1" customWidth="1"/>
    <col min="18" max="18" width="17.28515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customWidth="1"/>
  </cols>
  <sheetData>
    <row r="1" spans="1:24">
      <c r="A1">
        <f>'1'!H5</f>
        <v>1</v>
      </c>
      <c r="B1" s="401" t="s">
        <v>190</v>
      </c>
      <c r="C1" s="402"/>
      <c r="D1" s="403" t="str">
        <f>VLOOKUP(A1,Kwaliteitsinspecties!A5:J54,3)</f>
        <v>SWS De Zoutkamperril</v>
      </c>
      <c r="E1" s="404"/>
      <c r="F1" s="404"/>
      <c r="G1" s="404"/>
      <c r="H1" s="404"/>
      <c r="I1" s="404"/>
      <c r="J1" s="405"/>
      <c r="K1" s="45"/>
      <c r="X1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H. Doornbosweg 2a te Zoutkamp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263</v>
      </c>
      <c r="D4" s="10"/>
      <c r="E4" s="81" t="s">
        <v>211</v>
      </c>
      <c r="F4" s="212">
        <v>3.55</v>
      </c>
      <c r="G4" s="218"/>
      <c r="H4" s="218"/>
      <c r="I4" s="83"/>
      <c r="J4" s="83"/>
      <c r="K4" s="218"/>
      <c r="L4" s="218"/>
      <c r="N4" s="83">
        <f t="shared" ref="N4:N30" si="0">SUM(F4:M4)</f>
        <v>3.55</v>
      </c>
      <c r="O4" s="85">
        <f>IF(D4="X",0,IF(E4="X",0,VLOOKUP(E4,'1'!$K$3:$L$16,2,FALSE)))</f>
        <v>260</v>
      </c>
      <c r="P4" s="83">
        <f t="shared" ref="P4:P30" si="1">N4*O4</f>
        <v>923</v>
      </c>
      <c r="R4">
        <v>1.6</v>
      </c>
      <c r="T4">
        <v>1.9</v>
      </c>
    </row>
    <row r="5" spans="1:24">
      <c r="A5" s="9"/>
      <c r="B5" s="207">
        <v>2</v>
      </c>
      <c r="C5" s="209" t="s">
        <v>264</v>
      </c>
      <c r="D5" s="10"/>
      <c r="E5" s="81" t="s">
        <v>211</v>
      </c>
      <c r="F5" s="222">
        <v>6.3</v>
      </c>
      <c r="G5" s="214"/>
      <c r="H5" s="214"/>
      <c r="I5" s="83"/>
      <c r="J5" s="83"/>
      <c r="K5" s="214"/>
      <c r="L5" s="214"/>
      <c r="N5" s="83">
        <f t="shared" si="0"/>
        <v>6.3</v>
      </c>
      <c r="O5" s="85">
        <f>IF(D5="X",0,IF(E5="X",0,VLOOKUP(E5,'1'!$K$3:$L$16,2,FALSE)))</f>
        <v>260</v>
      </c>
      <c r="P5" s="83">
        <f t="shared" si="1"/>
        <v>1638</v>
      </c>
    </row>
    <row r="6" spans="1:24">
      <c r="A6" s="9"/>
      <c r="B6" s="207">
        <v>3</v>
      </c>
      <c r="C6" s="209" t="s">
        <v>265</v>
      </c>
      <c r="D6" s="10"/>
      <c r="E6" s="81" t="s">
        <v>198</v>
      </c>
      <c r="F6" s="222">
        <v>15.2</v>
      </c>
      <c r="G6" s="215"/>
      <c r="H6" s="223">
        <v>138.80000000000001</v>
      </c>
      <c r="I6" s="83"/>
      <c r="J6" s="83"/>
      <c r="K6" s="214"/>
      <c r="L6" s="214"/>
      <c r="N6" s="83">
        <f t="shared" si="0"/>
        <v>154</v>
      </c>
      <c r="O6" s="85">
        <f>IF(D6="X",0,IF(E6="X",0,VLOOKUP(E6,'1'!$K$3:$L$16,2,FALSE)))</f>
        <v>210</v>
      </c>
      <c r="P6" s="83">
        <f t="shared" si="1"/>
        <v>32340</v>
      </c>
      <c r="R6">
        <v>30.4</v>
      </c>
    </row>
    <row r="7" spans="1:24">
      <c r="A7" s="9"/>
      <c r="B7" s="210">
        <v>4</v>
      </c>
      <c r="C7" s="208" t="s">
        <v>266</v>
      </c>
      <c r="D7" s="10"/>
      <c r="E7" s="81" t="s">
        <v>189</v>
      </c>
      <c r="F7" s="209"/>
      <c r="G7" s="214"/>
      <c r="H7" s="223">
        <v>70.8</v>
      </c>
      <c r="I7" s="83"/>
      <c r="J7" s="83"/>
      <c r="K7" s="214"/>
      <c r="L7" s="214"/>
      <c r="N7" s="83">
        <f t="shared" si="0"/>
        <v>70.8</v>
      </c>
      <c r="O7" s="85">
        <f>IF(D7="X",0,IF(E7="X",0,VLOOKUP(E7,'1'!$K$3:$L$16,2,FALSE)))</f>
        <v>210</v>
      </c>
      <c r="P7" s="83">
        <f t="shared" si="1"/>
        <v>14868</v>
      </c>
      <c r="R7">
        <v>18.350000000000001</v>
      </c>
      <c r="T7">
        <v>1.65</v>
      </c>
    </row>
    <row r="8" spans="1:24">
      <c r="A8" s="9"/>
      <c r="B8" s="207">
        <v>5</v>
      </c>
      <c r="C8" s="208" t="s">
        <v>266</v>
      </c>
      <c r="D8" s="10"/>
      <c r="E8" s="81" t="s">
        <v>189</v>
      </c>
      <c r="F8" s="217"/>
      <c r="G8" s="219"/>
      <c r="H8" s="219"/>
      <c r="I8" s="83"/>
      <c r="J8" s="83"/>
      <c r="K8" s="221">
        <v>79.150000000000006</v>
      </c>
      <c r="L8" s="219"/>
      <c r="N8" s="83">
        <f t="shared" si="0"/>
        <v>79.150000000000006</v>
      </c>
      <c r="O8" s="85">
        <f>IF(D8="X",0,IF(E8="X",0,VLOOKUP(E8,'1'!$K$3:$L$16,2,FALSE)))</f>
        <v>210</v>
      </c>
      <c r="P8" s="83">
        <f t="shared" si="1"/>
        <v>16621.5</v>
      </c>
      <c r="R8">
        <v>19.100000000000001</v>
      </c>
      <c r="T8">
        <v>16.899999999999999</v>
      </c>
      <c r="U8">
        <v>2</v>
      </c>
    </row>
    <row r="9" spans="1:24">
      <c r="A9" s="9"/>
      <c r="B9" s="207">
        <v>6</v>
      </c>
      <c r="C9" s="208" t="s">
        <v>267</v>
      </c>
      <c r="D9" s="10"/>
      <c r="E9" s="81" t="s">
        <v>214</v>
      </c>
      <c r="F9" s="217"/>
      <c r="G9" s="219"/>
      <c r="H9" s="219"/>
      <c r="I9" s="83"/>
      <c r="J9" s="83"/>
      <c r="K9" s="219"/>
      <c r="L9" s="221">
        <v>5.0999999999999996</v>
      </c>
      <c r="N9" s="83">
        <f t="shared" si="0"/>
        <v>5.0999999999999996</v>
      </c>
      <c r="O9" s="85">
        <f>IF(D9="X",0,IF(E9="X",0,VLOOKUP(E9,'1'!$K$3:$L$16,2,FALSE)))</f>
        <v>260</v>
      </c>
      <c r="P9" s="83">
        <f t="shared" si="1"/>
        <v>1326</v>
      </c>
      <c r="T9">
        <v>1.7</v>
      </c>
      <c r="U9">
        <v>1.5</v>
      </c>
    </row>
    <row r="10" spans="1:24">
      <c r="A10" s="9"/>
      <c r="B10" s="207">
        <v>7</v>
      </c>
      <c r="C10" s="208" t="s">
        <v>268</v>
      </c>
      <c r="D10" s="10"/>
      <c r="E10" s="81" t="s">
        <v>211</v>
      </c>
      <c r="F10" s="217"/>
      <c r="G10" s="221">
        <v>70.650000000000006</v>
      </c>
      <c r="H10" s="219"/>
      <c r="I10" s="83"/>
      <c r="J10" s="83"/>
      <c r="K10" s="219"/>
      <c r="L10" s="219"/>
      <c r="N10" s="83">
        <f t="shared" si="0"/>
        <v>70.650000000000006</v>
      </c>
      <c r="O10" s="85">
        <f>IF(D10="X",0,IF(E10="X",0,VLOOKUP(E10,'1'!$K$3:$L$16,2,FALSE)))</f>
        <v>260</v>
      </c>
      <c r="P10" s="83">
        <f t="shared" si="1"/>
        <v>18369</v>
      </c>
      <c r="R10">
        <v>21.9</v>
      </c>
      <c r="T10">
        <v>3.75</v>
      </c>
    </row>
    <row r="11" spans="1:24">
      <c r="A11" s="9"/>
      <c r="B11" s="210">
        <v>8</v>
      </c>
      <c r="C11" s="208" t="s">
        <v>269</v>
      </c>
      <c r="D11" s="10"/>
      <c r="E11" s="81" t="s">
        <v>200</v>
      </c>
      <c r="F11" s="209"/>
      <c r="G11" s="223">
        <v>2.5</v>
      </c>
      <c r="H11" s="214"/>
      <c r="I11" s="83"/>
      <c r="J11" s="83"/>
      <c r="K11" s="214"/>
      <c r="L11" s="214"/>
      <c r="N11" s="83">
        <f t="shared" si="0"/>
        <v>2.5</v>
      </c>
      <c r="O11" s="85">
        <f>IF(D11="X",0,IF(E11="X",0,VLOOKUP(E11,'1'!$K$3:$L$16,2,FALSE)))</f>
        <v>12</v>
      </c>
      <c r="P11" s="83">
        <f t="shared" si="1"/>
        <v>30</v>
      </c>
    </row>
    <row r="12" spans="1:24">
      <c r="A12" s="9"/>
      <c r="B12" s="210">
        <v>9</v>
      </c>
      <c r="C12" s="208" t="s">
        <v>269</v>
      </c>
      <c r="D12" s="10"/>
      <c r="E12" s="81" t="s">
        <v>200</v>
      </c>
      <c r="F12" s="209"/>
      <c r="G12" s="223">
        <v>6.4</v>
      </c>
      <c r="H12" s="214"/>
      <c r="I12" s="83"/>
      <c r="J12" s="83"/>
      <c r="K12" s="214"/>
      <c r="L12" s="214"/>
      <c r="N12" s="83">
        <f t="shared" si="0"/>
        <v>6.4</v>
      </c>
      <c r="O12" s="85">
        <f>IF(D12="X",0,IF(E12="X",0,VLOOKUP(E12,'1'!$K$3:$L$16,2,FALSE)))</f>
        <v>12</v>
      </c>
      <c r="P12" s="83">
        <f t="shared" si="1"/>
        <v>76.800000000000011</v>
      </c>
    </row>
    <row r="13" spans="1:24">
      <c r="A13" s="9"/>
      <c r="B13" s="207">
        <v>10</v>
      </c>
      <c r="C13" s="209" t="s">
        <v>264</v>
      </c>
      <c r="D13" s="10"/>
      <c r="E13" s="81" t="s">
        <v>198</v>
      </c>
      <c r="F13" s="209"/>
      <c r="G13" s="214"/>
      <c r="H13" s="223">
        <v>47</v>
      </c>
      <c r="I13" s="83"/>
      <c r="J13" s="83"/>
      <c r="K13" s="214"/>
      <c r="L13" s="214"/>
      <c r="N13" s="83">
        <f t="shared" si="0"/>
        <v>47</v>
      </c>
      <c r="O13" s="85">
        <f>IF(D13="X",0,IF(E13="X",0,VLOOKUP(E13,'1'!$K$3:$L$16,2,FALSE)))</f>
        <v>210</v>
      </c>
      <c r="P13" s="83">
        <f t="shared" si="1"/>
        <v>9870</v>
      </c>
      <c r="R13">
        <v>3</v>
      </c>
    </row>
    <row r="14" spans="1:24">
      <c r="A14" s="9"/>
      <c r="B14" s="210">
        <v>11</v>
      </c>
      <c r="C14" s="208" t="s">
        <v>266</v>
      </c>
      <c r="D14" s="10"/>
      <c r="E14" s="81" t="s">
        <v>189</v>
      </c>
      <c r="F14" s="217"/>
      <c r="G14" s="219"/>
      <c r="H14" s="223">
        <v>54.45</v>
      </c>
      <c r="I14" s="83"/>
      <c r="J14" s="83"/>
      <c r="K14" s="214"/>
      <c r="L14" s="214"/>
      <c r="N14" s="83">
        <f t="shared" si="0"/>
        <v>54.45</v>
      </c>
      <c r="O14" s="85">
        <f>IF(D14="X",0,IF(E14="X",0,VLOOKUP(E14,'1'!$K$3:$L$16,2,FALSE)))</f>
        <v>210</v>
      </c>
      <c r="P14" s="83">
        <f t="shared" si="1"/>
        <v>11434.5</v>
      </c>
      <c r="R14">
        <v>19.149999999999999</v>
      </c>
      <c r="T14">
        <v>3.1</v>
      </c>
    </row>
    <row r="15" spans="1:24">
      <c r="A15" s="9"/>
      <c r="B15" s="211">
        <v>12</v>
      </c>
      <c r="C15" s="209" t="s">
        <v>266</v>
      </c>
      <c r="D15" s="10"/>
      <c r="E15" s="81" t="s">
        <v>189</v>
      </c>
      <c r="F15" s="209"/>
      <c r="G15" s="214"/>
      <c r="H15" s="223">
        <v>54.45</v>
      </c>
      <c r="I15" s="83"/>
      <c r="J15" s="83"/>
      <c r="K15" s="214"/>
      <c r="L15" s="214"/>
      <c r="N15" s="83">
        <f t="shared" si="0"/>
        <v>54.45</v>
      </c>
      <c r="O15" s="85">
        <f>IF(D15="X",0,IF(E15="X",0,VLOOKUP(E15,'1'!$K$3:$L$16,2,FALSE)))</f>
        <v>210</v>
      </c>
      <c r="P15" s="83">
        <f t="shared" si="1"/>
        <v>11434.5</v>
      </c>
      <c r="R15">
        <v>19.149999999999999</v>
      </c>
      <c r="T15">
        <v>2.5499999999999998</v>
      </c>
    </row>
    <row r="16" spans="1:24">
      <c r="A16" s="9"/>
      <c r="B16" s="211">
        <v>13</v>
      </c>
      <c r="C16" s="209" t="s">
        <v>264</v>
      </c>
      <c r="D16" s="10"/>
      <c r="E16" s="81" t="s">
        <v>198</v>
      </c>
      <c r="F16" s="209"/>
      <c r="G16" s="214"/>
      <c r="H16" s="223">
        <v>9.3000000000000007</v>
      </c>
      <c r="I16" s="83"/>
      <c r="J16" s="83"/>
      <c r="K16" s="214"/>
      <c r="L16" s="214"/>
      <c r="N16" s="83">
        <f t="shared" si="0"/>
        <v>9.3000000000000007</v>
      </c>
      <c r="O16" s="85">
        <f>IF(D16="X",0,IF(E16="X",0,VLOOKUP(E16,'1'!$K$3:$L$16,2,FALSE)))</f>
        <v>210</v>
      </c>
      <c r="P16" s="83">
        <f t="shared" si="1"/>
        <v>1953.0000000000002</v>
      </c>
    </row>
    <row r="17" spans="1:21">
      <c r="A17" s="9"/>
      <c r="B17" s="207">
        <v>13</v>
      </c>
      <c r="C17" s="208" t="s">
        <v>270</v>
      </c>
      <c r="D17" s="10"/>
      <c r="E17" s="81" t="s">
        <v>198</v>
      </c>
      <c r="F17" s="212">
        <v>5.95</v>
      </c>
      <c r="G17" s="219"/>
      <c r="H17" s="219"/>
      <c r="I17" s="83"/>
      <c r="J17" s="83"/>
      <c r="K17" s="219"/>
      <c r="L17" s="219"/>
      <c r="N17" s="83">
        <f t="shared" si="0"/>
        <v>5.95</v>
      </c>
      <c r="O17" s="85">
        <f>IF(D17="X",0,IF(E17="X",0,VLOOKUP(E17,'1'!$K$3:$L$16,2,FALSE)))</f>
        <v>210</v>
      </c>
      <c r="P17" s="83">
        <f t="shared" si="1"/>
        <v>1249.5</v>
      </c>
      <c r="R17">
        <v>1.8</v>
      </c>
    </row>
    <row r="18" spans="1:21">
      <c r="A18" s="9"/>
      <c r="B18" s="207">
        <v>14</v>
      </c>
      <c r="C18" s="212" t="s">
        <v>264</v>
      </c>
      <c r="D18" s="10"/>
      <c r="E18" s="81" t="s">
        <v>198</v>
      </c>
      <c r="F18" s="217"/>
      <c r="G18" s="219"/>
      <c r="H18" s="221">
        <v>14.5</v>
      </c>
      <c r="I18" s="83"/>
      <c r="J18" s="83"/>
      <c r="K18" s="219"/>
      <c r="L18" s="219"/>
      <c r="N18" s="83">
        <f t="shared" si="0"/>
        <v>14.5</v>
      </c>
      <c r="O18" s="85">
        <f>IF(D18="X",0,IF(E18="X",0,VLOOKUP(E18,'1'!$K$3:$L$16,2,FALSE)))</f>
        <v>210</v>
      </c>
      <c r="P18" s="83">
        <f t="shared" si="1"/>
        <v>3045</v>
      </c>
    </row>
    <row r="19" spans="1:21">
      <c r="A19" s="9"/>
      <c r="B19" s="207">
        <v>15</v>
      </c>
      <c r="C19" s="212" t="s">
        <v>266</v>
      </c>
      <c r="D19" s="10"/>
      <c r="E19" s="81" t="s">
        <v>189</v>
      </c>
      <c r="F19" s="217"/>
      <c r="G19" s="219"/>
      <c r="H19" s="221">
        <v>55.45</v>
      </c>
      <c r="I19" s="83"/>
      <c r="J19" s="83"/>
      <c r="K19" s="219"/>
      <c r="L19" s="219"/>
      <c r="N19" s="83">
        <f t="shared" si="0"/>
        <v>55.45</v>
      </c>
      <c r="O19" s="85">
        <f>IF(D19="X",0,IF(E19="X",0,VLOOKUP(E19,'1'!$K$3:$L$16,2,FALSE)))</f>
        <v>210</v>
      </c>
      <c r="P19" s="83">
        <f t="shared" si="1"/>
        <v>11644.5</v>
      </c>
      <c r="R19">
        <v>21.25</v>
      </c>
      <c r="T19">
        <v>4.0999999999999996</v>
      </c>
    </row>
    <row r="20" spans="1:21">
      <c r="A20" s="9"/>
      <c r="B20" s="207">
        <v>16</v>
      </c>
      <c r="C20" s="212" t="s">
        <v>271</v>
      </c>
      <c r="D20" s="10"/>
      <c r="E20" s="81" t="s">
        <v>201</v>
      </c>
      <c r="F20" s="217"/>
      <c r="G20" s="219"/>
      <c r="H20" s="219"/>
      <c r="I20" s="83"/>
      <c r="J20" s="83"/>
      <c r="K20" s="219"/>
      <c r="L20" s="221">
        <v>5.8</v>
      </c>
      <c r="N20" s="83">
        <f t="shared" si="0"/>
        <v>5.8</v>
      </c>
      <c r="O20" s="85">
        <f>IF(D20="X",0,IF(E20="X",0,VLOOKUP(E20,'1'!$K$3:$L$16,2,FALSE)))</f>
        <v>210</v>
      </c>
      <c r="P20" s="83">
        <f t="shared" si="1"/>
        <v>1218</v>
      </c>
      <c r="U20">
        <v>1.5</v>
      </c>
    </row>
    <row r="21" spans="1:21">
      <c r="A21" s="9"/>
      <c r="B21" s="207">
        <v>17</v>
      </c>
      <c r="C21" s="212" t="s">
        <v>272</v>
      </c>
      <c r="D21" s="10"/>
      <c r="E21" s="81" t="s">
        <v>201</v>
      </c>
      <c r="F21" s="217"/>
      <c r="G21" s="219"/>
      <c r="H21" s="219"/>
      <c r="I21" s="83"/>
      <c r="J21" s="83"/>
      <c r="K21" s="219"/>
      <c r="L21" s="221">
        <v>6.4</v>
      </c>
      <c r="N21" s="83">
        <f t="shared" si="0"/>
        <v>6.4</v>
      </c>
      <c r="O21" s="85">
        <f>IF(D21="X",0,IF(E21="X",0,VLOOKUP(E21,'1'!$K$3:$L$16,2,FALSE)))</f>
        <v>210</v>
      </c>
      <c r="P21" s="83">
        <f t="shared" si="1"/>
        <v>1344</v>
      </c>
      <c r="T21">
        <v>2</v>
      </c>
      <c r="U21">
        <v>1.5</v>
      </c>
    </row>
    <row r="22" spans="1:21">
      <c r="A22" s="9"/>
      <c r="B22" s="207">
        <v>18</v>
      </c>
      <c r="C22" s="212" t="s">
        <v>272</v>
      </c>
      <c r="D22" s="10"/>
      <c r="E22" s="81" t="s">
        <v>201</v>
      </c>
      <c r="F22" s="217"/>
      <c r="G22" s="220"/>
      <c r="H22" s="219"/>
      <c r="I22" s="83"/>
      <c r="J22" s="83"/>
      <c r="K22" s="219"/>
      <c r="L22" s="221">
        <v>6.4</v>
      </c>
      <c r="N22" s="83">
        <f t="shared" si="0"/>
        <v>6.4</v>
      </c>
      <c r="O22" s="85">
        <f>IF(D22="X",0,IF(E22="X",0,VLOOKUP(E22,'1'!$K$3:$L$16,2,FALSE)))</f>
        <v>210</v>
      </c>
      <c r="P22" s="83">
        <f t="shared" si="1"/>
        <v>1344</v>
      </c>
      <c r="T22">
        <v>2</v>
      </c>
      <c r="U22">
        <v>1.5</v>
      </c>
    </row>
    <row r="23" spans="1:21">
      <c r="A23" s="9"/>
      <c r="B23" s="207">
        <v>19</v>
      </c>
      <c r="C23" s="212" t="s">
        <v>273</v>
      </c>
      <c r="D23" s="10"/>
      <c r="E23" s="81" t="s">
        <v>198</v>
      </c>
      <c r="F23" s="217"/>
      <c r="G23" s="219"/>
      <c r="H23" s="221">
        <v>2.6</v>
      </c>
      <c r="I23" s="83"/>
      <c r="J23" s="83"/>
      <c r="K23" s="219"/>
      <c r="L23" s="219"/>
      <c r="N23" s="83">
        <f t="shared" si="0"/>
        <v>2.6</v>
      </c>
      <c r="O23" s="85">
        <f>IF(D23="X",0,IF(E23="X",0,VLOOKUP(E23,'1'!$K$3:$L$16,2,FALSE)))</f>
        <v>210</v>
      </c>
      <c r="P23" s="83">
        <f t="shared" si="1"/>
        <v>546</v>
      </c>
    </row>
    <row r="24" spans="1:21">
      <c r="A24" s="9"/>
      <c r="B24" s="207">
        <v>20</v>
      </c>
      <c r="C24" s="212" t="s">
        <v>274</v>
      </c>
      <c r="D24" s="10"/>
      <c r="E24" s="81" t="s">
        <v>201</v>
      </c>
      <c r="F24" s="217"/>
      <c r="G24" s="219"/>
      <c r="H24" s="221">
        <v>1.5</v>
      </c>
      <c r="I24" s="83"/>
      <c r="J24" s="83"/>
      <c r="K24" s="219"/>
      <c r="L24" s="219"/>
      <c r="N24" s="83">
        <f t="shared" si="0"/>
        <v>1.5</v>
      </c>
      <c r="O24" s="85">
        <f>IF(D24="X",0,IF(E24="X",0,VLOOKUP(E24,'1'!$K$3:$L$16,2,FALSE)))</f>
        <v>210</v>
      </c>
      <c r="P24" s="83">
        <f t="shared" si="1"/>
        <v>315</v>
      </c>
    </row>
    <row r="25" spans="1:21">
      <c r="A25" s="9"/>
      <c r="B25" s="210">
        <v>21</v>
      </c>
      <c r="C25" s="212" t="s">
        <v>266</v>
      </c>
      <c r="D25" s="10"/>
      <c r="E25" s="81" t="s">
        <v>189</v>
      </c>
      <c r="F25" s="209"/>
      <c r="G25" s="215"/>
      <c r="H25" s="223">
        <v>55.45</v>
      </c>
      <c r="I25" s="83"/>
      <c r="J25" s="83"/>
      <c r="K25" s="214"/>
      <c r="L25" s="214"/>
      <c r="N25" s="83">
        <f t="shared" si="0"/>
        <v>55.45</v>
      </c>
      <c r="O25" s="85">
        <f>IF(D25="X",0,IF(E25="X",0,VLOOKUP(E25,'1'!$K$3:$L$16,2,FALSE)))</f>
        <v>210</v>
      </c>
      <c r="P25" s="83">
        <f t="shared" si="1"/>
        <v>11644.5</v>
      </c>
      <c r="R25">
        <v>19.25</v>
      </c>
      <c r="T25">
        <v>4.0999999999999996</v>
      </c>
    </row>
    <row r="26" spans="1:21">
      <c r="A26" s="9"/>
      <c r="B26" s="211">
        <v>22</v>
      </c>
      <c r="C26" s="209" t="s">
        <v>266</v>
      </c>
      <c r="D26" s="10"/>
      <c r="E26" s="81" t="s">
        <v>189</v>
      </c>
      <c r="F26" s="209"/>
      <c r="G26" s="214"/>
      <c r="H26" s="223">
        <v>55.45</v>
      </c>
      <c r="I26" s="83"/>
      <c r="J26" s="83"/>
      <c r="K26" s="214"/>
      <c r="L26" s="214"/>
      <c r="N26" s="83">
        <f t="shared" si="0"/>
        <v>55.45</v>
      </c>
      <c r="O26" s="85">
        <f>IF(D26="X",0,IF(E26="X",0,VLOOKUP(E26,'1'!$K$3:$L$16,2,FALSE)))</f>
        <v>210</v>
      </c>
      <c r="P26" s="83">
        <f t="shared" si="1"/>
        <v>11644.5</v>
      </c>
      <c r="R26">
        <v>19.25</v>
      </c>
      <c r="T26">
        <v>4.0999999999999996</v>
      </c>
    </row>
    <row r="27" spans="1:21">
      <c r="A27" s="9"/>
      <c r="B27" s="211">
        <v>23</v>
      </c>
      <c r="C27" s="118" t="s">
        <v>275</v>
      </c>
      <c r="D27" s="10"/>
      <c r="E27" s="81" t="s">
        <v>194</v>
      </c>
      <c r="F27" s="209"/>
      <c r="G27" s="214"/>
      <c r="H27" s="223">
        <v>34.450000000000003</v>
      </c>
      <c r="I27" s="83"/>
      <c r="J27" s="83"/>
      <c r="K27" s="214"/>
      <c r="L27" s="214"/>
      <c r="N27" s="83">
        <f t="shared" si="0"/>
        <v>34.450000000000003</v>
      </c>
      <c r="O27" s="85">
        <f>IF(D27="X",0,IF(E27="X",0,VLOOKUP(E27,'1'!$K$3:$L$16,2,FALSE)))</f>
        <v>210</v>
      </c>
      <c r="P27" s="83">
        <f t="shared" si="1"/>
        <v>7234.5000000000009</v>
      </c>
      <c r="R27">
        <v>7</v>
      </c>
      <c r="T27">
        <v>2.25</v>
      </c>
    </row>
    <row r="28" spans="1:21">
      <c r="A28" s="9"/>
      <c r="B28" s="210">
        <v>24</v>
      </c>
      <c r="C28" s="212" t="s">
        <v>264</v>
      </c>
      <c r="D28" s="10"/>
      <c r="E28" s="81" t="s">
        <v>198</v>
      </c>
      <c r="F28" s="222">
        <v>3.45</v>
      </c>
      <c r="G28" s="214"/>
      <c r="H28" s="214"/>
      <c r="I28" s="83"/>
      <c r="J28" s="83"/>
      <c r="K28" s="214"/>
      <c r="L28" s="214"/>
      <c r="N28" s="83">
        <f t="shared" si="0"/>
        <v>3.45</v>
      </c>
      <c r="O28" s="85">
        <f>IF(D28="X",0,IF(E28="X",0,VLOOKUP(E28,'1'!$K$3:$L$16,2,FALSE)))</f>
        <v>210</v>
      </c>
      <c r="P28" s="83">
        <f t="shared" si="1"/>
        <v>724.5</v>
      </c>
    </row>
    <row r="29" spans="1:21">
      <c r="A29" s="9"/>
      <c r="B29" s="207">
        <v>25</v>
      </c>
      <c r="C29" s="209" t="s">
        <v>276</v>
      </c>
      <c r="D29" s="10"/>
      <c r="E29" s="81" t="s">
        <v>191</v>
      </c>
      <c r="F29" s="222">
        <v>16.649999999999999</v>
      </c>
      <c r="G29" s="215"/>
      <c r="H29" s="214"/>
      <c r="I29" s="83"/>
      <c r="J29" s="83"/>
      <c r="K29" s="214"/>
      <c r="L29" s="214"/>
      <c r="N29" s="83">
        <f t="shared" si="0"/>
        <v>16.649999999999999</v>
      </c>
      <c r="O29" s="85">
        <f>IF(D29="X",0,IF(E29="X",0,VLOOKUP(E29,'1'!$K$3:$L$16,2,FALSE)))</f>
        <v>210</v>
      </c>
      <c r="P29" s="83">
        <f t="shared" si="1"/>
        <v>3496.4999999999995</v>
      </c>
      <c r="R29">
        <v>7</v>
      </c>
      <c r="T29">
        <v>10.75</v>
      </c>
    </row>
    <row r="30" spans="1:21">
      <c r="A30" s="9"/>
      <c r="B30" s="207">
        <v>26</v>
      </c>
      <c r="C30" s="209" t="s">
        <v>276</v>
      </c>
      <c r="D30" s="10"/>
      <c r="E30" s="81" t="s">
        <v>191</v>
      </c>
      <c r="F30" s="222">
        <v>9.85</v>
      </c>
      <c r="G30" s="214"/>
      <c r="H30" s="214"/>
      <c r="I30" s="83"/>
      <c r="J30" s="83"/>
      <c r="K30" s="214"/>
      <c r="L30" s="214"/>
      <c r="N30" s="83">
        <f t="shared" si="0"/>
        <v>9.85</v>
      </c>
      <c r="O30" s="85">
        <f>IF(D30="X",0,IF(E30="X",0,VLOOKUP(E30,'1'!$K$3:$L$16,2,FALSE)))</f>
        <v>210</v>
      </c>
      <c r="P30" s="83">
        <f t="shared" si="1"/>
        <v>2068.5</v>
      </c>
      <c r="R30">
        <v>4.4000000000000004</v>
      </c>
      <c r="T30">
        <v>6.85</v>
      </c>
    </row>
    <row r="31" spans="1:21" ht="16.899999999999999" hidden="1" customHeight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60.949999999999996</v>
      </c>
      <c r="G495" s="68">
        <f t="shared" si="2"/>
        <v>79.550000000000011</v>
      </c>
      <c r="H495" s="68">
        <f t="shared" si="2"/>
        <v>594.20000000000005</v>
      </c>
      <c r="I495" s="68">
        <f t="shared" si="2"/>
        <v>0</v>
      </c>
      <c r="J495" s="68">
        <f t="shared" si="2"/>
        <v>0</v>
      </c>
      <c r="K495" s="68">
        <f t="shared" si="2"/>
        <v>79.150000000000006</v>
      </c>
      <c r="L495" s="68">
        <f t="shared" si="2"/>
        <v>23.699999999999996</v>
      </c>
      <c r="M495" s="68">
        <f t="shared" si="2"/>
        <v>0</v>
      </c>
      <c r="Q495" s="56" t="s">
        <v>278</v>
      </c>
      <c r="R495" s="68">
        <f t="shared" ref="R495:W495" si="3">SUM(R4:R494)</f>
        <v>212.60000000000002</v>
      </c>
      <c r="S495" s="68">
        <f t="shared" si="3"/>
        <v>0</v>
      </c>
      <c r="T495" s="68">
        <f t="shared" si="3"/>
        <v>67.7</v>
      </c>
      <c r="U495" s="68">
        <f t="shared" si="3"/>
        <v>8</v>
      </c>
      <c r="V495" s="68">
        <f t="shared" si="3"/>
        <v>0</v>
      </c>
      <c r="W495" s="68">
        <f t="shared" si="3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IF('1'!K3="", "Vrije categorie",'1'!K3)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346.04999999999995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79.150000000000006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425.19999999999993</v>
      </c>
      <c r="O499" s="58"/>
      <c r="P499" s="69" cm="1">
        <f t="array" ref="P499">SUMPRODUCT(--($E$4:$E$494=C499),--($D$4:$D$494=""),$P$4:$P$494)</f>
        <v>89292</v>
      </c>
    </row>
    <row r="500" spans="3:16">
      <c r="C500" s="58" t="str">
        <f>IF('1'!K4="", "Vrije categorie",'1'!K4)</f>
        <v>B</v>
      </c>
      <c r="F500" s="69" cm="1">
        <f t="array" ref="F500">SUMPRODUCT(--($E$4:$E$494=C500),--($D$4:$D$494=""),$F$4:$F$494)</f>
        <v>26.5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26.5</v>
      </c>
      <c r="O500" s="58"/>
      <c r="P500" s="69" cm="1">
        <f t="array" ref="P500">SUMPRODUCT(--($E$4:$E$494=C500),--($D$4:$D$494=""),$P$4:$P$494)</f>
        <v>5565</v>
      </c>
    </row>
    <row r="501" spans="3:16">
      <c r="C501" s="58" t="str">
        <f>IF('1'!K5="", "Vrije categorie",'1'!K5)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34.450000000000003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34.450000000000003</v>
      </c>
      <c r="O501" s="58"/>
      <c r="P501" s="69" cm="1">
        <f t="array" ref="P501">SUMPRODUCT(--($E$4:$E$494=C501),--($D$4:$D$494=""),$P$4:$P$494)</f>
        <v>7234.5000000000009</v>
      </c>
    </row>
    <row r="502" spans="3:16">
      <c r="C502" s="58" t="str">
        <f>IF('1'!K6="", "Vrije categorie",'1'!K6)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16">
      <c r="C503" s="58" t="str">
        <f>IF('1'!K7="", "Vrije categorie",'1'!K7)</f>
        <v>E</v>
      </c>
      <c r="F503" s="69" cm="1">
        <f t="array" ref="F503">SUMPRODUCT(--($E$4:$E$494=C503),--($D$4:$D$494=""),$F$4:$F$494)</f>
        <v>24.599999999999998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212.20000000000002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236.8</v>
      </c>
      <c r="O503" s="58"/>
      <c r="P503" s="69" cm="1">
        <f t="array" ref="P503">SUMPRODUCT(--($E$4:$E$494=C503),--($D$4:$D$494=""),$P$4:$P$494)</f>
        <v>49728</v>
      </c>
    </row>
    <row r="504" spans="3:16">
      <c r="C504" s="58" t="str">
        <f>IF('1'!K8="", "Vrije categorie",'1'!K8)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8.9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8.9</v>
      </c>
      <c r="O504" s="58"/>
      <c r="P504" s="69" cm="1">
        <f t="array" ref="P504">SUMPRODUCT(--($E$4:$E$494=C504),--($D$4:$D$494=""),$P$4:$P$494)</f>
        <v>106.80000000000001</v>
      </c>
    </row>
    <row r="505" spans="3:16">
      <c r="C505" s="58" t="str">
        <f>IF('1'!K9="", "Vrije categorie",'1'!K9)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1.5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18.600000000000001</v>
      </c>
      <c r="M505" s="69" cm="1">
        <f t="array" ref="M505">SUMPRODUCT(--($E$4:$E$494=C505),--($D$4:$D$494=""),$M$4:$M$494)</f>
        <v>0</v>
      </c>
      <c r="N505" s="69">
        <f t="shared" si="4"/>
        <v>20.100000000000001</v>
      </c>
      <c r="O505" s="58"/>
      <c r="P505" s="69" cm="1">
        <f t="array" ref="P505">SUMPRODUCT(--($E$4:$E$494=C505),--($D$4:$D$494=""),$P$4:$P$494)</f>
        <v>4221</v>
      </c>
    </row>
    <row r="506" spans="3:16">
      <c r="C506" s="58" t="str">
        <f>IF('1'!K10="", "Vrije categorie",'1'!K10)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16">
      <c r="C507" s="58" t="str">
        <f>IF('1'!K11="", "Vrije categorie",'1'!K11)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16">
      <c r="C508" s="58" t="str">
        <f>IF('1'!K12="", "Vrije categorie",'1'!K12)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16">
      <c r="C509" s="58" t="str">
        <f>IF('1'!K13="", "Vrije categorie",'1'!K13)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16">
      <c r="C510" s="58" t="str">
        <f>IF('1'!K14="", "Vrije categorie",'1'!K14)</f>
        <v>L</v>
      </c>
      <c r="F510" s="69" cm="1">
        <f t="array" ref="F510">SUMPRODUCT(--($E$4:$E$494=C510),--($D$4:$D$494=""),$F$4:$F$494)</f>
        <v>9.85</v>
      </c>
      <c r="G510" s="69" cm="1">
        <f t="array" ref="G510">SUMPRODUCT(--($E$4:$E$494=C510),--($D$4:$D$494=""),$G$4:$G$494)</f>
        <v>70.650000000000006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80.5</v>
      </c>
      <c r="O510" s="58"/>
      <c r="P510" s="69" cm="1">
        <f t="array" ref="P510">SUMPRODUCT(--($E$4:$E$494=C510),--($D$4:$D$494=""),$P$4:$P$494)</f>
        <v>20930</v>
      </c>
    </row>
    <row r="511" spans="3:16">
      <c r="C511" s="58" t="str">
        <f>IF('1'!K15="", "Vrije categorie",'1'!K15)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>SUM(F511:M511)</f>
        <v>0</v>
      </c>
      <c r="O511" s="58"/>
      <c r="P511" s="69" cm="1">
        <f t="array" ref="P511">SUMPRODUCT(--($E$4:$E$494=C511),--($D$4:$D$494=""),$P$4:$P$494)</f>
        <v>0</v>
      </c>
    </row>
    <row r="512" spans="3:1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5.0999999999999996</v>
      </c>
      <c r="M512" s="69" cm="1">
        <f t="array" ref="M512">SUMPRODUCT(--($E$4:$E$494=C512),--($D$4:$D$494=""),$M$4:$M$494)</f>
        <v>0</v>
      </c>
      <c r="N512" s="69">
        <f t="shared" si="4"/>
        <v>5.0999999999999996</v>
      </c>
      <c r="O512" s="58"/>
      <c r="P512" s="69" cm="1">
        <f t="array" ref="P512">SUMPRODUCT(--($E$4:$E$494=C512),--($D$4:$D$494=""),$P$4:$P$494)</f>
        <v>1326</v>
      </c>
    </row>
    <row r="513" spans="3:16" ht="15.75" thickBot="1">
      <c r="C513" s="71" t="s">
        <v>282</v>
      </c>
      <c r="D513" s="67"/>
      <c r="E513" s="67"/>
      <c r="F513" s="70">
        <f>SUM(F499:F512)</f>
        <v>60.949999999999996</v>
      </c>
      <c r="G513" s="70">
        <f t="shared" ref="G513:M513" si="5">SUM(G499:G512)</f>
        <v>79.550000000000011</v>
      </c>
      <c r="H513" s="70">
        <f t="shared" si="5"/>
        <v>594.19999999999993</v>
      </c>
      <c r="I513" s="70">
        <f t="shared" si="5"/>
        <v>0</v>
      </c>
      <c r="J513" s="70">
        <f t="shared" si="5"/>
        <v>0</v>
      </c>
      <c r="K513" s="70">
        <f t="shared" si="5"/>
        <v>79.150000000000006</v>
      </c>
      <c r="L513" s="70">
        <f t="shared" si="5"/>
        <v>23.700000000000003</v>
      </c>
      <c r="M513" s="70">
        <f t="shared" si="5"/>
        <v>0</v>
      </c>
      <c r="N513" s="70">
        <f t="shared" si="4"/>
        <v>837.55</v>
      </c>
      <c r="O513" s="70"/>
      <c r="P513" s="70">
        <f>SUM(P499:P512)</f>
        <v>178403.3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2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14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14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14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>SUM(F531:M531)</f>
        <v>0</v>
      </c>
    </row>
    <row r="532" spans="3:14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 t="shared" si="7"/>
        <v>0</v>
      </c>
    </row>
    <row r="533" spans="3:14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</row>
    <row r="534" spans="3:14" ht="15.75" thickTop="1"/>
  </sheetData>
  <sheetProtection algorithmName="SHA-512" hashValue="Rc7NGwQ5BXRnL4DQB2hqn7udYiVv0n9oA8RQPLy51jXjKf72QyPkVvwvjn2S426JUGhUZKDprH3FTwcpE3IL/A==" saltValue="PVNPJqioQnDCs0v/1IKTHg==" spinCount="100000" sheet="1" objects="1" scenarios="1"/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Z534"/>
  <sheetViews>
    <sheetView topLeftCell="B18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'28'!H5</f>
        <v>28</v>
      </c>
      <c r="B1" s="401" t="s">
        <v>190</v>
      </c>
      <c r="C1" s="402"/>
      <c r="D1" s="403" t="str">
        <f>VLOOKUP(A1,Kwaliteitsinspecties!A5:J54,3)</f>
        <v>CBS De Noordkaap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Willem de Merodelaan 1 te Uithuizermeeden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/>
      <c r="C4" s="242" t="s">
        <v>344</v>
      </c>
      <c r="D4" s="10"/>
      <c r="E4" s="81"/>
      <c r="F4" s="83"/>
      <c r="G4" s="83"/>
      <c r="H4" s="83"/>
      <c r="I4" s="83"/>
      <c r="J4" s="83"/>
      <c r="N4" s="83"/>
      <c r="O4" s="83"/>
      <c r="P4" s="83"/>
      <c r="R4">
        <v>0</v>
      </c>
      <c r="T4">
        <v>6.2</v>
      </c>
      <c r="U4">
        <v>2</v>
      </c>
    </row>
    <row r="5" spans="1:24">
      <c r="A5" s="9"/>
      <c r="B5" s="207">
        <v>1</v>
      </c>
      <c r="C5" s="209" t="s">
        <v>367</v>
      </c>
      <c r="D5" s="10"/>
      <c r="E5" s="81" t="s">
        <v>198</v>
      </c>
      <c r="F5" s="214"/>
      <c r="G5" s="223">
        <v>61.7</v>
      </c>
      <c r="H5" s="214"/>
      <c r="I5" s="214"/>
      <c r="L5" s="214"/>
      <c r="N5" s="83">
        <f t="shared" ref="N5:N26" si="0">SUM(F5:M5)</f>
        <v>61.7</v>
      </c>
      <c r="O5" s="85">
        <f>IF(D5="X",0,IF(E5="X",0,VLOOKUP(E5,'28'!$K$3:$L$16,2,FALSE)))</f>
        <v>210</v>
      </c>
      <c r="P5" s="83">
        <f t="shared" ref="P5:P26" si="1">N5*O5</f>
        <v>12957</v>
      </c>
      <c r="R5">
        <v>5.15</v>
      </c>
      <c r="T5">
        <v>5.15</v>
      </c>
    </row>
    <row r="6" spans="1:24">
      <c r="A6" s="9"/>
      <c r="B6" s="207">
        <v>2</v>
      </c>
      <c r="C6" s="209" t="s">
        <v>276</v>
      </c>
      <c r="D6" s="10"/>
      <c r="E6" s="81" t="s">
        <v>191</v>
      </c>
      <c r="F6" s="214"/>
      <c r="G6" s="223">
        <v>11</v>
      </c>
      <c r="H6" s="214"/>
      <c r="I6" s="214"/>
      <c r="L6" s="214"/>
      <c r="N6" s="83">
        <f t="shared" si="0"/>
        <v>11</v>
      </c>
      <c r="O6" s="85">
        <f>IF(D6="X",0,IF(E6="X",0,VLOOKUP(E6,'28'!$K$3:$L$16,2,FALSE)))</f>
        <v>210</v>
      </c>
      <c r="P6" s="83">
        <f t="shared" si="1"/>
        <v>2310</v>
      </c>
      <c r="R6">
        <v>21.1</v>
      </c>
      <c r="T6">
        <v>7.25</v>
      </c>
    </row>
    <row r="7" spans="1:24">
      <c r="A7" s="9"/>
      <c r="B7" s="210">
        <v>3</v>
      </c>
      <c r="C7" s="208" t="s">
        <v>445</v>
      </c>
      <c r="D7" s="10"/>
      <c r="E7" s="81" t="s">
        <v>189</v>
      </c>
      <c r="F7" s="223">
        <v>17.25</v>
      </c>
      <c r="G7" s="223">
        <v>52.65</v>
      </c>
      <c r="H7" s="214"/>
      <c r="I7" s="214"/>
      <c r="L7" s="214"/>
      <c r="N7" s="83">
        <f t="shared" si="0"/>
        <v>69.900000000000006</v>
      </c>
      <c r="O7" s="85">
        <f>IF(D7="X",0,IF(E7="X",0,VLOOKUP(E7,'28'!$K$3:$L$16,2,FALSE)))</f>
        <v>210</v>
      </c>
      <c r="P7" s="83">
        <f t="shared" si="1"/>
        <v>14679.000000000002</v>
      </c>
      <c r="R7">
        <v>0</v>
      </c>
      <c r="T7">
        <v>0.6</v>
      </c>
    </row>
    <row r="8" spans="1:24">
      <c r="A8" s="9"/>
      <c r="B8" s="207">
        <v>4</v>
      </c>
      <c r="C8" s="208" t="s">
        <v>297</v>
      </c>
      <c r="D8" s="10"/>
      <c r="E8" s="81" t="s">
        <v>201</v>
      </c>
      <c r="F8" s="216"/>
      <c r="G8" s="216"/>
      <c r="H8" s="216"/>
      <c r="I8" s="216"/>
      <c r="L8" s="221">
        <v>7.75</v>
      </c>
      <c r="N8" s="83">
        <f t="shared" si="0"/>
        <v>7.75</v>
      </c>
      <c r="O8" s="85">
        <f>IF(D8="X",0,IF(E8="X",0,VLOOKUP(E8,'28'!$K$3:$L$16,2,FALSE)))</f>
        <v>210</v>
      </c>
      <c r="P8" s="83">
        <f t="shared" si="1"/>
        <v>1627.5</v>
      </c>
      <c r="R8">
        <v>4.75</v>
      </c>
      <c r="T8">
        <v>4.75</v>
      </c>
    </row>
    <row r="9" spans="1:24">
      <c r="A9" s="9"/>
      <c r="B9" s="207">
        <v>5</v>
      </c>
      <c r="C9" s="208" t="s">
        <v>263</v>
      </c>
      <c r="D9" s="10"/>
      <c r="E9" s="81" t="s">
        <v>198</v>
      </c>
      <c r="F9" s="221">
        <v>13.05</v>
      </c>
      <c r="G9" s="216"/>
      <c r="H9" s="216"/>
      <c r="I9" s="216"/>
      <c r="L9" s="216"/>
      <c r="N9" s="83">
        <f t="shared" si="0"/>
        <v>13.05</v>
      </c>
      <c r="O9" s="85">
        <f>IF(D9="X",0,IF(E9="X",0,VLOOKUP(E9,'28'!$K$3:$L$16,2,FALSE)))</f>
        <v>210</v>
      </c>
      <c r="P9" s="83">
        <f t="shared" si="1"/>
        <v>2740.5</v>
      </c>
      <c r="R9">
        <v>21.1</v>
      </c>
      <c r="T9">
        <v>7.25</v>
      </c>
    </row>
    <row r="10" spans="1:24">
      <c r="A10" s="9"/>
      <c r="B10" s="207">
        <v>6</v>
      </c>
      <c r="C10" s="208" t="s">
        <v>446</v>
      </c>
      <c r="D10" s="10"/>
      <c r="E10" s="81" t="s">
        <v>189</v>
      </c>
      <c r="F10" s="221">
        <v>17.25</v>
      </c>
      <c r="G10" s="221">
        <v>53.3</v>
      </c>
      <c r="H10" s="216"/>
      <c r="I10" s="216"/>
      <c r="L10" s="216"/>
      <c r="N10" s="83">
        <f t="shared" si="0"/>
        <v>70.55</v>
      </c>
      <c r="O10" s="85">
        <f>IF(D10="X",0,IF(E10="X",0,VLOOKUP(E10,'28'!$K$3:$L$16,2,FALSE)))</f>
        <v>210</v>
      </c>
      <c r="P10" s="83">
        <f t="shared" si="1"/>
        <v>14815.5</v>
      </c>
      <c r="R10">
        <v>9.5500000000000007</v>
      </c>
      <c r="T10">
        <v>9.6999999999999993</v>
      </c>
    </row>
    <row r="11" spans="1:24">
      <c r="A11" s="9"/>
      <c r="B11" s="210">
        <v>7</v>
      </c>
      <c r="C11" s="208" t="s">
        <v>276</v>
      </c>
      <c r="D11" s="10"/>
      <c r="E11" s="81" t="s">
        <v>191</v>
      </c>
      <c r="F11" s="214"/>
      <c r="G11" s="223">
        <v>13.45</v>
      </c>
      <c r="H11" s="214"/>
      <c r="I11" s="214"/>
      <c r="L11" s="214"/>
      <c r="N11" s="83">
        <f t="shared" si="0"/>
        <v>13.45</v>
      </c>
      <c r="O11" s="85">
        <f>IF(D11="X",0,IF(E11="X",0,VLOOKUP(E11,'28'!$K$3:$L$16,2,FALSE)))</f>
        <v>210</v>
      </c>
      <c r="P11" s="83">
        <f t="shared" si="1"/>
        <v>2824.5</v>
      </c>
      <c r="R11">
        <v>37</v>
      </c>
      <c r="U11">
        <v>5</v>
      </c>
    </row>
    <row r="12" spans="1:24">
      <c r="A12" s="9"/>
      <c r="B12" s="210">
        <v>8</v>
      </c>
      <c r="C12" s="208" t="s">
        <v>436</v>
      </c>
      <c r="D12" s="10"/>
      <c r="E12" s="81" t="s">
        <v>189</v>
      </c>
      <c r="F12" s="214"/>
      <c r="G12" s="223">
        <v>164</v>
      </c>
      <c r="H12" s="214"/>
      <c r="I12" s="214"/>
      <c r="L12" s="214"/>
      <c r="N12" s="83">
        <f t="shared" si="0"/>
        <v>164</v>
      </c>
      <c r="O12" s="85">
        <f>IF(D12="X",0,IF(E12="X",0,VLOOKUP(E12,'28'!$K$3:$L$16,2,FALSE)))</f>
        <v>210</v>
      </c>
      <c r="P12" s="83">
        <f t="shared" si="1"/>
        <v>34440</v>
      </c>
      <c r="R12">
        <v>21.1</v>
      </c>
      <c r="T12">
        <v>7.25</v>
      </c>
    </row>
    <row r="13" spans="1:24">
      <c r="A13" s="9"/>
      <c r="B13" s="207">
        <v>9</v>
      </c>
      <c r="C13" s="209" t="s">
        <v>446</v>
      </c>
      <c r="D13" s="10"/>
      <c r="E13" s="81" t="s">
        <v>189</v>
      </c>
      <c r="F13" s="223">
        <v>17.25</v>
      </c>
      <c r="G13" s="223">
        <v>53.3</v>
      </c>
      <c r="H13" s="214"/>
      <c r="I13" s="214"/>
      <c r="L13" s="214"/>
      <c r="N13" s="83">
        <f t="shared" si="0"/>
        <v>70.55</v>
      </c>
      <c r="O13" s="85">
        <f>IF(D13="X",0,IF(E13="X",0,VLOOKUP(E13,'28'!$K$3:$L$16,2,FALSE)))</f>
        <v>210</v>
      </c>
      <c r="P13" s="83">
        <f t="shared" si="1"/>
        <v>14815.5</v>
      </c>
      <c r="R13">
        <v>0</v>
      </c>
      <c r="T13">
        <v>0.6</v>
      </c>
    </row>
    <row r="14" spans="1:24">
      <c r="A14" s="9"/>
      <c r="B14" s="210">
        <v>10</v>
      </c>
      <c r="C14" s="208" t="s">
        <v>297</v>
      </c>
      <c r="D14" s="10"/>
      <c r="E14" s="81" t="s">
        <v>201</v>
      </c>
      <c r="F14" s="216"/>
      <c r="G14" s="216"/>
      <c r="H14" s="214"/>
      <c r="I14" s="214"/>
      <c r="L14" s="223">
        <v>7.75</v>
      </c>
      <c r="N14" s="83">
        <f t="shared" si="0"/>
        <v>7.75</v>
      </c>
      <c r="O14" s="85">
        <f>IF(D14="X",0,IF(E14="X",0,VLOOKUP(E14,'28'!$K$3:$L$16,2,FALSE)))</f>
        <v>210</v>
      </c>
      <c r="P14" s="83">
        <f t="shared" si="1"/>
        <v>1627.5</v>
      </c>
      <c r="R14">
        <v>4.75</v>
      </c>
      <c r="T14">
        <v>4.75</v>
      </c>
    </row>
    <row r="15" spans="1:24">
      <c r="A15" s="9"/>
      <c r="B15" s="211">
        <v>11</v>
      </c>
      <c r="C15" s="209" t="s">
        <v>263</v>
      </c>
      <c r="D15" s="10"/>
      <c r="E15" s="81" t="s">
        <v>198</v>
      </c>
      <c r="F15" s="223">
        <v>13.05</v>
      </c>
      <c r="G15" s="214"/>
      <c r="H15" s="214"/>
      <c r="I15" s="214"/>
      <c r="L15" s="214"/>
      <c r="N15" s="83">
        <f t="shared" si="0"/>
        <v>13.05</v>
      </c>
      <c r="O15" s="85">
        <f>IF(D15="X",0,IF(E15="X",0,VLOOKUP(E15,'28'!$K$3:$L$16,2,FALSE)))</f>
        <v>210</v>
      </c>
      <c r="P15" s="83">
        <f t="shared" si="1"/>
        <v>2740.5</v>
      </c>
      <c r="R15">
        <v>21.1</v>
      </c>
      <c r="T15">
        <v>7.25</v>
      </c>
    </row>
    <row r="16" spans="1:24">
      <c r="A16" s="9"/>
      <c r="B16" s="211">
        <v>12</v>
      </c>
      <c r="C16" s="209" t="s">
        <v>445</v>
      </c>
      <c r="D16" s="10"/>
      <c r="E16" s="81" t="s">
        <v>189</v>
      </c>
      <c r="F16" s="223">
        <v>17.25</v>
      </c>
      <c r="G16" s="223">
        <v>53.3</v>
      </c>
      <c r="H16" s="214"/>
      <c r="I16" s="214"/>
      <c r="L16" s="214"/>
      <c r="N16" s="83">
        <f t="shared" si="0"/>
        <v>70.55</v>
      </c>
      <c r="O16" s="85">
        <f>IF(D16="X",0,IF(E16="X",0,VLOOKUP(E16,'28'!$K$3:$L$16,2,FALSE)))</f>
        <v>210</v>
      </c>
      <c r="P16" s="83">
        <f t="shared" si="1"/>
        <v>14815.5</v>
      </c>
      <c r="R16">
        <v>21.1</v>
      </c>
      <c r="T16">
        <v>7.25</v>
      </c>
    </row>
    <row r="17" spans="1:20">
      <c r="A17" s="9"/>
      <c r="B17" s="207">
        <v>13</v>
      </c>
      <c r="C17" s="208" t="s">
        <v>445</v>
      </c>
      <c r="D17" s="10"/>
      <c r="E17" s="81" t="s">
        <v>189</v>
      </c>
      <c r="F17" s="221">
        <v>17.25</v>
      </c>
      <c r="G17" s="221">
        <v>53.3</v>
      </c>
      <c r="H17" s="216"/>
      <c r="I17" s="216"/>
      <c r="L17" s="216"/>
      <c r="N17" s="83">
        <f t="shared" si="0"/>
        <v>70.55</v>
      </c>
      <c r="O17" s="85">
        <f>IF(D17="X",0,IF(E17="X",0,VLOOKUP(E17,'28'!$K$3:$L$16,2,FALSE)))</f>
        <v>210</v>
      </c>
      <c r="P17" s="83">
        <f t="shared" si="1"/>
        <v>14815.5</v>
      </c>
      <c r="R17">
        <v>0</v>
      </c>
      <c r="T17">
        <v>0.6</v>
      </c>
    </row>
    <row r="18" spans="1:20">
      <c r="A18" s="9"/>
      <c r="B18" s="207">
        <v>14</v>
      </c>
      <c r="C18" s="212" t="s">
        <v>297</v>
      </c>
      <c r="D18" s="10"/>
      <c r="E18" s="81" t="s">
        <v>201</v>
      </c>
      <c r="F18" s="216"/>
      <c r="G18" s="216"/>
      <c r="H18" s="216"/>
      <c r="I18" s="216"/>
      <c r="L18" s="221">
        <v>7.75</v>
      </c>
      <c r="N18" s="83">
        <f t="shared" si="0"/>
        <v>7.75</v>
      </c>
      <c r="O18" s="85">
        <f>IF(D18="X",0,IF(E18="X",0,VLOOKUP(E18,'28'!$K$3:$L$16,2,FALSE)))</f>
        <v>210</v>
      </c>
      <c r="P18" s="83">
        <f t="shared" si="1"/>
        <v>1627.5</v>
      </c>
      <c r="R18">
        <v>4.75</v>
      </c>
      <c r="T18">
        <v>4.75</v>
      </c>
    </row>
    <row r="19" spans="1:20">
      <c r="A19" s="9"/>
      <c r="B19" s="207">
        <v>15</v>
      </c>
      <c r="C19" s="212" t="s">
        <v>263</v>
      </c>
      <c r="D19" s="10"/>
      <c r="E19" s="81" t="s">
        <v>198</v>
      </c>
      <c r="F19" s="221">
        <v>13.05</v>
      </c>
      <c r="G19" s="216"/>
      <c r="H19" s="216"/>
      <c r="I19" s="216"/>
      <c r="L19" s="216"/>
      <c r="N19" s="83">
        <f t="shared" si="0"/>
        <v>13.05</v>
      </c>
      <c r="O19" s="85">
        <f>IF(D19="X",0,IF(E19="X",0,VLOOKUP(E19,'28'!$K$3:$L$16,2,FALSE)))</f>
        <v>210</v>
      </c>
      <c r="P19" s="83">
        <f t="shared" si="1"/>
        <v>2740.5</v>
      </c>
      <c r="R19">
        <v>21.1</v>
      </c>
      <c r="T19">
        <v>7.25</v>
      </c>
    </row>
    <row r="20" spans="1:20">
      <c r="A20" s="9"/>
      <c r="B20" s="207">
        <v>16</v>
      </c>
      <c r="C20" s="212" t="s">
        <v>446</v>
      </c>
      <c r="D20" s="10"/>
      <c r="E20" s="81" t="s">
        <v>189</v>
      </c>
      <c r="F20" s="221">
        <v>17.25</v>
      </c>
      <c r="G20" s="221">
        <v>53.3</v>
      </c>
      <c r="H20" s="216"/>
      <c r="I20" s="216"/>
      <c r="L20" s="216"/>
      <c r="N20" s="83">
        <f t="shared" si="0"/>
        <v>70.55</v>
      </c>
      <c r="O20" s="85">
        <f>IF(D20="X",0,IF(E20="X",0,VLOOKUP(E20,'28'!$K$3:$L$16,2,FALSE)))</f>
        <v>210</v>
      </c>
      <c r="P20" s="83">
        <f t="shared" si="1"/>
        <v>14815.5</v>
      </c>
      <c r="R20">
        <v>0</v>
      </c>
      <c r="T20">
        <v>4</v>
      </c>
    </row>
    <row r="21" spans="1:20">
      <c r="A21" s="9"/>
      <c r="B21" s="207">
        <v>17</v>
      </c>
      <c r="C21" s="212" t="s">
        <v>264</v>
      </c>
      <c r="D21" s="10"/>
      <c r="E21" s="81" t="s">
        <v>198</v>
      </c>
      <c r="F21" s="216"/>
      <c r="G21" s="221">
        <v>88.4</v>
      </c>
      <c r="H21" s="216"/>
      <c r="I21" s="216"/>
      <c r="L21" s="216"/>
      <c r="N21" s="83">
        <f t="shared" si="0"/>
        <v>88.4</v>
      </c>
      <c r="O21" s="85">
        <f>IF(D21="X",0,IF(E21="X",0,VLOOKUP(E21,'28'!$K$3:$L$16,2,FALSE)))</f>
        <v>210</v>
      </c>
      <c r="P21" s="83">
        <f t="shared" si="1"/>
        <v>18564</v>
      </c>
      <c r="R21">
        <v>21.1</v>
      </c>
      <c r="T21">
        <v>7.25</v>
      </c>
    </row>
    <row r="22" spans="1:20">
      <c r="A22" s="9"/>
      <c r="B22" s="207">
        <v>18</v>
      </c>
      <c r="C22" s="212" t="s">
        <v>446</v>
      </c>
      <c r="D22" s="10"/>
      <c r="E22" s="81" t="s">
        <v>189</v>
      </c>
      <c r="F22" s="221">
        <v>17.25</v>
      </c>
      <c r="G22" s="221">
        <v>53.3</v>
      </c>
      <c r="H22" s="216"/>
      <c r="I22" s="216"/>
      <c r="L22" s="216"/>
      <c r="N22" s="83">
        <f t="shared" si="0"/>
        <v>70.55</v>
      </c>
      <c r="O22" s="85">
        <f>IF(D22="X",0,IF(E22="X",0,VLOOKUP(E22,'28'!$K$3:$L$16,2,FALSE)))</f>
        <v>210</v>
      </c>
      <c r="P22" s="83">
        <f t="shared" si="1"/>
        <v>14815.5</v>
      </c>
      <c r="R22">
        <v>0</v>
      </c>
      <c r="T22">
        <v>0</v>
      </c>
    </row>
    <row r="23" spans="1:20">
      <c r="A23" s="9"/>
      <c r="B23" s="207">
        <v>19</v>
      </c>
      <c r="C23" s="212" t="s">
        <v>371</v>
      </c>
      <c r="D23" s="10"/>
      <c r="E23" s="81" t="s">
        <v>200</v>
      </c>
      <c r="F23" s="216"/>
      <c r="G23" s="221">
        <v>2.5499999999999998</v>
      </c>
      <c r="H23" s="216"/>
      <c r="I23" s="216"/>
      <c r="L23" s="216"/>
      <c r="N23" s="83">
        <f t="shared" si="0"/>
        <v>2.5499999999999998</v>
      </c>
      <c r="O23" s="85">
        <f>IF(D23="X",0,IF(E23="X",0,VLOOKUP(E23,'28'!$K$3:$L$16,2,FALSE)))</f>
        <v>12</v>
      </c>
      <c r="P23" s="83">
        <f t="shared" si="1"/>
        <v>30.599999999999998</v>
      </c>
      <c r="R23">
        <v>21.1</v>
      </c>
      <c r="T23">
        <v>7.25</v>
      </c>
    </row>
    <row r="24" spans="1:20">
      <c r="A24" s="9"/>
      <c r="B24" s="207">
        <v>20</v>
      </c>
      <c r="C24" s="212" t="s">
        <v>446</v>
      </c>
      <c r="D24" s="10"/>
      <c r="E24" s="81" t="s">
        <v>189</v>
      </c>
      <c r="F24" s="221">
        <v>17.25</v>
      </c>
      <c r="G24" s="221">
        <v>53.3</v>
      </c>
      <c r="H24" s="216"/>
      <c r="I24" s="216"/>
      <c r="L24" s="216"/>
      <c r="N24" s="83">
        <f t="shared" si="0"/>
        <v>70.55</v>
      </c>
      <c r="O24" s="85">
        <f>IF(D24="X",0,IF(E24="X",0,VLOOKUP(E24,'28'!$K$3:$L$16,2,FALSE)))</f>
        <v>210</v>
      </c>
      <c r="P24" s="83">
        <f t="shared" si="1"/>
        <v>14815.5</v>
      </c>
      <c r="R24">
        <v>0</v>
      </c>
      <c r="T24">
        <v>0</v>
      </c>
    </row>
    <row r="25" spans="1:20">
      <c r="A25" s="9"/>
      <c r="B25" s="210">
        <v>21</v>
      </c>
      <c r="C25" s="212" t="s">
        <v>271</v>
      </c>
      <c r="D25" s="10"/>
      <c r="E25" s="81" t="s">
        <v>201</v>
      </c>
      <c r="F25" s="214"/>
      <c r="G25" s="215"/>
      <c r="H25" s="214"/>
      <c r="I25" s="214"/>
      <c r="L25" s="223">
        <v>5.65</v>
      </c>
      <c r="N25" s="83">
        <f t="shared" si="0"/>
        <v>5.65</v>
      </c>
      <c r="O25" s="85">
        <f>IF(D25="X",0,IF(E25="X",0,VLOOKUP(E25,'28'!$K$3:$L$16,2,FALSE)))</f>
        <v>210</v>
      </c>
      <c r="P25" s="83">
        <f t="shared" si="1"/>
        <v>1186.5</v>
      </c>
      <c r="R25">
        <v>0</v>
      </c>
      <c r="T25">
        <v>0</v>
      </c>
    </row>
    <row r="26" spans="1:20">
      <c r="A26" s="9"/>
      <c r="B26" s="211">
        <v>22</v>
      </c>
      <c r="C26" s="209" t="s">
        <v>447</v>
      </c>
      <c r="D26" s="10"/>
      <c r="E26" s="81" t="s">
        <v>308</v>
      </c>
      <c r="F26" s="214"/>
      <c r="G26" s="223">
        <v>4.2</v>
      </c>
      <c r="H26" s="214"/>
      <c r="I26" s="214"/>
      <c r="L26" s="214"/>
      <c r="N26" s="83">
        <f t="shared" si="0"/>
        <v>4.2</v>
      </c>
      <c r="O26" s="85">
        <f>IF(D26="X",0,IF(E26="X",0,VLOOKUP(E26,'28'!$K$3:$L$16,2,FALSE)))</f>
        <v>0</v>
      </c>
      <c r="P26" s="83">
        <f t="shared" si="1"/>
        <v>0</v>
      </c>
    </row>
    <row r="27" spans="1:20" hidden="1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/>
      <c r="O27" s="83"/>
      <c r="P27" s="83"/>
    </row>
    <row r="28" spans="1:20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20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0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0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0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177.14999999999998</v>
      </c>
      <c r="G495" s="68">
        <f t="shared" si="2"/>
        <v>771.04999999999984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28.9</v>
      </c>
      <c r="M495" s="68">
        <f t="shared" si="2"/>
        <v>0</v>
      </c>
      <c r="Q495" s="56" t="s">
        <v>278</v>
      </c>
      <c r="R495" s="68">
        <f t="shared" ref="R495:W495" si="3">SUM(R4:R494)</f>
        <v>234.74999999999997</v>
      </c>
      <c r="S495" s="68">
        <f t="shared" si="3"/>
        <v>0</v>
      </c>
      <c r="T495" s="68">
        <f t="shared" si="3"/>
        <v>99.1</v>
      </c>
      <c r="U495" s="68">
        <f t="shared" si="3"/>
        <v>7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IF('28'!K3="", "Vrije categorie",'28'!K3)</f>
        <v>A</v>
      </c>
      <c r="F499" s="69" cm="1">
        <f t="array" ref="F499">SUMPRODUCT(--($E$4:$E$494=C499),--($D$4:$D$494=""),$F$4:$F$494)</f>
        <v>138</v>
      </c>
      <c r="G499" s="69" cm="1">
        <f t="array" ref="G499">SUMPRODUCT(--($E$4:$E$494=C499),--($D$4:$D$494=""),$G$4:$G$494)</f>
        <v>589.75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727.75</v>
      </c>
      <c r="O499" s="58"/>
      <c r="P499" s="69" cm="1">
        <f t="array" ref="P499">SUMPRODUCT(--($E$4:$E$494=C499),--($D$4:$D$494=""),$P$4:$P$494)</f>
        <v>152827.5</v>
      </c>
    </row>
    <row r="500" spans="3:26">
      <c r="C500" s="58" t="str">
        <f>IF('28'!K4="", "Vrije categorie",'28'!K4)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24.45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24.45</v>
      </c>
      <c r="O500" s="58"/>
      <c r="P500" s="69" cm="1">
        <f t="array" ref="P500">SUMPRODUCT(--($E$4:$E$494=C500),--($D$4:$D$494=""),$P$4:$P$494)</f>
        <v>5134.5</v>
      </c>
    </row>
    <row r="501" spans="3:26">
      <c r="C501" s="58" t="str">
        <f>IF('28'!K5="", "Vrije categorie",'28'!K5)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IF('28'!K6="", "Vrije categorie",'28'!K6)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IF('28'!K7="", "Vrije categorie",'28'!K7)</f>
        <v>E</v>
      </c>
      <c r="F503" s="69" cm="1">
        <f t="array" ref="F503">SUMPRODUCT(--($E$4:$E$494=C503),--($D$4:$D$494=""),$F$4:$F$494)</f>
        <v>39.150000000000006</v>
      </c>
      <c r="G503" s="69" cm="1">
        <f t="array" ref="G503">SUMPRODUCT(--($E$4:$E$494=C503),--($D$4:$D$494=""),$G$4:$G$494)</f>
        <v>150.10000000000002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189.25000000000003</v>
      </c>
      <c r="O503" s="58"/>
      <c r="P503" s="69" cm="1">
        <f t="array" ref="P503">SUMPRODUCT(--($E$4:$E$494=C503),--($D$4:$D$494=""),$P$4:$P$494)</f>
        <v>39742.5</v>
      </c>
    </row>
    <row r="504" spans="3:26">
      <c r="C504" s="58" t="str">
        <f>IF('28'!K8="", "Vrije categorie",'28'!K8)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2.5499999999999998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2.5499999999999998</v>
      </c>
      <c r="O504" s="58"/>
      <c r="P504" s="69" cm="1">
        <f t="array" ref="P504">SUMPRODUCT(--($E$4:$E$494=C504),--($D$4:$D$494=""),$P$4:$P$494)</f>
        <v>30.599999999999998</v>
      </c>
    </row>
    <row r="505" spans="3:26">
      <c r="C505" s="58" t="str">
        <f>IF('28'!K9="", "Vrije categorie",'28'!K9)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28.9</v>
      </c>
      <c r="M505" s="69" cm="1">
        <f t="array" ref="M505">SUMPRODUCT(--($E$4:$E$494=C505),--($D$4:$D$494=""),$M$4:$M$494)</f>
        <v>0</v>
      </c>
      <c r="N505" s="69">
        <f t="shared" si="4"/>
        <v>28.9</v>
      </c>
      <c r="O505" s="58"/>
      <c r="P505" s="69" cm="1">
        <f t="array" ref="P505">SUMPRODUCT(--($E$4:$E$494=C505),--($D$4:$D$494=""),$P$4:$P$494)</f>
        <v>6069</v>
      </c>
    </row>
    <row r="506" spans="3:26">
      <c r="C506" s="58" t="str">
        <f>IF('28'!K10="", "Vrije categorie",'28'!K10)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IF('28'!K11="", "Vrije categorie",'28'!K11)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IF('28'!K12="", "Vrije categorie",'28'!K12)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IF('28'!K13="", "Vrije categorie",'28'!K13)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IF('28'!K14="", "Vrije categorie",'28'!K14)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IF('28'!K15="", "Vrije categorie",'28'!K15)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177.15</v>
      </c>
      <c r="G513" s="70">
        <f t="shared" si="5"/>
        <v>766.85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28.9</v>
      </c>
      <c r="M513" s="70">
        <f t="shared" si="5"/>
        <v>0</v>
      </c>
      <c r="N513" s="70">
        <f t="shared" si="4"/>
        <v>972.9</v>
      </c>
      <c r="O513" s="70"/>
      <c r="P513" s="70">
        <f>SUM(P499:P512)</f>
        <v>203804.1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4.2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aUplfwgCLgAsy49/17TbvJ8oHvc1v0pfO9zbp1aVDFXN4a11/uxpo0qnIQ08DxLNYxbsMGPCRJ0jHIizD5UmhA==" saltValue="7VPRQKGPGVsXmz5esn8v4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M45" sqref="M45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29,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'29a'!P499/M3</f>
        <v>#DIV/0!</v>
      </c>
    </row>
    <row r="4" spans="1:14">
      <c r="A4" s="19" t="s">
        <v>190</v>
      </c>
      <c r="B4" s="384" t="str">
        <f>VLOOKUP(H5,Kwaliteitsinspecties!A5:E54,3)</f>
        <v>NBS De Sterren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'29a'!P500/M4</f>
        <v>#DIV/0!</v>
      </c>
    </row>
    <row r="5" spans="1:14">
      <c r="A5" s="20" t="s">
        <v>192</v>
      </c>
      <c r="B5" s="385" t="str">
        <f>VLOOKUP(H5,Kwaliteitsinspecties!A5:E54,4)</f>
        <v xml:space="preserve"> Willem de Merodelaan 5</v>
      </c>
      <c r="C5" s="385"/>
      <c r="D5" s="385"/>
      <c r="E5" s="385"/>
      <c r="F5" s="399" t="s">
        <v>193</v>
      </c>
      <c r="G5" s="399"/>
      <c r="H5" s="16">
        <f>Kwaliteitsinspecties!A33</f>
        <v>29</v>
      </c>
      <c r="K5" s="37" t="s">
        <v>194</v>
      </c>
      <c r="L5" s="49">
        <v>210</v>
      </c>
      <c r="M5" s="184"/>
      <c r="N5" s="87" t="e">
        <f>'29a'!P501/M5</f>
        <v>#DIV/0!</v>
      </c>
    </row>
    <row r="6" spans="1:14">
      <c r="A6" s="21" t="s">
        <v>195</v>
      </c>
      <c r="B6" s="386" t="str">
        <f>VLOOKUP(H5,Kwaliteitsinspecties!A5:E54,5)</f>
        <v>Uithuizermeeden</v>
      </c>
      <c r="C6" s="386"/>
      <c r="D6" s="386"/>
      <c r="E6" s="386"/>
      <c r="F6" s="400" t="s">
        <v>196</v>
      </c>
      <c r="G6" s="400"/>
      <c r="H6" s="17" t="str">
        <f>CONCATENATE(H5,"a")</f>
        <v>29a</v>
      </c>
      <c r="K6" s="37" t="s">
        <v>197</v>
      </c>
      <c r="L6" s="49">
        <v>210</v>
      </c>
      <c r="M6" s="184"/>
      <c r="N6" s="87" t="e">
        <f>'29a'!P502/M6</f>
        <v>#DIV/0!</v>
      </c>
    </row>
    <row r="7" spans="1:14">
      <c r="K7" s="37" t="s">
        <v>198</v>
      </c>
      <c r="L7" s="49">
        <v>210</v>
      </c>
      <c r="M7" s="184"/>
      <c r="N7" s="87" t="e">
        <f>'29a'!P503/M7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'29a'!P504/M8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'29a'!P505/M9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'29a'!P506/M10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'29a'!P507/M11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'29a'!P508/M12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'29a'!N513</f>
        <v>972.2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'29a'!P509/M13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'29a'!P510/M14</f>
        <v>#DIV/0!</v>
      </c>
    </row>
    <row r="15" spans="1:14">
      <c r="K15" s="37" t="s">
        <v>212</v>
      </c>
      <c r="L15" s="49">
        <v>260</v>
      </c>
      <c r="M15" s="186"/>
      <c r="N15" s="87" t="e">
        <f>'29a'!P511/M15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'29a'!P512/M16</f>
        <v>#DIV/0!</v>
      </c>
    </row>
    <row r="17" spans="1:9">
      <c r="A17" s="396" t="s">
        <v>215</v>
      </c>
      <c r="B17" s="396"/>
      <c r="C17" s="396"/>
      <c r="D17" s="47">
        <f>'29a'!P513</f>
        <v>209027</v>
      </c>
      <c r="E17" s="396" t="s">
        <v>216</v>
      </c>
      <c r="F17" s="396"/>
      <c r="G17" s="47">
        <f>D17/E8</f>
        <v>803.95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'29a'!G513</f>
        <v>790.80000000000007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790.80000000000007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790.80000000000007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790.80000000000007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'29a'!F513-E27</f>
        <v>157.6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'29a'!S495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'29a'!R495</f>
        <v>202.1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'29a'!T495</f>
        <v>90.6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'29a'!U495</f>
        <v>10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'29a'!V495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'29a'!W495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'29a'!N505</f>
        <v>21.1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gMZ2tjvINPYfKbnMyrs90CWcjCU5cc+Dew79aiZcI6cebVyBD0DrQyl3ijUU3XOXW0/kCilBpGfUmYPt78kgfw==" saltValue="A8QIhI3K09iibmd/C1vuR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Z534"/>
  <sheetViews>
    <sheetView topLeftCell="B39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9" width="11.85546875" customWidth="1"/>
    <col min="10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'29'!H5</f>
        <v>29</v>
      </c>
      <c r="B1" s="401" t="s">
        <v>190</v>
      </c>
      <c r="C1" s="402"/>
      <c r="D1" s="403" t="str">
        <f>VLOOKUP(A1,Kwaliteitsinspecties!A5:J54,3)</f>
        <v>NBS De Sterren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Willem de Merodelaan 5 te Uithuizermeeden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/>
      <c r="C4" s="239" t="s">
        <v>422</v>
      </c>
      <c r="D4" s="10"/>
      <c r="E4" s="81"/>
      <c r="F4" s="214"/>
      <c r="G4" s="214"/>
      <c r="H4" s="214"/>
      <c r="I4" s="214"/>
      <c r="J4" s="214"/>
      <c r="N4" s="83"/>
      <c r="O4" s="83"/>
      <c r="P4" s="83"/>
    </row>
    <row r="5" spans="1:24">
      <c r="A5" s="9"/>
      <c r="B5" s="207">
        <v>1</v>
      </c>
      <c r="C5" s="209" t="s">
        <v>263</v>
      </c>
      <c r="D5" s="10"/>
      <c r="E5" s="81" t="s">
        <v>198</v>
      </c>
      <c r="F5" s="223">
        <v>12.7</v>
      </c>
      <c r="G5" s="215"/>
      <c r="H5" s="214"/>
      <c r="I5" s="214"/>
      <c r="J5" s="214"/>
      <c r="N5" s="83">
        <f t="shared" ref="N5:N42" si="0">SUM(F5:M5)</f>
        <v>12.7</v>
      </c>
      <c r="O5" s="85">
        <f>IF(D5="X",0,IF(E5="X",0,VLOOKUP(E5,'29'!$K$3:$L$16,2,FALSE)))</f>
        <v>210</v>
      </c>
      <c r="P5" s="83">
        <f t="shared" ref="P5:P42" si="1">N5*O5</f>
        <v>2667</v>
      </c>
      <c r="R5">
        <v>8.4</v>
      </c>
      <c r="T5">
        <v>0</v>
      </c>
    </row>
    <row r="6" spans="1:24">
      <c r="A6" s="9"/>
      <c r="B6" s="210">
        <v>2</v>
      </c>
      <c r="C6" s="208" t="s">
        <v>367</v>
      </c>
      <c r="D6" s="10"/>
      <c r="E6" s="81" t="s">
        <v>198</v>
      </c>
      <c r="F6" s="214"/>
      <c r="G6" s="223">
        <v>61.9</v>
      </c>
      <c r="H6" s="214"/>
      <c r="I6" s="214"/>
      <c r="J6" s="214"/>
      <c r="N6" s="83">
        <f t="shared" si="0"/>
        <v>61.9</v>
      </c>
      <c r="O6" s="85">
        <f>IF(D6="X",0,IF(E6="X",0,VLOOKUP(E6,'29'!$K$3:$L$16,2,FALSE)))</f>
        <v>210</v>
      </c>
      <c r="P6" s="83">
        <f t="shared" si="1"/>
        <v>12999</v>
      </c>
      <c r="R6">
        <v>0</v>
      </c>
      <c r="U6">
        <v>2</v>
      </c>
    </row>
    <row r="7" spans="1:24">
      <c r="A7" s="9"/>
      <c r="B7" s="207">
        <v>3</v>
      </c>
      <c r="C7" s="208" t="s">
        <v>311</v>
      </c>
      <c r="D7" s="10"/>
      <c r="E7" s="81" t="s">
        <v>197</v>
      </c>
      <c r="F7" s="216"/>
      <c r="G7" s="221">
        <v>22</v>
      </c>
      <c r="H7" s="216"/>
      <c r="I7" s="216"/>
      <c r="J7" s="216"/>
      <c r="N7" s="83">
        <f t="shared" si="0"/>
        <v>22</v>
      </c>
      <c r="O7" s="85">
        <f>IF(D7="X",0,IF(E7="X",0,VLOOKUP(E7,'29'!$K$3:$L$16,2,FALSE)))</f>
        <v>210</v>
      </c>
      <c r="P7" s="83">
        <f t="shared" si="1"/>
        <v>4620</v>
      </c>
      <c r="R7">
        <v>0</v>
      </c>
      <c r="T7">
        <v>0</v>
      </c>
    </row>
    <row r="8" spans="1:24">
      <c r="A8" s="9"/>
      <c r="B8" s="207">
        <v>4</v>
      </c>
      <c r="C8" s="208" t="s">
        <v>276</v>
      </c>
      <c r="D8" s="10"/>
      <c r="E8" s="81" t="s">
        <v>197</v>
      </c>
      <c r="F8" s="216"/>
      <c r="G8" s="221">
        <v>11.65</v>
      </c>
      <c r="H8" s="216"/>
      <c r="I8" s="216"/>
      <c r="J8" s="216"/>
      <c r="N8" s="83">
        <f t="shared" si="0"/>
        <v>11.65</v>
      </c>
      <c r="O8" s="85">
        <f>IF(D8="X",0,IF(E8="X",0,VLOOKUP(E8,'29'!$K$3:$L$16,2,FALSE)))</f>
        <v>210</v>
      </c>
      <c r="P8" s="83">
        <f t="shared" si="1"/>
        <v>2446.5</v>
      </c>
      <c r="R8">
        <v>8.6</v>
      </c>
      <c r="T8">
        <v>6.1</v>
      </c>
    </row>
    <row r="9" spans="1:24">
      <c r="A9" s="9"/>
      <c r="B9" s="207">
        <v>5</v>
      </c>
      <c r="C9" s="208" t="s">
        <v>366</v>
      </c>
      <c r="D9" s="10"/>
      <c r="E9" s="81" t="s">
        <v>198</v>
      </c>
      <c r="F9" s="216"/>
      <c r="G9" s="221">
        <v>7.1</v>
      </c>
      <c r="H9" s="216"/>
      <c r="I9" s="216"/>
      <c r="J9" s="216"/>
      <c r="N9" s="83">
        <f t="shared" si="0"/>
        <v>7.1</v>
      </c>
      <c r="O9" s="85">
        <f>IF(D9="X",0,IF(E9="X",0,VLOOKUP(E9,'29'!$K$3:$L$16,2,FALSE)))</f>
        <v>210</v>
      </c>
      <c r="P9" s="83">
        <f t="shared" si="1"/>
        <v>1491</v>
      </c>
      <c r="R9">
        <v>0</v>
      </c>
      <c r="T9">
        <v>0.3</v>
      </c>
    </row>
    <row r="10" spans="1:24">
      <c r="A10" s="9"/>
      <c r="B10" s="210">
        <v>6</v>
      </c>
      <c r="C10" s="208" t="s">
        <v>276</v>
      </c>
      <c r="D10" s="10"/>
      <c r="E10" s="81" t="s">
        <v>191</v>
      </c>
      <c r="F10" s="223">
        <v>28.75</v>
      </c>
      <c r="G10" s="214"/>
      <c r="H10" s="214"/>
      <c r="I10" s="214"/>
      <c r="J10" s="214"/>
      <c r="N10" s="83">
        <f t="shared" si="0"/>
        <v>28.75</v>
      </c>
      <c r="O10" s="85">
        <f>IF(D10="X",0,IF(E10="X",0,VLOOKUP(E10,'29'!$K$3:$L$16,2,FALSE)))</f>
        <v>210</v>
      </c>
      <c r="P10" s="83">
        <f t="shared" si="1"/>
        <v>6037.5</v>
      </c>
      <c r="R10">
        <v>17</v>
      </c>
      <c r="T10">
        <v>2.2999999999999998</v>
      </c>
    </row>
    <row r="11" spans="1:24">
      <c r="A11" s="9"/>
      <c r="B11" s="210">
        <v>7</v>
      </c>
      <c r="C11" s="208" t="s">
        <v>276</v>
      </c>
      <c r="D11" s="10"/>
      <c r="E11" s="81" t="s">
        <v>191</v>
      </c>
      <c r="F11" s="223">
        <v>18.100000000000001</v>
      </c>
      <c r="G11" s="214"/>
      <c r="H11" s="214"/>
      <c r="I11" s="214"/>
      <c r="J11" s="214"/>
      <c r="N11" s="83">
        <f t="shared" si="0"/>
        <v>18.100000000000001</v>
      </c>
      <c r="O11" s="85">
        <f>IF(D11="X",0,IF(E11="X",0,VLOOKUP(E11,'29'!$K$3:$L$16,2,FALSE)))</f>
        <v>210</v>
      </c>
      <c r="P11" s="83">
        <f t="shared" si="1"/>
        <v>3801.0000000000005</v>
      </c>
      <c r="R11">
        <v>5.6</v>
      </c>
      <c r="T11">
        <v>1.5</v>
      </c>
    </row>
    <row r="12" spans="1:24">
      <c r="A12" s="9"/>
      <c r="B12" s="207">
        <v>8</v>
      </c>
      <c r="C12" s="209" t="s">
        <v>271</v>
      </c>
      <c r="D12" s="10"/>
      <c r="E12" s="81" t="s">
        <v>201</v>
      </c>
      <c r="F12" s="214"/>
      <c r="G12" s="223">
        <v>1.65</v>
      </c>
      <c r="H12" s="214"/>
      <c r="I12" s="214"/>
      <c r="J12" s="214"/>
      <c r="N12" s="83">
        <f t="shared" si="0"/>
        <v>1.65</v>
      </c>
      <c r="O12" s="85">
        <f>IF(D12="X",0,IF(E12="X",0,VLOOKUP(E12,'29'!$K$3:$L$16,2,FALSE)))</f>
        <v>210</v>
      </c>
      <c r="P12" s="83">
        <f t="shared" si="1"/>
        <v>346.5</v>
      </c>
      <c r="R12">
        <v>0</v>
      </c>
      <c r="T12">
        <v>0</v>
      </c>
    </row>
    <row r="13" spans="1:24">
      <c r="A13" s="9"/>
      <c r="B13" s="210">
        <v>9</v>
      </c>
      <c r="C13" s="208" t="s">
        <v>317</v>
      </c>
      <c r="D13" s="10"/>
      <c r="E13" s="81" t="s">
        <v>201</v>
      </c>
      <c r="F13" s="216"/>
      <c r="G13" s="221">
        <v>1.65</v>
      </c>
      <c r="H13" s="214"/>
      <c r="I13" s="214"/>
      <c r="J13" s="214"/>
      <c r="N13" s="83">
        <f t="shared" si="0"/>
        <v>1.65</v>
      </c>
      <c r="O13" s="85">
        <f>IF(D13="X",0,IF(E13="X",0,VLOOKUP(E13,'29'!$K$3:$L$16,2,FALSE)))</f>
        <v>210</v>
      </c>
      <c r="P13" s="83">
        <f t="shared" si="1"/>
        <v>346.5</v>
      </c>
      <c r="R13">
        <v>0</v>
      </c>
      <c r="T13">
        <v>0</v>
      </c>
    </row>
    <row r="14" spans="1:24">
      <c r="A14" s="9"/>
      <c r="B14" s="211">
        <v>10</v>
      </c>
      <c r="C14" s="209" t="s">
        <v>348</v>
      </c>
      <c r="D14" s="10"/>
      <c r="E14" s="81" t="s">
        <v>203</v>
      </c>
      <c r="F14" s="214"/>
      <c r="G14" s="223">
        <v>114.5</v>
      </c>
      <c r="H14" s="214"/>
      <c r="I14" s="214"/>
      <c r="J14" s="214"/>
      <c r="N14" s="83">
        <f t="shared" si="0"/>
        <v>114.5</v>
      </c>
      <c r="O14" s="85">
        <f>IF(D14="X",0,IF(E14="X",0,VLOOKUP(E14,'29'!$K$3:$L$16,2,FALSE)))</f>
        <v>210</v>
      </c>
      <c r="P14" s="83">
        <f t="shared" si="1"/>
        <v>24045</v>
      </c>
      <c r="R14">
        <v>30.25</v>
      </c>
      <c r="T14">
        <v>2</v>
      </c>
    </row>
    <row r="15" spans="1:24">
      <c r="A15" s="9"/>
      <c r="B15" s="211">
        <v>11</v>
      </c>
      <c r="C15" s="209" t="s">
        <v>349</v>
      </c>
      <c r="D15" s="10"/>
      <c r="E15" s="81" t="s">
        <v>200</v>
      </c>
      <c r="F15" s="214"/>
      <c r="G15" s="223">
        <v>12.65</v>
      </c>
      <c r="H15" s="214"/>
      <c r="I15" s="214"/>
      <c r="J15" s="214"/>
      <c r="N15" s="83">
        <f t="shared" si="0"/>
        <v>12.65</v>
      </c>
      <c r="O15" s="85">
        <f>IF(D15="X",0,IF(E15="X",0,VLOOKUP(E15,'29'!$K$3:$L$16,2,FALSE)))</f>
        <v>12</v>
      </c>
      <c r="P15" s="83">
        <f t="shared" si="1"/>
        <v>151.80000000000001</v>
      </c>
      <c r="R15">
        <v>0</v>
      </c>
      <c r="T15">
        <v>0</v>
      </c>
    </row>
    <row r="16" spans="1:24">
      <c r="A16" s="9"/>
      <c r="B16" s="211">
        <v>12</v>
      </c>
      <c r="C16" s="209" t="s">
        <v>322</v>
      </c>
      <c r="D16" s="10"/>
      <c r="E16" s="81" t="s">
        <v>198</v>
      </c>
      <c r="F16" s="214"/>
      <c r="G16" s="223">
        <v>47.35</v>
      </c>
      <c r="H16" s="214"/>
      <c r="I16" s="214"/>
      <c r="J16" s="214"/>
      <c r="N16" s="83">
        <f t="shared" si="0"/>
        <v>47.35</v>
      </c>
      <c r="O16" s="85">
        <f>IF(D16="X",0,IF(E16="X",0,VLOOKUP(E16,'29'!$K$3:$L$16,2,FALSE)))</f>
        <v>210</v>
      </c>
      <c r="P16" s="83">
        <f t="shared" si="1"/>
        <v>9943.5</v>
      </c>
      <c r="R16">
        <v>0</v>
      </c>
      <c r="T16">
        <v>0</v>
      </c>
      <c r="U16">
        <v>2</v>
      </c>
    </row>
    <row r="17" spans="1:21">
      <c r="A17" s="9"/>
      <c r="B17" s="207">
        <v>13</v>
      </c>
      <c r="C17" s="208" t="s">
        <v>448</v>
      </c>
      <c r="D17" s="10"/>
      <c r="E17" s="81" t="s">
        <v>211</v>
      </c>
      <c r="F17" s="216"/>
      <c r="G17" s="221">
        <v>84.4</v>
      </c>
      <c r="H17" s="216"/>
      <c r="I17" s="216"/>
      <c r="J17" s="216"/>
      <c r="N17" s="83">
        <f t="shared" si="0"/>
        <v>84.4</v>
      </c>
      <c r="O17" s="85">
        <f>IF(D17="X",0,IF(E17="X",0,VLOOKUP(E17,'29'!$K$3:$L$16,2,FALSE)))</f>
        <v>260</v>
      </c>
      <c r="P17" s="83">
        <f t="shared" si="1"/>
        <v>21944</v>
      </c>
      <c r="R17">
        <v>20.2</v>
      </c>
      <c r="T17">
        <v>5</v>
      </c>
    </row>
    <row r="18" spans="1:21">
      <c r="A18" s="9"/>
      <c r="B18" s="207">
        <v>14</v>
      </c>
      <c r="C18" s="212" t="s">
        <v>433</v>
      </c>
      <c r="D18" s="10"/>
      <c r="E18" s="81" t="s">
        <v>214</v>
      </c>
      <c r="F18" s="216"/>
      <c r="G18" s="216"/>
      <c r="H18" s="216"/>
      <c r="I18" s="216"/>
      <c r="J18" s="221"/>
      <c r="L18">
        <v>11.7</v>
      </c>
      <c r="N18" s="83">
        <f t="shared" si="0"/>
        <v>11.7</v>
      </c>
      <c r="O18" s="85">
        <f>IF(D18="X",0,IF(E18="X",0,VLOOKUP(E18,'29'!$K$3:$L$16,2,FALSE)))</f>
        <v>260</v>
      </c>
      <c r="P18" s="83">
        <f t="shared" si="1"/>
        <v>3042</v>
      </c>
      <c r="R18">
        <v>0</v>
      </c>
      <c r="T18">
        <v>1.4</v>
      </c>
    </row>
    <row r="19" spans="1:21">
      <c r="A19" s="9"/>
      <c r="B19" s="207">
        <v>15</v>
      </c>
      <c r="C19" s="212" t="s">
        <v>337</v>
      </c>
      <c r="D19" s="10"/>
      <c r="E19" s="81" t="s">
        <v>211</v>
      </c>
      <c r="F19" s="216"/>
      <c r="G19" s="221">
        <v>8.3000000000000007</v>
      </c>
      <c r="H19" s="216"/>
      <c r="I19" s="216"/>
      <c r="J19" s="216"/>
      <c r="N19" s="83">
        <f t="shared" si="0"/>
        <v>8.3000000000000007</v>
      </c>
      <c r="O19" s="85">
        <f>IF(D19="X",0,IF(E19="X",0,VLOOKUP(E19,'29'!$K$3:$L$16,2,FALSE)))</f>
        <v>260</v>
      </c>
      <c r="P19" s="83">
        <f t="shared" si="1"/>
        <v>2158</v>
      </c>
      <c r="R19">
        <v>0</v>
      </c>
      <c r="T19">
        <v>0.3</v>
      </c>
    </row>
    <row r="20" spans="1:21">
      <c r="A20" s="9"/>
      <c r="B20" s="207">
        <v>16</v>
      </c>
      <c r="C20" s="212" t="s">
        <v>263</v>
      </c>
      <c r="D20" s="10"/>
      <c r="E20" s="81" t="s">
        <v>211</v>
      </c>
      <c r="F20" s="221">
        <v>13.4</v>
      </c>
      <c r="G20" s="216"/>
      <c r="H20" s="216"/>
      <c r="I20" s="216"/>
      <c r="J20" s="216"/>
      <c r="N20" s="83">
        <f t="shared" si="0"/>
        <v>13.4</v>
      </c>
      <c r="O20" s="85">
        <f>IF(D20="X",0,IF(E20="X",0,VLOOKUP(E20,'29'!$K$3:$L$16,2,FALSE)))</f>
        <v>260</v>
      </c>
      <c r="P20" s="83">
        <f t="shared" si="1"/>
        <v>3484</v>
      </c>
      <c r="R20">
        <v>11</v>
      </c>
      <c r="T20">
        <v>1.8</v>
      </c>
    </row>
    <row r="21" spans="1:21">
      <c r="A21" s="9"/>
      <c r="B21" s="207">
        <v>17</v>
      </c>
      <c r="C21" s="212" t="s">
        <v>366</v>
      </c>
      <c r="D21" s="10"/>
      <c r="E21" s="81" t="s">
        <v>211</v>
      </c>
      <c r="F21" s="221">
        <v>1.6</v>
      </c>
      <c r="G21" s="216"/>
      <c r="H21" s="216"/>
      <c r="I21" s="216"/>
      <c r="J21" s="216"/>
      <c r="N21" s="83">
        <f t="shared" si="0"/>
        <v>1.6</v>
      </c>
      <c r="O21" s="85">
        <f>IF(D21="X",0,IF(E21="X",0,VLOOKUP(E21,'29'!$K$3:$L$16,2,FALSE)))</f>
        <v>260</v>
      </c>
      <c r="P21" s="83">
        <f t="shared" si="1"/>
        <v>416</v>
      </c>
      <c r="R21">
        <v>0</v>
      </c>
      <c r="T21">
        <v>0.3</v>
      </c>
    </row>
    <row r="22" spans="1:21">
      <c r="A22" s="9"/>
      <c r="B22" s="207">
        <v>18</v>
      </c>
      <c r="C22" s="212" t="s">
        <v>305</v>
      </c>
      <c r="D22" s="10"/>
      <c r="E22" s="81" t="s">
        <v>212</v>
      </c>
      <c r="F22" s="216"/>
      <c r="G22" s="238"/>
      <c r="H22" s="216"/>
      <c r="I22" s="221">
        <v>4.5</v>
      </c>
      <c r="J22" s="216"/>
      <c r="N22" s="83">
        <f t="shared" si="0"/>
        <v>4.5</v>
      </c>
      <c r="O22" s="85">
        <f>IF(D22="X",0,IF(E22="X",0,VLOOKUP(E22,'29'!$K$3:$L$16,2,FALSE)))</f>
        <v>260</v>
      </c>
      <c r="P22" s="83">
        <f t="shared" si="1"/>
        <v>1170</v>
      </c>
      <c r="R22">
        <v>0</v>
      </c>
      <c r="T22">
        <v>0</v>
      </c>
    </row>
    <row r="23" spans="1:21">
      <c r="A23" s="9"/>
      <c r="B23" s="207">
        <v>19</v>
      </c>
      <c r="C23" s="212" t="s">
        <v>449</v>
      </c>
      <c r="D23" s="10"/>
      <c r="E23" s="81" t="s">
        <v>212</v>
      </c>
      <c r="F23" s="216"/>
      <c r="G23" s="216"/>
      <c r="H23" s="221">
        <v>19.3</v>
      </c>
      <c r="I23" s="216"/>
      <c r="J23" s="216"/>
      <c r="N23" s="83">
        <f t="shared" si="0"/>
        <v>19.3</v>
      </c>
      <c r="O23" s="85">
        <f>IF(D23="X",0,IF(E23="X",0,VLOOKUP(E23,'29'!$K$3:$L$16,2,FALSE)))</f>
        <v>260</v>
      </c>
      <c r="P23" s="83">
        <f t="shared" si="1"/>
        <v>5018</v>
      </c>
      <c r="R23">
        <v>6.85</v>
      </c>
      <c r="T23">
        <v>11.4</v>
      </c>
    </row>
    <row r="24" spans="1:21">
      <c r="A24" s="9"/>
      <c r="B24" s="207"/>
      <c r="C24" s="212"/>
      <c r="D24" s="10"/>
      <c r="E24" s="81"/>
      <c r="F24" s="216"/>
      <c r="G24" s="216"/>
      <c r="H24" s="216"/>
      <c r="I24" s="216"/>
      <c r="J24" s="216"/>
      <c r="N24" s="83"/>
      <c r="O24" s="83"/>
      <c r="P24" s="83"/>
    </row>
    <row r="25" spans="1:21">
      <c r="A25" s="9"/>
      <c r="B25" s="210"/>
      <c r="C25" s="232" t="s">
        <v>450</v>
      </c>
      <c r="D25" s="10"/>
      <c r="E25" s="81"/>
      <c r="F25" s="214"/>
      <c r="G25" s="215"/>
      <c r="H25" s="214"/>
      <c r="I25" s="214"/>
      <c r="J25" s="214"/>
      <c r="N25" s="83"/>
      <c r="O25" s="83"/>
      <c r="P25" s="83"/>
    </row>
    <row r="26" spans="1:21">
      <c r="A26" s="9"/>
      <c r="B26" s="210"/>
      <c r="C26" s="232" t="s">
        <v>344</v>
      </c>
      <c r="D26" s="10"/>
      <c r="E26" s="81"/>
      <c r="F26" s="214"/>
      <c r="G26" s="215"/>
      <c r="H26" s="214"/>
      <c r="I26" s="214"/>
      <c r="J26" s="214"/>
      <c r="N26" s="83"/>
      <c r="O26" s="83"/>
      <c r="P26" s="83"/>
    </row>
    <row r="27" spans="1:21">
      <c r="A27" s="9"/>
      <c r="B27" s="211">
        <v>1</v>
      </c>
      <c r="C27" s="209" t="s">
        <v>367</v>
      </c>
      <c r="D27" s="10"/>
      <c r="E27" s="81" t="s">
        <v>198</v>
      </c>
      <c r="F27" s="214"/>
      <c r="G27" s="223">
        <v>109.5</v>
      </c>
      <c r="H27" s="214"/>
      <c r="I27" s="214"/>
      <c r="J27" s="214"/>
      <c r="N27" s="83">
        <f t="shared" si="0"/>
        <v>109.5</v>
      </c>
      <c r="O27" s="85">
        <f>IF(D27="X",0,IF(E27="X",0,VLOOKUP(E27,'29'!$K$3:$L$16,2,FALSE)))</f>
        <v>210</v>
      </c>
      <c r="P27" s="83">
        <f t="shared" si="1"/>
        <v>22995</v>
      </c>
      <c r="R27">
        <v>19.5</v>
      </c>
      <c r="U27">
        <v>6</v>
      </c>
    </row>
    <row r="28" spans="1:21">
      <c r="A28" s="9"/>
      <c r="B28" s="211">
        <v>2</v>
      </c>
      <c r="C28" s="118" t="s">
        <v>421</v>
      </c>
      <c r="D28" s="10"/>
      <c r="E28" s="81" t="s">
        <v>191</v>
      </c>
      <c r="F28" s="214"/>
      <c r="G28" s="223">
        <v>25.55</v>
      </c>
      <c r="H28" s="214"/>
      <c r="I28" s="214"/>
      <c r="J28" s="214"/>
      <c r="N28" s="83">
        <f t="shared" si="0"/>
        <v>25.55</v>
      </c>
      <c r="O28" s="85">
        <f>IF(D28="X",0,IF(E28="X",0,VLOOKUP(E28,'29'!$K$3:$L$16,2,FALSE)))</f>
        <v>210</v>
      </c>
      <c r="P28" s="83">
        <f t="shared" si="1"/>
        <v>5365.5</v>
      </c>
      <c r="R28">
        <v>0</v>
      </c>
      <c r="T28">
        <v>3.3</v>
      </c>
    </row>
    <row r="29" spans="1:21">
      <c r="A29" s="9"/>
      <c r="B29" s="210">
        <v>3</v>
      </c>
      <c r="C29" s="212" t="s">
        <v>263</v>
      </c>
      <c r="D29" s="10"/>
      <c r="E29" s="81" t="s">
        <v>198</v>
      </c>
      <c r="F29" s="223">
        <v>7.8</v>
      </c>
      <c r="G29" s="214"/>
      <c r="H29" s="214"/>
      <c r="I29" s="214"/>
      <c r="J29" s="214"/>
      <c r="N29" s="83">
        <f t="shared" si="0"/>
        <v>7.8</v>
      </c>
      <c r="O29" s="85">
        <f>IF(D29="X",0,IF(E29="X",0,VLOOKUP(E29,'29'!$K$3:$L$16,2,FALSE)))</f>
        <v>210</v>
      </c>
      <c r="P29" s="83">
        <f t="shared" si="1"/>
        <v>1638</v>
      </c>
      <c r="R29">
        <v>4.9000000000000004</v>
      </c>
      <c r="T29">
        <v>1.8</v>
      </c>
    </row>
    <row r="30" spans="1:21">
      <c r="A30" s="9"/>
      <c r="B30" s="212">
        <v>4</v>
      </c>
      <c r="C30" s="209" t="s">
        <v>451</v>
      </c>
      <c r="D30" s="10"/>
      <c r="E30" s="81" t="s">
        <v>198</v>
      </c>
      <c r="F30" s="214"/>
      <c r="G30" s="223">
        <v>13.8</v>
      </c>
      <c r="H30" s="214"/>
      <c r="I30" s="214"/>
      <c r="J30" s="214"/>
      <c r="N30" s="83">
        <f t="shared" si="0"/>
        <v>13.8</v>
      </c>
      <c r="O30" s="85">
        <f>IF(D30="X",0,IF(E30="X",0,VLOOKUP(E30,'29'!$K$3:$L$16,2,FALSE)))</f>
        <v>210</v>
      </c>
      <c r="P30" s="83">
        <f t="shared" si="1"/>
        <v>2898</v>
      </c>
      <c r="R30">
        <v>0</v>
      </c>
      <c r="T30">
        <v>0</v>
      </c>
    </row>
    <row r="31" spans="1:21">
      <c r="A31" s="9"/>
      <c r="B31" s="212">
        <v>5</v>
      </c>
      <c r="C31" s="209" t="s">
        <v>317</v>
      </c>
      <c r="D31" s="10"/>
      <c r="E31" s="81" t="s">
        <v>201</v>
      </c>
      <c r="F31" s="214"/>
      <c r="G31" s="223">
        <v>3.5</v>
      </c>
      <c r="H31" s="214"/>
      <c r="I31" s="214"/>
      <c r="J31" s="214"/>
      <c r="N31" s="83">
        <f t="shared" si="0"/>
        <v>3.5</v>
      </c>
      <c r="O31" s="85">
        <f>IF(D31="X",0,IF(E31="X",0,VLOOKUP(E31,'29'!$K$3:$L$16,2,FALSE)))</f>
        <v>210</v>
      </c>
      <c r="P31" s="83">
        <f t="shared" si="1"/>
        <v>735</v>
      </c>
      <c r="R31">
        <v>0</v>
      </c>
      <c r="T31">
        <v>0</v>
      </c>
    </row>
    <row r="32" spans="1:21">
      <c r="A32" s="9"/>
      <c r="B32" s="212">
        <v>6</v>
      </c>
      <c r="C32" s="209" t="s">
        <v>269</v>
      </c>
      <c r="D32" s="10"/>
      <c r="E32" s="81" t="s">
        <v>200</v>
      </c>
      <c r="F32" s="214"/>
      <c r="G32" s="223">
        <v>7</v>
      </c>
      <c r="H32" s="214"/>
      <c r="I32" s="214"/>
      <c r="J32" s="214"/>
      <c r="N32" s="83">
        <f t="shared" si="0"/>
        <v>7</v>
      </c>
      <c r="O32" s="85">
        <f>IF(D32="X",0,IF(E32="X",0,VLOOKUP(E32,'29'!$K$3:$L$16,2,FALSE)))</f>
        <v>12</v>
      </c>
      <c r="P32" s="83">
        <f t="shared" si="1"/>
        <v>84</v>
      </c>
      <c r="R32">
        <v>0</v>
      </c>
      <c r="T32">
        <v>0</v>
      </c>
    </row>
    <row r="33" spans="1:20">
      <c r="A33" s="9"/>
      <c r="B33" s="212">
        <v>7</v>
      </c>
      <c r="C33" s="209" t="s">
        <v>276</v>
      </c>
      <c r="D33" s="10"/>
      <c r="E33" s="81" t="s">
        <v>191</v>
      </c>
      <c r="F33" s="214"/>
      <c r="G33" s="223">
        <v>12.4</v>
      </c>
      <c r="H33" s="214"/>
      <c r="I33" s="214"/>
      <c r="J33" s="214"/>
      <c r="N33" s="83">
        <f t="shared" si="0"/>
        <v>12.4</v>
      </c>
      <c r="O33" s="85">
        <f>IF(D33="X",0,IF(E33="X",0,VLOOKUP(E33,'29'!$K$3:$L$16,2,FALSE)))</f>
        <v>210</v>
      </c>
      <c r="P33" s="83">
        <f t="shared" si="1"/>
        <v>2604</v>
      </c>
      <c r="R33">
        <v>5.8</v>
      </c>
      <c r="T33">
        <v>0.5</v>
      </c>
    </row>
    <row r="34" spans="1:20">
      <c r="A34" s="9"/>
      <c r="B34" s="212">
        <v>8</v>
      </c>
      <c r="C34" s="209" t="s">
        <v>452</v>
      </c>
      <c r="D34" s="10"/>
      <c r="E34" s="81" t="s">
        <v>189</v>
      </c>
      <c r="F34" s="214"/>
      <c r="G34" s="223">
        <v>14.85</v>
      </c>
      <c r="H34" s="214"/>
      <c r="I34" s="214"/>
      <c r="J34" s="214"/>
      <c r="N34" s="83">
        <f t="shared" si="0"/>
        <v>14.85</v>
      </c>
      <c r="O34" s="85">
        <f>IF(D34="X",0,IF(E34="X",0,VLOOKUP(E34,'29'!$K$3:$L$16,2,FALSE)))</f>
        <v>210</v>
      </c>
      <c r="P34" s="83">
        <f t="shared" si="1"/>
        <v>3118.5</v>
      </c>
      <c r="R34">
        <v>7.3</v>
      </c>
      <c r="T34">
        <v>0.5</v>
      </c>
    </row>
    <row r="35" spans="1:20">
      <c r="A35" s="9"/>
      <c r="B35" s="212">
        <v>9</v>
      </c>
      <c r="C35" s="209" t="s">
        <v>371</v>
      </c>
      <c r="D35" s="10"/>
      <c r="E35" s="81" t="s">
        <v>200</v>
      </c>
      <c r="F35" s="214"/>
      <c r="G35" s="223">
        <v>4.3499999999999996</v>
      </c>
      <c r="H35" s="214"/>
      <c r="I35" s="214"/>
      <c r="J35" s="214"/>
      <c r="N35" s="83">
        <f t="shared" si="0"/>
        <v>4.3499999999999996</v>
      </c>
      <c r="O35" s="85">
        <f>IF(D35="X",0,IF(E35="X",0,VLOOKUP(E35,'29'!$K$3:$L$16,2,FALSE)))</f>
        <v>12</v>
      </c>
      <c r="P35" s="83">
        <f t="shared" si="1"/>
        <v>52.199999999999996</v>
      </c>
      <c r="R35">
        <v>0</v>
      </c>
      <c r="T35">
        <v>0</v>
      </c>
    </row>
    <row r="36" spans="1:20">
      <c r="A36" s="9"/>
      <c r="B36" s="212">
        <v>10</v>
      </c>
      <c r="C36" s="209" t="s">
        <v>453</v>
      </c>
      <c r="D36" s="10"/>
      <c r="E36" s="81" t="s">
        <v>189</v>
      </c>
      <c r="F36" s="214">
        <v>17.25</v>
      </c>
      <c r="G36" s="223">
        <v>53.1</v>
      </c>
      <c r="H36" s="214"/>
      <c r="I36" s="214"/>
      <c r="J36" s="214"/>
      <c r="N36" s="83">
        <f t="shared" si="0"/>
        <v>70.349999999999994</v>
      </c>
      <c r="O36" s="85">
        <f>IF(D36="X",0,IF(E36="X",0,VLOOKUP(E36,'29'!$K$3:$L$16,2,FALSE)))</f>
        <v>210</v>
      </c>
      <c r="P36" s="83">
        <f t="shared" si="1"/>
        <v>14773.499999999998</v>
      </c>
      <c r="R36">
        <v>11.6</v>
      </c>
      <c r="T36">
        <v>10.199999999999999</v>
      </c>
    </row>
    <row r="37" spans="1:20">
      <c r="A37" s="9"/>
      <c r="B37" s="253">
        <v>11</v>
      </c>
      <c r="C37" s="209" t="s">
        <v>453</v>
      </c>
      <c r="D37" s="10"/>
      <c r="E37" s="81" t="s">
        <v>189</v>
      </c>
      <c r="F37" s="214">
        <v>17.25</v>
      </c>
      <c r="G37" s="223">
        <v>53.1</v>
      </c>
      <c r="H37" s="214"/>
      <c r="I37" s="214"/>
      <c r="J37" s="214"/>
      <c r="N37" s="83">
        <f t="shared" si="0"/>
        <v>70.349999999999994</v>
      </c>
      <c r="O37" s="85">
        <f>IF(D37="X",0,IF(E37="X",0,VLOOKUP(E37,'29'!$K$3:$L$16,2,FALSE)))</f>
        <v>210</v>
      </c>
      <c r="P37" s="83">
        <f t="shared" si="1"/>
        <v>14773.499999999998</v>
      </c>
      <c r="R37">
        <v>11.6</v>
      </c>
      <c r="T37">
        <v>10.199999999999999</v>
      </c>
    </row>
    <row r="38" spans="1:20">
      <c r="A38" s="9"/>
      <c r="B38" s="212">
        <v>12</v>
      </c>
      <c r="C38" s="209" t="s">
        <v>297</v>
      </c>
      <c r="D38" s="10"/>
      <c r="E38" s="81" t="s">
        <v>201</v>
      </c>
      <c r="F38" s="214"/>
      <c r="G38" s="223">
        <v>7.15</v>
      </c>
      <c r="H38" s="214"/>
      <c r="I38" s="214"/>
      <c r="J38" s="214"/>
      <c r="N38" s="83">
        <f t="shared" si="0"/>
        <v>7.15</v>
      </c>
      <c r="O38" s="85">
        <f>IF(D38="X",0,IF(E38="X",0,VLOOKUP(E38,'29'!$K$3:$L$16,2,FALSE)))</f>
        <v>210</v>
      </c>
      <c r="P38" s="83">
        <f t="shared" si="1"/>
        <v>1501.5</v>
      </c>
      <c r="R38">
        <v>2.4</v>
      </c>
      <c r="T38">
        <v>2.9</v>
      </c>
    </row>
    <row r="39" spans="1:20">
      <c r="A39" s="9"/>
      <c r="B39" s="212">
        <v>13</v>
      </c>
      <c r="C39" s="209" t="s">
        <v>297</v>
      </c>
      <c r="D39" s="10"/>
      <c r="E39" s="81" t="s">
        <v>201</v>
      </c>
      <c r="F39" s="214"/>
      <c r="G39" s="223">
        <v>7.15</v>
      </c>
      <c r="H39" s="214"/>
      <c r="I39" s="214"/>
      <c r="J39" s="214"/>
      <c r="N39" s="83">
        <f t="shared" si="0"/>
        <v>7.15</v>
      </c>
      <c r="O39" s="85">
        <f>IF(D39="X",0,IF(E39="X",0,VLOOKUP(E39,'29'!$K$3:$L$16,2,FALSE)))</f>
        <v>210</v>
      </c>
      <c r="P39" s="83">
        <f t="shared" si="1"/>
        <v>1501.5</v>
      </c>
      <c r="R39">
        <v>2.4</v>
      </c>
      <c r="T39">
        <v>2.9</v>
      </c>
    </row>
    <row r="40" spans="1:20">
      <c r="A40" s="9"/>
      <c r="B40" s="212">
        <v>14</v>
      </c>
      <c r="C40" s="208" t="s">
        <v>453</v>
      </c>
      <c r="D40" s="10"/>
      <c r="E40" s="81" t="s">
        <v>189</v>
      </c>
      <c r="F40" s="216">
        <v>17.25</v>
      </c>
      <c r="G40" s="221">
        <v>53.1</v>
      </c>
      <c r="H40" s="216"/>
      <c r="I40" s="216"/>
      <c r="J40" s="216"/>
      <c r="N40" s="83">
        <f t="shared" si="0"/>
        <v>70.349999999999994</v>
      </c>
      <c r="O40" s="85">
        <f>IF(D40="X",0,IF(E40="X",0,VLOOKUP(E40,'29'!$K$3:$L$16,2,FALSE)))</f>
        <v>210</v>
      </c>
      <c r="P40" s="83">
        <f t="shared" si="1"/>
        <v>14773.499999999998</v>
      </c>
      <c r="R40">
        <v>11.6</v>
      </c>
      <c r="T40">
        <v>10.199999999999999</v>
      </c>
    </row>
    <row r="41" spans="1:20">
      <c r="A41" s="9"/>
      <c r="B41" s="212">
        <v>15</v>
      </c>
      <c r="C41" s="208" t="s">
        <v>453</v>
      </c>
      <c r="D41" s="10"/>
      <c r="E41" s="81" t="s">
        <v>189</v>
      </c>
      <c r="F41" s="216">
        <v>17.25</v>
      </c>
      <c r="G41" s="221">
        <v>53.1</v>
      </c>
      <c r="H41" s="216"/>
      <c r="I41" s="216"/>
      <c r="J41" s="216"/>
      <c r="N41" s="83">
        <f t="shared" si="0"/>
        <v>70.349999999999994</v>
      </c>
      <c r="O41" s="85">
        <f>IF(D41="X",0,IF(E41="X",0,VLOOKUP(E41,'29'!$K$3:$L$16,2,FALSE)))</f>
        <v>210</v>
      </c>
      <c r="P41" s="83">
        <f t="shared" si="1"/>
        <v>14773.499999999998</v>
      </c>
      <c r="R41">
        <v>11.6</v>
      </c>
      <c r="T41">
        <v>10.199999999999999</v>
      </c>
    </row>
    <row r="42" spans="1:20">
      <c r="A42" s="9"/>
      <c r="B42" s="212">
        <v>16</v>
      </c>
      <c r="C42" s="208" t="s">
        <v>263</v>
      </c>
      <c r="D42" s="10"/>
      <c r="E42" s="81" t="s">
        <v>198</v>
      </c>
      <c r="F42" s="221">
        <v>6.25</v>
      </c>
      <c r="G42" s="216"/>
      <c r="H42" s="216"/>
      <c r="I42" s="216"/>
      <c r="J42" s="216"/>
      <c r="N42" s="83">
        <f t="shared" si="0"/>
        <v>6.25</v>
      </c>
      <c r="O42" s="85">
        <f>IF(D42="X",0,IF(E42="X",0,VLOOKUP(E42,'29'!$K$3:$L$16,2,FALSE)))</f>
        <v>210</v>
      </c>
      <c r="P42" s="83">
        <f t="shared" si="1"/>
        <v>1312.5</v>
      </c>
      <c r="R42">
        <v>5.5</v>
      </c>
      <c r="T42">
        <v>5.5</v>
      </c>
    </row>
    <row r="43" spans="1:20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20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20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20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20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20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157.6</v>
      </c>
      <c r="G495" s="68">
        <f t="shared" si="2"/>
        <v>790.80000000000007</v>
      </c>
      <c r="H495" s="68">
        <f t="shared" si="2"/>
        <v>19.3</v>
      </c>
      <c r="I495" s="68">
        <f t="shared" si="2"/>
        <v>4.5</v>
      </c>
      <c r="J495" s="68">
        <f t="shared" si="2"/>
        <v>0</v>
      </c>
      <c r="K495" s="68">
        <f t="shared" si="2"/>
        <v>0</v>
      </c>
      <c r="L495" s="68">
        <f t="shared" si="2"/>
        <v>11.7</v>
      </c>
      <c r="M495" s="68">
        <f t="shared" si="2"/>
        <v>0</v>
      </c>
      <c r="Q495" s="56" t="s">
        <v>278</v>
      </c>
      <c r="R495" s="68">
        <f t="shared" ref="R495:W495" si="3">SUM(R4:R494)</f>
        <v>202.1</v>
      </c>
      <c r="S495" s="68">
        <f t="shared" si="3"/>
        <v>0</v>
      </c>
      <c r="T495" s="68">
        <f t="shared" si="3"/>
        <v>90.6</v>
      </c>
      <c r="U495" s="68">
        <f t="shared" si="3"/>
        <v>10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IF('29'!K3="", "Vrije categorie",'29'!K3)</f>
        <v>A</v>
      </c>
      <c r="F499" s="69" cm="1">
        <f t="array" ref="F499">SUMPRODUCT(--($E$4:$E$494=C499),--($D$4:$D$494=""),$F$4:$F$494)</f>
        <v>69</v>
      </c>
      <c r="G499" s="69" cm="1">
        <f t="array" ref="G499">SUMPRODUCT(--($E$4:$E$494=C499),--($D$4:$D$494=""),$G$4:$G$494)</f>
        <v>227.25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296.25</v>
      </c>
      <c r="O499" s="58"/>
      <c r="P499" s="69" cm="1">
        <f t="array" ref="P499">SUMPRODUCT(--($E$4:$E$494=C499),--($D$4:$D$494=""),$P$4:$P$494)</f>
        <v>62212.5</v>
      </c>
    </row>
    <row r="500" spans="3:26">
      <c r="C500" s="58" t="str">
        <f>IF('29'!K4="", "Vrije categorie",'29'!K4)</f>
        <v>B</v>
      </c>
      <c r="F500" s="69" cm="1">
        <f t="array" ref="F500">SUMPRODUCT(--($E$4:$E$494=C500),--($D$4:$D$494=""),$F$4:$F$494)</f>
        <v>46.85</v>
      </c>
      <c r="G500" s="69" cm="1">
        <f t="array" ref="G500">SUMPRODUCT(--($E$4:$E$494=C500),--($D$4:$D$494=""),$G$4:$G$494)</f>
        <v>37.950000000000003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84.800000000000011</v>
      </c>
      <c r="O500" s="58"/>
      <c r="P500" s="69" cm="1">
        <f t="array" ref="P500">SUMPRODUCT(--($E$4:$E$494=C500),--($D$4:$D$494=""),$P$4:$P$494)</f>
        <v>17808</v>
      </c>
    </row>
    <row r="501" spans="3:26">
      <c r="C501" s="58" t="str">
        <f>IF('29'!K5="", "Vrije categorie",'29'!K5)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IF('29'!K6="", "Vrije categorie",'29'!K6)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33.65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33.65</v>
      </c>
      <c r="O502" s="58"/>
      <c r="P502" s="69" cm="1">
        <f t="array" ref="P502">SUMPRODUCT(--($E$4:$E$494=C502),--($D$4:$D$494=""),$P$4:$P$494)</f>
        <v>7066.5</v>
      </c>
    </row>
    <row r="503" spans="3:26">
      <c r="C503" s="58" t="str">
        <f>IF('29'!K7="", "Vrije categorie",'29'!K7)</f>
        <v>E</v>
      </c>
      <c r="F503" s="69" cm="1">
        <f t="array" ref="F503">SUMPRODUCT(--($E$4:$E$494=C503),--($D$4:$D$494=""),$F$4:$F$494)</f>
        <v>26.75</v>
      </c>
      <c r="G503" s="69" cm="1">
        <f t="array" ref="G503">SUMPRODUCT(--($E$4:$E$494=C503),--($D$4:$D$494=""),$G$4:$G$494)</f>
        <v>239.65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266.39999999999998</v>
      </c>
      <c r="O503" s="58"/>
      <c r="P503" s="69" cm="1">
        <f t="array" ref="P503">SUMPRODUCT(--($E$4:$E$494=C503),--($D$4:$D$494=""),$P$4:$P$494)</f>
        <v>55944</v>
      </c>
    </row>
    <row r="504" spans="3:26">
      <c r="C504" s="58" t="str">
        <f>IF('29'!K8="", "Vrije categorie",'29'!K8)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24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24</v>
      </c>
      <c r="O504" s="58"/>
      <c r="P504" s="69" cm="1">
        <f t="array" ref="P504">SUMPRODUCT(--($E$4:$E$494=C504),--($D$4:$D$494=""),$P$4:$P$494)</f>
        <v>288</v>
      </c>
    </row>
    <row r="505" spans="3:26">
      <c r="C505" s="58" t="str">
        <f>IF('29'!K9="", "Vrije categorie",'29'!K9)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21.1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4"/>
        <v>21.1</v>
      </c>
      <c r="O505" s="58"/>
      <c r="P505" s="69" cm="1">
        <f t="array" ref="P505">SUMPRODUCT(--($E$4:$E$494=C505),--($D$4:$D$494=""),$P$4:$P$494)</f>
        <v>4431</v>
      </c>
    </row>
    <row r="506" spans="3:26">
      <c r="C506" s="58" t="str">
        <f>IF('29'!K10="", "Vrije categorie",'29'!K10)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114.5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114.5</v>
      </c>
      <c r="O506" s="58"/>
      <c r="P506" s="69" cm="1">
        <f t="array" ref="P506">SUMPRODUCT(--($E$4:$E$494=C506),--($D$4:$D$494=""),$P$4:$P$494)</f>
        <v>24045</v>
      </c>
    </row>
    <row r="507" spans="3:26">
      <c r="C507" s="58" t="str">
        <f>IF('29'!K11="", "Vrije categorie",'29'!K11)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IF('29'!K12="", "Vrije categorie",'29'!K12)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IF('29'!K13="", "Vrije categorie",'29'!K13)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IF('29'!K14="", "Vrije categorie",'29'!K14)</f>
        <v>L</v>
      </c>
      <c r="F510" s="69" cm="1">
        <f t="array" ref="F510">SUMPRODUCT(--($E$4:$E$494=C510),--($D$4:$D$494=""),$F$4:$F$494)</f>
        <v>15</v>
      </c>
      <c r="G510" s="69" cm="1">
        <f t="array" ref="G510">SUMPRODUCT(--($E$4:$E$494=C510),--($D$4:$D$494=""),$G$4:$G$494)</f>
        <v>92.7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107.7</v>
      </c>
      <c r="O510" s="58"/>
      <c r="P510" s="69" cm="1">
        <f t="array" ref="P510">SUMPRODUCT(--($E$4:$E$494=C510),--($D$4:$D$494=""),$P$4:$P$494)</f>
        <v>28002</v>
      </c>
    </row>
    <row r="511" spans="3:26">
      <c r="C511" s="58" t="str">
        <f>IF('29'!K15="", "Vrije categorie",'29'!K15)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19.3</v>
      </c>
      <c r="I511" s="69" cm="1">
        <f t="array" ref="I511">SUMPRODUCT(--($E$4:$E$494=C511),--($D$4:$D$494=""),$I$4:$I$494)</f>
        <v>4.5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23.8</v>
      </c>
      <c r="O511" s="58"/>
      <c r="P511" s="69" cm="1">
        <f t="array" ref="P511">SUMPRODUCT(--($E$4:$E$494=C511),--($D$4:$D$494=""),$P$4:$P$494)</f>
        <v>6188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11.7</v>
      </c>
      <c r="M512" s="69" cm="1">
        <f t="array" ref="M512">SUMPRODUCT(--($E$4:$E$494=C512),--($D$4:$D$494=""),$M$4:$M$494)</f>
        <v>0</v>
      </c>
      <c r="N512" s="69">
        <f>SUM(F512:M512)</f>
        <v>11.7</v>
      </c>
      <c r="O512" s="58"/>
      <c r="P512" s="69" cm="1">
        <f t="array" ref="P512">SUMPRODUCT(--($E$4:$E$494=C512),--($D$4:$D$494=""),$P$4:$P$494)</f>
        <v>3042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157.6</v>
      </c>
      <c r="G513" s="70">
        <f t="shared" si="5"/>
        <v>790.80000000000007</v>
      </c>
      <c r="H513" s="70">
        <f t="shared" si="5"/>
        <v>19.3</v>
      </c>
      <c r="I513" s="70">
        <f t="shared" si="5"/>
        <v>4.5</v>
      </c>
      <c r="J513" s="70">
        <f t="shared" si="5"/>
        <v>0</v>
      </c>
      <c r="K513" s="70">
        <f t="shared" si="5"/>
        <v>0</v>
      </c>
      <c r="L513" s="70">
        <f t="shared" si="5"/>
        <v>0</v>
      </c>
      <c r="M513" s="70">
        <f t="shared" si="5"/>
        <v>0</v>
      </c>
      <c r="N513" s="70">
        <f t="shared" si="4"/>
        <v>972.2</v>
      </c>
      <c r="O513" s="70"/>
      <c r="P513" s="70">
        <f>SUM(P499:P512)</f>
        <v>209027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3VJewB4oODRfGHrT0ZAD8dYu69vjK8Q9CixKVYEWoUMMBzBDodAKqsrJsaomq0r3vOMIQ7OCNUxa2yjqzga9DQ==" saltValue="aYuBb9wZn8ZDk1mLBDpCJ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topLeftCell="A8" workbookViewId="0">
      <selection activeCell="K51" sqref="K5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30,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'30a'!P499/M3</f>
        <v>#DIV/0!</v>
      </c>
    </row>
    <row r="4" spans="1:14">
      <c r="A4" s="19" t="s">
        <v>190</v>
      </c>
      <c r="B4" s="384" t="str">
        <f>VLOOKUP(H5,Kwaliteitsinspecties!A5:E54,3)</f>
        <v>SWS De Dobbe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'30a'!P500/M4</f>
        <v>#DIV/0!</v>
      </c>
    </row>
    <row r="5" spans="1:14">
      <c r="A5" s="20" t="s">
        <v>192</v>
      </c>
      <c r="B5" s="385" t="str">
        <f>VLOOKUP(H5,Kwaliteitsinspecties!A5:E54,4)</f>
        <v xml:space="preserve"> Zuster Kortestraat 73</v>
      </c>
      <c r="C5" s="385"/>
      <c r="D5" s="385"/>
      <c r="E5" s="385"/>
      <c r="F5" s="399" t="s">
        <v>193</v>
      </c>
      <c r="G5" s="399"/>
      <c r="H5" s="16">
        <f>Kwaliteitsinspecties!A34</f>
        <v>30</v>
      </c>
      <c r="K5" s="37" t="s">
        <v>194</v>
      </c>
      <c r="L5" s="49">
        <v>210</v>
      </c>
      <c r="M5" s="184"/>
      <c r="N5" s="87" t="e">
        <f>'30a'!P501/M5</f>
        <v>#DIV/0!</v>
      </c>
    </row>
    <row r="6" spans="1:14">
      <c r="A6" s="21" t="s">
        <v>195</v>
      </c>
      <c r="B6" s="386" t="str">
        <f>VLOOKUP(H5,Kwaliteitsinspecties!A5:E54,5)</f>
        <v>Roodeschool</v>
      </c>
      <c r="C6" s="386"/>
      <c r="D6" s="386"/>
      <c r="E6" s="386"/>
      <c r="F6" s="400" t="s">
        <v>196</v>
      </c>
      <c r="G6" s="400"/>
      <c r="H6" s="17" t="str">
        <f>CONCATENATE(H5,"a")</f>
        <v>30a</v>
      </c>
      <c r="K6" s="37" t="s">
        <v>197</v>
      </c>
      <c r="L6" s="49">
        <v>210</v>
      </c>
      <c r="M6" s="184"/>
      <c r="N6" s="87" t="e">
        <f>'30a'!P502/M6</f>
        <v>#DIV/0!</v>
      </c>
    </row>
    <row r="7" spans="1:14">
      <c r="K7" s="37" t="s">
        <v>198</v>
      </c>
      <c r="L7" s="49">
        <v>210</v>
      </c>
      <c r="M7" s="184"/>
      <c r="N7" s="87" t="e">
        <f>'30a'!P503/M7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'30a'!P504/M8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'30a'!P505/M9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'30a'!P506/M10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'30a'!P507/M11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'30a'!P508/M12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'30a'!N513</f>
        <v>540.9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'30a'!P509/M13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'30a'!P510/M14</f>
        <v>#DIV/0!</v>
      </c>
    </row>
    <row r="15" spans="1:14">
      <c r="K15" s="37" t="s">
        <v>212</v>
      </c>
      <c r="L15" s="49">
        <v>260</v>
      </c>
      <c r="M15" s="186"/>
      <c r="N15" s="87" t="e">
        <f>'30a'!P511/M15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'30a'!P512/M16</f>
        <v>#DIV/0!</v>
      </c>
    </row>
    <row r="17" spans="1:9">
      <c r="A17" s="396" t="s">
        <v>215</v>
      </c>
      <c r="B17" s="396"/>
      <c r="C17" s="396"/>
      <c r="D17" s="47">
        <f>'30a'!P513</f>
        <v>120603.8</v>
      </c>
      <c r="E17" s="396" t="s">
        <v>216</v>
      </c>
      <c r="F17" s="396"/>
      <c r="G17" s="47">
        <f>D17/E8</f>
        <v>463.86076923076922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'30a'!G513</f>
        <v>513.04999999999995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513.04999999999995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513.04999999999995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513.04999999999995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'30a'!F513-E27</f>
        <v>12.75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'30a'!S495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'30a'!R495</f>
        <v>122.70000000000002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'30a'!T495</f>
        <v>66.75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'30a'!U495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'30a'!V495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'30a'!W495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'30a'!N505</f>
        <v>15.1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lCZSC7GCGEotjHZ0KUW/YlPPEzHt8n/F4xJ8PtkVgXu7Lr0KG/EmhMt7h1xllGG8U7if3wbMo2pFIFAaSUudiw==" saltValue="IZJu7dzFHTd2INNVuLJAH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4"/>
  <sheetViews>
    <sheetView topLeftCell="B12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11" width="11.855468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'30'!H5</f>
        <v>30</v>
      </c>
      <c r="B1" s="401" t="s">
        <v>190</v>
      </c>
      <c r="C1" s="402"/>
      <c r="D1" s="403" t="str">
        <f>VLOOKUP(A1,Kwaliteitsinspecties!A5:J54,3)</f>
        <v>SWS De Dobbe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Zuster Kortestraat 73 te Roodeschool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/>
      <c r="C4" s="242" t="s">
        <v>344</v>
      </c>
      <c r="D4" s="10"/>
      <c r="E4" s="81"/>
      <c r="F4" s="213"/>
      <c r="G4" s="213"/>
      <c r="H4" s="213"/>
      <c r="I4" s="213"/>
      <c r="J4" s="213"/>
      <c r="N4" s="83"/>
      <c r="O4" s="83"/>
      <c r="P4" s="83"/>
    </row>
    <row r="5" spans="1:24">
      <c r="A5" s="9"/>
      <c r="B5" s="207">
        <v>1</v>
      </c>
      <c r="C5" s="209" t="s">
        <v>263</v>
      </c>
      <c r="D5" s="10"/>
      <c r="E5" s="81" t="s">
        <v>211</v>
      </c>
      <c r="F5" s="223">
        <v>12.75</v>
      </c>
      <c r="G5" s="223"/>
      <c r="H5" s="223"/>
      <c r="I5" s="223"/>
      <c r="J5" s="223"/>
      <c r="N5" s="83">
        <f t="shared" ref="N5:N23" si="0">SUM(F5:M5)</f>
        <v>12.75</v>
      </c>
      <c r="O5" s="85">
        <f>IF(D5="X",0,IF(E5="X",0,VLOOKUP(E5,'30'!$K$3:$L$16,2,FALSE)))</f>
        <v>260</v>
      </c>
      <c r="P5" s="83">
        <f t="shared" ref="P5:P23" si="1">N5*O5</f>
        <v>3315</v>
      </c>
      <c r="R5">
        <v>8.9</v>
      </c>
      <c r="T5">
        <v>6.5</v>
      </c>
    </row>
    <row r="6" spans="1:24">
      <c r="A6" s="9"/>
      <c r="B6" s="207">
        <v>2</v>
      </c>
      <c r="C6" s="209" t="s">
        <v>295</v>
      </c>
      <c r="D6" s="10"/>
      <c r="E6" s="81" t="s">
        <v>211</v>
      </c>
      <c r="F6" s="223"/>
      <c r="G6" s="223">
        <v>43.85</v>
      </c>
      <c r="H6" s="223"/>
      <c r="I6" s="223"/>
      <c r="J6" s="223"/>
      <c r="N6" s="83">
        <f t="shared" si="0"/>
        <v>43.85</v>
      </c>
      <c r="O6" s="85">
        <f>IF(D6="X",0,IF(E6="X",0,VLOOKUP(E6,'30'!$K$3:$L$16,2,FALSE)))</f>
        <v>260</v>
      </c>
      <c r="P6" s="83">
        <f t="shared" si="1"/>
        <v>11401</v>
      </c>
      <c r="R6">
        <v>0</v>
      </c>
      <c r="T6">
        <v>0</v>
      </c>
    </row>
    <row r="7" spans="1:24">
      <c r="A7" s="9"/>
      <c r="B7" s="210">
        <v>3</v>
      </c>
      <c r="C7" s="208" t="s">
        <v>454</v>
      </c>
      <c r="D7" s="10"/>
      <c r="E7" s="81" t="s">
        <v>211</v>
      </c>
      <c r="F7" s="223"/>
      <c r="G7" s="223">
        <v>60.3</v>
      </c>
      <c r="H7" s="223"/>
      <c r="I7" s="223"/>
      <c r="J7" s="223"/>
      <c r="N7" s="83">
        <f t="shared" si="0"/>
        <v>60.3</v>
      </c>
      <c r="O7" s="85">
        <f>IF(D7="X",0,IF(E7="X",0,VLOOKUP(E7,'30'!$K$3:$L$16,2,FALSE)))</f>
        <v>260</v>
      </c>
      <c r="P7" s="83">
        <f t="shared" si="1"/>
        <v>15678</v>
      </c>
      <c r="R7">
        <v>12.85</v>
      </c>
      <c r="T7">
        <v>7.6</v>
      </c>
    </row>
    <row r="8" spans="1:24">
      <c r="A8" s="9"/>
      <c r="B8" s="207">
        <v>4</v>
      </c>
      <c r="C8" s="208" t="s">
        <v>334</v>
      </c>
      <c r="D8" s="10"/>
      <c r="E8" s="81" t="s">
        <v>200</v>
      </c>
      <c r="F8" s="221"/>
      <c r="G8" s="221">
        <v>5.65</v>
      </c>
      <c r="H8" s="221"/>
      <c r="I8" s="221"/>
      <c r="J8" s="221"/>
      <c r="N8" s="83">
        <f t="shared" si="0"/>
        <v>5.65</v>
      </c>
      <c r="O8" s="85">
        <f>IF(D8="X",0,IF(E8="X",0,VLOOKUP(E8,'30'!$K$3:$L$16,2,FALSE)))</f>
        <v>12</v>
      </c>
      <c r="P8" s="83">
        <f t="shared" si="1"/>
        <v>67.800000000000011</v>
      </c>
      <c r="R8">
        <v>0</v>
      </c>
      <c r="T8">
        <v>0</v>
      </c>
    </row>
    <row r="9" spans="1:24">
      <c r="A9" s="9"/>
      <c r="B9" s="207">
        <v>5</v>
      </c>
      <c r="C9" s="208" t="s">
        <v>433</v>
      </c>
      <c r="D9" s="10"/>
      <c r="E9" s="81" t="s">
        <v>214</v>
      </c>
      <c r="F9" s="221"/>
      <c r="G9" s="221"/>
      <c r="H9" s="221"/>
      <c r="I9" s="221"/>
      <c r="J9" s="221"/>
      <c r="L9" s="221">
        <v>12.8</v>
      </c>
      <c r="N9" s="83">
        <f t="shared" si="0"/>
        <v>12.8</v>
      </c>
      <c r="O9" s="85">
        <f>IF(D9="X",0,IF(E9="X",0,VLOOKUP(E9,'30'!$K$3:$L$16,2,FALSE)))</f>
        <v>260</v>
      </c>
      <c r="P9" s="83">
        <f t="shared" si="1"/>
        <v>3328</v>
      </c>
      <c r="R9">
        <v>0</v>
      </c>
      <c r="T9">
        <v>2.5</v>
      </c>
    </row>
    <row r="10" spans="1:24">
      <c r="A10" s="9"/>
      <c r="B10" s="207">
        <v>6</v>
      </c>
      <c r="C10" s="208" t="s">
        <v>288</v>
      </c>
      <c r="D10" s="10"/>
      <c r="E10" s="81" t="s">
        <v>189</v>
      </c>
      <c r="F10" s="221"/>
      <c r="G10" s="221">
        <v>60.3</v>
      </c>
      <c r="H10" s="221"/>
      <c r="I10" s="221"/>
      <c r="J10" s="221"/>
      <c r="L10" s="221"/>
      <c r="N10" s="83">
        <f t="shared" si="0"/>
        <v>60.3</v>
      </c>
      <c r="O10" s="85">
        <f>IF(D10="X",0,IF(E10="X",0,VLOOKUP(E10,'30'!$K$3:$L$16,2,FALSE)))</f>
        <v>210</v>
      </c>
      <c r="P10" s="83">
        <f t="shared" si="1"/>
        <v>12663</v>
      </c>
      <c r="R10">
        <v>14</v>
      </c>
      <c r="T10">
        <v>11.75</v>
      </c>
    </row>
    <row r="11" spans="1:24">
      <c r="A11" s="9"/>
      <c r="B11" s="210">
        <v>7</v>
      </c>
      <c r="C11" s="208" t="s">
        <v>322</v>
      </c>
      <c r="D11" s="10"/>
      <c r="E11" s="81" t="s">
        <v>198</v>
      </c>
      <c r="F11" s="223"/>
      <c r="G11" s="223">
        <v>92.15</v>
      </c>
      <c r="H11" s="223"/>
      <c r="I11" s="223"/>
      <c r="J11" s="223"/>
      <c r="L11" s="223"/>
      <c r="N11" s="83">
        <f t="shared" si="0"/>
        <v>92.15</v>
      </c>
      <c r="O11" s="85">
        <f>IF(D11="X",0,IF(E11="X",0,VLOOKUP(E11,'30'!$K$3:$L$16,2,FALSE)))</f>
        <v>210</v>
      </c>
      <c r="P11" s="83">
        <f t="shared" si="1"/>
        <v>19351.5</v>
      </c>
      <c r="R11">
        <v>23.55</v>
      </c>
    </row>
    <row r="12" spans="1:24">
      <c r="A12" s="9"/>
      <c r="B12" s="210">
        <v>8</v>
      </c>
      <c r="C12" s="208" t="s">
        <v>288</v>
      </c>
      <c r="D12" s="10"/>
      <c r="E12" s="81" t="s">
        <v>189</v>
      </c>
      <c r="F12" s="223"/>
      <c r="G12" s="223">
        <v>58.15</v>
      </c>
      <c r="H12" s="223"/>
      <c r="I12" s="223"/>
      <c r="J12" s="223"/>
      <c r="L12" s="223"/>
      <c r="N12" s="83">
        <f t="shared" si="0"/>
        <v>58.15</v>
      </c>
      <c r="O12" s="85">
        <f>IF(D12="X",0,IF(E12="X",0,VLOOKUP(E12,'30'!$K$3:$L$16,2,FALSE)))</f>
        <v>210</v>
      </c>
      <c r="P12" s="83">
        <f t="shared" si="1"/>
        <v>12211.5</v>
      </c>
      <c r="R12">
        <v>17.100000000000001</v>
      </c>
      <c r="T12">
        <v>5.9</v>
      </c>
    </row>
    <row r="13" spans="1:24">
      <c r="A13" s="9"/>
      <c r="B13" s="207">
        <v>9</v>
      </c>
      <c r="C13" s="209" t="s">
        <v>288</v>
      </c>
      <c r="D13" s="10"/>
      <c r="E13" s="81" t="s">
        <v>189</v>
      </c>
      <c r="F13" s="223"/>
      <c r="G13" s="223">
        <v>57</v>
      </c>
      <c r="H13" s="223"/>
      <c r="I13" s="223"/>
      <c r="J13" s="223"/>
      <c r="L13" s="223"/>
      <c r="N13" s="83">
        <f t="shared" si="0"/>
        <v>57</v>
      </c>
      <c r="O13" s="85">
        <f>IF(D13="X",0,IF(E13="X",0,VLOOKUP(E13,'30'!$K$3:$L$16,2,FALSE)))</f>
        <v>210</v>
      </c>
      <c r="P13" s="83">
        <f t="shared" si="1"/>
        <v>11970</v>
      </c>
      <c r="R13">
        <v>17.8</v>
      </c>
      <c r="T13">
        <v>14.9</v>
      </c>
    </row>
    <row r="14" spans="1:24">
      <c r="A14" s="9"/>
      <c r="B14" s="210">
        <v>10</v>
      </c>
      <c r="C14" s="208" t="s">
        <v>288</v>
      </c>
      <c r="D14" s="10"/>
      <c r="E14" s="81" t="s">
        <v>189</v>
      </c>
      <c r="F14" s="221"/>
      <c r="G14" s="221">
        <v>58.15</v>
      </c>
      <c r="H14" s="223"/>
      <c r="I14" s="223"/>
      <c r="J14" s="223"/>
      <c r="L14" s="223"/>
      <c r="N14" s="83">
        <f t="shared" si="0"/>
        <v>58.15</v>
      </c>
      <c r="O14" s="85">
        <f>IF(D14="X",0,IF(E14="X",0,VLOOKUP(E14,'30'!$K$3:$L$16,2,FALSE)))</f>
        <v>210</v>
      </c>
      <c r="P14" s="83">
        <f t="shared" si="1"/>
        <v>12211.5</v>
      </c>
      <c r="R14">
        <v>17.100000000000001</v>
      </c>
      <c r="T14">
        <v>5.9</v>
      </c>
    </row>
    <row r="15" spans="1:24">
      <c r="A15" s="9"/>
      <c r="B15" s="211">
        <v>11</v>
      </c>
      <c r="C15" s="209" t="s">
        <v>271</v>
      </c>
      <c r="D15" s="10"/>
      <c r="E15" s="81" t="s">
        <v>201</v>
      </c>
      <c r="F15" s="223"/>
      <c r="G15" s="223"/>
      <c r="H15" s="223"/>
      <c r="I15" s="223"/>
      <c r="J15" s="223"/>
      <c r="L15" s="223">
        <v>5</v>
      </c>
      <c r="N15" s="83">
        <f t="shared" si="0"/>
        <v>5</v>
      </c>
      <c r="O15" s="85">
        <f>IF(D15="X",0,IF(E15="X",0,VLOOKUP(E15,'30'!$K$3:$L$16,2,FALSE)))</f>
        <v>210</v>
      </c>
      <c r="P15" s="83">
        <f t="shared" si="1"/>
        <v>1050</v>
      </c>
      <c r="R15">
        <v>0</v>
      </c>
      <c r="T15">
        <v>0</v>
      </c>
    </row>
    <row r="16" spans="1:24">
      <c r="A16" s="9"/>
      <c r="B16" s="211">
        <v>12</v>
      </c>
      <c r="C16" s="209" t="s">
        <v>297</v>
      </c>
      <c r="D16" s="10"/>
      <c r="E16" s="81" t="s">
        <v>201</v>
      </c>
      <c r="F16" s="223"/>
      <c r="G16" s="223"/>
      <c r="H16" s="223"/>
      <c r="I16" s="223"/>
      <c r="J16" s="223"/>
      <c r="L16" s="223">
        <v>10.1</v>
      </c>
      <c r="N16" s="83">
        <f t="shared" si="0"/>
        <v>10.1</v>
      </c>
      <c r="O16" s="85">
        <f>IF(D16="X",0,IF(E16="X",0,VLOOKUP(E16,'30'!$K$3:$L$16,2,FALSE)))</f>
        <v>210</v>
      </c>
      <c r="P16" s="83">
        <f t="shared" si="1"/>
        <v>2121</v>
      </c>
      <c r="R16">
        <v>0</v>
      </c>
      <c r="T16">
        <v>2.2000000000000002</v>
      </c>
    </row>
    <row r="17" spans="1:20">
      <c r="A17" s="9"/>
      <c r="B17" s="207">
        <v>13</v>
      </c>
      <c r="C17" s="208" t="s">
        <v>292</v>
      </c>
      <c r="D17" s="10"/>
      <c r="E17" s="81" t="s">
        <v>191</v>
      </c>
      <c r="F17" s="221"/>
      <c r="G17" s="221">
        <v>18.25</v>
      </c>
      <c r="H17" s="221"/>
      <c r="I17" s="221"/>
      <c r="J17" s="221"/>
      <c r="N17" s="83">
        <f t="shared" si="0"/>
        <v>18.25</v>
      </c>
      <c r="O17" s="85">
        <f>IF(D17="X",0,IF(E17="X",0,VLOOKUP(E17,'30'!$K$3:$L$16,2,FALSE)))</f>
        <v>210</v>
      </c>
      <c r="P17" s="83">
        <f t="shared" si="1"/>
        <v>3832.5</v>
      </c>
      <c r="R17">
        <v>4.95</v>
      </c>
      <c r="T17">
        <v>4.5</v>
      </c>
    </row>
    <row r="18" spans="1:20">
      <c r="A18" s="9"/>
      <c r="B18" s="207">
        <v>14</v>
      </c>
      <c r="C18" s="212" t="s">
        <v>311</v>
      </c>
      <c r="D18" s="10"/>
      <c r="E18" s="81" t="s">
        <v>197</v>
      </c>
      <c r="F18" s="221"/>
      <c r="G18" s="221">
        <v>8</v>
      </c>
      <c r="H18" s="221"/>
      <c r="I18" s="221"/>
      <c r="J18" s="221"/>
      <c r="N18" s="83">
        <f t="shared" si="0"/>
        <v>8</v>
      </c>
      <c r="O18" s="85">
        <f>IF(D18="X",0,IF(E18="X",0,VLOOKUP(E18,'30'!$K$3:$L$16,2,FALSE)))</f>
        <v>210</v>
      </c>
      <c r="P18" s="83">
        <f t="shared" si="1"/>
        <v>1680</v>
      </c>
      <c r="R18">
        <v>0</v>
      </c>
      <c r="T18">
        <v>0</v>
      </c>
    </row>
    <row r="19" spans="1:20">
      <c r="A19" s="9"/>
      <c r="B19" s="207">
        <v>15</v>
      </c>
      <c r="C19" s="212" t="s">
        <v>321</v>
      </c>
      <c r="D19" s="10"/>
      <c r="E19" s="81" t="s">
        <v>198</v>
      </c>
      <c r="F19" s="221"/>
      <c r="G19" s="221">
        <v>5.45</v>
      </c>
      <c r="H19" s="221"/>
      <c r="I19" s="221"/>
      <c r="J19" s="221"/>
      <c r="N19" s="83">
        <f t="shared" si="0"/>
        <v>5.45</v>
      </c>
      <c r="O19" s="85">
        <f>IF(D19="X",0,IF(E19="X",0,VLOOKUP(E19,'30'!$K$3:$L$16,2,FALSE)))</f>
        <v>210</v>
      </c>
      <c r="P19" s="83">
        <f t="shared" si="1"/>
        <v>1144.5</v>
      </c>
      <c r="R19">
        <v>0</v>
      </c>
      <c r="T19">
        <v>0</v>
      </c>
    </row>
    <row r="20" spans="1:20">
      <c r="A20" s="9"/>
      <c r="B20" s="207">
        <v>16</v>
      </c>
      <c r="C20" s="212" t="s">
        <v>264</v>
      </c>
      <c r="D20" s="10"/>
      <c r="E20" s="81" t="s">
        <v>198</v>
      </c>
      <c r="F20" s="221"/>
      <c r="G20" s="221">
        <v>14.15</v>
      </c>
      <c r="H20" s="221"/>
      <c r="I20" s="221"/>
      <c r="J20" s="221"/>
      <c r="N20" s="83">
        <f t="shared" si="0"/>
        <v>14.15</v>
      </c>
      <c r="O20" s="85">
        <f>IF(D20="X",0,IF(E20="X",0,VLOOKUP(E20,'30'!$K$3:$L$16,2,FALSE)))</f>
        <v>210</v>
      </c>
      <c r="P20" s="83">
        <f t="shared" si="1"/>
        <v>2971.5</v>
      </c>
      <c r="R20">
        <v>0</v>
      </c>
      <c r="T20">
        <v>0</v>
      </c>
    </row>
    <row r="21" spans="1:20">
      <c r="A21" s="9"/>
      <c r="B21" s="207">
        <v>17</v>
      </c>
      <c r="C21" s="212" t="s">
        <v>417</v>
      </c>
      <c r="D21" s="10"/>
      <c r="E21" s="81" t="s">
        <v>200</v>
      </c>
      <c r="F21" s="221"/>
      <c r="G21" s="221">
        <v>5.25</v>
      </c>
      <c r="H21" s="221"/>
      <c r="I21" s="221"/>
      <c r="J21" s="221"/>
      <c r="N21" s="83">
        <f t="shared" si="0"/>
        <v>5.25</v>
      </c>
      <c r="O21" s="85">
        <f>IF(D21="X",0,IF(E21="X",0,VLOOKUP(E21,'30'!$K$3:$L$16,2,FALSE)))</f>
        <v>12</v>
      </c>
      <c r="P21" s="83">
        <f t="shared" si="1"/>
        <v>63</v>
      </c>
      <c r="R21">
        <v>0</v>
      </c>
      <c r="T21">
        <v>0</v>
      </c>
    </row>
    <row r="22" spans="1:20">
      <c r="A22" s="9"/>
      <c r="B22" s="207">
        <v>18</v>
      </c>
      <c r="C22" s="212" t="s">
        <v>292</v>
      </c>
      <c r="D22" s="10"/>
      <c r="E22" s="81" t="s">
        <v>191</v>
      </c>
      <c r="F22" s="221"/>
      <c r="G22" s="221">
        <v>15.15</v>
      </c>
      <c r="H22" s="221"/>
      <c r="I22" s="221"/>
      <c r="J22" s="221"/>
      <c r="N22" s="83">
        <f t="shared" si="0"/>
        <v>15.15</v>
      </c>
      <c r="O22" s="85">
        <f>IF(D22="X",0,IF(E22="X",0,VLOOKUP(E22,'30'!$K$3:$L$16,2,FALSE)))</f>
        <v>210</v>
      </c>
      <c r="P22" s="83">
        <f t="shared" si="1"/>
        <v>3181.5</v>
      </c>
      <c r="R22">
        <v>4.3</v>
      </c>
      <c r="T22">
        <v>2.5</v>
      </c>
    </row>
    <row r="23" spans="1:20">
      <c r="A23" s="9"/>
      <c r="B23" s="207">
        <v>19</v>
      </c>
      <c r="C23" s="212" t="s">
        <v>292</v>
      </c>
      <c r="D23" s="10"/>
      <c r="E23" s="81" t="s">
        <v>191</v>
      </c>
      <c r="F23" s="221"/>
      <c r="G23" s="221">
        <v>11.25</v>
      </c>
      <c r="H23" s="221"/>
      <c r="I23" s="221"/>
      <c r="J23" s="221"/>
      <c r="N23" s="83">
        <f t="shared" si="0"/>
        <v>11.25</v>
      </c>
      <c r="O23" s="85">
        <f>IF(D23="X",0,IF(E23="X",0,VLOOKUP(E23,'30'!$K$3:$L$16,2,FALSE)))</f>
        <v>210</v>
      </c>
      <c r="P23" s="83">
        <f t="shared" si="1"/>
        <v>2362.5</v>
      </c>
      <c r="R23">
        <v>2.15</v>
      </c>
      <c r="T23">
        <v>2.5</v>
      </c>
    </row>
    <row r="24" spans="1:20" hidden="1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/>
      <c r="O24" s="83"/>
      <c r="P24" s="83"/>
    </row>
    <row r="25" spans="1:20" hidden="1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/>
      <c r="O25" s="83"/>
      <c r="P25" s="83"/>
    </row>
    <row r="26" spans="1:20" hidden="1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/>
      <c r="O26" s="83"/>
      <c r="P26" s="83"/>
    </row>
    <row r="27" spans="1:20" hidden="1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/>
      <c r="O27" s="83"/>
      <c r="P27" s="83"/>
    </row>
    <row r="28" spans="1:20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20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0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0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0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12.75</v>
      </c>
      <c r="G495" s="68">
        <f t="shared" si="2"/>
        <v>513.04999999999995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0</v>
      </c>
      <c r="L495" s="68">
        <f t="shared" si="2"/>
        <v>27.9</v>
      </c>
      <c r="M495" s="68">
        <f t="shared" si="2"/>
        <v>0</v>
      </c>
      <c r="Q495" s="56" t="s">
        <v>278</v>
      </c>
      <c r="R495" s="68">
        <f t="shared" ref="R495:W495" si="3">SUM(R4:R494)</f>
        <v>122.70000000000002</v>
      </c>
      <c r="S495" s="68">
        <f t="shared" si="3"/>
        <v>0</v>
      </c>
      <c r="T495" s="68">
        <f t="shared" si="3"/>
        <v>66.75</v>
      </c>
      <c r="U495" s="68">
        <f t="shared" si="3"/>
        <v>0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IF('30'!K3="", "Vrije categorie",'30'!K3)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233.6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233.6</v>
      </c>
      <c r="O499" s="58"/>
      <c r="P499" s="69" cm="1">
        <f t="array" ref="P499">SUMPRODUCT(--($E$4:$E$494=C499),--($D$4:$D$494=""),$P$4:$P$494)</f>
        <v>49056</v>
      </c>
    </row>
    <row r="500" spans="3:26">
      <c r="C500" s="58" t="str">
        <f>IF('30'!K4="", "Vrije categorie",'30'!K4)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44.65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44.65</v>
      </c>
      <c r="O500" s="58"/>
      <c r="P500" s="69" cm="1">
        <f t="array" ref="P500">SUMPRODUCT(--($E$4:$E$494=C500),--($D$4:$D$494=""),$P$4:$P$494)</f>
        <v>9376.5</v>
      </c>
    </row>
    <row r="501" spans="3:26">
      <c r="C501" s="58" t="str">
        <f>IF('30'!K5="", "Vrije categorie",'30'!K5)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0</v>
      </c>
      <c r="O501" s="58"/>
      <c r="P501" s="69" cm="1">
        <f t="array" ref="P501">SUMPRODUCT(--($E$4:$E$494=C501),--($D$4:$D$494=""),$P$4:$P$494)</f>
        <v>0</v>
      </c>
    </row>
    <row r="502" spans="3:26">
      <c r="C502" s="58" t="str">
        <f>IF('30'!K6="", "Vrije categorie",'30'!K6)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8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8</v>
      </c>
      <c r="O502" s="58"/>
      <c r="P502" s="69" cm="1">
        <f t="array" ref="P502">SUMPRODUCT(--($E$4:$E$494=C502),--($D$4:$D$494=""),$P$4:$P$494)</f>
        <v>1680</v>
      </c>
    </row>
    <row r="503" spans="3:26">
      <c r="C503" s="58" t="str">
        <f>IF('30'!K7="", "Vrije categorie",'30'!K7)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111.75000000000001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111.75000000000001</v>
      </c>
      <c r="O503" s="58"/>
      <c r="P503" s="69" cm="1">
        <f t="array" ref="P503">SUMPRODUCT(--($E$4:$E$494=C503),--($D$4:$D$494=""),$P$4:$P$494)</f>
        <v>23467.5</v>
      </c>
    </row>
    <row r="504" spans="3:26">
      <c r="C504" s="58" t="str">
        <f>IF('30'!K8="", "Vrije categorie",'30'!K8)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10.9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10.9</v>
      </c>
      <c r="O504" s="58"/>
      <c r="P504" s="69" cm="1">
        <f t="array" ref="P504">SUMPRODUCT(--($E$4:$E$494=C504),--($D$4:$D$494=""),$P$4:$P$494)</f>
        <v>130.80000000000001</v>
      </c>
    </row>
    <row r="505" spans="3:26">
      <c r="C505" s="58" t="str">
        <f>IF('30'!K9="", "Vrije categorie",'30'!K9)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15.1</v>
      </c>
      <c r="M505" s="69" cm="1">
        <f t="array" ref="M505">SUMPRODUCT(--($E$4:$E$494=C505),--($D$4:$D$494=""),$M$4:$M$494)</f>
        <v>0</v>
      </c>
      <c r="N505" s="69">
        <f t="shared" si="4"/>
        <v>15.1</v>
      </c>
      <c r="O505" s="58"/>
      <c r="P505" s="69" cm="1">
        <f t="array" ref="P505">SUMPRODUCT(--($E$4:$E$494=C505),--($D$4:$D$494=""),$P$4:$P$494)</f>
        <v>3171</v>
      </c>
    </row>
    <row r="506" spans="3:26">
      <c r="C506" s="58" t="str">
        <f>IF('30'!K10="", "Vrije categorie",'30'!K10)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0</v>
      </c>
      <c r="O506" s="58"/>
      <c r="P506" s="69" cm="1">
        <f t="array" ref="P506">SUMPRODUCT(--($E$4:$E$494=C506),--($D$4:$D$494=""),$P$4:$P$494)</f>
        <v>0</v>
      </c>
    </row>
    <row r="507" spans="3:26">
      <c r="C507" s="58" t="str">
        <f>IF('30'!K11="", "Vrije categorie",'30'!K11)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IF('30'!K12="", "Vrije categorie",'30'!K12)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IF('30'!K13="", "Vrije categorie",'30'!K13)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0</v>
      </c>
      <c r="O509" s="58"/>
      <c r="P509" s="69" cm="1">
        <f t="array" ref="P509">SUMPRODUCT(--($E$4:$E$494=C509),--($D$4:$D$494=""),$P$4:$P$494)</f>
        <v>0</v>
      </c>
    </row>
    <row r="510" spans="3:26">
      <c r="C510" s="58" t="str">
        <f>IF('30'!K14="", "Vrije categorie",'30'!K14)</f>
        <v>L</v>
      </c>
      <c r="F510" s="69" cm="1">
        <f t="array" ref="F510">SUMPRODUCT(--($E$4:$E$494=C510),--($D$4:$D$494=""),$F$4:$F$494)</f>
        <v>12.75</v>
      </c>
      <c r="G510" s="69" cm="1">
        <f t="array" ref="G510">SUMPRODUCT(--($E$4:$E$494=C510),--($D$4:$D$494=""),$G$4:$G$494)</f>
        <v>104.15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116.9</v>
      </c>
      <c r="O510" s="58"/>
      <c r="P510" s="69" cm="1">
        <f t="array" ref="P510">SUMPRODUCT(--($E$4:$E$494=C510),--($D$4:$D$494=""),$P$4:$P$494)</f>
        <v>30394</v>
      </c>
    </row>
    <row r="511" spans="3:26">
      <c r="C511" s="58" t="str">
        <f>IF('30'!K15="", "Vrije categorie",'30'!K15)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 ht="13.5" customHeight="1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12.8</v>
      </c>
      <c r="M512" s="69" cm="1">
        <f t="array" ref="M512">SUMPRODUCT(--($E$4:$E$494=C512),--($D$4:$D$494=""),$M$4:$M$494)</f>
        <v>0</v>
      </c>
      <c r="N512" s="69">
        <f>SUM(F512:M512)</f>
        <v>12.8</v>
      </c>
      <c r="O512" s="58"/>
      <c r="P512" s="69" cm="1">
        <f t="array" ref="P512">SUMPRODUCT(--($E$4:$E$494=C512),--($D$4:$D$494=""),$P$4:$P$494)</f>
        <v>3328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 t="shared" ref="F513:M513" si="5">SUM(F499:F511)</f>
        <v>12.75</v>
      </c>
      <c r="G513" s="70">
        <f t="shared" si="5"/>
        <v>513.04999999999995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0</v>
      </c>
      <c r="L513" s="70">
        <f t="shared" si="5"/>
        <v>15.1</v>
      </c>
      <c r="M513" s="70">
        <f t="shared" si="5"/>
        <v>0</v>
      </c>
      <c r="N513" s="70">
        <f t="shared" si="4"/>
        <v>540.9</v>
      </c>
      <c r="O513" s="70"/>
      <c r="P513" s="70">
        <f>SUM(P499:P512)</f>
        <v>120603.8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y98bosfwo1wK5SIXqF0crZmpSeHCNKTgRmEV1DUS+9gOC7xtrLI/5RA/+5Zh/pyy9teGycj+TXVH3XXe0Jd1LQ==" saltValue="W2/Y50eOr5sqEz5Bm3gLg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'31a'!P499/M3</f>
        <v>#N/A</v>
      </c>
    </row>
    <row r="4" spans="1:14">
      <c r="A4" s="19" t="s">
        <v>190</v>
      </c>
      <c r="B4" s="384" t="str">
        <f>VLOOKUP(H5,Kwaliteitsinspecties!A5:E54,3)</f>
        <v>Complex 31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'31a'!P500/M4</f>
        <v>#N/A</v>
      </c>
    </row>
    <row r="5" spans="1:14">
      <c r="A5" s="20" t="s">
        <v>192</v>
      </c>
      <c r="B5" s="385" t="str">
        <f>VLOOKUP(H5,Kwaliteitsinspecties!A5:E54,4)</f>
        <v>Complex 31</v>
      </c>
      <c r="C5" s="385"/>
      <c r="D5" s="385"/>
      <c r="E5" s="385"/>
      <c r="F5" s="399" t="s">
        <v>193</v>
      </c>
      <c r="G5" s="399"/>
      <c r="H5" s="16">
        <f>Kwaliteitsinspecties!A35</f>
        <v>31</v>
      </c>
      <c r="K5" s="37" t="s">
        <v>194</v>
      </c>
      <c r="L5" s="49"/>
      <c r="M5" s="184"/>
      <c r="N5" s="88" t="e">
        <f>'31a'!P501/M5</f>
        <v>#N/A</v>
      </c>
    </row>
    <row r="6" spans="1:14">
      <c r="A6" s="21" t="s">
        <v>195</v>
      </c>
      <c r="B6" s="386" t="str">
        <f>VLOOKUP(H5,Kwaliteitsinspecties!A5:E54,5)</f>
        <v>Complex 31</v>
      </c>
      <c r="C6" s="386"/>
      <c r="D6" s="386"/>
      <c r="E6" s="386"/>
      <c r="F6" s="400" t="s">
        <v>196</v>
      </c>
      <c r="G6" s="400"/>
      <c r="H6" s="17" t="str">
        <f>CONCATENATE(H5,"a")</f>
        <v>31a</v>
      </c>
      <c r="K6" s="37" t="s">
        <v>197</v>
      </c>
      <c r="L6" s="49"/>
      <c r="M6" s="184"/>
      <c r="N6" s="88" t="e">
        <f>'31a'!P502/M6</f>
        <v>#N/A</v>
      </c>
    </row>
    <row r="7" spans="1:14">
      <c r="K7" s="37" t="s">
        <v>198</v>
      </c>
      <c r="L7" s="49"/>
      <c r="M7" s="184"/>
      <c r="N7" s="88" t="e">
        <f>'31a'!P503/M7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'31a'!P504/M8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'31a'!P505/M9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'31a'!P506/M10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'31a'!P507/M11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'31a'!P508/M12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'31a'!N512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'31a'!P509/M13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'31a'!P512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'31a'!G512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'31a'!F512-E27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'31a'!S495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'31a'!R495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'31a'!T495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'31a'!U495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'31a'!V495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'31a'!W495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'31a'!N505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DXrZpQuRmbJs8dVk5DMJMozEzfO3wZPhBkY52ht3aZCMyg1Umz15R6VWajjI7B8BzUoxzwEYK1xCU6IdD9KyRA==" saltValue="YKMDPEqxB7U2qKGWUDasX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'31'!H5</f>
        <v>31</v>
      </c>
      <c r="B1" s="401" t="s">
        <v>190</v>
      </c>
      <c r="C1" s="402"/>
      <c r="D1" s="403" t="str">
        <f>VLOOKUP(A1,Kwaliteitsinspecties!A5:J54,3)</f>
        <v>Complex 31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31 te Complex 31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IF(D4="X",0,IF(E4="X",0,VLOOKUP(E4,'31'!$K$3:$L$16,2,FALSE)))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IF(D5="X",0,IF(E5="X",0,VLOOKUP(E5,'31'!$K$3:$L$16,2,FALSE)))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IF(D6="X",0,IF(E6="X",0,VLOOKUP(E6,'31'!$K$3:$L$16,2,FALSE)))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IF(D7="X",0,IF(E7="X",0,VLOOKUP(E7,'31'!$K$3:$L$16,2,FALSE)))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IF(D8="X",0,IF(E8="X",0,VLOOKUP(E8,'31'!$K$3:$L$16,2,FALSE)))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IF(D9="X",0,IF(E9="X",0,VLOOKUP(E9,'31'!$K$3:$L$16,2,FALSE)))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IF(D10="X",0,IF(E10="X",0,VLOOKUP(E10,'31'!$K$3:$L$16,2,FALSE)))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IF(D11="X",0,IF(E11="X",0,VLOOKUP(E11,'31'!$K$3:$L$16,2,FALSE)))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IF(D12="X",0,IF(E12="X",0,VLOOKUP(E12,'31'!$K$3:$L$16,2,FALSE)))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IF(D13="X",0,IF(E13="X",0,VLOOKUP(E13,'31'!$K$3:$L$16,2,FALSE)))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IF(D14="X",0,IF(E14="X",0,VLOOKUP(E14,'31'!$K$3:$L$16,2,FALSE)))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IF(D15="X",0,IF(E15="X",0,VLOOKUP(E15,'31'!$K$3:$L$16,2,FALSE)))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IF(D16="X",0,IF(E16="X",0,VLOOKUP(E16,'31'!$K$3:$L$16,2,FALSE)))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IF(D17="X",0,IF(E17="X",0,VLOOKUP(E17,'31'!$K$3:$L$16,2,FALSE)))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IF(D18="X",0,IF(E18="X",0,VLOOKUP(E18,'31'!$K$3:$L$16,2,FALSE)))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IF(D19="X",0,IF(E19="X",0,VLOOKUP(E19,'31'!$K$3:$L$16,2,FALSE)))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IF(D20="X",0,IF(E20="X",0,VLOOKUP(E20,'31'!$K$3:$L$16,2,FALSE)))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IF(D21="X",0,IF(E21="X",0,VLOOKUP(E21,'31'!$K$3:$L$16,2,FALSE)))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IF(D22="X",0,IF(E22="X",0,VLOOKUP(E22,'31'!$K$3:$L$16,2,FALSE)))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IF(D23="X",0,IF(E23="X",0,VLOOKUP(E23,'31'!$K$3:$L$16,2,FALSE)))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IF(D24="X",0,IF(E24="X",0,VLOOKUP(E24,'31'!$K$3:$L$16,2,FALSE)))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IF(D25="X",0,IF(E25="X",0,VLOOKUP(E25,'31'!$K$3:$L$16,2,FALSE)))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IF(D26="X",0,IF(E26="X",0,VLOOKUP(E26,'31'!$K$3:$L$16,2,FALSE)))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IF(D27="X",0,IF(E27="X",0,VLOOKUP(E27,'31'!$K$3:$L$16,2,FALSE)))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IF(D28="X",0,IF(E28="X",0,VLOOKUP(E28,'31'!$K$3:$L$16,2,FALSE)))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IF(D29="X",0,IF(E29="X",0,VLOOKUP(E29,'31'!$K$3:$L$16,2,FALSE)))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IF(D30="X",0,IF(E30="X",0,VLOOKUP(E30,'31'!$K$3:$L$16,2,FALSE)))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IF(D31="X",0,IF(E31="X",0,VLOOKUP(E31,'31'!$K$3:$L$16,2,FALSE)))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IF(D32="X",0,IF(E32="X",0,VLOOKUP(E32,'31'!$K$3:$L$16,2,FALSE)))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IF(D33="X",0,IF(E33="X",0,VLOOKUP(E33,'31'!$K$3:$L$16,2,FALSE)))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IF(D34="X",0,IF(E34="X",0,VLOOKUP(E34,'31'!$K$3:$L$16,2,FALSE)))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IF(D35="X",0,IF(E35="X",0,VLOOKUP(E35,'31'!$K$3:$L$16,2,FALSE)))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IF(D36="X",0,IF(E36="X",0,VLOOKUP(E36,'31'!$K$3:$L$16,2,FALSE)))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IF(D37="X",0,IF(E37="X",0,VLOOKUP(E37,'31'!$K$3:$L$16,2,FALSE)))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IF(D38="X",0,IF(E38="X",0,VLOOKUP(E38,'31'!$K$3:$L$16,2,FALSE)))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IF(D39="X",0,IF(E39="X",0,VLOOKUP(E39,'31'!$K$3:$L$16,2,FALSE)))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IF(D40="X",0,IF(E40="X",0,VLOOKUP(E40,'31'!$K$3:$L$16,2,FALSE)))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IF(D41="X",0,IF(E41="X",0,VLOOKUP(E41,'31'!$K$3:$L$16,2,FALSE)))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IF(D42="X",0,IF(E42="X",0,VLOOKUP(E42,'31'!$K$3:$L$16,2,FALSE)))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IF(D43="X",0,IF(E43="X",0,VLOOKUP(E43,'31'!$K$3:$L$16,2,FALSE)))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IF(D44="X",0,IF(E44="X",0,VLOOKUP(E44,'31'!$K$3:$L$16,2,FALSE)))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IF(D45="X",0,IF(E45="X",0,VLOOKUP(E45,'31'!$K$3:$L$16,2,FALSE)))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IF(D46="X",0,IF(E46="X",0,VLOOKUP(E46,'31'!$K$3:$L$16,2,FALSE)))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IF(D47="X",0,IF(E47="X",0,VLOOKUP(E47,'31'!$K$3:$L$16,2,FALSE)))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IF(D48="X",0,IF(E48="X",0,VLOOKUP(E48,'31'!$K$3:$L$16,2,FALSE)))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IF(D49="X",0,IF(E49="X",0,VLOOKUP(E49,'31'!$K$3:$L$16,2,FALSE)))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IF(D50="X",0,IF(E50="X",0,VLOOKUP(E50,'31'!$K$3:$L$16,2,FALSE)))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IF(D51="X",0,IF(E51="X",0,VLOOKUP(E51,'31'!$K$3:$L$16,2,FALSE)))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IF(D52="X",0,IF(E52="X",0,VLOOKUP(E52,'31'!$K$3:$L$16,2,FALSE)))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IF(D53="X",0,IF(E53="X",0,VLOOKUP(E53,'31'!$K$3:$L$16,2,FALSE)))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IF(D54="X",0,IF(E54="X",0,VLOOKUP(E54,'31'!$K$3:$L$16,2,FALSE)))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IF(D55="X",0,IF(E55="X",0,VLOOKUP(E55,'31'!$K$3:$L$16,2,FALSE)))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IF(D56="X",0,IF(E56="X",0,VLOOKUP(E56,'31'!$K$3:$L$16,2,FALSE)))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IF(D57="X",0,IF(E57="X",0,VLOOKUP(E57,'31'!$K$3:$L$16,2,FALSE)))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IF(D58="X",0,IF(E58="X",0,VLOOKUP(E58,'31'!$K$3:$L$16,2,FALSE)))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IF(D59="X",0,IF(E59="X",0,VLOOKUP(E59,'31'!$K$3:$L$16,2,FALSE)))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IF(D60="X",0,IF(E60="X",0,VLOOKUP(E60,'31'!$K$3:$L$16,2,FALSE)))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IF(D61="X",0,IF(E61="X",0,VLOOKUP(E61,'31'!$K$3:$L$16,2,FALSE)))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IF(D62="X",0,IF(E62="X",0,VLOOKUP(E62,'31'!$K$3:$L$16,2,FALSE)))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IF(D63="X",0,IF(E63="X",0,VLOOKUP(E63,'31'!$K$3:$L$16,2,FALSE)))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IF(D64="X",0,IF(E64="X",0,VLOOKUP(E64,'31'!$K$3:$L$16,2,FALSE)))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IF(D65="X",0,IF(E65="X",0,VLOOKUP(E65,'31'!$K$3:$L$16,2,FALSE)))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IF(D66="X",0,IF(E66="X",0,VLOOKUP(E66,'31'!$K$3:$L$16,2,FALSE)))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IF(D67="X",0,IF(E67="X",0,VLOOKUP(E67,'31'!$K$3:$L$16,2,FALSE)))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IF(D68="X",0,IF(E68="X",0,VLOOKUP(E68,'31'!$K$3:$L$16,2,FALSE)))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IF(D69="X",0,IF(E69="X",0,VLOOKUP(E69,'31'!$K$3:$L$16,2,FALSE)))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IF(D70="X",0,IF(E70="X",0,VLOOKUP(E70,'31'!$K$3:$L$16,2,FALSE)))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IF(D71="X",0,IF(E71="X",0,VLOOKUP(E71,'31'!$K$3:$L$16,2,FALSE)))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IF(D72="X",0,IF(E72="X",0,VLOOKUP(E72,'31'!$K$3:$L$16,2,FALSE)))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IF(D73="X",0,IF(E73="X",0,VLOOKUP(E73,'31'!$K$3:$L$16,2,FALSE)))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IF(D74="X",0,IF(E74="X",0,VLOOKUP(E74,'31'!$K$3:$L$16,2,FALSE)))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IF(D75="X",0,IF(E75="X",0,VLOOKUP(E75,'31'!$K$3:$L$16,2,FALSE)))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IF(D76="X",0,IF(E76="X",0,VLOOKUP(E76,'31'!$K$3:$L$16,2,FALSE)))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IF(D77="X",0,IF(E77="X",0,VLOOKUP(E77,'31'!$K$3:$L$16,2,FALSE)))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IF(D78="X",0,IF(E78="X",0,VLOOKUP(E78,'31'!$K$3:$L$16,2,FALSE)))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IF(D79="X",0,IF(E79="X",0,VLOOKUP(E79,'31'!$K$3:$L$16,2,FALSE)))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IF(D80="X",0,IF(E80="X",0,VLOOKUP(E80,'31'!$K$3:$L$16,2,FALSE)))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IF(D81="X",0,IF(E81="X",0,VLOOKUP(E81,'31'!$K$3:$L$16,2,FALSE)))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IF(D82="X",0,IF(E82="X",0,VLOOKUP(E82,'31'!$K$3:$L$16,2,FALSE)))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IF(D83="X",0,IF(E83="X",0,VLOOKUP(E83,'31'!$K$3:$L$16,2,FALSE)))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IF(D84="X",0,IF(E84="X",0,VLOOKUP(E84,'31'!$K$3:$L$16,2,FALSE)))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IF(D85="X",0,IF(E85="X",0,VLOOKUP(E85,'31'!$K$3:$L$16,2,FALSE)))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IF(D86="X",0,IF(E86="X",0,VLOOKUP(E86,'31'!$K$3:$L$16,2,FALSE)))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IF(D87="X",0,IF(E87="X",0,VLOOKUP(E87,'31'!$K$3:$L$16,2,FALSE)))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IF(D88="X",0,IF(E88="X",0,VLOOKUP(E88,'31'!$K$3:$L$16,2,FALSE)))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IF(D89="X",0,IF(E89="X",0,VLOOKUP(E89,'31'!$K$3:$L$16,2,FALSE)))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IF(D90="X",0,IF(E90="X",0,VLOOKUP(E90,'31'!$K$3:$L$16,2,FALSE)))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IF(D91="X",0,IF(E91="X",0,VLOOKUP(E91,'31'!$K$3:$L$16,2,FALSE)))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IF(D92="X",0,IF(E92="X",0,VLOOKUP(E92,'31'!$K$3:$L$16,2,FALSE)))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IF(D93="X",0,IF(E93="X",0,VLOOKUP(E93,'31'!$K$3:$L$16,2,FALSE)))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IF(D94="X",0,IF(E94="X",0,VLOOKUP(E94,'31'!$K$3:$L$16,2,FALSE)))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IF(D95="X",0,IF(E95="X",0,VLOOKUP(E95,'31'!$K$3:$L$16,2,FALSE)))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IF(D96="X",0,IF(E96="X",0,VLOOKUP(E96,'31'!$K$3:$L$16,2,FALSE)))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IF(D97="X",0,IF(E97="X",0,VLOOKUP(E97,'31'!$K$3:$L$16,2,FALSE)))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IF(D98="X",0,IF(E98="X",0,VLOOKUP(E98,'31'!$K$3:$L$16,2,FALSE)))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IF(D99="X",0,IF(E99="X",0,VLOOKUP(E99,'31'!$K$3:$L$16,2,FALSE)))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IF(D100="X",0,IF(E100="X",0,VLOOKUP(E100,'31'!$K$3:$L$16,2,FALSE)))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IF(D101="X",0,IF(E101="X",0,VLOOKUP(E101,'31'!$K$3:$L$16,2,FALSE)))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IF(D102="X",0,IF(E102="X",0,VLOOKUP(E102,'31'!$K$3:$L$16,2,FALSE)))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IF(D103="X",0,IF(E103="X",0,VLOOKUP(E103,'31'!$K$3:$L$16,2,FALSE)))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IF(D104="X",0,IF(E104="X",0,VLOOKUP(E104,'31'!$K$3:$L$16,2,FALSE)))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IF(D105="X",0,IF(E105="X",0,VLOOKUP(E105,'31'!$K$3:$L$16,2,FALSE)))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IF(D106="X",0,IF(E106="X",0,VLOOKUP(E106,'31'!$K$3:$L$16,2,FALSE)))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IF(D107="X",0,IF(E107="X",0,VLOOKUP(E107,'31'!$K$3:$L$16,2,FALSE)))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IF(D108="X",0,IF(E108="X",0,VLOOKUP(E108,'31'!$K$3:$L$16,2,FALSE)))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IF(D109="X",0,IF(E109="X",0,VLOOKUP(E109,'31'!$K$3:$L$16,2,FALSE)))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IF(D110="X",0,IF(E110="X",0,VLOOKUP(E110,'31'!$K$3:$L$16,2,FALSE)))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IF(D111="X",0,IF(E111="X",0,VLOOKUP(E111,'31'!$K$3:$L$16,2,FALSE)))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IF(D112="X",0,IF(E112="X",0,VLOOKUP(E112,'31'!$K$3:$L$16,2,FALSE)))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IF(D113="X",0,IF(E113="X",0,VLOOKUP(E113,'31'!$K$3:$L$16,2,FALSE)))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IF(D114="X",0,IF(E114="X",0,VLOOKUP(E114,'31'!$K$3:$L$16,2,FALSE)))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IF(D115="X",0,IF(E115="X",0,VLOOKUP(E115,'31'!$K$3:$L$16,2,FALSE)))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IF(D116="X",0,IF(E116="X",0,VLOOKUP(E116,'31'!$K$3:$L$16,2,FALSE)))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IF(D117="X",0,IF(E117="X",0,VLOOKUP(E117,'31'!$K$3:$L$16,2,FALSE)))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IF(D118="X",0,IF(E118="X",0,VLOOKUP(E118,'31'!$K$3:$L$16,2,FALSE)))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IF(D119="X",0,IF(E119="X",0,VLOOKUP(E119,'31'!$K$3:$L$16,2,FALSE)))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IF(D120="X",0,IF(E120="X",0,VLOOKUP(E120,'31'!$K$3:$L$16,2,FALSE)))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IF(D121="X",0,IF(E121="X",0,VLOOKUP(E121,'31'!$K$3:$L$16,2,FALSE)))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IF(D122="X",0,IF(E122="X",0,VLOOKUP(E122,'31'!$K$3:$L$16,2,FALSE)))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IF(D123="X",0,IF(E123="X",0,VLOOKUP(E123,'31'!$K$3:$L$16,2,FALSE)))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IF(D124="X",0,IF(E124="X",0,VLOOKUP(E124,'31'!$K$3:$L$16,2,FALSE)))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IF(D125="X",0,IF(E125="X",0,VLOOKUP(E125,'31'!$K$3:$L$16,2,FALSE)))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IF(D126="X",0,IF(E126="X",0,VLOOKUP(E126,'31'!$K$3:$L$16,2,FALSE)))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IF(D127="X",0,IF(E127="X",0,VLOOKUP(E127,'31'!$K$3:$L$16,2,FALSE)))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IF(D128="X",0,IF(E128="X",0,VLOOKUP(E128,'31'!$K$3:$L$16,2,FALSE)))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IF(D129="X",0,IF(E129="X",0,VLOOKUP(E129,'31'!$K$3:$L$16,2,FALSE)))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IF(D130="X",0,IF(E130="X",0,VLOOKUP(E130,'31'!$K$3:$L$16,2,FALSE)))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IF(D131="X",0,IF(E131="X",0,VLOOKUP(E131,'31'!$K$3:$L$16,2,FALSE)))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IF(D132="X",0,IF(E132="X",0,VLOOKUP(E132,'31'!$K$3:$L$16,2,FALSE)))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IF(D133="X",0,IF(E133="X",0,VLOOKUP(E133,'31'!$K$3:$L$16,2,FALSE)))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IF(D134="X",0,IF(E134="X",0,VLOOKUP(E134,'31'!$K$3:$L$16,2,FALSE)))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IF(D135="X",0,IF(E135="X",0,VLOOKUP(E135,'31'!$K$3:$L$16,2,FALSE)))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IF(D136="X",0,IF(E136="X",0,VLOOKUP(E136,'31'!$K$3:$L$16,2,FALSE)))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IF(D137="X",0,IF(E137="X",0,VLOOKUP(E137,'31'!$K$3:$L$16,2,FALSE)))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IF(D138="X",0,IF(E138="X",0,VLOOKUP(E138,'31'!$K$3:$L$16,2,FALSE)))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IF(D139="X",0,IF(E139="X",0,VLOOKUP(E139,'31'!$K$3:$L$16,2,FALSE)))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IF(D140="X",0,IF(E140="X",0,VLOOKUP(E140,'31'!$K$3:$L$16,2,FALSE)))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IF(D141="X",0,IF(E141="X",0,VLOOKUP(E141,'31'!$K$3:$L$16,2,FALSE)))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IF(D142="X",0,IF(E142="X",0,VLOOKUP(E142,'31'!$K$3:$L$16,2,FALSE)))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IF(D143="X",0,IF(E143="X",0,VLOOKUP(E143,'31'!$K$3:$L$16,2,FALSE)))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IF(D144="X",0,IF(E144="X",0,VLOOKUP(E144,'31'!$K$3:$L$16,2,FALSE)))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IF(D145="X",0,IF(E145="X",0,VLOOKUP(E145,'31'!$K$3:$L$16,2,FALSE)))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IF(D146="X",0,IF(E146="X",0,VLOOKUP(E146,'31'!$K$3:$L$16,2,FALSE)))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IF(D147="X",0,IF(E147="X",0,VLOOKUP(E147,'31'!$K$3:$L$16,2,FALSE)))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IF(D148="X",0,IF(E148="X",0,VLOOKUP(E148,'31'!$K$3:$L$16,2,FALSE)))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IF(D149="X",0,IF(E149="X",0,VLOOKUP(E149,'31'!$K$3:$L$16,2,FALSE)))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IF(D150="X",0,IF(E150="X",0,VLOOKUP(E150,'31'!$K$3:$L$16,2,FALSE)))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IF(D151="X",0,IF(E151="X",0,VLOOKUP(E151,'31'!$K$3:$L$16,2,FALSE)))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IF(D152="X",0,IF(E152="X",0,VLOOKUP(E152,'31'!$K$3:$L$16,2,FALSE)))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IF(D153="X",0,IF(E153="X",0,VLOOKUP(E153,'31'!$K$3:$L$16,2,FALSE)))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IF(D154="X",0,IF(E154="X",0,VLOOKUP(E154,'31'!$K$3:$L$16,2,FALSE)))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IF(D155="X",0,IF(E155="X",0,VLOOKUP(E155,'31'!$K$3:$L$16,2,FALSE)))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IF(D156="X",0,IF(E156="X",0,VLOOKUP(E156,'31'!$K$3:$L$16,2,FALSE)))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IF(D157="X",0,IF(E157="X",0,VLOOKUP(E157,'31'!$K$3:$L$16,2,FALSE)))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IF(D158="X",0,IF(E158="X",0,VLOOKUP(E158,'31'!$K$3:$L$16,2,FALSE)))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IF(D159="X",0,IF(E159="X",0,VLOOKUP(E159,'31'!$K$3:$L$16,2,FALSE)))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IF(D160="X",0,IF(E160="X",0,VLOOKUP(E160,'31'!$K$3:$L$16,2,FALSE)))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IF(D161="X",0,IF(E161="X",0,VLOOKUP(E161,'31'!$K$3:$L$16,2,FALSE)))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IF(D162="X",0,IF(E162="X",0,VLOOKUP(E162,'31'!$K$3:$L$16,2,FALSE)))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IF(D163="X",0,IF(E163="X",0,VLOOKUP(E163,'31'!$K$3:$L$16,2,FALSE)))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IF(D164="X",0,IF(E164="X",0,VLOOKUP(E164,'31'!$K$3:$L$16,2,FALSE)))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IF(D165="X",0,IF(E165="X",0,VLOOKUP(E165,'31'!$K$3:$L$16,2,FALSE)))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IF(D166="X",0,IF(E166="X",0,VLOOKUP(E166,'31'!$K$3:$L$16,2,FALSE)))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IF(D167="X",0,IF(E167="X",0,VLOOKUP(E167,'31'!$K$3:$L$16,2,FALSE)))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IF(D168="X",0,IF(E168="X",0,VLOOKUP(E168,'31'!$K$3:$L$16,2,FALSE)))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IF(D169="X",0,IF(E169="X",0,VLOOKUP(E169,'31'!$K$3:$L$16,2,FALSE)))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IF(D170="X",0,IF(E170="X",0,VLOOKUP(E170,'31'!$K$3:$L$16,2,FALSE)))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IF(D171="X",0,IF(E171="X",0,VLOOKUP(E171,'31'!$K$3:$L$16,2,FALSE)))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IF(D172="X",0,IF(E172="X",0,VLOOKUP(E172,'31'!$K$3:$L$16,2,FALSE)))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IF(D173="X",0,IF(E173="X",0,VLOOKUP(E173,'31'!$K$3:$L$16,2,FALSE)))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IF(D174="X",0,IF(E174="X",0,VLOOKUP(E174,'31'!$K$3:$L$16,2,FALSE)))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IF(D175="X",0,IF(E175="X",0,VLOOKUP(E175,'31'!$K$3:$L$16,2,FALSE)))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IF(D176="X",0,IF(E176="X",0,VLOOKUP(E176,'31'!$K$3:$L$16,2,FALSE)))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IF(D177="X",0,IF(E177="X",0,VLOOKUP(E177,'31'!$K$3:$L$16,2,FALSE)))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IF(D178="X",0,IF(E178="X",0,VLOOKUP(E178,'31'!$K$3:$L$16,2,FALSE)))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IF(D179="X",0,IF(E179="X",0,VLOOKUP(E179,'31'!$K$3:$L$16,2,FALSE)))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IF(D180="X",0,IF(E180="X",0,VLOOKUP(E180,'31'!$K$3:$L$16,2,FALSE)))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IF(D181="X",0,IF(E181="X",0,VLOOKUP(E181,'31'!$K$3:$L$16,2,FALSE)))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IF(D182="X",0,IF(E182="X",0,VLOOKUP(E182,'31'!$K$3:$L$16,2,FALSE)))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IF(D183="X",0,IF(E183="X",0,VLOOKUP(E183,'31'!$K$3:$L$16,2,FALSE)))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IF(D184="X",0,IF(E184="X",0,VLOOKUP(E184,'31'!$K$3:$L$16,2,FALSE)))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IF(D185="X",0,IF(E185="X",0,VLOOKUP(E185,'31'!$K$3:$L$16,2,FALSE)))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IF(D186="X",0,IF(E186="X",0,VLOOKUP(E186,'31'!$K$3:$L$16,2,FALSE)))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IF(D187="X",0,IF(E187="X",0,VLOOKUP(E187,'31'!$K$3:$L$16,2,FALSE)))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IF(D188="X",0,IF(E188="X",0,VLOOKUP(E188,'31'!$K$3:$L$16,2,FALSE)))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IF(D189="X",0,IF(E189="X",0,VLOOKUP(E189,'31'!$K$3:$L$16,2,FALSE)))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IF(D190="X",0,IF(E190="X",0,VLOOKUP(E190,'31'!$K$3:$L$16,2,FALSE)))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IF(D191="X",0,IF(E191="X",0,VLOOKUP(E191,'31'!$K$3:$L$16,2,FALSE)))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IF(D192="X",0,IF(E192="X",0,VLOOKUP(E192,'31'!$K$3:$L$16,2,FALSE)))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IF(D193="X",0,IF(E193="X",0,VLOOKUP(E193,'31'!$K$3:$L$16,2,FALSE)))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IF(D194="X",0,IF(E194="X",0,VLOOKUP(E194,'31'!$K$3:$L$16,2,FALSE)))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IF(D195="X",0,IF(E195="X",0,VLOOKUP(E195,'31'!$K$3:$L$16,2,FALSE)))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IF(D196="X",0,IF(E196="X",0,VLOOKUP(E196,'31'!$K$3:$L$16,2,FALSE)))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IF(D197="X",0,IF(E197="X",0,VLOOKUP(E197,'31'!$K$3:$L$16,2,FALSE)))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IF(D198="X",0,IF(E198="X",0,VLOOKUP(E198,'31'!$K$3:$L$16,2,FALSE)))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IF(D199="X",0,IF(E199="X",0,VLOOKUP(E199,'31'!$K$3:$L$16,2,FALSE)))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IF(D200="X",0,IF(E200="X",0,VLOOKUP(E200,'31'!$K$3:$L$16,2,FALSE)))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IF(D201="X",0,IF(E201="X",0,VLOOKUP(E201,'31'!$K$3:$L$16,2,FALSE)))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IF(D202="X",0,IF(E202="X",0,VLOOKUP(E202,'31'!$K$3:$L$16,2,FALSE)))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IF(D203="X",0,IF(E203="X",0,VLOOKUP(E203,'31'!$K$3:$L$16,2,FALSE)))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IF(D204="X",0,IF(E204="X",0,VLOOKUP(E204,'31'!$K$3:$L$16,2,FALSE)))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IF(D205="X",0,IF(E205="X",0,VLOOKUP(E205,'31'!$K$3:$L$16,2,FALSE)))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IF(D206="X",0,IF(E206="X",0,VLOOKUP(E206,'31'!$K$3:$L$16,2,FALSE)))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IF(D207="X",0,IF(E207="X",0,VLOOKUP(E207,'31'!$K$3:$L$16,2,FALSE)))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IF(D208="X",0,IF(E208="X",0,VLOOKUP(E208,'31'!$K$3:$L$16,2,FALSE)))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IF(D209="X",0,IF(E209="X",0,VLOOKUP(E209,'31'!$K$3:$L$16,2,FALSE)))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IF(D210="X",0,IF(E210="X",0,VLOOKUP(E210,'31'!$K$3:$L$16,2,FALSE)))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IF(D211="X",0,IF(E211="X",0,VLOOKUP(E211,'31'!$K$3:$L$16,2,FALSE)))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IF(D212="X",0,IF(E212="X",0,VLOOKUP(E212,'31'!$K$3:$L$16,2,FALSE)))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IF(D213="X",0,IF(E213="X",0,VLOOKUP(E213,'31'!$K$3:$L$16,2,FALSE)))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IF(D214="X",0,IF(E214="X",0,VLOOKUP(E214,'31'!$K$3:$L$16,2,FALSE)))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IF(D215="X",0,IF(E215="X",0,VLOOKUP(E215,'31'!$K$3:$L$16,2,FALSE)))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IF(D216="X",0,IF(E216="X",0,VLOOKUP(E216,'31'!$K$3:$L$16,2,FALSE)))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IF(D217="X",0,IF(E217="X",0,VLOOKUP(E217,'31'!$K$3:$L$16,2,FALSE)))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IF(D218="X",0,IF(E218="X",0,VLOOKUP(E218,'31'!$K$3:$L$16,2,FALSE)))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IF(D219="X",0,IF(E219="X",0,VLOOKUP(E219,'31'!$K$3:$L$16,2,FALSE)))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IF(D220="X",0,IF(E220="X",0,VLOOKUP(E220,'31'!$K$3:$L$16,2,FALSE)))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IF(D221="X",0,IF(E221="X",0,VLOOKUP(E221,'31'!$K$3:$L$16,2,FALSE)))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IF(D222="X",0,IF(E222="X",0,VLOOKUP(E222,'31'!$K$3:$L$16,2,FALSE)))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IF(D223="X",0,IF(E223="X",0,VLOOKUP(E223,'31'!$K$3:$L$16,2,FALSE)))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IF(D224="X",0,IF(E224="X",0,VLOOKUP(E224,'31'!$K$3:$L$16,2,FALSE)))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IF(D225="X",0,IF(E225="X",0,VLOOKUP(E225,'31'!$K$3:$L$16,2,FALSE)))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IF(D226="X",0,IF(E226="X",0,VLOOKUP(E226,'31'!$K$3:$L$16,2,FALSE)))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IF(D227="X",0,IF(E227="X",0,VLOOKUP(E227,'31'!$K$3:$L$16,2,FALSE)))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IF(D228="X",0,IF(E228="X",0,VLOOKUP(E228,'31'!$K$3:$L$16,2,FALSE)))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IF(D229="X",0,IF(E229="X",0,VLOOKUP(E229,'31'!$K$3:$L$16,2,FALSE)))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IF(D230="X",0,IF(E230="X",0,VLOOKUP(E230,'31'!$K$3:$L$16,2,FALSE)))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IF(D231="X",0,IF(E231="X",0,VLOOKUP(E231,'31'!$K$3:$L$16,2,FALSE)))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IF(D232="X",0,IF(E232="X",0,VLOOKUP(E232,'31'!$K$3:$L$16,2,FALSE)))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IF(D233="X",0,IF(E233="X",0,VLOOKUP(E233,'31'!$K$3:$L$16,2,FALSE)))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IF(D234="X",0,IF(E234="X",0,VLOOKUP(E234,'31'!$K$3:$L$16,2,FALSE)))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IF(D235="X",0,IF(E235="X",0,VLOOKUP(E235,'31'!$K$3:$L$16,2,FALSE)))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IF(D236="X",0,IF(E236="X",0,VLOOKUP(E236,'31'!$K$3:$L$16,2,FALSE)))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IF(D237="X",0,IF(E237="X",0,VLOOKUP(E237,'31'!$K$3:$L$16,2,FALSE)))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IF(D238="X",0,IF(E238="X",0,VLOOKUP(E238,'31'!$K$3:$L$16,2,FALSE)))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IF(D239="X",0,IF(E239="X",0,VLOOKUP(E239,'31'!$K$3:$L$16,2,FALSE)))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IF(D240="X",0,IF(E240="X",0,VLOOKUP(E240,'31'!$K$3:$L$16,2,FALSE)))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IF(D241="X",0,IF(E241="X",0,VLOOKUP(E241,'31'!$K$3:$L$16,2,FALSE)))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IF(D242="X",0,IF(E242="X",0,VLOOKUP(E242,'31'!$K$3:$L$16,2,FALSE)))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IF(D243="X",0,IF(E243="X",0,VLOOKUP(E243,'31'!$K$3:$L$16,2,FALSE)))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IF(D244="X",0,IF(E244="X",0,VLOOKUP(E244,'31'!$K$3:$L$16,2,FALSE)))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IF(D245="X",0,IF(E245="X",0,VLOOKUP(E245,'31'!$K$3:$L$16,2,FALSE)))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IF(D246="X",0,IF(E246="X",0,VLOOKUP(E246,'31'!$K$3:$L$16,2,FALSE)))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IF(D247="X",0,IF(E247="X",0,VLOOKUP(E247,'31'!$K$3:$L$16,2,FALSE)))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IF(D248="X",0,IF(E248="X",0,VLOOKUP(E248,'31'!$K$3:$L$16,2,FALSE)))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IF(D249="X",0,IF(E249="X",0,VLOOKUP(E249,'31'!$K$3:$L$16,2,FALSE)))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IF(D250="X",0,IF(E250="X",0,VLOOKUP(E250,'31'!$K$3:$L$16,2,FALSE)))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IF(D251="X",0,IF(E251="X",0,VLOOKUP(E251,'31'!$K$3:$L$16,2,FALSE)))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IF(D252="X",0,IF(E252="X",0,VLOOKUP(E252,'31'!$K$3:$L$16,2,FALSE)))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IF(D253="X",0,IF(E253="X",0,VLOOKUP(E253,'31'!$K$3:$L$16,2,FALSE)))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IF(D254="X",0,IF(E254="X",0,VLOOKUP(E254,'31'!$K$3:$L$16,2,FALSE)))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IF(D255="X",0,IF(E255="X",0,VLOOKUP(E255,'31'!$K$3:$L$16,2,FALSE)))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IF(D256="X",0,IF(E256="X",0,VLOOKUP(E256,'31'!$K$3:$L$16,2,FALSE)))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IF(D257="X",0,IF(E257="X",0,VLOOKUP(E257,'31'!$K$3:$L$16,2,FALSE)))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IF(D258="X",0,IF(E258="X",0,VLOOKUP(E258,'31'!$K$3:$L$16,2,FALSE)))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IF(D259="X",0,IF(E259="X",0,VLOOKUP(E259,'31'!$K$3:$L$16,2,FALSE)))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IF(D260="X",0,IF(E260="X",0,VLOOKUP(E260,'31'!$K$3:$L$16,2,FALSE)))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IF(D261="X",0,IF(E261="X",0,VLOOKUP(E261,'31'!$K$3:$L$16,2,FALSE)))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IF(D262="X",0,IF(E262="X",0,VLOOKUP(E262,'31'!$K$3:$L$16,2,FALSE)))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IF(D263="X",0,IF(E263="X",0,VLOOKUP(E263,'31'!$K$3:$L$16,2,FALSE)))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IF(D264="X",0,IF(E264="X",0,VLOOKUP(E264,'31'!$K$3:$L$16,2,FALSE)))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IF(D265="X",0,IF(E265="X",0,VLOOKUP(E265,'31'!$K$3:$L$16,2,FALSE)))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IF(D266="X",0,IF(E266="X",0,VLOOKUP(E266,'31'!$K$3:$L$16,2,FALSE)))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IF(D267="X",0,IF(E267="X",0,VLOOKUP(E267,'31'!$K$3:$L$16,2,FALSE)))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IF(D268="X",0,IF(E268="X",0,VLOOKUP(E268,'31'!$K$3:$L$16,2,FALSE)))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IF(D269="X",0,IF(E269="X",0,VLOOKUP(E269,'31'!$K$3:$L$16,2,FALSE)))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IF(D270="X",0,IF(E270="X",0,VLOOKUP(E270,'31'!$K$3:$L$16,2,FALSE)))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IF(D271="X",0,IF(E271="X",0,VLOOKUP(E271,'31'!$K$3:$L$16,2,FALSE)))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IF(D272="X",0,IF(E272="X",0,VLOOKUP(E272,'31'!$K$3:$L$16,2,FALSE)))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IF(D273="X",0,IF(E273="X",0,VLOOKUP(E273,'31'!$K$3:$L$16,2,FALSE)))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IF(D274="X",0,IF(E274="X",0,VLOOKUP(E274,'31'!$K$3:$L$16,2,FALSE)))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IF(D275="X",0,IF(E275="X",0,VLOOKUP(E275,'31'!$K$3:$L$16,2,FALSE)))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IF(D276="X",0,IF(E276="X",0,VLOOKUP(E276,'31'!$K$3:$L$16,2,FALSE)))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IF(D277="X",0,IF(E277="X",0,VLOOKUP(E277,'31'!$K$3:$L$16,2,FALSE)))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IF(D278="X",0,IF(E278="X",0,VLOOKUP(E278,'31'!$K$3:$L$16,2,FALSE)))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IF(D279="X",0,IF(E279="X",0,VLOOKUP(E279,'31'!$K$3:$L$16,2,FALSE)))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IF(D280="X",0,IF(E280="X",0,VLOOKUP(E280,'31'!$K$3:$L$16,2,FALSE)))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IF(D281="X",0,IF(E281="X",0,VLOOKUP(E281,'31'!$K$3:$L$16,2,FALSE)))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IF(D282="X",0,IF(E282="X",0,VLOOKUP(E282,'31'!$K$3:$L$16,2,FALSE)))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IF(D283="X",0,IF(E283="X",0,VLOOKUP(E283,'31'!$K$3:$L$16,2,FALSE)))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IF(D284="X",0,IF(E284="X",0,VLOOKUP(E284,'31'!$K$3:$L$16,2,FALSE)))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IF(D285="X",0,IF(E285="X",0,VLOOKUP(E285,'31'!$K$3:$L$16,2,FALSE)))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IF(D286="X",0,IF(E286="X",0,VLOOKUP(E286,'31'!$K$3:$L$16,2,FALSE)))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IF(D287="X",0,IF(E287="X",0,VLOOKUP(E287,'31'!$K$3:$L$16,2,FALSE)))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IF(D288="X",0,IF(E288="X",0,VLOOKUP(E288,'31'!$K$3:$L$16,2,FALSE)))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IF(D289="X",0,IF(E289="X",0,VLOOKUP(E289,'31'!$K$3:$L$16,2,FALSE)))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IF(D290="X",0,IF(E290="X",0,VLOOKUP(E290,'31'!$K$3:$L$16,2,FALSE)))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IF(D291="X",0,IF(E291="X",0,VLOOKUP(E291,'31'!$K$3:$L$16,2,FALSE)))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IF(D292="X",0,IF(E292="X",0,VLOOKUP(E292,'31'!$K$3:$L$16,2,FALSE)))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IF(D293="X",0,IF(E293="X",0,VLOOKUP(E293,'31'!$K$3:$L$16,2,FALSE)))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IF(D294="X",0,IF(E294="X",0,VLOOKUP(E294,'31'!$K$3:$L$16,2,FALSE)))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IF(D295="X",0,IF(E295="X",0,VLOOKUP(E295,'31'!$K$3:$L$16,2,FALSE)))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IF(D296="X",0,IF(E296="X",0,VLOOKUP(E296,'31'!$K$3:$L$16,2,FALSE)))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IF(D297="X",0,IF(E297="X",0,VLOOKUP(E297,'31'!$K$3:$L$16,2,FALSE)))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IF(D298="X",0,IF(E298="X",0,VLOOKUP(E298,'31'!$K$3:$L$16,2,FALSE)))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IF(D299="X",0,IF(E299="X",0,VLOOKUP(E299,'31'!$K$3:$L$16,2,FALSE)))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IF(D300="X",0,IF(E300="X",0,VLOOKUP(E300,'31'!$K$3:$L$16,2,FALSE)))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IF(D301="X",0,IF(E301="X",0,VLOOKUP(E301,'31'!$K$3:$L$16,2,FALSE)))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IF(D302="X",0,IF(E302="X",0,VLOOKUP(E302,'31'!$K$3:$L$16,2,FALSE)))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IF(D303="X",0,IF(E303="X",0,VLOOKUP(E303,'31'!$K$3:$L$16,2,FALSE)))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IF(D304="X",0,IF(E304="X",0,VLOOKUP(E304,'31'!$K$3:$L$16,2,FALSE)))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IF(D305="X",0,IF(E305="X",0,VLOOKUP(E305,'31'!$K$3:$L$16,2,FALSE)))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IF(D306="X",0,IF(E306="X",0,VLOOKUP(E306,'31'!$K$3:$L$16,2,FALSE)))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IF(D307="X",0,IF(E307="X",0,VLOOKUP(E307,'31'!$K$3:$L$16,2,FALSE)))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IF(D308="X",0,IF(E308="X",0,VLOOKUP(E308,'31'!$K$3:$L$16,2,FALSE)))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IF(D309="X",0,IF(E309="X",0,VLOOKUP(E309,'31'!$K$3:$L$16,2,FALSE)))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IF(D310="X",0,IF(E310="X",0,VLOOKUP(E310,'31'!$K$3:$L$16,2,FALSE)))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IF(D311="X",0,IF(E311="X",0,VLOOKUP(E311,'31'!$K$3:$L$16,2,FALSE)))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IF(D312="X",0,IF(E312="X",0,VLOOKUP(E312,'31'!$K$3:$L$16,2,FALSE)))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IF(D313="X",0,IF(E313="X",0,VLOOKUP(E313,'31'!$K$3:$L$16,2,FALSE)))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IF(D314="X",0,IF(E314="X",0,VLOOKUP(E314,'31'!$K$3:$L$16,2,FALSE)))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IF(D315="X",0,IF(E315="X",0,VLOOKUP(E315,'31'!$K$3:$L$16,2,FALSE)))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IF(D316="X",0,IF(E316="X",0,VLOOKUP(E316,'31'!$K$3:$L$16,2,FALSE)))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IF(D317="X",0,IF(E317="X",0,VLOOKUP(E317,'31'!$K$3:$L$16,2,FALSE)))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IF(D318="X",0,IF(E318="X",0,VLOOKUP(E318,'31'!$K$3:$L$16,2,FALSE)))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IF(D319="X",0,IF(E319="X",0,VLOOKUP(E319,'31'!$K$3:$L$16,2,FALSE)))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IF(D320="X",0,IF(E320="X",0,VLOOKUP(E320,'31'!$K$3:$L$16,2,FALSE)))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IF(D321="X",0,IF(E321="X",0,VLOOKUP(E321,'31'!$K$3:$L$16,2,FALSE)))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IF(D322="X",0,IF(E322="X",0,VLOOKUP(E322,'31'!$K$3:$L$16,2,FALSE)))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IF(D323="X",0,IF(E323="X",0,VLOOKUP(E323,'31'!$K$3:$L$16,2,FALSE)))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IF(D324="X",0,IF(E324="X",0,VLOOKUP(E324,'31'!$K$3:$L$16,2,FALSE)))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IF(D325="X",0,IF(E325="X",0,VLOOKUP(E325,'31'!$K$3:$L$16,2,FALSE)))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IF(D326="X",0,IF(E326="X",0,VLOOKUP(E326,'31'!$K$3:$L$16,2,FALSE)))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IF(D327="X",0,IF(E327="X",0,VLOOKUP(E327,'31'!$K$3:$L$16,2,FALSE)))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IF(D328="X",0,IF(E328="X",0,VLOOKUP(E328,'31'!$K$3:$L$16,2,FALSE)))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IF(D329="X",0,IF(E329="X",0,VLOOKUP(E329,'31'!$K$3:$L$16,2,FALSE)))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IF(D330="X",0,IF(E330="X",0,VLOOKUP(E330,'31'!$K$3:$L$16,2,FALSE)))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IF(D331="X",0,IF(E331="X",0,VLOOKUP(E331,'31'!$K$3:$L$16,2,FALSE)))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IF(D332="X",0,IF(E332="X",0,VLOOKUP(E332,'31'!$K$3:$L$16,2,FALSE)))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IF(D333="X",0,IF(E333="X",0,VLOOKUP(E333,'31'!$K$3:$L$16,2,FALSE)))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IF(D334="X",0,IF(E334="X",0,VLOOKUP(E334,'31'!$K$3:$L$16,2,FALSE)))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IF(D335="X",0,IF(E335="X",0,VLOOKUP(E335,'31'!$K$3:$L$16,2,FALSE)))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IF(D336="X",0,IF(E336="X",0,VLOOKUP(E336,'31'!$K$3:$L$16,2,FALSE)))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IF(D337="X",0,IF(E337="X",0,VLOOKUP(E337,'31'!$K$3:$L$16,2,FALSE)))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IF(D338="X",0,IF(E338="X",0,VLOOKUP(E338,'31'!$K$3:$L$16,2,FALSE)))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IF(D339="X",0,IF(E339="X",0,VLOOKUP(E339,'31'!$K$3:$L$16,2,FALSE)))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IF(D340="X",0,IF(E340="X",0,VLOOKUP(E340,'31'!$K$3:$L$16,2,FALSE)))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IF(D341="X",0,IF(E341="X",0,VLOOKUP(E341,'31'!$K$3:$L$16,2,FALSE)))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IF(D342="X",0,IF(E342="X",0,VLOOKUP(E342,'31'!$K$3:$L$16,2,FALSE)))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IF(D343="X",0,IF(E343="X",0,VLOOKUP(E343,'31'!$K$3:$L$16,2,FALSE)))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IF(D344="X",0,IF(E344="X",0,VLOOKUP(E344,'31'!$K$3:$L$16,2,FALSE)))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IF(D345="X",0,IF(E345="X",0,VLOOKUP(E345,'31'!$K$3:$L$16,2,FALSE)))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IF(D346="X",0,IF(E346="X",0,VLOOKUP(E346,'31'!$K$3:$L$16,2,FALSE)))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IF(D347="X",0,IF(E347="X",0,VLOOKUP(E347,'31'!$K$3:$L$16,2,FALSE)))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IF(D348="X",0,IF(E348="X",0,VLOOKUP(E348,'31'!$K$3:$L$16,2,FALSE)))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IF(D349="X",0,IF(E349="X",0,VLOOKUP(E349,'31'!$K$3:$L$16,2,FALSE)))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IF(D350="X",0,IF(E350="X",0,VLOOKUP(E350,'31'!$K$3:$L$16,2,FALSE)))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IF(D351="X",0,IF(E351="X",0,VLOOKUP(E351,'31'!$K$3:$L$16,2,FALSE)))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IF(D352="X",0,IF(E352="X",0,VLOOKUP(E352,'31'!$K$3:$L$16,2,FALSE)))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IF(D353="X",0,IF(E353="X",0,VLOOKUP(E353,'31'!$K$3:$L$16,2,FALSE)))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IF(D354="X",0,IF(E354="X",0,VLOOKUP(E354,'31'!$K$3:$L$16,2,FALSE)))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IF(D355="X",0,IF(E355="X",0,VLOOKUP(E355,'31'!$K$3:$L$16,2,FALSE)))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IF(D356="X",0,IF(E356="X",0,VLOOKUP(E356,'31'!$K$3:$L$16,2,FALSE)))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IF(D357="X",0,IF(E357="X",0,VLOOKUP(E357,'31'!$K$3:$L$16,2,FALSE)))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IF(D358="X",0,IF(E358="X",0,VLOOKUP(E358,'31'!$K$3:$L$16,2,FALSE)))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IF(D359="X",0,IF(E359="X",0,VLOOKUP(E359,'31'!$K$3:$L$16,2,FALSE)))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IF(D360="X",0,IF(E360="X",0,VLOOKUP(E360,'31'!$K$3:$L$16,2,FALSE)))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IF(D361="X",0,IF(E361="X",0,VLOOKUP(E361,'31'!$K$3:$L$16,2,FALSE)))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IF(D362="X",0,IF(E362="X",0,VLOOKUP(E362,'31'!$K$3:$L$16,2,FALSE)))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IF(D363="X",0,IF(E363="X",0,VLOOKUP(E363,'31'!$K$3:$L$16,2,FALSE)))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IF(D364="X",0,IF(E364="X",0,VLOOKUP(E364,'31'!$K$3:$L$16,2,FALSE)))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IF(D365="X",0,IF(E365="X",0,VLOOKUP(E365,'31'!$K$3:$L$16,2,FALSE)))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IF(D366="X",0,IF(E366="X",0,VLOOKUP(E366,'31'!$K$3:$L$16,2,FALSE)))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IF(D367="X",0,IF(E367="X",0,VLOOKUP(E367,'31'!$K$3:$L$16,2,FALSE)))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IF(D368="X",0,IF(E368="X",0,VLOOKUP(E368,'31'!$K$3:$L$16,2,FALSE)))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IF(D369="X",0,IF(E369="X",0,VLOOKUP(E369,'31'!$K$3:$L$16,2,FALSE)))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IF(D370="X",0,IF(E370="X",0,VLOOKUP(E370,'31'!$K$3:$L$16,2,FALSE)))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IF(D371="X",0,IF(E371="X",0,VLOOKUP(E371,'31'!$K$3:$L$16,2,FALSE)))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IF(D372="X",0,IF(E372="X",0,VLOOKUP(E372,'31'!$K$3:$L$16,2,FALSE)))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IF(D373="X",0,IF(E373="X",0,VLOOKUP(E373,'31'!$K$3:$L$16,2,FALSE)))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IF(D374="X",0,IF(E374="X",0,VLOOKUP(E374,'31'!$K$3:$L$16,2,FALSE)))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IF(D375="X",0,IF(E375="X",0,VLOOKUP(E375,'31'!$K$3:$L$16,2,FALSE)))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IF(D376="X",0,IF(E376="X",0,VLOOKUP(E376,'31'!$K$3:$L$16,2,FALSE)))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IF(D377="X",0,IF(E377="X",0,VLOOKUP(E377,'31'!$K$3:$L$16,2,FALSE)))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IF(D378="X",0,IF(E378="X",0,VLOOKUP(E378,'31'!$K$3:$L$16,2,FALSE)))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IF(D379="X",0,IF(E379="X",0,VLOOKUP(E379,'31'!$K$3:$L$16,2,FALSE)))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IF(D380="X",0,IF(E380="X",0,VLOOKUP(E380,'31'!$K$3:$L$16,2,FALSE)))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IF(D381="X",0,IF(E381="X",0,VLOOKUP(E381,'31'!$K$3:$L$16,2,FALSE)))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IF(D382="X",0,IF(E382="X",0,VLOOKUP(E382,'31'!$K$3:$L$16,2,FALSE)))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IF(D383="X",0,IF(E383="X",0,VLOOKUP(E383,'31'!$K$3:$L$16,2,FALSE)))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IF(D384="X",0,IF(E384="X",0,VLOOKUP(E384,'31'!$K$3:$L$16,2,FALSE)))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IF(D385="X",0,IF(E385="X",0,VLOOKUP(E385,'31'!$K$3:$L$16,2,FALSE)))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IF(D386="X",0,IF(E386="X",0,VLOOKUP(E386,'31'!$K$3:$L$16,2,FALSE)))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IF(D387="X",0,IF(E387="X",0,VLOOKUP(E387,'31'!$K$3:$L$16,2,FALSE)))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IF(D388="X",0,IF(E388="X",0,VLOOKUP(E388,'31'!$K$3:$L$16,2,FALSE)))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IF(D389="X",0,IF(E389="X",0,VLOOKUP(E389,'31'!$K$3:$L$16,2,FALSE)))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IF(D390="X",0,IF(E390="X",0,VLOOKUP(E390,'31'!$K$3:$L$16,2,FALSE)))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IF(D391="X",0,IF(E391="X",0,VLOOKUP(E391,'31'!$K$3:$L$16,2,FALSE)))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IF(D392="X",0,IF(E392="X",0,VLOOKUP(E392,'31'!$K$3:$L$16,2,FALSE)))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IF(D393="X",0,IF(E393="X",0,VLOOKUP(E393,'31'!$K$3:$L$16,2,FALSE)))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IF(D394="X",0,IF(E394="X",0,VLOOKUP(E394,'31'!$K$3:$L$16,2,FALSE)))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IF(D395="X",0,IF(E395="X",0,VLOOKUP(E395,'31'!$K$3:$L$16,2,FALSE)))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IF(D396="X",0,IF(E396="X",0,VLOOKUP(E396,'31'!$K$3:$L$16,2,FALSE)))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IF(D397="X",0,IF(E397="X",0,VLOOKUP(E397,'31'!$K$3:$L$16,2,FALSE)))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IF(D398="X",0,IF(E398="X",0,VLOOKUP(E398,'31'!$K$3:$L$16,2,FALSE)))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IF(D399="X",0,IF(E399="X",0,VLOOKUP(E399,'31'!$K$3:$L$16,2,FALSE)))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IF(D400="X",0,IF(E400="X",0,VLOOKUP(E400,'31'!$K$3:$L$16,2,FALSE)))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IF(D401="X",0,IF(E401="X",0,VLOOKUP(E401,'31'!$K$3:$L$16,2,FALSE)))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IF(D402="X",0,IF(E402="X",0,VLOOKUP(E402,'31'!$K$3:$L$16,2,FALSE)))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IF(D403="X",0,IF(E403="X",0,VLOOKUP(E403,'31'!$K$3:$L$16,2,FALSE)))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IF(D404="X",0,IF(E404="X",0,VLOOKUP(E404,'31'!$K$3:$L$16,2,FALSE)))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IF(D405="X",0,IF(E405="X",0,VLOOKUP(E405,'31'!$K$3:$L$16,2,FALSE)))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IF(D406="X",0,IF(E406="X",0,VLOOKUP(E406,'31'!$K$3:$L$16,2,FALSE)))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IF(D407="X",0,IF(E407="X",0,VLOOKUP(E407,'31'!$K$3:$L$16,2,FALSE)))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IF(D408="X",0,IF(E408="X",0,VLOOKUP(E408,'31'!$K$3:$L$16,2,FALSE)))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IF(D409="X",0,IF(E409="X",0,VLOOKUP(E409,'31'!$K$3:$L$16,2,FALSE)))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IF(D410="X",0,IF(E410="X",0,VLOOKUP(E410,'31'!$K$3:$L$16,2,FALSE)))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IF(D411="X",0,IF(E411="X",0,VLOOKUP(E411,'31'!$K$3:$L$16,2,FALSE)))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IF(D412="X",0,IF(E412="X",0,VLOOKUP(E412,'31'!$K$3:$L$16,2,FALSE)))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IF(D413="X",0,IF(E413="X",0,VLOOKUP(E413,'31'!$K$3:$L$16,2,FALSE)))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IF(D414="X",0,IF(E414="X",0,VLOOKUP(E414,'31'!$K$3:$L$16,2,FALSE)))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IF(D415="X",0,IF(E415="X",0,VLOOKUP(E415,'31'!$K$3:$L$16,2,FALSE)))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IF(D416="X",0,IF(E416="X",0,VLOOKUP(E416,'31'!$K$3:$L$16,2,FALSE)))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IF(D417="X",0,IF(E417="X",0,VLOOKUP(E417,'31'!$K$3:$L$16,2,FALSE)))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IF(D418="X",0,IF(E418="X",0,VLOOKUP(E418,'31'!$K$3:$L$16,2,FALSE)))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IF(D419="X",0,IF(E419="X",0,VLOOKUP(E419,'31'!$K$3:$L$16,2,FALSE)))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IF(D420="X",0,IF(E420="X",0,VLOOKUP(E420,'31'!$K$3:$L$16,2,FALSE)))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IF(D421="X",0,IF(E421="X",0,VLOOKUP(E421,'31'!$K$3:$L$16,2,FALSE)))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IF(D422="X",0,IF(E422="X",0,VLOOKUP(E422,'31'!$K$3:$L$16,2,FALSE)))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IF(D423="X",0,IF(E423="X",0,VLOOKUP(E423,'31'!$K$3:$L$16,2,FALSE)))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IF(D424="X",0,IF(E424="X",0,VLOOKUP(E424,'31'!$K$3:$L$16,2,FALSE)))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IF(D425="X",0,IF(E425="X",0,VLOOKUP(E425,'31'!$K$3:$L$16,2,FALSE)))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IF(D426="X",0,IF(E426="X",0,VLOOKUP(E426,'31'!$K$3:$L$16,2,FALSE)))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IF(D427="X",0,IF(E427="X",0,VLOOKUP(E427,'31'!$K$3:$L$16,2,FALSE)))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IF(D428="X",0,IF(E428="X",0,VLOOKUP(E428,'31'!$K$3:$L$16,2,FALSE)))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IF(D429="X",0,IF(E429="X",0,VLOOKUP(E429,'31'!$K$3:$L$16,2,FALSE)))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IF(D430="X",0,IF(E430="X",0,VLOOKUP(E430,'31'!$K$3:$L$16,2,FALSE)))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IF(D431="X",0,IF(E431="X",0,VLOOKUP(E431,'31'!$K$3:$L$16,2,FALSE)))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IF(D432="X",0,IF(E432="X",0,VLOOKUP(E432,'31'!$K$3:$L$16,2,FALSE)))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IF(D433="X",0,IF(E433="X",0,VLOOKUP(E433,'31'!$K$3:$L$16,2,FALSE)))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IF(D434="X",0,IF(E434="X",0,VLOOKUP(E434,'31'!$K$3:$L$16,2,FALSE)))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IF(D435="X",0,IF(E435="X",0,VLOOKUP(E435,'31'!$K$3:$L$16,2,FALSE)))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IF(D436="X",0,IF(E436="X",0,VLOOKUP(E436,'31'!$K$3:$L$16,2,FALSE)))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IF(D437="X",0,IF(E437="X",0,VLOOKUP(E437,'31'!$K$3:$L$16,2,FALSE)))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IF(D438="X",0,IF(E438="X",0,VLOOKUP(E438,'31'!$K$3:$L$16,2,FALSE)))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IF(D439="X",0,IF(E439="X",0,VLOOKUP(E439,'31'!$K$3:$L$16,2,FALSE)))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IF(D440="X",0,IF(E440="X",0,VLOOKUP(E440,'31'!$K$3:$L$16,2,FALSE)))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IF(D441="X",0,IF(E441="X",0,VLOOKUP(E441,'31'!$K$3:$L$16,2,FALSE)))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IF(D442="X",0,IF(E442="X",0,VLOOKUP(E442,'31'!$K$3:$L$16,2,FALSE)))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IF(D443="X",0,IF(E443="X",0,VLOOKUP(E443,'31'!$K$3:$L$16,2,FALSE)))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IF(D444="X",0,IF(E444="X",0,VLOOKUP(E444,'31'!$K$3:$L$16,2,FALSE)))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IF(D445="X",0,IF(E445="X",0,VLOOKUP(E445,'31'!$K$3:$L$16,2,FALSE)))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IF(D446="X",0,IF(E446="X",0,VLOOKUP(E446,'31'!$K$3:$L$16,2,FALSE)))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IF(D447="X",0,IF(E447="X",0,VLOOKUP(E447,'31'!$K$3:$L$16,2,FALSE)))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IF(D448="X",0,IF(E448="X",0,VLOOKUP(E448,'31'!$K$3:$L$16,2,FALSE)))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IF(D449="X",0,IF(E449="X",0,VLOOKUP(E449,'31'!$K$3:$L$16,2,FALSE)))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IF(D450="X",0,IF(E450="X",0,VLOOKUP(E450,'31'!$K$3:$L$16,2,FALSE)))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IF(D451="X",0,IF(E451="X",0,VLOOKUP(E451,'31'!$K$3:$L$16,2,FALSE)))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IF(D452="X",0,IF(E452="X",0,VLOOKUP(E452,'31'!$K$3:$L$16,2,FALSE)))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IF(D453="X",0,IF(E453="X",0,VLOOKUP(E453,'31'!$K$3:$L$16,2,FALSE)))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IF(D454="X",0,IF(E454="X",0,VLOOKUP(E454,'31'!$K$3:$L$16,2,FALSE)))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IF(D455="X",0,IF(E455="X",0,VLOOKUP(E455,'31'!$K$3:$L$16,2,FALSE)))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IF(D456="X",0,IF(E456="X",0,VLOOKUP(E456,'31'!$K$3:$L$16,2,FALSE)))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IF(D457="X",0,IF(E457="X",0,VLOOKUP(E457,'31'!$K$3:$L$16,2,FALSE)))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IF(D458="X",0,IF(E458="X",0,VLOOKUP(E458,'31'!$K$3:$L$16,2,FALSE)))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IF(D459="X",0,IF(E459="X",0,VLOOKUP(E459,'31'!$K$3:$L$16,2,FALSE)))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IF(D460="X",0,IF(E460="X",0,VLOOKUP(E460,'31'!$K$3:$L$16,2,FALSE)))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IF(D461="X",0,IF(E461="X",0,VLOOKUP(E461,'31'!$K$3:$L$16,2,FALSE)))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IF(D462="X",0,IF(E462="X",0,VLOOKUP(E462,'31'!$K$3:$L$16,2,FALSE)))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IF(D463="X",0,IF(E463="X",0,VLOOKUP(E463,'31'!$K$3:$L$16,2,FALSE)))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IF(D464="X",0,IF(E464="X",0,VLOOKUP(E464,'31'!$K$3:$L$16,2,FALSE)))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IF(D465="X",0,IF(E465="X",0,VLOOKUP(E465,'31'!$K$3:$L$16,2,FALSE)))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IF(D466="X",0,IF(E466="X",0,VLOOKUP(E466,'31'!$K$3:$L$16,2,FALSE)))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IF(D467="X",0,IF(E467="X",0,VLOOKUP(E467,'31'!$K$3:$L$16,2,FALSE)))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IF(D468="X",0,IF(E468="X",0,VLOOKUP(E468,'31'!$K$3:$L$16,2,FALSE)))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IF(D469="X",0,IF(E469="X",0,VLOOKUP(E469,'31'!$K$3:$L$16,2,FALSE)))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IF(D470="X",0,IF(E470="X",0,VLOOKUP(E470,'31'!$K$3:$L$16,2,FALSE)))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IF(D471="X",0,IF(E471="X",0,VLOOKUP(E471,'31'!$K$3:$L$16,2,FALSE)))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IF(D472="X",0,IF(E472="X",0,VLOOKUP(E472,'31'!$K$3:$L$16,2,FALSE)))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IF(D473="X",0,IF(E473="X",0,VLOOKUP(E473,'31'!$K$3:$L$16,2,FALSE)))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IF(D474="X",0,IF(E474="X",0,VLOOKUP(E474,'31'!$K$3:$L$16,2,FALSE)))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IF(D475="X",0,IF(E475="X",0,VLOOKUP(E475,'31'!$K$3:$L$16,2,FALSE)))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IF(D476="X",0,IF(E476="X",0,VLOOKUP(E476,'31'!$K$3:$L$16,2,FALSE)))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IF(D477="X",0,IF(E477="X",0,VLOOKUP(E477,'31'!$K$3:$L$16,2,FALSE)))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IF(D478="X",0,IF(E478="X",0,VLOOKUP(E478,'31'!$K$3:$L$16,2,FALSE)))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IF(D479="X",0,IF(E479="X",0,VLOOKUP(E479,'31'!$K$3:$L$16,2,FALSE)))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IF(D480="X",0,IF(E480="X",0,VLOOKUP(E480,'31'!$K$3:$L$16,2,FALSE)))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IF(D481="X",0,IF(E481="X",0,VLOOKUP(E481,'31'!$K$3:$L$16,2,FALSE)))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IF(D482="X",0,IF(E482="X",0,VLOOKUP(E482,'31'!$K$3:$L$16,2,FALSE)))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IF(D483="X",0,IF(E483="X",0,VLOOKUP(E483,'31'!$K$3:$L$16,2,FALSE)))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IF(D484="X",0,IF(E484="X",0,VLOOKUP(E484,'31'!$K$3:$L$16,2,FALSE)))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IF(D485="X",0,IF(E485="X",0,VLOOKUP(E485,'31'!$K$3:$L$16,2,FALSE)))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IF(D486="X",0,IF(E486="X",0,VLOOKUP(E486,'31'!$K$3:$L$16,2,FALSE)))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IF(D487="X",0,IF(E487="X",0,VLOOKUP(E487,'31'!$K$3:$L$16,2,FALSE)))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IF(D488="X",0,IF(E488="X",0,VLOOKUP(E488,'31'!$K$3:$L$16,2,FALSE)))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IF(D489="X",0,IF(E489="X",0,VLOOKUP(E489,'31'!$K$3:$L$16,2,FALSE)))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IF(D490="X",0,IF(E490="X",0,VLOOKUP(E490,'31'!$K$3:$L$16,2,FALSE)))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IF(D491="X",0,IF(E491="X",0,VLOOKUP(E491,'31'!$K$3:$L$16,2,FALSE)))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IF(D492="X",0,IF(E492="X",0,VLOOKUP(E492,'31'!$K$3:$L$16,2,FALSE)))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IF(D493="X",0,IF(E493="X",0,VLOOKUP(E493,'31'!$K$3:$L$16,2,FALSE)))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IF(D494="X",0,IF(E494="X",0,VLOOKUP(E494,'31'!$K$3:$L$16,2,FALSE)))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IF('31'!K3="", "Vrije categorie",'31'!K3)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IF('31'!K4="", "Vrije categorie",'31'!K4)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IF('31'!K5="", "Vrije categorie",'31'!K5)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IF('31'!K6="", "Vrije categorie",'31'!K6)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IF('31'!K7="", "Vrije categorie",'31'!K7)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IF('31'!K8="", "Vrije categorie",'31'!K8)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IF('31'!K9="", "Vrije categorie",'31'!K9)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IF('31'!K10="", "Vrije categorie",'31'!K10)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IF('31'!K11="", "Vrije categorie",'31'!K11)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IF('31'!K12="", "Vrije categorie",'31'!K12)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IF('31'!K13="", "Vrije categorie",'31'!K13)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IF('31'!K14="", "Vrije categorie",'31'!K14)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IF('31'!K15="", "Vrije categorie",'31'!K15)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evLJ0JiPcl274hDL+fTxnP9fnGbfmyYIome1ZlKctYtiq3IESzXfM79pvbwPr8aNqyZGN6zG1GSjdM6y8tcGbg==" saltValue="DhNlMrvEgvzjGK37i80Rt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32,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'32a'!P499/M3</f>
        <v>#N/A</v>
      </c>
    </row>
    <row r="4" spans="1:14">
      <c r="A4" s="19" t="s">
        <v>190</v>
      </c>
      <c r="B4" s="384" t="str">
        <f>VLOOKUP(H5,Kwaliteitsinspecties!A5:E54,3)</f>
        <v>Complex 32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'32a'!P500/M4</f>
        <v>#N/A</v>
      </c>
    </row>
    <row r="5" spans="1:14">
      <c r="A5" s="20" t="s">
        <v>192</v>
      </c>
      <c r="B5" s="385" t="str">
        <f>VLOOKUP(H5,Kwaliteitsinspecties!A5:E54,4)</f>
        <v>Complex 32</v>
      </c>
      <c r="C5" s="385"/>
      <c r="D5" s="385"/>
      <c r="E5" s="385"/>
      <c r="F5" s="399" t="s">
        <v>193</v>
      </c>
      <c r="G5" s="399"/>
      <c r="H5" s="16">
        <f>Kwaliteitsinspecties!A36</f>
        <v>32</v>
      </c>
      <c r="K5" s="37" t="s">
        <v>194</v>
      </c>
      <c r="L5" s="49"/>
      <c r="M5" s="184"/>
      <c r="N5" s="88" t="e">
        <f>'32a'!P501/M5</f>
        <v>#N/A</v>
      </c>
    </row>
    <row r="6" spans="1:14">
      <c r="A6" s="21" t="s">
        <v>195</v>
      </c>
      <c r="B6" s="386" t="str">
        <f>VLOOKUP(H5,Kwaliteitsinspecties!A5:E54,5)</f>
        <v>Complex 32</v>
      </c>
      <c r="C6" s="386"/>
      <c r="D6" s="386"/>
      <c r="E6" s="386"/>
      <c r="F6" s="400" t="s">
        <v>196</v>
      </c>
      <c r="G6" s="400"/>
      <c r="H6" s="17" t="str">
        <f>CONCATENATE(H5,"a")</f>
        <v>32a</v>
      </c>
      <c r="K6" s="37" t="s">
        <v>197</v>
      </c>
      <c r="L6" s="49"/>
      <c r="M6" s="184"/>
      <c r="N6" s="88" t="e">
        <f>'32a'!P502/M6</f>
        <v>#N/A</v>
      </c>
    </row>
    <row r="7" spans="1:14">
      <c r="K7" s="37" t="s">
        <v>198</v>
      </c>
      <c r="L7" s="49"/>
      <c r="M7" s="184"/>
      <c r="N7" s="88" t="e">
        <f>'32a'!P503/M7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'32a'!P504/M8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'32a'!P505/M9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'32a'!P506/M10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'32a'!P507/M11</f>
        <v>#N/A</v>
      </c>
    </row>
    <row r="12" spans="1:14">
      <c r="F12" s="10" t="s">
        <v>65</v>
      </c>
      <c r="G12" s="10" t="s">
        <v>206</v>
      </c>
      <c r="H12" s="10"/>
      <c r="K12" s="37" t="s">
        <v>207</v>
      </c>
      <c r="L12" s="49"/>
      <c r="M12" s="184"/>
      <c r="N12" s="88" t="e">
        <f>'32a'!P508/M12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'32a'!N512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'32a'!P509/M13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6"/>
      <c r="N14" s="88"/>
    </row>
    <row r="15" spans="1:14">
      <c r="K15" s="37"/>
      <c r="L15" s="49"/>
      <c r="M15" s="186"/>
      <c r="N15" s="88"/>
    </row>
    <row r="16" spans="1:14">
      <c r="A16" t="s">
        <v>213</v>
      </c>
      <c r="K16" s="39"/>
      <c r="L16" s="50"/>
      <c r="M16" s="187"/>
      <c r="N16" s="89"/>
    </row>
    <row r="17" spans="1:9">
      <c r="A17" s="396" t="s">
        <v>215</v>
      </c>
      <c r="B17" s="396"/>
      <c r="C17" s="396"/>
      <c r="D17" s="47" t="e">
        <f>'32a'!P512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'32a'!G512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'32a'!F512-E27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'32a'!S495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'32a'!R495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'32a'!T495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'32a'!U495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'32a'!V495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'32a'!W495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'32a'!N505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+luDs0X69GCXkL+QH39BLOTRXDmR9vq5rSNlRJg+B8nCAmsveXqg6+T7ph4tn/bbAVdn3K/RtCibdYR9zxCywA==" saltValue="WVb9q3AvD8kG1ihrIYzpR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Z532"/>
  <sheetViews>
    <sheetView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'32'!H5</f>
        <v>32</v>
      </c>
      <c r="B1" s="401" t="s">
        <v>190</v>
      </c>
      <c r="C1" s="402"/>
      <c r="D1" s="403" t="str">
        <f>VLOOKUP(A1,Kwaliteitsinspecties!A5:J54,3)</f>
        <v>Complex 32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32 te Complex 32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IF(D4="X",0,IF(E4="X",0,VLOOKUP(E4,'32'!$K$3:$L$16,2,FALSE)))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IF(D5="X",0,IF(E5="X",0,VLOOKUP(E5,'32'!$K$3:$L$16,2,FALSE)))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IF(D6="X",0,IF(E6="X",0,VLOOKUP(E6,'32'!$K$3:$L$16,2,FALSE)))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IF(D7="X",0,IF(E7="X",0,VLOOKUP(E7,'32'!$K$3:$L$16,2,FALSE)))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IF(D8="X",0,IF(E8="X",0,VLOOKUP(E8,'32'!$K$3:$L$16,2,FALSE)))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IF(D9="X",0,IF(E9="X",0,VLOOKUP(E9,'32'!$K$3:$L$16,2,FALSE)))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IF(D10="X",0,IF(E10="X",0,VLOOKUP(E10,'32'!$K$3:$L$16,2,FALSE)))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IF(D11="X",0,IF(E11="X",0,VLOOKUP(E11,'32'!$K$3:$L$16,2,FALSE)))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IF(D12="X",0,IF(E12="X",0,VLOOKUP(E12,'32'!$K$3:$L$16,2,FALSE)))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IF(D13="X",0,IF(E13="X",0,VLOOKUP(E13,'32'!$K$3:$L$16,2,FALSE)))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IF(D14="X",0,IF(E14="X",0,VLOOKUP(E14,'32'!$K$3:$L$16,2,FALSE)))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IF(D15="X",0,IF(E15="X",0,VLOOKUP(E15,'32'!$K$3:$L$16,2,FALSE)))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IF(D16="X",0,IF(E16="X",0,VLOOKUP(E16,'32'!$K$3:$L$16,2,FALSE)))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IF(D17="X",0,IF(E17="X",0,VLOOKUP(E17,'32'!$K$3:$L$16,2,FALSE)))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IF(D18="X",0,IF(E18="X",0,VLOOKUP(E18,'32'!$K$3:$L$16,2,FALSE)))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IF(D19="X",0,IF(E19="X",0,VLOOKUP(E19,'32'!$K$3:$L$16,2,FALSE)))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IF(D20="X",0,IF(E20="X",0,VLOOKUP(E20,'32'!$K$3:$L$16,2,FALSE)))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IF(D21="X",0,IF(E21="X",0,VLOOKUP(E21,'32'!$K$3:$L$16,2,FALSE)))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IF(D22="X",0,IF(E22="X",0,VLOOKUP(E22,'32'!$K$3:$L$16,2,FALSE)))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IF(D23="X",0,IF(E23="X",0,VLOOKUP(E23,'32'!$K$3:$L$16,2,FALSE)))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IF(D24="X",0,IF(E24="X",0,VLOOKUP(E24,'32'!$K$3:$L$16,2,FALSE)))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IF(D25="X",0,IF(E25="X",0,VLOOKUP(E25,'32'!$K$3:$L$16,2,FALSE)))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IF(D26="X",0,IF(E26="X",0,VLOOKUP(E26,'32'!$K$3:$L$16,2,FALSE)))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IF(D27="X",0,IF(E27="X",0,VLOOKUP(E27,'32'!$K$3:$L$16,2,FALSE)))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IF(D28="X",0,IF(E28="X",0,VLOOKUP(E28,'32'!$K$3:$L$16,2,FALSE)))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IF(D29="X",0,IF(E29="X",0,VLOOKUP(E29,'32'!$K$3:$L$16,2,FALSE)))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IF(D30="X",0,IF(E30="X",0,VLOOKUP(E30,'32'!$K$3:$L$16,2,FALSE)))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IF(D31="X",0,IF(E31="X",0,VLOOKUP(E31,'32'!$K$3:$L$16,2,FALSE)))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IF(D32="X",0,IF(E32="X",0,VLOOKUP(E32,'32'!$K$3:$L$16,2,FALSE)))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IF(D33="X",0,IF(E33="X",0,VLOOKUP(E33,'32'!$K$3:$L$16,2,FALSE)))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IF(D34="X",0,IF(E34="X",0,VLOOKUP(E34,'32'!$K$3:$L$16,2,FALSE)))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IF(D35="X",0,IF(E35="X",0,VLOOKUP(E35,'32'!$K$3:$L$16,2,FALSE)))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IF(D36="X",0,IF(E36="X",0,VLOOKUP(E36,'32'!$K$3:$L$16,2,FALSE)))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IF(D37="X",0,IF(E37="X",0,VLOOKUP(E37,'32'!$K$3:$L$16,2,FALSE)))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IF(D38="X",0,IF(E38="X",0,VLOOKUP(E38,'32'!$K$3:$L$16,2,FALSE)))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IF(D39="X",0,IF(E39="X",0,VLOOKUP(E39,'32'!$K$3:$L$16,2,FALSE)))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IF(D40="X",0,IF(E40="X",0,VLOOKUP(E40,'32'!$K$3:$L$16,2,FALSE)))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IF(D41="X",0,IF(E41="X",0,VLOOKUP(E41,'32'!$K$3:$L$16,2,FALSE)))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IF(D42="X",0,IF(E42="X",0,VLOOKUP(E42,'32'!$K$3:$L$16,2,FALSE)))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IF(D43="X",0,IF(E43="X",0,VLOOKUP(E43,'32'!$K$3:$L$16,2,FALSE)))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IF(D44="X",0,IF(E44="X",0,VLOOKUP(E44,'32'!$K$3:$L$16,2,FALSE)))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IF(D45="X",0,IF(E45="X",0,VLOOKUP(E45,'32'!$K$3:$L$16,2,FALSE)))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IF(D46="X",0,IF(E46="X",0,VLOOKUP(E46,'32'!$K$3:$L$16,2,FALSE)))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IF(D47="X",0,IF(E47="X",0,VLOOKUP(E47,'32'!$K$3:$L$16,2,FALSE)))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IF(D48="X",0,IF(E48="X",0,VLOOKUP(E48,'32'!$K$3:$L$16,2,FALSE)))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IF(D49="X",0,IF(E49="X",0,VLOOKUP(E49,'32'!$K$3:$L$16,2,FALSE)))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IF(D50="X",0,IF(E50="X",0,VLOOKUP(E50,'32'!$K$3:$L$16,2,FALSE)))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IF(D51="X",0,IF(E51="X",0,VLOOKUP(E51,'32'!$K$3:$L$16,2,FALSE)))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IF(D52="X",0,IF(E52="X",0,VLOOKUP(E52,'32'!$K$3:$L$16,2,FALSE)))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IF(D53="X",0,IF(E53="X",0,VLOOKUP(E53,'32'!$K$3:$L$16,2,FALSE)))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IF(D54="X",0,IF(E54="X",0,VLOOKUP(E54,'32'!$K$3:$L$16,2,FALSE)))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IF(D55="X",0,IF(E55="X",0,VLOOKUP(E55,'32'!$K$3:$L$16,2,FALSE)))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IF(D56="X",0,IF(E56="X",0,VLOOKUP(E56,'32'!$K$3:$L$16,2,FALSE)))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IF(D57="X",0,IF(E57="X",0,VLOOKUP(E57,'32'!$K$3:$L$16,2,FALSE)))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IF(D58="X",0,IF(E58="X",0,VLOOKUP(E58,'32'!$K$3:$L$16,2,FALSE)))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IF(D59="X",0,IF(E59="X",0,VLOOKUP(E59,'32'!$K$3:$L$16,2,FALSE)))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IF(D60="X",0,IF(E60="X",0,VLOOKUP(E60,'32'!$K$3:$L$16,2,FALSE)))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IF(D61="X",0,IF(E61="X",0,VLOOKUP(E61,'32'!$K$3:$L$16,2,FALSE)))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IF(D62="X",0,IF(E62="X",0,VLOOKUP(E62,'32'!$K$3:$L$16,2,FALSE)))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IF(D63="X",0,IF(E63="X",0,VLOOKUP(E63,'32'!$K$3:$L$16,2,FALSE)))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IF(D64="X",0,IF(E64="X",0,VLOOKUP(E64,'32'!$K$3:$L$16,2,FALSE)))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IF(D65="X",0,IF(E65="X",0,VLOOKUP(E65,'32'!$K$3:$L$16,2,FALSE)))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IF(D66="X",0,IF(E66="X",0,VLOOKUP(E66,'32'!$K$3:$L$16,2,FALSE)))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IF(D67="X",0,IF(E67="X",0,VLOOKUP(E67,'32'!$K$3:$L$16,2,FALSE)))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IF(D68="X",0,IF(E68="X",0,VLOOKUP(E68,'32'!$K$3:$L$16,2,FALSE)))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IF(D69="X",0,IF(E69="X",0,VLOOKUP(E69,'32'!$K$3:$L$16,2,FALSE)))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IF(D70="X",0,IF(E70="X",0,VLOOKUP(E70,'32'!$K$3:$L$16,2,FALSE)))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IF(D71="X",0,IF(E71="X",0,VLOOKUP(E71,'32'!$K$3:$L$16,2,FALSE)))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IF(D72="X",0,IF(E72="X",0,VLOOKUP(E72,'32'!$K$3:$L$16,2,FALSE)))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IF(D73="X",0,IF(E73="X",0,VLOOKUP(E73,'32'!$K$3:$L$16,2,FALSE)))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IF(D74="X",0,IF(E74="X",0,VLOOKUP(E74,'32'!$K$3:$L$16,2,FALSE)))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IF(D75="X",0,IF(E75="X",0,VLOOKUP(E75,'32'!$K$3:$L$16,2,FALSE)))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IF(D76="X",0,IF(E76="X",0,VLOOKUP(E76,'32'!$K$3:$L$16,2,FALSE)))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IF(D77="X",0,IF(E77="X",0,VLOOKUP(E77,'32'!$K$3:$L$16,2,FALSE)))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IF(D78="X",0,IF(E78="X",0,VLOOKUP(E78,'32'!$K$3:$L$16,2,FALSE)))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IF(D79="X",0,IF(E79="X",0,VLOOKUP(E79,'32'!$K$3:$L$16,2,FALSE)))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IF(D80="X",0,IF(E80="X",0,VLOOKUP(E80,'32'!$K$3:$L$16,2,FALSE)))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IF(D81="X",0,IF(E81="X",0,VLOOKUP(E81,'32'!$K$3:$L$16,2,FALSE)))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IF(D82="X",0,IF(E82="X",0,VLOOKUP(E82,'32'!$K$3:$L$16,2,FALSE)))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IF(D83="X",0,IF(E83="X",0,VLOOKUP(E83,'32'!$K$3:$L$16,2,FALSE)))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IF(D84="X",0,IF(E84="X",0,VLOOKUP(E84,'32'!$K$3:$L$16,2,FALSE)))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IF(D85="X",0,IF(E85="X",0,VLOOKUP(E85,'32'!$K$3:$L$16,2,FALSE)))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IF(D86="X",0,IF(E86="X",0,VLOOKUP(E86,'32'!$K$3:$L$16,2,FALSE)))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IF(D87="X",0,IF(E87="X",0,VLOOKUP(E87,'32'!$K$3:$L$16,2,FALSE)))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IF(D88="X",0,IF(E88="X",0,VLOOKUP(E88,'32'!$K$3:$L$16,2,FALSE)))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IF(D89="X",0,IF(E89="X",0,VLOOKUP(E89,'32'!$K$3:$L$16,2,FALSE)))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IF(D90="X",0,IF(E90="X",0,VLOOKUP(E90,'32'!$K$3:$L$16,2,FALSE)))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IF(D91="X",0,IF(E91="X",0,VLOOKUP(E91,'32'!$K$3:$L$16,2,FALSE)))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IF(D92="X",0,IF(E92="X",0,VLOOKUP(E92,'32'!$K$3:$L$16,2,FALSE)))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IF(D93="X",0,IF(E93="X",0,VLOOKUP(E93,'32'!$K$3:$L$16,2,FALSE)))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IF(D94="X",0,IF(E94="X",0,VLOOKUP(E94,'32'!$K$3:$L$16,2,FALSE)))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IF(D95="X",0,IF(E95="X",0,VLOOKUP(E95,'32'!$K$3:$L$16,2,FALSE)))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IF(D96="X",0,IF(E96="X",0,VLOOKUP(E96,'32'!$K$3:$L$16,2,FALSE)))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IF(D97="X",0,IF(E97="X",0,VLOOKUP(E97,'32'!$K$3:$L$16,2,FALSE)))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IF(D98="X",0,IF(E98="X",0,VLOOKUP(E98,'32'!$K$3:$L$16,2,FALSE)))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IF(D99="X",0,IF(E99="X",0,VLOOKUP(E99,'32'!$K$3:$L$16,2,FALSE)))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IF(D100="X",0,IF(E100="X",0,VLOOKUP(E100,'32'!$K$3:$L$16,2,FALSE)))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IF(D101="X",0,IF(E101="X",0,VLOOKUP(E101,'32'!$K$3:$L$16,2,FALSE)))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IF(D102="X",0,IF(E102="X",0,VLOOKUP(E102,'32'!$K$3:$L$16,2,FALSE)))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IF(D103="X",0,IF(E103="X",0,VLOOKUP(E103,'32'!$K$3:$L$16,2,FALSE)))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IF(D104="X",0,IF(E104="X",0,VLOOKUP(E104,'32'!$K$3:$L$16,2,FALSE)))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IF(D105="X",0,IF(E105="X",0,VLOOKUP(E105,'32'!$K$3:$L$16,2,FALSE)))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IF(D106="X",0,IF(E106="X",0,VLOOKUP(E106,'32'!$K$3:$L$16,2,FALSE)))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IF(D107="X",0,IF(E107="X",0,VLOOKUP(E107,'32'!$K$3:$L$16,2,FALSE)))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IF(D108="X",0,IF(E108="X",0,VLOOKUP(E108,'32'!$K$3:$L$16,2,FALSE)))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IF(D109="X",0,IF(E109="X",0,VLOOKUP(E109,'32'!$K$3:$L$16,2,FALSE)))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IF(D110="X",0,IF(E110="X",0,VLOOKUP(E110,'32'!$K$3:$L$16,2,FALSE)))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IF(D111="X",0,IF(E111="X",0,VLOOKUP(E111,'32'!$K$3:$L$16,2,FALSE)))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IF(D112="X",0,IF(E112="X",0,VLOOKUP(E112,'32'!$K$3:$L$16,2,FALSE)))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IF(D113="X",0,IF(E113="X",0,VLOOKUP(E113,'32'!$K$3:$L$16,2,FALSE)))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IF(D114="X",0,IF(E114="X",0,VLOOKUP(E114,'32'!$K$3:$L$16,2,FALSE)))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IF(D115="X",0,IF(E115="X",0,VLOOKUP(E115,'32'!$K$3:$L$16,2,FALSE)))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IF(D116="X",0,IF(E116="X",0,VLOOKUP(E116,'32'!$K$3:$L$16,2,FALSE)))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IF(D117="X",0,IF(E117="X",0,VLOOKUP(E117,'32'!$K$3:$L$16,2,FALSE)))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IF(D118="X",0,IF(E118="X",0,VLOOKUP(E118,'32'!$K$3:$L$16,2,FALSE)))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IF(D119="X",0,IF(E119="X",0,VLOOKUP(E119,'32'!$K$3:$L$16,2,FALSE)))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IF(D120="X",0,IF(E120="X",0,VLOOKUP(E120,'32'!$K$3:$L$16,2,FALSE)))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IF(D121="X",0,IF(E121="X",0,VLOOKUP(E121,'32'!$K$3:$L$16,2,FALSE)))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IF(D122="X",0,IF(E122="X",0,VLOOKUP(E122,'32'!$K$3:$L$16,2,FALSE)))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IF(D123="X",0,IF(E123="X",0,VLOOKUP(E123,'32'!$K$3:$L$16,2,FALSE)))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IF(D124="X",0,IF(E124="X",0,VLOOKUP(E124,'32'!$K$3:$L$16,2,FALSE)))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IF(D125="X",0,IF(E125="X",0,VLOOKUP(E125,'32'!$K$3:$L$16,2,FALSE)))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IF(D126="X",0,IF(E126="X",0,VLOOKUP(E126,'32'!$K$3:$L$16,2,FALSE)))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IF(D127="X",0,IF(E127="X",0,VLOOKUP(E127,'32'!$K$3:$L$16,2,FALSE)))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IF(D128="X",0,IF(E128="X",0,VLOOKUP(E128,'32'!$K$3:$L$16,2,FALSE)))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IF(D129="X",0,IF(E129="X",0,VLOOKUP(E129,'32'!$K$3:$L$16,2,FALSE)))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IF(D130="X",0,IF(E130="X",0,VLOOKUP(E130,'32'!$K$3:$L$16,2,FALSE)))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IF(D131="X",0,IF(E131="X",0,VLOOKUP(E131,'32'!$K$3:$L$16,2,FALSE)))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IF(D132="X",0,IF(E132="X",0,VLOOKUP(E132,'32'!$K$3:$L$16,2,FALSE)))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IF(D133="X",0,IF(E133="X",0,VLOOKUP(E133,'32'!$K$3:$L$16,2,FALSE)))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IF(D134="X",0,IF(E134="X",0,VLOOKUP(E134,'32'!$K$3:$L$16,2,FALSE)))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IF(D135="X",0,IF(E135="X",0,VLOOKUP(E135,'32'!$K$3:$L$16,2,FALSE)))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IF(D136="X",0,IF(E136="X",0,VLOOKUP(E136,'32'!$K$3:$L$16,2,FALSE)))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IF(D137="X",0,IF(E137="X",0,VLOOKUP(E137,'32'!$K$3:$L$16,2,FALSE)))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IF(D138="X",0,IF(E138="X",0,VLOOKUP(E138,'32'!$K$3:$L$16,2,FALSE)))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IF(D139="X",0,IF(E139="X",0,VLOOKUP(E139,'32'!$K$3:$L$16,2,FALSE)))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IF(D140="X",0,IF(E140="X",0,VLOOKUP(E140,'32'!$K$3:$L$16,2,FALSE)))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IF(D141="X",0,IF(E141="X",0,VLOOKUP(E141,'32'!$K$3:$L$16,2,FALSE)))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IF(D142="X",0,IF(E142="X",0,VLOOKUP(E142,'32'!$K$3:$L$16,2,FALSE)))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IF(D143="X",0,IF(E143="X",0,VLOOKUP(E143,'32'!$K$3:$L$16,2,FALSE)))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IF(D144="X",0,IF(E144="X",0,VLOOKUP(E144,'32'!$K$3:$L$16,2,FALSE)))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IF(D145="X",0,IF(E145="X",0,VLOOKUP(E145,'32'!$K$3:$L$16,2,FALSE)))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IF(D146="X",0,IF(E146="X",0,VLOOKUP(E146,'32'!$K$3:$L$16,2,FALSE)))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IF(D147="X",0,IF(E147="X",0,VLOOKUP(E147,'32'!$K$3:$L$16,2,FALSE)))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IF(D148="X",0,IF(E148="X",0,VLOOKUP(E148,'32'!$K$3:$L$16,2,FALSE)))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IF(D149="X",0,IF(E149="X",0,VLOOKUP(E149,'32'!$K$3:$L$16,2,FALSE)))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IF(D150="X",0,IF(E150="X",0,VLOOKUP(E150,'32'!$K$3:$L$16,2,FALSE)))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IF(D151="X",0,IF(E151="X",0,VLOOKUP(E151,'32'!$K$3:$L$16,2,FALSE)))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IF(D152="X",0,IF(E152="X",0,VLOOKUP(E152,'32'!$K$3:$L$16,2,FALSE)))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IF(D153="X",0,IF(E153="X",0,VLOOKUP(E153,'32'!$K$3:$L$16,2,FALSE)))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IF(D154="X",0,IF(E154="X",0,VLOOKUP(E154,'32'!$K$3:$L$16,2,FALSE)))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IF(D155="X",0,IF(E155="X",0,VLOOKUP(E155,'32'!$K$3:$L$16,2,FALSE)))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IF(D156="X",0,IF(E156="X",0,VLOOKUP(E156,'32'!$K$3:$L$16,2,FALSE)))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IF(D157="X",0,IF(E157="X",0,VLOOKUP(E157,'32'!$K$3:$L$16,2,FALSE)))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IF(D158="X",0,IF(E158="X",0,VLOOKUP(E158,'32'!$K$3:$L$16,2,FALSE)))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IF(D159="X",0,IF(E159="X",0,VLOOKUP(E159,'32'!$K$3:$L$16,2,FALSE)))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IF(D160="X",0,IF(E160="X",0,VLOOKUP(E160,'32'!$K$3:$L$16,2,FALSE)))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IF(D161="X",0,IF(E161="X",0,VLOOKUP(E161,'32'!$K$3:$L$16,2,FALSE)))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IF(D162="X",0,IF(E162="X",0,VLOOKUP(E162,'32'!$K$3:$L$16,2,FALSE)))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IF(D163="X",0,IF(E163="X",0,VLOOKUP(E163,'32'!$K$3:$L$16,2,FALSE)))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IF(D164="X",0,IF(E164="X",0,VLOOKUP(E164,'32'!$K$3:$L$16,2,FALSE)))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IF(D165="X",0,IF(E165="X",0,VLOOKUP(E165,'32'!$K$3:$L$16,2,FALSE)))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IF(D166="X",0,IF(E166="X",0,VLOOKUP(E166,'32'!$K$3:$L$16,2,FALSE)))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IF(D167="X",0,IF(E167="X",0,VLOOKUP(E167,'32'!$K$3:$L$16,2,FALSE)))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IF(D168="X",0,IF(E168="X",0,VLOOKUP(E168,'32'!$K$3:$L$16,2,FALSE)))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IF(D169="X",0,IF(E169="X",0,VLOOKUP(E169,'32'!$K$3:$L$16,2,FALSE)))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IF(D170="X",0,IF(E170="X",0,VLOOKUP(E170,'32'!$K$3:$L$16,2,FALSE)))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IF(D171="X",0,IF(E171="X",0,VLOOKUP(E171,'32'!$K$3:$L$16,2,FALSE)))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IF(D172="X",0,IF(E172="X",0,VLOOKUP(E172,'32'!$K$3:$L$16,2,FALSE)))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IF(D173="X",0,IF(E173="X",0,VLOOKUP(E173,'32'!$K$3:$L$16,2,FALSE)))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IF(D174="X",0,IF(E174="X",0,VLOOKUP(E174,'32'!$K$3:$L$16,2,FALSE)))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IF(D175="X",0,IF(E175="X",0,VLOOKUP(E175,'32'!$K$3:$L$16,2,FALSE)))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IF(D176="X",0,IF(E176="X",0,VLOOKUP(E176,'32'!$K$3:$L$16,2,FALSE)))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IF(D177="X",0,IF(E177="X",0,VLOOKUP(E177,'32'!$K$3:$L$16,2,FALSE)))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IF(D178="X",0,IF(E178="X",0,VLOOKUP(E178,'32'!$K$3:$L$16,2,FALSE)))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IF(D179="X",0,IF(E179="X",0,VLOOKUP(E179,'32'!$K$3:$L$16,2,FALSE)))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IF(D180="X",0,IF(E180="X",0,VLOOKUP(E180,'32'!$K$3:$L$16,2,FALSE)))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IF(D181="X",0,IF(E181="X",0,VLOOKUP(E181,'32'!$K$3:$L$16,2,FALSE)))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IF(D182="X",0,IF(E182="X",0,VLOOKUP(E182,'32'!$K$3:$L$16,2,FALSE)))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IF(D183="X",0,IF(E183="X",0,VLOOKUP(E183,'32'!$K$3:$L$16,2,FALSE)))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IF(D184="X",0,IF(E184="X",0,VLOOKUP(E184,'32'!$K$3:$L$16,2,FALSE)))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IF(D185="X",0,IF(E185="X",0,VLOOKUP(E185,'32'!$K$3:$L$16,2,FALSE)))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IF(D186="X",0,IF(E186="X",0,VLOOKUP(E186,'32'!$K$3:$L$16,2,FALSE)))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IF(D187="X",0,IF(E187="X",0,VLOOKUP(E187,'32'!$K$3:$L$16,2,FALSE)))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IF(D188="X",0,IF(E188="X",0,VLOOKUP(E188,'32'!$K$3:$L$16,2,FALSE)))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IF(D189="X",0,IF(E189="X",0,VLOOKUP(E189,'32'!$K$3:$L$16,2,FALSE)))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IF(D190="X",0,IF(E190="X",0,VLOOKUP(E190,'32'!$K$3:$L$16,2,FALSE)))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IF(D191="X",0,IF(E191="X",0,VLOOKUP(E191,'32'!$K$3:$L$16,2,FALSE)))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IF(D192="X",0,IF(E192="X",0,VLOOKUP(E192,'32'!$K$3:$L$16,2,FALSE)))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IF(D193="X",0,IF(E193="X",0,VLOOKUP(E193,'32'!$K$3:$L$16,2,FALSE)))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IF(D194="X",0,IF(E194="X",0,VLOOKUP(E194,'32'!$K$3:$L$16,2,FALSE)))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IF(D195="X",0,IF(E195="X",0,VLOOKUP(E195,'32'!$K$3:$L$16,2,FALSE)))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IF(D196="X",0,IF(E196="X",0,VLOOKUP(E196,'32'!$K$3:$L$16,2,FALSE)))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IF(D197="X",0,IF(E197="X",0,VLOOKUP(E197,'32'!$K$3:$L$16,2,FALSE)))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IF(D198="X",0,IF(E198="X",0,VLOOKUP(E198,'32'!$K$3:$L$16,2,FALSE)))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IF(D199="X",0,IF(E199="X",0,VLOOKUP(E199,'32'!$K$3:$L$16,2,FALSE)))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IF(D200="X",0,IF(E200="X",0,VLOOKUP(E200,'32'!$K$3:$L$16,2,FALSE)))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IF(D201="X",0,IF(E201="X",0,VLOOKUP(E201,'32'!$K$3:$L$16,2,FALSE)))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IF(D202="X",0,IF(E202="X",0,VLOOKUP(E202,'32'!$K$3:$L$16,2,FALSE)))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IF(D203="X",0,IF(E203="X",0,VLOOKUP(E203,'32'!$K$3:$L$16,2,FALSE)))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IF(D204="X",0,IF(E204="X",0,VLOOKUP(E204,'32'!$K$3:$L$16,2,FALSE)))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IF(D205="X",0,IF(E205="X",0,VLOOKUP(E205,'32'!$K$3:$L$16,2,FALSE)))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IF(D206="X",0,IF(E206="X",0,VLOOKUP(E206,'32'!$K$3:$L$16,2,FALSE)))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IF(D207="X",0,IF(E207="X",0,VLOOKUP(E207,'32'!$K$3:$L$16,2,FALSE)))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IF(D208="X",0,IF(E208="X",0,VLOOKUP(E208,'32'!$K$3:$L$16,2,FALSE)))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IF(D209="X",0,IF(E209="X",0,VLOOKUP(E209,'32'!$K$3:$L$16,2,FALSE)))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IF(D210="X",0,IF(E210="X",0,VLOOKUP(E210,'32'!$K$3:$L$16,2,FALSE)))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IF(D211="X",0,IF(E211="X",0,VLOOKUP(E211,'32'!$K$3:$L$16,2,FALSE)))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IF(D212="X",0,IF(E212="X",0,VLOOKUP(E212,'32'!$K$3:$L$16,2,FALSE)))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IF(D213="X",0,IF(E213="X",0,VLOOKUP(E213,'32'!$K$3:$L$16,2,FALSE)))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IF(D214="X",0,IF(E214="X",0,VLOOKUP(E214,'32'!$K$3:$L$16,2,FALSE)))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IF(D215="X",0,IF(E215="X",0,VLOOKUP(E215,'32'!$K$3:$L$16,2,FALSE)))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IF(D216="X",0,IF(E216="X",0,VLOOKUP(E216,'32'!$K$3:$L$16,2,FALSE)))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IF(D217="X",0,IF(E217="X",0,VLOOKUP(E217,'32'!$K$3:$L$16,2,FALSE)))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IF(D218="X",0,IF(E218="X",0,VLOOKUP(E218,'32'!$K$3:$L$16,2,FALSE)))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IF(D219="X",0,IF(E219="X",0,VLOOKUP(E219,'32'!$K$3:$L$16,2,FALSE)))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IF(D220="X",0,IF(E220="X",0,VLOOKUP(E220,'32'!$K$3:$L$16,2,FALSE)))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IF(D221="X",0,IF(E221="X",0,VLOOKUP(E221,'32'!$K$3:$L$16,2,FALSE)))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IF(D222="X",0,IF(E222="X",0,VLOOKUP(E222,'32'!$K$3:$L$16,2,FALSE)))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IF(D223="X",0,IF(E223="X",0,VLOOKUP(E223,'32'!$K$3:$L$16,2,FALSE)))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IF(D224="X",0,IF(E224="X",0,VLOOKUP(E224,'32'!$K$3:$L$16,2,FALSE)))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IF(D225="X",0,IF(E225="X",0,VLOOKUP(E225,'32'!$K$3:$L$16,2,FALSE)))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IF(D226="X",0,IF(E226="X",0,VLOOKUP(E226,'32'!$K$3:$L$16,2,FALSE)))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IF(D227="X",0,IF(E227="X",0,VLOOKUP(E227,'32'!$K$3:$L$16,2,FALSE)))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IF(D228="X",0,IF(E228="X",0,VLOOKUP(E228,'32'!$K$3:$L$16,2,FALSE)))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IF(D229="X",0,IF(E229="X",0,VLOOKUP(E229,'32'!$K$3:$L$16,2,FALSE)))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IF(D230="X",0,IF(E230="X",0,VLOOKUP(E230,'32'!$K$3:$L$16,2,FALSE)))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IF(D231="X",0,IF(E231="X",0,VLOOKUP(E231,'32'!$K$3:$L$16,2,FALSE)))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IF(D232="X",0,IF(E232="X",0,VLOOKUP(E232,'32'!$K$3:$L$16,2,FALSE)))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IF(D233="X",0,IF(E233="X",0,VLOOKUP(E233,'32'!$K$3:$L$16,2,FALSE)))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IF(D234="X",0,IF(E234="X",0,VLOOKUP(E234,'32'!$K$3:$L$16,2,FALSE)))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IF(D235="X",0,IF(E235="X",0,VLOOKUP(E235,'32'!$K$3:$L$16,2,FALSE)))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IF(D236="X",0,IF(E236="X",0,VLOOKUP(E236,'32'!$K$3:$L$16,2,FALSE)))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IF(D237="X",0,IF(E237="X",0,VLOOKUP(E237,'32'!$K$3:$L$16,2,FALSE)))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IF(D238="X",0,IF(E238="X",0,VLOOKUP(E238,'32'!$K$3:$L$16,2,FALSE)))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IF(D239="X",0,IF(E239="X",0,VLOOKUP(E239,'32'!$K$3:$L$16,2,FALSE)))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IF(D240="X",0,IF(E240="X",0,VLOOKUP(E240,'32'!$K$3:$L$16,2,FALSE)))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IF(D241="X",0,IF(E241="X",0,VLOOKUP(E241,'32'!$K$3:$L$16,2,FALSE)))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IF(D242="X",0,IF(E242="X",0,VLOOKUP(E242,'32'!$K$3:$L$16,2,FALSE)))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IF(D243="X",0,IF(E243="X",0,VLOOKUP(E243,'32'!$K$3:$L$16,2,FALSE)))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IF(D244="X",0,IF(E244="X",0,VLOOKUP(E244,'32'!$K$3:$L$16,2,FALSE)))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IF(D245="X",0,IF(E245="X",0,VLOOKUP(E245,'32'!$K$3:$L$16,2,FALSE)))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IF(D246="X",0,IF(E246="X",0,VLOOKUP(E246,'32'!$K$3:$L$16,2,FALSE)))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IF(D247="X",0,IF(E247="X",0,VLOOKUP(E247,'32'!$K$3:$L$16,2,FALSE)))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IF(D248="X",0,IF(E248="X",0,VLOOKUP(E248,'32'!$K$3:$L$16,2,FALSE)))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IF(D249="X",0,IF(E249="X",0,VLOOKUP(E249,'32'!$K$3:$L$16,2,FALSE)))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IF(D250="X",0,IF(E250="X",0,VLOOKUP(E250,'32'!$K$3:$L$16,2,FALSE)))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IF(D251="X",0,IF(E251="X",0,VLOOKUP(E251,'32'!$K$3:$L$16,2,FALSE)))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IF(D252="X",0,IF(E252="X",0,VLOOKUP(E252,'32'!$K$3:$L$16,2,FALSE)))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IF(D253="X",0,IF(E253="X",0,VLOOKUP(E253,'32'!$K$3:$L$16,2,FALSE)))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IF(D254="X",0,IF(E254="X",0,VLOOKUP(E254,'32'!$K$3:$L$16,2,FALSE)))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IF(D255="X",0,IF(E255="X",0,VLOOKUP(E255,'32'!$K$3:$L$16,2,FALSE)))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IF(D256="X",0,IF(E256="X",0,VLOOKUP(E256,'32'!$K$3:$L$16,2,FALSE)))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IF(D257="X",0,IF(E257="X",0,VLOOKUP(E257,'32'!$K$3:$L$16,2,FALSE)))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IF(D258="X",0,IF(E258="X",0,VLOOKUP(E258,'32'!$K$3:$L$16,2,FALSE)))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IF(D259="X",0,IF(E259="X",0,VLOOKUP(E259,'32'!$K$3:$L$16,2,FALSE)))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IF(D260="X",0,IF(E260="X",0,VLOOKUP(E260,'32'!$K$3:$L$16,2,FALSE)))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IF(D261="X",0,IF(E261="X",0,VLOOKUP(E261,'32'!$K$3:$L$16,2,FALSE)))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IF(D262="X",0,IF(E262="X",0,VLOOKUP(E262,'32'!$K$3:$L$16,2,FALSE)))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IF(D263="X",0,IF(E263="X",0,VLOOKUP(E263,'32'!$K$3:$L$16,2,FALSE)))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IF(D264="X",0,IF(E264="X",0,VLOOKUP(E264,'32'!$K$3:$L$16,2,FALSE)))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IF(D265="X",0,IF(E265="X",0,VLOOKUP(E265,'32'!$K$3:$L$16,2,FALSE)))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IF(D266="X",0,IF(E266="X",0,VLOOKUP(E266,'32'!$K$3:$L$16,2,FALSE)))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IF(D267="X",0,IF(E267="X",0,VLOOKUP(E267,'32'!$K$3:$L$16,2,FALSE)))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IF(D268="X",0,IF(E268="X",0,VLOOKUP(E268,'32'!$K$3:$L$16,2,FALSE)))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IF(D269="X",0,IF(E269="X",0,VLOOKUP(E269,'32'!$K$3:$L$16,2,FALSE)))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IF(D270="X",0,IF(E270="X",0,VLOOKUP(E270,'32'!$K$3:$L$16,2,FALSE)))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IF(D271="X",0,IF(E271="X",0,VLOOKUP(E271,'32'!$K$3:$L$16,2,FALSE)))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IF(D272="X",0,IF(E272="X",0,VLOOKUP(E272,'32'!$K$3:$L$16,2,FALSE)))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IF(D273="X",0,IF(E273="X",0,VLOOKUP(E273,'32'!$K$3:$L$16,2,FALSE)))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IF(D274="X",0,IF(E274="X",0,VLOOKUP(E274,'32'!$K$3:$L$16,2,FALSE)))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IF(D275="X",0,IF(E275="X",0,VLOOKUP(E275,'32'!$K$3:$L$16,2,FALSE)))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IF(D276="X",0,IF(E276="X",0,VLOOKUP(E276,'32'!$K$3:$L$16,2,FALSE)))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IF(D277="X",0,IF(E277="X",0,VLOOKUP(E277,'32'!$K$3:$L$16,2,FALSE)))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IF(D278="X",0,IF(E278="X",0,VLOOKUP(E278,'32'!$K$3:$L$16,2,FALSE)))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IF(D279="X",0,IF(E279="X",0,VLOOKUP(E279,'32'!$K$3:$L$16,2,FALSE)))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IF(D280="X",0,IF(E280="X",0,VLOOKUP(E280,'32'!$K$3:$L$16,2,FALSE)))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IF(D281="X",0,IF(E281="X",0,VLOOKUP(E281,'32'!$K$3:$L$16,2,FALSE)))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IF(D282="X",0,IF(E282="X",0,VLOOKUP(E282,'32'!$K$3:$L$16,2,FALSE)))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IF(D283="X",0,IF(E283="X",0,VLOOKUP(E283,'32'!$K$3:$L$16,2,FALSE)))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IF(D284="X",0,IF(E284="X",0,VLOOKUP(E284,'32'!$K$3:$L$16,2,FALSE)))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IF(D285="X",0,IF(E285="X",0,VLOOKUP(E285,'32'!$K$3:$L$16,2,FALSE)))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IF(D286="X",0,IF(E286="X",0,VLOOKUP(E286,'32'!$K$3:$L$16,2,FALSE)))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IF(D287="X",0,IF(E287="X",0,VLOOKUP(E287,'32'!$K$3:$L$16,2,FALSE)))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IF(D288="X",0,IF(E288="X",0,VLOOKUP(E288,'32'!$K$3:$L$16,2,FALSE)))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IF(D289="X",0,IF(E289="X",0,VLOOKUP(E289,'32'!$K$3:$L$16,2,FALSE)))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IF(D290="X",0,IF(E290="X",0,VLOOKUP(E290,'32'!$K$3:$L$16,2,FALSE)))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IF(D291="X",0,IF(E291="X",0,VLOOKUP(E291,'32'!$K$3:$L$16,2,FALSE)))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IF(D292="X",0,IF(E292="X",0,VLOOKUP(E292,'32'!$K$3:$L$16,2,FALSE)))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IF(D293="X",0,IF(E293="X",0,VLOOKUP(E293,'32'!$K$3:$L$16,2,FALSE)))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IF(D294="X",0,IF(E294="X",0,VLOOKUP(E294,'32'!$K$3:$L$16,2,FALSE)))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IF(D295="X",0,IF(E295="X",0,VLOOKUP(E295,'32'!$K$3:$L$16,2,FALSE)))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IF(D296="X",0,IF(E296="X",0,VLOOKUP(E296,'32'!$K$3:$L$16,2,FALSE)))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IF(D297="X",0,IF(E297="X",0,VLOOKUP(E297,'32'!$K$3:$L$16,2,FALSE)))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IF(D298="X",0,IF(E298="X",0,VLOOKUP(E298,'32'!$K$3:$L$16,2,FALSE)))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IF(D299="X",0,IF(E299="X",0,VLOOKUP(E299,'32'!$K$3:$L$16,2,FALSE)))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IF(D300="X",0,IF(E300="X",0,VLOOKUP(E300,'32'!$K$3:$L$16,2,FALSE)))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IF(D301="X",0,IF(E301="X",0,VLOOKUP(E301,'32'!$K$3:$L$16,2,FALSE)))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IF(D302="X",0,IF(E302="X",0,VLOOKUP(E302,'32'!$K$3:$L$16,2,FALSE)))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IF(D303="X",0,IF(E303="X",0,VLOOKUP(E303,'32'!$K$3:$L$16,2,FALSE)))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IF(D304="X",0,IF(E304="X",0,VLOOKUP(E304,'32'!$K$3:$L$16,2,FALSE)))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IF(D305="X",0,IF(E305="X",0,VLOOKUP(E305,'32'!$K$3:$L$16,2,FALSE)))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IF(D306="X",0,IF(E306="X",0,VLOOKUP(E306,'32'!$K$3:$L$16,2,FALSE)))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IF(D307="X",0,IF(E307="X",0,VLOOKUP(E307,'32'!$K$3:$L$16,2,FALSE)))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IF(D308="X",0,IF(E308="X",0,VLOOKUP(E308,'32'!$K$3:$L$16,2,FALSE)))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IF(D309="X",0,IF(E309="X",0,VLOOKUP(E309,'32'!$K$3:$L$16,2,FALSE)))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IF(D310="X",0,IF(E310="X",0,VLOOKUP(E310,'32'!$K$3:$L$16,2,FALSE)))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IF(D311="X",0,IF(E311="X",0,VLOOKUP(E311,'32'!$K$3:$L$16,2,FALSE)))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IF(D312="X",0,IF(E312="X",0,VLOOKUP(E312,'32'!$K$3:$L$16,2,FALSE)))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IF(D313="X",0,IF(E313="X",0,VLOOKUP(E313,'32'!$K$3:$L$16,2,FALSE)))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IF(D314="X",0,IF(E314="X",0,VLOOKUP(E314,'32'!$K$3:$L$16,2,FALSE)))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IF(D315="X",0,IF(E315="X",0,VLOOKUP(E315,'32'!$K$3:$L$16,2,FALSE)))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IF(D316="X",0,IF(E316="X",0,VLOOKUP(E316,'32'!$K$3:$L$16,2,FALSE)))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IF(D317="X",0,IF(E317="X",0,VLOOKUP(E317,'32'!$K$3:$L$16,2,FALSE)))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IF(D318="X",0,IF(E318="X",0,VLOOKUP(E318,'32'!$K$3:$L$16,2,FALSE)))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IF(D319="X",0,IF(E319="X",0,VLOOKUP(E319,'32'!$K$3:$L$16,2,FALSE)))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IF(D320="X",0,IF(E320="X",0,VLOOKUP(E320,'32'!$K$3:$L$16,2,FALSE)))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IF(D321="X",0,IF(E321="X",0,VLOOKUP(E321,'32'!$K$3:$L$16,2,FALSE)))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IF(D322="X",0,IF(E322="X",0,VLOOKUP(E322,'32'!$K$3:$L$16,2,FALSE)))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IF(D323="X",0,IF(E323="X",0,VLOOKUP(E323,'32'!$K$3:$L$16,2,FALSE)))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IF(D324="X",0,IF(E324="X",0,VLOOKUP(E324,'32'!$K$3:$L$16,2,FALSE)))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IF(D325="X",0,IF(E325="X",0,VLOOKUP(E325,'32'!$K$3:$L$16,2,FALSE)))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IF(D326="X",0,IF(E326="X",0,VLOOKUP(E326,'32'!$K$3:$L$16,2,FALSE)))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IF(D327="X",0,IF(E327="X",0,VLOOKUP(E327,'32'!$K$3:$L$16,2,FALSE)))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IF(D328="X",0,IF(E328="X",0,VLOOKUP(E328,'32'!$K$3:$L$16,2,FALSE)))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IF(D329="X",0,IF(E329="X",0,VLOOKUP(E329,'32'!$K$3:$L$16,2,FALSE)))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IF(D330="X",0,IF(E330="X",0,VLOOKUP(E330,'32'!$K$3:$L$16,2,FALSE)))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IF(D331="X",0,IF(E331="X",0,VLOOKUP(E331,'32'!$K$3:$L$16,2,FALSE)))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IF(D332="X",0,IF(E332="X",0,VLOOKUP(E332,'32'!$K$3:$L$16,2,FALSE)))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IF(D333="X",0,IF(E333="X",0,VLOOKUP(E333,'32'!$K$3:$L$16,2,FALSE)))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IF(D334="X",0,IF(E334="X",0,VLOOKUP(E334,'32'!$K$3:$L$16,2,FALSE)))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IF(D335="X",0,IF(E335="X",0,VLOOKUP(E335,'32'!$K$3:$L$16,2,FALSE)))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IF(D336="X",0,IF(E336="X",0,VLOOKUP(E336,'32'!$K$3:$L$16,2,FALSE)))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IF(D337="X",0,IF(E337="X",0,VLOOKUP(E337,'32'!$K$3:$L$16,2,FALSE)))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IF(D338="X",0,IF(E338="X",0,VLOOKUP(E338,'32'!$K$3:$L$16,2,FALSE)))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IF(D339="X",0,IF(E339="X",0,VLOOKUP(E339,'32'!$K$3:$L$16,2,FALSE)))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IF(D340="X",0,IF(E340="X",0,VLOOKUP(E340,'32'!$K$3:$L$16,2,FALSE)))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IF(D341="X",0,IF(E341="X",0,VLOOKUP(E341,'32'!$K$3:$L$16,2,FALSE)))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IF(D342="X",0,IF(E342="X",0,VLOOKUP(E342,'32'!$K$3:$L$16,2,FALSE)))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IF(D343="X",0,IF(E343="X",0,VLOOKUP(E343,'32'!$K$3:$L$16,2,FALSE)))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IF(D344="X",0,IF(E344="X",0,VLOOKUP(E344,'32'!$K$3:$L$16,2,FALSE)))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IF(D345="X",0,IF(E345="X",0,VLOOKUP(E345,'32'!$K$3:$L$16,2,FALSE)))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IF(D346="X",0,IF(E346="X",0,VLOOKUP(E346,'32'!$K$3:$L$16,2,FALSE)))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IF(D347="X",0,IF(E347="X",0,VLOOKUP(E347,'32'!$K$3:$L$16,2,FALSE)))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IF(D348="X",0,IF(E348="X",0,VLOOKUP(E348,'32'!$K$3:$L$16,2,FALSE)))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IF(D349="X",0,IF(E349="X",0,VLOOKUP(E349,'32'!$K$3:$L$16,2,FALSE)))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IF(D350="X",0,IF(E350="X",0,VLOOKUP(E350,'32'!$K$3:$L$16,2,FALSE)))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IF(D351="X",0,IF(E351="X",0,VLOOKUP(E351,'32'!$K$3:$L$16,2,FALSE)))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IF(D352="X",0,IF(E352="X",0,VLOOKUP(E352,'32'!$K$3:$L$16,2,FALSE)))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IF(D353="X",0,IF(E353="X",0,VLOOKUP(E353,'32'!$K$3:$L$16,2,FALSE)))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IF(D354="X",0,IF(E354="X",0,VLOOKUP(E354,'32'!$K$3:$L$16,2,FALSE)))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IF(D355="X",0,IF(E355="X",0,VLOOKUP(E355,'32'!$K$3:$L$16,2,FALSE)))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IF(D356="X",0,IF(E356="X",0,VLOOKUP(E356,'32'!$K$3:$L$16,2,FALSE)))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IF(D357="X",0,IF(E357="X",0,VLOOKUP(E357,'32'!$K$3:$L$16,2,FALSE)))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IF(D358="X",0,IF(E358="X",0,VLOOKUP(E358,'32'!$K$3:$L$16,2,FALSE)))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IF(D359="X",0,IF(E359="X",0,VLOOKUP(E359,'32'!$K$3:$L$16,2,FALSE)))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IF(D360="X",0,IF(E360="X",0,VLOOKUP(E360,'32'!$K$3:$L$16,2,FALSE)))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IF(D361="X",0,IF(E361="X",0,VLOOKUP(E361,'32'!$K$3:$L$16,2,FALSE)))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IF(D362="X",0,IF(E362="X",0,VLOOKUP(E362,'32'!$K$3:$L$16,2,FALSE)))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IF(D363="X",0,IF(E363="X",0,VLOOKUP(E363,'32'!$K$3:$L$16,2,FALSE)))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IF(D364="X",0,IF(E364="X",0,VLOOKUP(E364,'32'!$K$3:$L$16,2,FALSE)))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IF(D365="X",0,IF(E365="X",0,VLOOKUP(E365,'32'!$K$3:$L$16,2,FALSE)))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IF(D366="X",0,IF(E366="X",0,VLOOKUP(E366,'32'!$K$3:$L$16,2,FALSE)))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IF(D367="X",0,IF(E367="X",0,VLOOKUP(E367,'32'!$K$3:$L$16,2,FALSE)))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IF(D368="X",0,IF(E368="X",0,VLOOKUP(E368,'32'!$K$3:$L$16,2,FALSE)))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IF(D369="X",0,IF(E369="X",0,VLOOKUP(E369,'32'!$K$3:$L$16,2,FALSE)))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IF(D370="X",0,IF(E370="X",0,VLOOKUP(E370,'32'!$K$3:$L$16,2,FALSE)))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IF(D371="X",0,IF(E371="X",0,VLOOKUP(E371,'32'!$K$3:$L$16,2,FALSE)))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IF(D372="X",0,IF(E372="X",0,VLOOKUP(E372,'32'!$K$3:$L$16,2,FALSE)))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IF(D373="X",0,IF(E373="X",0,VLOOKUP(E373,'32'!$K$3:$L$16,2,FALSE)))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IF(D374="X",0,IF(E374="X",0,VLOOKUP(E374,'32'!$K$3:$L$16,2,FALSE)))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IF(D375="X",0,IF(E375="X",0,VLOOKUP(E375,'32'!$K$3:$L$16,2,FALSE)))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IF(D376="X",0,IF(E376="X",0,VLOOKUP(E376,'32'!$K$3:$L$16,2,FALSE)))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IF(D377="X",0,IF(E377="X",0,VLOOKUP(E377,'32'!$K$3:$L$16,2,FALSE)))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IF(D378="X",0,IF(E378="X",0,VLOOKUP(E378,'32'!$K$3:$L$16,2,FALSE)))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IF(D379="X",0,IF(E379="X",0,VLOOKUP(E379,'32'!$K$3:$L$16,2,FALSE)))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IF(D380="X",0,IF(E380="X",0,VLOOKUP(E380,'32'!$K$3:$L$16,2,FALSE)))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IF(D381="X",0,IF(E381="X",0,VLOOKUP(E381,'32'!$K$3:$L$16,2,FALSE)))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IF(D382="X",0,IF(E382="X",0,VLOOKUP(E382,'32'!$K$3:$L$16,2,FALSE)))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IF(D383="X",0,IF(E383="X",0,VLOOKUP(E383,'32'!$K$3:$L$16,2,FALSE)))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IF(D384="X",0,IF(E384="X",0,VLOOKUP(E384,'32'!$K$3:$L$16,2,FALSE)))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IF(D385="X",0,IF(E385="X",0,VLOOKUP(E385,'32'!$K$3:$L$16,2,FALSE)))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IF(D386="X",0,IF(E386="X",0,VLOOKUP(E386,'32'!$K$3:$L$16,2,FALSE)))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IF(D387="X",0,IF(E387="X",0,VLOOKUP(E387,'32'!$K$3:$L$16,2,FALSE)))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IF(D388="X",0,IF(E388="X",0,VLOOKUP(E388,'32'!$K$3:$L$16,2,FALSE)))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IF(D389="X",0,IF(E389="X",0,VLOOKUP(E389,'32'!$K$3:$L$16,2,FALSE)))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IF(D390="X",0,IF(E390="X",0,VLOOKUP(E390,'32'!$K$3:$L$16,2,FALSE)))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IF(D391="X",0,IF(E391="X",0,VLOOKUP(E391,'32'!$K$3:$L$16,2,FALSE)))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IF(D392="X",0,IF(E392="X",0,VLOOKUP(E392,'32'!$K$3:$L$16,2,FALSE)))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IF(D393="X",0,IF(E393="X",0,VLOOKUP(E393,'32'!$K$3:$L$16,2,FALSE)))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IF(D394="X",0,IF(E394="X",0,VLOOKUP(E394,'32'!$K$3:$L$16,2,FALSE)))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IF(D395="X",0,IF(E395="X",0,VLOOKUP(E395,'32'!$K$3:$L$16,2,FALSE)))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IF(D396="X",0,IF(E396="X",0,VLOOKUP(E396,'32'!$K$3:$L$16,2,FALSE)))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IF(D397="X",0,IF(E397="X",0,VLOOKUP(E397,'32'!$K$3:$L$16,2,FALSE)))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IF(D398="X",0,IF(E398="X",0,VLOOKUP(E398,'32'!$K$3:$L$16,2,FALSE)))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IF(D399="X",0,IF(E399="X",0,VLOOKUP(E399,'32'!$K$3:$L$16,2,FALSE)))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IF(D400="X",0,IF(E400="X",0,VLOOKUP(E400,'32'!$K$3:$L$16,2,FALSE)))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IF(D401="X",0,IF(E401="X",0,VLOOKUP(E401,'32'!$K$3:$L$16,2,FALSE)))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IF(D402="X",0,IF(E402="X",0,VLOOKUP(E402,'32'!$K$3:$L$16,2,FALSE)))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IF(D403="X",0,IF(E403="X",0,VLOOKUP(E403,'32'!$K$3:$L$16,2,FALSE)))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IF(D404="X",0,IF(E404="X",0,VLOOKUP(E404,'32'!$K$3:$L$16,2,FALSE)))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IF(D405="X",0,IF(E405="X",0,VLOOKUP(E405,'32'!$K$3:$L$16,2,FALSE)))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IF(D406="X",0,IF(E406="X",0,VLOOKUP(E406,'32'!$K$3:$L$16,2,FALSE)))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IF(D407="X",0,IF(E407="X",0,VLOOKUP(E407,'32'!$K$3:$L$16,2,FALSE)))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IF(D408="X",0,IF(E408="X",0,VLOOKUP(E408,'32'!$K$3:$L$16,2,FALSE)))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IF(D409="X",0,IF(E409="X",0,VLOOKUP(E409,'32'!$K$3:$L$16,2,FALSE)))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IF(D410="X",0,IF(E410="X",0,VLOOKUP(E410,'32'!$K$3:$L$16,2,FALSE)))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IF(D411="X",0,IF(E411="X",0,VLOOKUP(E411,'32'!$K$3:$L$16,2,FALSE)))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IF(D412="X",0,IF(E412="X",0,VLOOKUP(E412,'32'!$K$3:$L$16,2,FALSE)))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IF(D413="X",0,IF(E413="X",0,VLOOKUP(E413,'32'!$K$3:$L$16,2,FALSE)))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IF(D414="X",0,IF(E414="X",0,VLOOKUP(E414,'32'!$K$3:$L$16,2,FALSE)))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IF(D415="X",0,IF(E415="X",0,VLOOKUP(E415,'32'!$K$3:$L$16,2,FALSE)))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IF(D416="X",0,IF(E416="X",0,VLOOKUP(E416,'32'!$K$3:$L$16,2,FALSE)))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IF(D417="X",0,IF(E417="X",0,VLOOKUP(E417,'32'!$K$3:$L$16,2,FALSE)))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IF(D418="X",0,IF(E418="X",0,VLOOKUP(E418,'32'!$K$3:$L$16,2,FALSE)))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IF(D419="X",0,IF(E419="X",0,VLOOKUP(E419,'32'!$K$3:$L$16,2,FALSE)))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IF(D420="X",0,IF(E420="X",0,VLOOKUP(E420,'32'!$K$3:$L$16,2,FALSE)))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IF(D421="X",0,IF(E421="X",0,VLOOKUP(E421,'32'!$K$3:$L$16,2,FALSE)))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IF(D422="X",0,IF(E422="X",0,VLOOKUP(E422,'32'!$K$3:$L$16,2,FALSE)))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IF(D423="X",0,IF(E423="X",0,VLOOKUP(E423,'32'!$K$3:$L$16,2,FALSE)))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IF(D424="X",0,IF(E424="X",0,VLOOKUP(E424,'32'!$K$3:$L$16,2,FALSE)))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IF(D425="X",0,IF(E425="X",0,VLOOKUP(E425,'32'!$K$3:$L$16,2,FALSE)))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IF(D426="X",0,IF(E426="X",0,VLOOKUP(E426,'32'!$K$3:$L$16,2,FALSE)))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IF(D427="X",0,IF(E427="X",0,VLOOKUP(E427,'32'!$K$3:$L$16,2,FALSE)))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IF(D428="X",0,IF(E428="X",0,VLOOKUP(E428,'32'!$K$3:$L$16,2,FALSE)))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IF(D429="X",0,IF(E429="X",0,VLOOKUP(E429,'32'!$K$3:$L$16,2,FALSE)))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IF(D430="X",0,IF(E430="X",0,VLOOKUP(E430,'32'!$K$3:$L$16,2,FALSE)))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IF(D431="X",0,IF(E431="X",0,VLOOKUP(E431,'32'!$K$3:$L$16,2,FALSE)))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IF(D432="X",0,IF(E432="X",0,VLOOKUP(E432,'32'!$K$3:$L$16,2,FALSE)))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IF(D433="X",0,IF(E433="X",0,VLOOKUP(E433,'32'!$K$3:$L$16,2,FALSE)))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IF(D434="X",0,IF(E434="X",0,VLOOKUP(E434,'32'!$K$3:$L$16,2,FALSE)))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IF(D435="X",0,IF(E435="X",0,VLOOKUP(E435,'32'!$K$3:$L$16,2,FALSE)))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IF(D436="X",0,IF(E436="X",0,VLOOKUP(E436,'32'!$K$3:$L$16,2,FALSE)))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IF(D437="X",0,IF(E437="X",0,VLOOKUP(E437,'32'!$K$3:$L$16,2,FALSE)))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IF(D438="X",0,IF(E438="X",0,VLOOKUP(E438,'32'!$K$3:$L$16,2,FALSE)))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IF(D439="X",0,IF(E439="X",0,VLOOKUP(E439,'32'!$K$3:$L$16,2,FALSE)))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IF(D440="X",0,IF(E440="X",0,VLOOKUP(E440,'32'!$K$3:$L$16,2,FALSE)))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IF(D441="X",0,IF(E441="X",0,VLOOKUP(E441,'32'!$K$3:$L$16,2,FALSE)))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IF(D442="X",0,IF(E442="X",0,VLOOKUP(E442,'32'!$K$3:$L$16,2,FALSE)))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IF(D443="X",0,IF(E443="X",0,VLOOKUP(E443,'32'!$K$3:$L$16,2,FALSE)))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IF(D444="X",0,IF(E444="X",0,VLOOKUP(E444,'32'!$K$3:$L$16,2,FALSE)))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IF(D445="X",0,IF(E445="X",0,VLOOKUP(E445,'32'!$K$3:$L$16,2,FALSE)))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IF(D446="X",0,IF(E446="X",0,VLOOKUP(E446,'32'!$K$3:$L$16,2,FALSE)))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IF(D447="X",0,IF(E447="X",0,VLOOKUP(E447,'32'!$K$3:$L$16,2,FALSE)))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IF(D448="X",0,IF(E448="X",0,VLOOKUP(E448,'32'!$K$3:$L$16,2,FALSE)))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IF(D449="X",0,IF(E449="X",0,VLOOKUP(E449,'32'!$K$3:$L$16,2,FALSE)))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IF(D450="X",0,IF(E450="X",0,VLOOKUP(E450,'32'!$K$3:$L$16,2,FALSE)))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IF(D451="X",0,IF(E451="X",0,VLOOKUP(E451,'32'!$K$3:$L$16,2,FALSE)))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IF(D452="X",0,IF(E452="X",0,VLOOKUP(E452,'32'!$K$3:$L$16,2,FALSE)))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IF(D453="X",0,IF(E453="X",0,VLOOKUP(E453,'32'!$K$3:$L$16,2,FALSE)))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IF(D454="X",0,IF(E454="X",0,VLOOKUP(E454,'32'!$K$3:$L$16,2,FALSE)))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IF(D455="X",0,IF(E455="X",0,VLOOKUP(E455,'32'!$K$3:$L$16,2,FALSE)))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IF(D456="X",0,IF(E456="X",0,VLOOKUP(E456,'32'!$K$3:$L$16,2,FALSE)))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IF(D457="X",0,IF(E457="X",0,VLOOKUP(E457,'32'!$K$3:$L$16,2,FALSE)))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IF(D458="X",0,IF(E458="X",0,VLOOKUP(E458,'32'!$K$3:$L$16,2,FALSE)))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IF(D459="X",0,IF(E459="X",0,VLOOKUP(E459,'32'!$K$3:$L$16,2,FALSE)))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IF(D460="X",0,IF(E460="X",0,VLOOKUP(E460,'32'!$K$3:$L$16,2,FALSE)))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IF(D461="X",0,IF(E461="X",0,VLOOKUP(E461,'32'!$K$3:$L$16,2,FALSE)))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IF(D462="X",0,IF(E462="X",0,VLOOKUP(E462,'32'!$K$3:$L$16,2,FALSE)))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IF(D463="X",0,IF(E463="X",0,VLOOKUP(E463,'32'!$K$3:$L$16,2,FALSE)))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IF(D464="X",0,IF(E464="X",0,VLOOKUP(E464,'32'!$K$3:$L$16,2,FALSE)))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IF(D465="X",0,IF(E465="X",0,VLOOKUP(E465,'32'!$K$3:$L$16,2,FALSE)))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IF(D466="X",0,IF(E466="X",0,VLOOKUP(E466,'32'!$K$3:$L$16,2,FALSE)))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IF(D467="X",0,IF(E467="X",0,VLOOKUP(E467,'32'!$K$3:$L$16,2,FALSE)))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IF(D468="X",0,IF(E468="X",0,VLOOKUP(E468,'32'!$K$3:$L$16,2,FALSE)))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IF(D469="X",0,IF(E469="X",0,VLOOKUP(E469,'32'!$K$3:$L$16,2,FALSE)))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IF(D470="X",0,IF(E470="X",0,VLOOKUP(E470,'32'!$K$3:$L$16,2,FALSE)))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IF(D471="X",0,IF(E471="X",0,VLOOKUP(E471,'32'!$K$3:$L$16,2,FALSE)))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IF(D472="X",0,IF(E472="X",0,VLOOKUP(E472,'32'!$K$3:$L$16,2,FALSE)))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IF(D473="X",0,IF(E473="X",0,VLOOKUP(E473,'32'!$K$3:$L$16,2,FALSE)))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IF(D474="X",0,IF(E474="X",0,VLOOKUP(E474,'32'!$K$3:$L$16,2,FALSE)))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IF(D475="X",0,IF(E475="X",0,VLOOKUP(E475,'32'!$K$3:$L$16,2,FALSE)))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IF(D476="X",0,IF(E476="X",0,VLOOKUP(E476,'32'!$K$3:$L$16,2,FALSE)))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IF(D477="X",0,IF(E477="X",0,VLOOKUP(E477,'32'!$K$3:$L$16,2,FALSE)))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IF(D478="X",0,IF(E478="X",0,VLOOKUP(E478,'32'!$K$3:$L$16,2,FALSE)))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IF(D479="X",0,IF(E479="X",0,VLOOKUP(E479,'32'!$K$3:$L$16,2,FALSE)))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IF(D480="X",0,IF(E480="X",0,VLOOKUP(E480,'32'!$K$3:$L$16,2,FALSE)))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IF(D481="X",0,IF(E481="X",0,VLOOKUP(E481,'32'!$K$3:$L$16,2,FALSE)))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IF(D482="X",0,IF(E482="X",0,VLOOKUP(E482,'32'!$K$3:$L$16,2,FALSE)))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IF(D483="X",0,IF(E483="X",0,VLOOKUP(E483,'32'!$K$3:$L$16,2,FALSE)))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IF(D484="X",0,IF(E484="X",0,VLOOKUP(E484,'32'!$K$3:$L$16,2,FALSE)))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IF(D485="X",0,IF(E485="X",0,VLOOKUP(E485,'32'!$K$3:$L$16,2,FALSE)))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IF(D486="X",0,IF(E486="X",0,VLOOKUP(E486,'32'!$K$3:$L$16,2,FALSE)))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IF(D487="X",0,IF(E487="X",0,VLOOKUP(E487,'32'!$K$3:$L$16,2,FALSE)))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IF(D488="X",0,IF(E488="X",0,VLOOKUP(E488,'32'!$K$3:$L$16,2,FALSE)))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IF(D489="X",0,IF(E489="X",0,VLOOKUP(E489,'32'!$K$3:$L$16,2,FALSE)))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IF(D490="X",0,IF(E490="X",0,VLOOKUP(E490,'32'!$K$3:$L$16,2,FALSE)))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IF(D491="X",0,IF(E491="X",0,VLOOKUP(E491,'32'!$K$3:$L$16,2,FALSE)))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IF(D492="X",0,IF(E492="X",0,VLOOKUP(E492,'32'!$K$3:$L$16,2,FALSE)))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IF(D493="X",0,IF(E493="X",0,VLOOKUP(E493,'32'!$K$3:$L$16,2,FALSE)))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IF(D494="X",0,IF(E494="X",0,VLOOKUP(E494,'32'!$K$3:$L$16,2,FALSE)))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IF('32'!K3="", "Vrije categorie",'32'!K3)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IF('32'!K4="", "Vrije categorie",'32'!K4)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IF('32'!K5="", "Vrije categorie",'32'!K5)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IF('32'!K6="", "Vrije categorie",'32'!K6)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IF('32'!K7="", "Vrije categorie",'32'!K7)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IF('32'!K8="", "Vrije categorie",'32'!K8)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IF('32'!K9="", "Vrije categorie",'32'!K9)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IF('32'!K10="", "Vrije categorie",'32'!K10)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IF('32'!K11="", "Vrije categorie",'32'!K11)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IF('32'!K12="", "Vrije categorie",'32'!K12)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IF('32'!K13="", "Vrije categorie",'32'!K13)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IF('32'!K14="", "Vrije categorie",'32'!K14)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IF('32'!K15="", "Vrije categorie",'32'!K15)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yZlnmG79j8dv8ZBFq3zUVbuioyJwHDUccu6VqQcEgI+eud1a46LaOSLFGWWAlZWItqYwk7RnO5AAfqSmroKkTQ==" saltValue="0JFQtlkBzHj2KWOx63OEY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33,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'33a'!P499/M3</f>
        <v>#N/A</v>
      </c>
    </row>
    <row r="4" spans="1:14">
      <c r="A4" s="19" t="s">
        <v>190</v>
      </c>
      <c r="B4" s="384" t="str">
        <f>VLOOKUP(H5,Kwaliteitsinspecties!A5:E54,3)</f>
        <v>Complex 33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'33a'!P500/M4</f>
        <v>#N/A</v>
      </c>
    </row>
    <row r="5" spans="1:14">
      <c r="A5" s="20" t="s">
        <v>192</v>
      </c>
      <c r="B5" s="385" t="str">
        <f>VLOOKUP(H5,Kwaliteitsinspecties!A5:E54,4)</f>
        <v>Complex 33</v>
      </c>
      <c r="C5" s="385"/>
      <c r="D5" s="385"/>
      <c r="E5" s="385"/>
      <c r="F5" s="399" t="s">
        <v>193</v>
      </c>
      <c r="G5" s="399"/>
      <c r="H5" s="16">
        <f>Kwaliteitsinspecties!A37</f>
        <v>33</v>
      </c>
      <c r="K5" s="37" t="s">
        <v>194</v>
      </c>
      <c r="L5" s="49"/>
      <c r="M5" s="184"/>
      <c r="N5" s="88" t="e">
        <f>'33a'!P501/M5</f>
        <v>#N/A</v>
      </c>
    </row>
    <row r="6" spans="1:14">
      <c r="A6" s="21" t="s">
        <v>195</v>
      </c>
      <c r="B6" s="386" t="str">
        <f>VLOOKUP(H5,Kwaliteitsinspecties!A5:E54,5)</f>
        <v>Complex 33</v>
      </c>
      <c r="C6" s="386"/>
      <c r="D6" s="386"/>
      <c r="E6" s="386"/>
      <c r="F6" s="400" t="s">
        <v>196</v>
      </c>
      <c r="G6" s="400"/>
      <c r="H6" s="17" t="str">
        <f>CONCATENATE(H5,"a")</f>
        <v>33a</v>
      </c>
      <c r="K6" s="37" t="s">
        <v>197</v>
      </c>
      <c r="L6" s="49"/>
      <c r="M6" s="184"/>
      <c r="N6" s="88" t="e">
        <f>'33a'!P502/M6</f>
        <v>#N/A</v>
      </c>
    </row>
    <row r="7" spans="1:14">
      <c r="K7" s="37" t="s">
        <v>198</v>
      </c>
      <c r="L7" s="49"/>
      <c r="M7" s="184"/>
      <c r="N7" s="88" t="e">
        <f>'33a'!P503/M7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'33a'!P504/M8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'33a'!P505/M9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'33a'!P506/M10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'33a'!P507/M11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'33a'!P508/M12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'33a'!N512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'33a'!P509/M13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'33a'!P512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'33a'!G512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'33a'!F512-E27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'33a'!S495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'33a'!R495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'33a'!T495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'33a'!U495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'33a'!V495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'33a'!W495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'33a'!N505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izPPbjB7B3ZK8FClnOWKrlZafrCDGItw1L2GTcku24ojFFttXRealPN4+LTWt1TMJ/Nz+HyFYLFruDRZD07bRQ==" saltValue="dbQMwVc2muaJ19x05Siaz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topLeftCell="A14" workbookViewId="0">
      <selection activeCell="F22" sqref="F22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2,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'2a'!P499/M3</f>
        <v>#DIV/0!</v>
      </c>
    </row>
    <row r="4" spans="1:14">
      <c r="A4" s="19" t="s">
        <v>190</v>
      </c>
      <c r="B4" s="384" t="str">
        <f>VLOOKUP(H5,Kwaliteitsinspecties!A5:E54,3)</f>
        <v>CBS Hendrik de Cockschool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'2a'!P500/M4</f>
        <v>#DIV/0!</v>
      </c>
    </row>
    <row r="5" spans="1:14">
      <c r="A5" s="20" t="s">
        <v>192</v>
      </c>
      <c r="B5" s="385" t="str">
        <f>VLOOKUP(H5,Kwaliteitsinspecties!A5:E54,4)</f>
        <v xml:space="preserve"> Borgweg 46A</v>
      </c>
      <c r="C5" s="385"/>
      <c r="D5" s="385"/>
      <c r="E5" s="385"/>
      <c r="F5" s="399" t="s">
        <v>193</v>
      </c>
      <c r="G5" s="399"/>
      <c r="H5" s="16">
        <f>Kwaliteitsinspecties!A6</f>
        <v>2</v>
      </c>
      <c r="K5" s="37" t="s">
        <v>194</v>
      </c>
      <c r="L5" s="49">
        <v>210</v>
      </c>
      <c r="M5" s="184"/>
      <c r="N5" s="87" t="e">
        <f>'2a'!P501/M5</f>
        <v>#DIV/0!</v>
      </c>
    </row>
    <row r="6" spans="1:14">
      <c r="A6" s="21" t="s">
        <v>195</v>
      </c>
      <c r="B6" s="386" t="str">
        <f>VLOOKUP(H5,Kwaliteitsinspecties!A5:E54,5)</f>
        <v>Ulrum</v>
      </c>
      <c r="C6" s="386"/>
      <c r="D6" s="386"/>
      <c r="E6" s="386"/>
      <c r="F6" s="400" t="s">
        <v>196</v>
      </c>
      <c r="G6" s="400"/>
      <c r="H6" s="17" t="str">
        <f>CONCATENATE(H5,"a")</f>
        <v>2a</v>
      </c>
      <c r="K6" s="37" t="s">
        <v>197</v>
      </c>
      <c r="L6" s="49">
        <v>210</v>
      </c>
      <c r="M6" s="184"/>
      <c r="N6" s="87" t="e">
        <f>'2a'!P502/M6</f>
        <v>#DIV/0!</v>
      </c>
    </row>
    <row r="7" spans="1:14">
      <c r="K7" s="37" t="s">
        <v>198</v>
      </c>
      <c r="L7" s="49">
        <v>210</v>
      </c>
      <c r="M7" s="184"/>
      <c r="N7" s="87" t="e">
        <f>'2a'!P503/M7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'2a'!P504/M8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'2a'!P505/M9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'2a'!P506/M10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'2a'!P507/M11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'2a'!P508/M12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'2a'!N513</f>
        <v>677.69999999999993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'2a'!P509/M13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'2a'!P510/M14</f>
        <v>#DIV/0!</v>
      </c>
    </row>
    <row r="15" spans="1:14">
      <c r="K15" s="37" t="s">
        <v>212</v>
      </c>
      <c r="L15" s="49">
        <v>260</v>
      </c>
      <c r="M15" s="186"/>
      <c r="N15" s="87" t="e">
        <f>'2a'!P511/M15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'2a'!P512/M16</f>
        <v>#DIV/0!</v>
      </c>
    </row>
    <row r="17" spans="1:9">
      <c r="A17" s="396" t="s">
        <v>215</v>
      </c>
      <c r="B17" s="396"/>
      <c r="C17" s="396"/>
      <c r="D17" s="47">
        <f>'2a'!P513</f>
        <v>138802.5</v>
      </c>
      <c r="E17" s="396" t="s">
        <v>216</v>
      </c>
      <c r="F17" s="396"/>
      <c r="G17" s="47">
        <f>D17/E8</f>
        <v>533.85576923076928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'2a'!G513</f>
        <v>510.45000000000005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510.45000000000005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510.45000000000005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510.45000000000005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'2a'!F513-E27</f>
        <v>51.900000000000006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'2a'!S495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'2a'!R495</f>
        <v>164.65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'2a'!T495</f>
        <v>47.95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'2a'!U495</f>
        <v>18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'2a'!V495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'2a'!W495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'2a'!N505</f>
        <v>28.049999999999997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F+ea2zq2Ey9whaTLz5MCQv6V0JwJMZTh1LhqNGkXNjaRDj4OurdrnXoIXiV4n4YcH9W4khC/FOGNcyWXjK5qMw==" saltValue="XMdjN2j+N+JqyobG84tRsw==" spinCount="100000" sheet="1" objects="1" scenarios="1"/>
  <mergeCells count="36"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A35:D35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'33'!H5</f>
        <v>33</v>
      </c>
      <c r="B1" s="401" t="s">
        <v>190</v>
      </c>
      <c r="C1" s="402"/>
      <c r="D1" s="403" t="str">
        <f>VLOOKUP(A1,Kwaliteitsinspecties!A5:J54,3)</f>
        <v>Complex 33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33 te Complex 33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IF(D4="X",0,IF(E4="X",0,VLOOKUP(E4,'33'!$K$3:$L$16,2,FALSE)))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IF(D5="X",0,IF(E5="X",0,VLOOKUP(E5,'33'!$K$3:$L$16,2,FALSE)))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IF(D6="X",0,IF(E6="X",0,VLOOKUP(E6,'33'!$K$3:$L$16,2,FALSE)))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IF(D7="X",0,IF(E7="X",0,VLOOKUP(E7,'33'!$K$3:$L$16,2,FALSE)))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IF(D8="X",0,IF(E8="X",0,VLOOKUP(E8,'33'!$K$3:$L$16,2,FALSE)))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IF(D9="X",0,IF(E9="X",0,VLOOKUP(E9,'33'!$K$3:$L$16,2,FALSE)))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IF(D10="X",0,IF(E10="X",0,VLOOKUP(E10,'33'!$K$3:$L$16,2,FALSE)))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IF(D11="X",0,IF(E11="X",0,VLOOKUP(E11,'33'!$K$3:$L$16,2,FALSE)))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IF(D12="X",0,IF(E12="X",0,VLOOKUP(E12,'33'!$K$3:$L$16,2,FALSE)))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IF(D13="X",0,IF(E13="X",0,VLOOKUP(E13,'33'!$K$3:$L$16,2,FALSE)))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IF(D14="X",0,IF(E14="X",0,VLOOKUP(E14,'33'!$K$3:$L$16,2,FALSE)))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IF(D15="X",0,IF(E15="X",0,VLOOKUP(E15,'33'!$K$3:$L$16,2,FALSE)))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IF(D16="X",0,IF(E16="X",0,VLOOKUP(E16,'33'!$K$3:$L$16,2,FALSE)))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IF(D17="X",0,IF(E17="X",0,VLOOKUP(E17,'33'!$K$3:$L$16,2,FALSE)))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IF(D18="X",0,IF(E18="X",0,VLOOKUP(E18,'33'!$K$3:$L$16,2,FALSE)))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IF(D19="X",0,IF(E19="X",0,VLOOKUP(E19,'33'!$K$3:$L$16,2,FALSE)))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IF(D20="X",0,IF(E20="X",0,VLOOKUP(E20,'33'!$K$3:$L$16,2,FALSE)))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IF(D21="X",0,IF(E21="X",0,VLOOKUP(E21,'33'!$K$3:$L$16,2,FALSE)))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IF(D22="X",0,IF(E22="X",0,VLOOKUP(E22,'33'!$K$3:$L$16,2,FALSE)))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IF(D23="X",0,IF(E23="X",0,VLOOKUP(E23,'33'!$K$3:$L$16,2,FALSE)))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IF(D24="X",0,IF(E24="X",0,VLOOKUP(E24,'33'!$K$3:$L$16,2,FALSE)))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IF(D25="X",0,IF(E25="X",0,VLOOKUP(E25,'33'!$K$3:$L$16,2,FALSE)))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IF(D26="X",0,IF(E26="X",0,VLOOKUP(E26,'33'!$K$3:$L$16,2,FALSE)))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IF(D27="X",0,IF(E27="X",0,VLOOKUP(E27,'33'!$K$3:$L$16,2,FALSE)))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IF(D28="X",0,IF(E28="X",0,VLOOKUP(E28,'33'!$K$3:$L$16,2,FALSE)))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IF(D29="X",0,IF(E29="X",0,VLOOKUP(E29,'33'!$K$3:$L$16,2,FALSE)))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IF(D30="X",0,IF(E30="X",0,VLOOKUP(E30,'33'!$K$3:$L$16,2,FALSE)))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IF(D31="X",0,IF(E31="X",0,VLOOKUP(E31,'33'!$K$3:$L$16,2,FALSE)))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IF(D32="X",0,IF(E32="X",0,VLOOKUP(E32,'33'!$K$3:$L$16,2,FALSE)))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IF(D33="X",0,IF(E33="X",0,VLOOKUP(E33,'33'!$K$3:$L$16,2,FALSE)))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IF(D34="X",0,IF(E34="X",0,VLOOKUP(E34,'33'!$K$3:$L$16,2,FALSE)))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IF(D35="X",0,IF(E35="X",0,VLOOKUP(E35,'33'!$K$3:$L$16,2,FALSE)))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IF(D36="X",0,IF(E36="X",0,VLOOKUP(E36,'33'!$K$3:$L$16,2,FALSE)))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IF(D37="X",0,IF(E37="X",0,VLOOKUP(E37,'33'!$K$3:$L$16,2,FALSE)))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IF(D38="X",0,IF(E38="X",0,VLOOKUP(E38,'33'!$K$3:$L$16,2,FALSE)))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IF(D39="X",0,IF(E39="X",0,VLOOKUP(E39,'33'!$K$3:$L$16,2,FALSE)))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IF(D40="X",0,IF(E40="X",0,VLOOKUP(E40,'33'!$K$3:$L$16,2,FALSE)))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IF(D41="X",0,IF(E41="X",0,VLOOKUP(E41,'33'!$K$3:$L$16,2,FALSE)))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IF(D42="X",0,IF(E42="X",0,VLOOKUP(E42,'33'!$K$3:$L$16,2,FALSE)))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IF(D43="X",0,IF(E43="X",0,VLOOKUP(E43,'33'!$K$3:$L$16,2,FALSE)))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IF(D44="X",0,IF(E44="X",0,VLOOKUP(E44,'33'!$K$3:$L$16,2,FALSE)))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IF(D45="X",0,IF(E45="X",0,VLOOKUP(E45,'33'!$K$3:$L$16,2,FALSE)))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IF(D46="X",0,IF(E46="X",0,VLOOKUP(E46,'33'!$K$3:$L$16,2,FALSE)))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IF(D47="X",0,IF(E47="X",0,VLOOKUP(E47,'33'!$K$3:$L$16,2,FALSE)))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IF(D48="X",0,IF(E48="X",0,VLOOKUP(E48,'33'!$K$3:$L$16,2,FALSE)))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IF(D49="X",0,IF(E49="X",0,VLOOKUP(E49,'33'!$K$3:$L$16,2,FALSE)))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IF(D50="X",0,IF(E50="X",0,VLOOKUP(E50,'33'!$K$3:$L$16,2,FALSE)))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IF(D51="X",0,IF(E51="X",0,VLOOKUP(E51,'33'!$K$3:$L$16,2,FALSE)))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IF(D52="X",0,IF(E52="X",0,VLOOKUP(E52,'33'!$K$3:$L$16,2,FALSE)))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IF(D53="X",0,IF(E53="X",0,VLOOKUP(E53,'33'!$K$3:$L$16,2,FALSE)))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IF(D54="X",0,IF(E54="X",0,VLOOKUP(E54,'33'!$K$3:$L$16,2,FALSE)))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IF(D55="X",0,IF(E55="X",0,VLOOKUP(E55,'33'!$K$3:$L$16,2,FALSE)))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IF(D56="X",0,IF(E56="X",0,VLOOKUP(E56,'33'!$K$3:$L$16,2,FALSE)))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IF(D57="X",0,IF(E57="X",0,VLOOKUP(E57,'33'!$K$3:$L$16,2,FALSE)))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IF(D58="X",0,IF(E58="X",0,VLOOKUP(E58,'33'!$K$3:$L$16,2,FALSE)))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IF(D59="X",0,IF(E59="X",0,VLOOKUP(E59,'33'!$K$3:$L$16,2,FALSE)))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IF(D60="X",0,IF(E60="X",0,VLOOKUP(E60,'33'!$K$3:$L$16,2,FALSE)))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IF(D61="X",0,IF(E61="X",0,VLOOKUP(E61,'33'!$K$3:$L$16,2,FALSE)))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IF(D62="X",0,IF(E62="X",0,VLOOKUP(E62,'33'!$K$3:$L$16,2,FALSE)))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IF(D63="X",0,IF(E63="X",0,VLOOKUP(E63,'33'!$K$3:$L$16,2,FALSE)))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IF(D64="X",0,IF(E64="X",0,VLOOKUP(E64,'33'!$K$3:$L$16,2,FALSE)))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IF(D65="X",0,IF(E65="X",0,VLOOKUP(E65,'33'!$K$3:$L$16,2,FALSE)))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IF(D66="X",0,IF(E66="X",0,VLOOKUP(E66,'33'!$K$3:$L$16,2,FALSE)))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IF(D67="X",0,IF(E67="X",0,VLOOKUP(E67,'33'!$K$3:$L$16,2,FALSE)))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IF(D68="X",0,IF(E68="X",0,VLOOKUP(E68,'33'!$K$3:$L$16,2,FALSE)))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IF(D69="X",0,IF(E69="X",0,VLOOKUP(E69,'33'!$K$3:$L$16,2,FALSE)))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IF(D70="X",0,IF(E70="X",0,VLOOKUP(E70,'33'!$K$3:$L$16,2,FALSE)))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IF(D71="X",0,IF(E71="X",0,VLOOKUP(E71,'33'!$K$3:$L$16,2,FALSE)))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IF(D72="X",0,IF(E72="X",0,VLOOKUP(E72,'33'!$K$3:$L$16,2,FALSE)))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IF(D73="X",0,IF(E73="X",0,VLOOKUP(E73,'33'!$K$3:$L$16,2,FALSE)))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IF(D74="X",0,IF(E74="X",0,VLOOKUP(E74,'33'!$K$3:$L$16,2,FALSE)))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IF(D75="X",0,IF(E75="X",0,VLOOKUP(E75,'33'!$K$3:$L$16,2,FALSE)))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IF(D76="X",0,IF(E76="X",0,VLOOKUP(E76,'33'!$K$3:$L$16,2,FALSE)))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IF(D77="X",0,IF(E77="X",0,VLOOKUP(E77,'33'!$K$3:$L$16,2,FALSE)))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IF(D78="X",0,IF(E78="X",0,VLOOKUP(E78,'33'!$K$3:$L$16,2,FALSE)))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IF(D79="X",0,IF(E79="X",0,VLOOKUP(E79,'33'!$K$3:$L$16,2,FALSE)))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IF(D80="X",0,IF(E80="X",0,VLOOKUP(E80,'33'!$K$3:$L$16,2,FALSE)))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IF(D81="X",0,IF(E81="X",0,VLOOKUP(E81,'33'!$K$3:$L$16,2,FALSE)))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IF(D82="X",0,IF(E82="X",0,VLOOKUP(E82,'33'!$K$3:$L$16,2,FALSE)))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IF(D83="X",0,IF(E83="X",0,VLOOKUP(E83,'33'!$K$3:$L$16,2,FALSE)))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IF(D84="X",0,IF(E84="X",0,VLOOKUP(E84,'33'!$K$3:$L$16,2,FALSE)))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IF(D85="X",0,IF(E85="X",0,VLOOKUP(E85,'33'!$K$3:$L$16,2,FALSE)))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IF(D86="X",0,IF(E86="X",0,VLOOKUP(E86,'33'!$K$3:$L$16,2,FALSE)))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IF(D87="X",0,IF(E87="X",0,VLOOKUP(E87,'33'!$K$3:$L$16,2,FALSE)))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IF(D88="X",0,IF(E88="X",0,VLOOKUP(E88,'33'!$K$3:$L$16,2,FALSE)))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IF(D89="X",0,IF(E89="X",0,VLOOKUP(E89,'33'!$K$3:$L$16,2,FALSE)))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IF(D90="X",0,IF(E90="X",0,VLOOKUP(E90,'33'!$K$3:$L$16,2,FALSE)))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IF(D91="X",0,IF(E91="X",0,VLOOKUP(E91,'33'!$K$3:$L$16,2,FALSE)))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IF(D92="X",0,IF(E92="X",0,VLOOKUP(E92,'33'!$K$3:$L$16,2,FALSE)))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IF(D93="X",0,IF(E93="X",0,VLOOKUP(E93,'33'!$K$3:$L$16,2,FALSE)))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IF(D94="X",0,IF(E94="X",0,VLOOKUP(E94,'33'!$K$3:$L$16,2,FALSE)))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IF(D95="X",0,IF(E95="X",0,VLOOKUP(E95,'33'!$K$3:$L$16,2,FALSE)))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IF(D96="X",0,IF(E96="X",0,VLOOKUP(E96,'33'!$K$3:$L$16,2,FALSE)))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IF(D97="X",0,IF(E97="X",0,VLOOKUP(E97,'33'!$K$3:$L$16,2,FALSE)))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IF(D98="X",0,IF(E98="X",0,VLOOKUP(E98,'33'!$K$3:$L$16,2,FALSE)))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IF(D99="X",0,IF(E99="X",0,VLOOKUP(E99,'33'!$K$3:$L$16,2,FALSE)))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IF(D100="X",0,IF(E100="X",0,VLOOKUP(E100,'33'!$K$3:$L$16,2,FALSE)))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IF(D101="X",0,IF(E101="X",0,VLOOKUP(E101,'33'!$K$3:$L$16,2,FALSE)))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IF(D102="X",0,IF(E102="X",0,VLOOKUP(E102,'33'!$K$3:$L$16,2,FALSE)))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IF(D103="X",0,IF(E103="X",0,VLOOKUP(E103,'33'!$K$3:$L$16,2,FALSE)))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IF(D104="X",0,IF(E104="X",0,VLOOKUP(E104,'33'!$K$3:$L$16,2,FALSE)))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IF(D105="X",0,IF(E105="X",0,VLOOKUP(E105,'33'!$K$3:$L$16,2,FALSE)))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IF(D106="X",0,IF(E106="X",0,VLOOKUP(E106,'33'!$K$3:$L$16,2,FALSE)))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IF(D107="X",0,IF(E107="X",0,VLOOKUP(E107,'33'!$K$3:$L$16,2,FALSE)))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IF(D108="X",0,IF(E108="X",0,VLOOKUP(E108,'33'!$K$3:$L$16,2,FALSE)))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IF(D109="X",0,IF(E109="X",0,VLOOKUP(E109,'33'!$K$3:$L$16,2,FALSE)))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IF(D110="X",0,IF(E110="X",0,VLOOKUP(E110,'33'!$K$3:$L$16,2,FALSE)))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IF(D111="X",0,IF(E111="X",0,VLOOKUP(E111,'33'!$K$3:$L$16,2,FALSE)))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IF(D112="X",0,IF(E112="X",0,VLOOKUP(E112,'33'!$K$3:$L$16,2,FALSE)))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IF(D113="X",0,IF(E113="X",0,VLOOKUP(E113,'33'!$K$3:$L$16,2,FALSE)))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IF(D114="X",0,IF(E114="X",0,VLOOKUP(E114,'33'!$K$3:$L$16,2,FALSE)))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IF(D115="X",0,IF(E115="X",0,VLOOKUP(E115,'33'!$K$3:$L$16,2,FALSE)))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IF(D116="X",0,IF(E116="X",0,VLOOKUP(E116,'33'!$K$3:$L$16,2,FALSE)))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IF(D117="X",0,IF(E117="X",0,VLOOKUP(E117,'33'!$K$3:$L$16,2,FALSE)))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IF(D118="X",0,IF(E118="X",0,VLOOKUP(E118,'33'!$K$3:$L$16,2,FALSE)))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IF(D119="X",0,IF(E119="X",0,VLOOKUP(E119,'33'!$K$3:$L$16,2,FALSE)))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IF(D120="X",0,IF(E120="X",0,VLOOKUP(E120,'33'!$K$3:$L$16,2,FALSE)))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IF(D121="X",0,IF(E121="X",0,VLOOKUP(E121,'33'!$K$3:$L$16,2,FALSE)))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IF(D122="X",0,IF(E122="X",0,VLOOKUP(E122,'33'!$K$3:$L$16,2,FALSE)))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IF(D123="X",0,IF(E123="X",0,VLOOKUP(E123,'33'!$K$3:$L$16,2,FALSE)))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IF(D124="X",0,IF(E124="X",0,VLOOKUP(E124,'33'!$K$3:$L$16,2,FALSE)))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IF(D125="X",0,IF(E125="X",0,VLOOKUP(E125,'33'!$K$3:$L$16,2,FALSE)))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IF(D126="X",0,IF(E126="X",0,VLOOKUP(E126,'33'!$K$3:$L$16,2,FALSE)))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IF(D127="X",0,IF(E127="X",0,VLOOKUP(E127,'33'!$K$3:$L$16,2,FALSE)))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IF(D128="X",0,IF(E128="X",0,VLOOKUP(E128,'33'!$K$3:$L$16,2,FALSE)))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IF(D129="X",0,IF(E129="X",0,VLOOKUP(E129,'33'!$K$3:$L$16,2,FALSE)))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IF(D130="X",0,IF(E130="X",0,VLOOKUP(E130,'33'!$K$3:$L$16,2,FALSE)))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IF(D131="X",0,IF(E131="X",0,VLOOKUP(E131,'33'!$K$3:$L$16,2,FALSE)))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IF(D132="X",0,IF(E132="X",0,VLOOKUP(E132,'33'!$K$3:$L$16,2,FALSE)))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IF(D133="X",0,IF(E133="X",0,VLOOKUP(E133,'33'!$K$3:$L$16,2,FALSE)))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IF(D134="X",0,IF(E134="X",0,VLOOKUP(E134,'33'!$K$3:$L$16,2,FALSE)))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IF(D135="X",0,IF(E135="X",0,VLOOKUP(E135,'33'!$K$3:$L$16,2,FALSE)))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IF(D136="X",0,IF(E136="X",0,VLOOKUP(E136,'33'!$K$3:$L$16,2,FALSE)))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IF(D137="X",0,IF(E137="X",0,VLOOKUP(E137,'33'!$K$3:$L$16,2,FALSE)))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IF(D138="X",0,IF(E138="X",0,VLOOKUP(E138,'33'!$K$3:$L$16,2,FALSE)))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IF(D139="X",0,IF(E139="X",0,VLOOKUP(E139,'33'!$K$3:$L$16,2,FALSE)))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IF(D140="X",0,IF(E140="X",0,VLOOKUP(E140,'33'!$K$3:$L$16,2,FALSE)))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IF(D141="X",0,IF(E141="X",0,VLOOKUP(E141,'33'!$K$3:$L$16,2,FALSE)))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IF(D142="X",0,IF(E142="X",0,VLOOKUP(E142,'33'!$K$3:$L$16,2,FALSE)))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IF(D143="X",0,IF(E143="X",0,VLOOKUP(E143,'33'!$K$3:$L$16,2,FALSE)))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IF(D144="X",0,IF(E144="X",0,VLOOKUP(E144,'33'!$K$3:$L$16,2,FALSE)))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IF(D145="X",0,IF(E145="X",0,VLOOKUP(E145,'33'!$K$3:$L$16,2,FALSE)))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IF(D146="X",0,IF(E146="X",0,VLOOKUP(E146,'33'!$K$3:$L$16,2,FALSE)))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IF(D147="X",0,IF(E147="X",0,VLOOKUP(E147,'33'!$K$3:$L$16,2,FALSE)))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IF(D148="X",0,IF(E148="X",0,VLOOKUP(E148,'33'!$K$3:$L$16,2,FALSE)))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IF(D149="X",0,IF(E149="X",0,VLOOKUP(E149,'33'!$K$3:$L$16,2,FALSE)))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IF(D150="X",0,IF(E150="X",0,VLOOKUP(E150,'33'!$K$3:$L$16,2,FALSE)))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IF(D151="X",0,IF(E151="X",0,VLOOKUP(E151,'33'!$K$3:$L$16,2,FALSE)))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IF(D152="X",0,IF(E152="X",0,VLOOKUP(E152,'33'!$K$3:$L$16,2,FALSE)))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IF(D153="X",0,IF(E153="X",0,VLOOKUP(E153,'33'!$K$3:$L$16,2,FALSE)))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IF(D154="X",0,IF(E154="X",0,VLOOKUP(E154,'33'!$K$3:$L$16,2,FALSE)))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IF(D155="X",0,IF(E155="X",0,VLOOKUP(E155,'33'!$K$3:$L$16,2,FALSE)))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IF(D156="X",0,IF(E156="X",0,VLOOKUP(E156,'33'!$K$3:$L$16,2,FALSE)))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IF(D157="X",0,IF(E157="X",0,VLOOKUP(E157,'33'!$K$3:$L$16,2,FALSE)))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IF(D158="X",0,IF(E158="X",0,VLOOKUP(E158,'33'!$K$3:$L$16,2,FALSE)))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IF(D159="X",0,IF(E159="X",0,VLOOKUP(E159,'33'!$K$3:$L$16,2,FALSE)))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IF(D160="X",0,IF(E160="X",0,VLOOKUP(E160,'33'!$K$3:$L$16,2,FALSE)))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IF(D161="X",0,IF(E161="X",0,VLOOKUP(E161,'33'!$K$3:$L$16,2,FALSE)))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IF(D162="X",0,IF(E162="X",0,VLOOKUP(E162,'33'!$K$3:$L$16,2,FALSE)))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IF(D163="X",0,IF(E163="X",0,VLOOKUP(E163,'33'!$K$3:$L$16,2,FALSE)))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IF(D164="X",0,IF(E164="X",0,VLOOKUP(E164,'33'!$K$3:$L$16,2,FALSE)))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IF(D165="X",0,IF(E165="X",0,VLOOKUP(E165,'33'!$K$3:$L$16,2,FALSE)))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IF(D166="X",0,IF(E166="X",0,VLOOKUP(E166,'33'!$K$3:$L$16,2,FALSE)))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IF(D167="X",0,IF(E167="X",0,VLOOKUP(E167,'33'!$K$3:$L$16,2,FALSE)))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IF(D168="X",0,IF(E168="X",0,VLOOKUP(E168,'33'!$K$3:$L$16,2,FALSE)))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IF(D169="X",0,IF(E169="X",0,VLOOKUP(E169,'33'!$K$3:$L$16,2,FALSE)))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IF(D170="X",0,IF(E170="X",0,VLOOKUP(E170,'33'!$K$3:$L$16,2,FALSE)))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IF(D171="X",0,IF(E171="X",0,VLOOKUP(E171,'33'!$K$3:$L$16,2,FALSE)))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IF(D172="X",0,IF(E172="X",0,VLOOKUP(E172,'33'!$K$3:$L$16,2,FALSE)))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IF(D173="X",0,IF(E173="X",0,VLOOKUP(E173,'33'!$K$3:$L$16,2,FALSE)))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IF(D174="X",0,IF(E174="X",0,VLOOKUP(E174,'33'!$K$3:$L$16,2,FALSE)))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IF(D175="X",0,IF(E175="X",0,VLOOKUP(E175,'33'!$K$3:$L$16,2,FALSE)))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IF(D176="X",0,IF(E176="X",0,VLOOKUP(E176,'33'!$K$3:$L$16,2,FALSE)))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IF(D177="X",0,IF(E177="X",0,VLOOKUP(E177,'33'!$K$3:$L$16,2,FALSE)))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IF(D178="X",0,IF(E178="X",0,VLOOKUP(E178,'33'!$K$3:$L$16,2,FALSE)))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IF(D179="X",0,IF(E179="X",0,VLOOKUP(E179,'33'!$K$3:$L$16,2,FALSE)))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IF(D180="X",0,IF(E180="X",0,VLOOKUP(E180,'33'!$K$3:$L$16,2,FALSE)))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IF(D181="X",0,IF(E181="X",0,VLOOKUP(E181,'33'!$K$3:$L$16,2,FALSE)))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IF(D182="X",0,IF(E182="X",0,VLOOKUP(E182,'33'!$K$3:$L$16,2,FALSE)))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IF(D183="X",0,IF(E183="X",0,VLOOKUP(E183,'33'!$K$3:$L$16,2,FALSE)))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IF(D184="X",0,IF(E184="X",0,VLOOKUP(E184,'33'!$K$3:$L$16,2,FALSE)))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IF(D185="X",0,IF(E185="X",0,VLOOKUP(E185,'33'!$K$3:$L$16,2,FALSE)))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IF(D186="X",0,IF(E186="X",0,VLOOKUP(E186,'33'!$K$3:$L$16,2,FALSE)))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IF(D187="X",0,IF(E187="X",0,VLOOKUP(E187,'33'!$K$3:$L$16,2,FALSE)))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IF(D188="X",0,IF(E188="X",0,VLOOKUP(E188,'33'!$K$3:$L$16,2,FALSE)))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IF(D189="X",0,IF(E189="X",0,VLOOKUP(E189,'33'!$K$3:$L$16,2,FALSE)))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IF(D190="X",0,IF(E190="X",0,VLOOKUP(E190,'33'!$K$3:$L$16,2,FALSE)))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IF(D191="X",0,IF(E191="X",0,VLOOKUP(E191,'33'!$K$3:$L$16,2,FALSE)))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IF(D192="X",0,IF(E192="X",0,VLOOKUP(E192,'33'!$K$3:$L$16,2,FALSE)))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IF(D193="X",0,IF(E193="X",0,VLOOKUP(E193,'33'!$K$3:$L$16,2,FALSE)))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IF(D194="X",0,IF(E194="X",0,VLOOKUP(E194,'33'!$K$3:$L$16,2,FALSE)))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IF(D195="X",0,IF(E195="X",0,VLOOKUP(E195,'33'!$K$3:$L$16,2,FALSE)))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IF(D196="X",0,IF(E196="X",0,VLOOKUP(E196,'33'!$K$3:$L$16,2,FALSE)))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IF(D197="X",0,IF(E197="X",0,VLOOKUP(E197,'33'!$K$3:$L$16,2,FALSE)))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IF(D198="X",0,IF(E198="X",0,VLOOKUP(E198,'33'!$K$3:$L$16,2,FALSE)))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IF(D199="X",0,IF(E199="X",0,VLOOKUP(E199,'33'!$K$3:$L$16,2,FALSE)))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IF(D200="X",0,IF(E200="X",0,VLOOKUP(E200,'33'!$K$3:$L$16,2,FALSE)))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IF(D201="X",0,IF(E201="X",0,VLOOKUP(E201,'33'!$K$3:$L$16,2,FALSE)))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IF(D202="X",0,IF(E202="X",0,VLOOKUP(E202,'33'!$K$3:$L$16,2,FALSE)))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IF(D203="X",0,IF(E203="X",0,VLOOKUP(E203,'33'!$K$3:$L$16,2,FALSE)))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IF(D204="X",0,IF(E204="X",0,VLOOKUP(E204,'33'!$K$3:$L$16,2,FALSE)))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IF(D205="X",0,IF(E205="X",0,VLOOKUP(E205,'33'!$K$3:$L$16,2,FALSE)))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IF(D206="X",0,IF(E206="X",0,VLOOKUP(E206,'33'!$K$3:$L$16,2,FALSE)))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IF(D207="X",0,IF(E207="X",0,VLOOKUP(E207,'33'!$K$3:$L$16,2,FALSE)))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IF(D208="X",0,IF(E208="X",0,VLOOKUP(E208,'33'!$K$3:$L$16,2,FALSE)))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IF(D209="X",0,IF(E209="X",0,VLOOKUP(E209,'33'!$K$3:$L$16,2,FALSE)))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IF(D210="X",0,IF(E210="X",0,VLOOKUP(E210,'33'!$K$3:$L$16,2,FALSE)))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IF(D211="X",0,IF(E211="X",0,VLOOKUP(E211,'33'!$K$3:$L$16,2,FALSE)))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IF(D212="X",0,IF(E212="X",0,VLOOKUP(E212,'33'!$K$3:$L$16,2,FALSE)))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IF(D213="X",0,IF(E213="X",0,VLOOKUP(E213,'33'!$K$3:$L$16,2,FALSE)))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IF(D214="X",0,IF(E214="X",0,VLOOKUP(E214,'33'!$K$3:$L$16,2,FALSE)))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IF(D215="X",0,IF(E215="X",0,VLOOKUP(E215,'33'!$K$3:$L$16,2,FALSE)))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IF(D216="X",0,IF(E216="X",0,VLOOKUP(E216,'33'!$K$3:$L$16,2,FALSE)))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IF(D217="X",0,IF(E217="X",0,VLOOKUP(E217,'33'!$K$3:$L$16,2,FALSE)))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IF(D218="X",0,IF(E218="X",0,VLOOKUP(E218,'33'!$K$3:$L$16,2,FALSE)))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IF(D219="X",0,IF(E219="X",0,VLOOKUP(E219,'33'!$K$3:$L$16,2,FALSE)))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IF(D220="X",0,IF(E220="X",0,VLOOKUP(E220,'33'!$K$3:$L$16,2,FALSE)))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IF(D221="X",0,IF(E221="X",0,VLOOKUP(E221,'33'!$K$3:$L$16,2,FALSE)))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IF(D222="X",0,IF(E222="X",0,VLOOKUP(E222,'33'!$K$3:$L$16,2,FALSE)))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IF(D223="X",0,IF(E223="X",0,VLOOKUP(E223,'33'!$K$3:$L$16,2,FALSE)))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IF(D224="X",0,IF(E224="X",0,VLOOKUP(E224,'33'!$K$3:$L$16,2,FALSE)))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IF(D225="X",0,IF(E225="X",0,VLOOKUP(E225,'33'!$K$3:$L$16,2,FALSE)))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IF(D226="X",0,IF(E226="X",0,VLOOKUP(E226,'33'!$K$3:$L$16,2,FALSE)))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IF(D227="X",0,IF(E227="X",0,VLOOKUP(E227,'33'!$K$3:$L$16,2,FALSE)))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IF(D228="X",0,IF(E228="X",0,VLOOKUP(E228,'33'!$K$3:$L$16,2,FALSE)))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IF(D229="X",0,IF(E229="X",0,VLOOKUP(E229,'33'!$K$3:$L$16,2,FALSE)))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IF(D230="X",0,IF(E230="X",0,VLOOKUP(E230,'33'!$K$3:$L$16,2,FALSE)))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IF(D231="X",0,IF(E231="X",0,VLOOKUP(E231,'33'!$K$3:$L$16,2,FALSE)))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IF(D232="X",0,IF(E232="X",0,VLOOKUP(E232,'33'!$K$3:$L$16,2,FALSE)))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IF(D233="X",0,IF(E233="X",0,VLOOKUP(E233,'33'!$K$3:$L$16,2,FALSE)))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IF(D234="X",0,IF(E234="X",0,VLOOKUP(E234,'33'!$K$3:$L$16,2,FALSE)))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IF(D235="X",0,IF(E235="X",0,VLOOKUP(E235,'33'!$K$3:$L$16,2,FALSE)))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IF(D236="X",0,IF(E236="X",0,VLOOKUP(E236,'33'!$K$3:$L$16,2,FALSE)))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IF(D237="X",0,IF(E237="X",0,VLOOKUP(E237,'33'!$K$3:$L$16,2,FALSE)))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IF(D238="X",0,IF(E238="X",0,VLOOKUP(E238,'33'!$K$3:$L$16,2,FALSE)))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IF(D239="X",0,IF(E239="X",0,VLOOKUP(E239,'33'!$K$3:$L$16,2,FALSE)))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IF(D240="X",0,IF(E240="X",0,VLOOKUP(E240,'33'!$K$3:$L$16,2,FALSE)))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IF(D241="X",0,IF(E241="X",0,VLOOKUP(E241,'33'!$K$3:$L$16,2,FALSE)))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IF(D242="X",0,IF(E242="X",0,VLOOKUP(E242,'33'!$K$3:$L$16,2,FALSE)))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IF(D243="X",0,IF(E243="X",0,VLOOKUP(E243,'33'!$K$3:$L$16,2,FALSE)))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IF(D244="X",0,IF(E244="X",0,VLOOKUP(E244,'33'!$K$3:$L$16,2,FALSE)))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IF(D245="X",0,IF(E245="X",0,VLOOKUP(E245,'33'!$K$3:$L$16,2,FALSE)))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IF(D246="X",0,IF(E246="X",0,VLOOKUP(E246,'33'!$K$3:$L$16,2,FALSE)))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IF(D247="X",0,IF(E247="X",0,VLOOKUP(E247,'33'!$K$3:$L$16,2,FALSE)))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IF(D248="X",0,IF(E248="X",0,VLOOKUP(E248,'33'!$K$3:$L$16,2,FALSE)))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IF(D249="X",0,IF(E249="X",0,VLOOKUP(E249,'33'!$K$3:$L$16,2,FALSE)))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IF(D250="X",0,IF(E250="X",0,VLOOKUP(E250,'33'!$K$3:$L$16,2,FALSE)))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IF(D251="X",0,IF(E251="X",0,VLOOKUP(E251,'33'!$K$3:$L$16,2,FALSE)))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IF(D252="X",0,IF(E252="X",0,VLOOKUP(E252,'33'!$K$3:$L$16,2,FALSE)))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IF(D253="X",0,IF(E253="X",0,VLOOKUP(E253,'33'!$K$3:$L$16,2,FALSE)))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IF(D254="X",0,IF(E254="X",0,VLOOKUP(E254,'33'!$K$3:$L$16,2,FALSE)))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IF(D255="X",0,IF(E255="X",0,VLOOKUP(E255,'33'!$K$3:$L$16,2,FALSE)))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IF(D256="X",0,IF(E256="X",0,VLOOKUP(E256,'33'!$K$3:$L$16,2,FALSE)))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IF(D257="X",0,IF(E257="X",0,VLOOKUP(E257,'33'!$K$3:$L$16,2,FALSE)))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IF(D258="X",0,IF(E258="X",0,VLOOKUP(E258,'33'!$K$3:$L$16,2,FALSE)))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IF(D259="X",0,IF(E259="X",0,VLOOKUP(E259,'33'!$K$3:$L$16,2,FALSE)))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IF(D260="X",0,IF(E260="X",0,VLOOKUP(E260,'33'!$K$3:$L$16,2,FALSE)))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IF(D261="X",0,IF(E261="X",0,VLOOKUP(E261,'33'!$K$3:$L$16,2,FALSE)))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IF(D262="X",0,IF(E262="X",0,VLOOKUP(E262,'33'!$K$3:$L$16,2,FALSE)))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IF(D263="X",0,IF(E263="X",0,VLOOKUP(E263,'33'!$K$3:$L$16,2,FALSE)))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IF(D264="X",0,IF(E264="X",0,VLOOKUP(E264,'33'!$K$3:$L$16,2,FALSE)))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IF(D265="X",0,IF(E265="X",0,VLOOKUP(E265,'33'!$K$3:$L$16,2,FALSE)))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IF(D266="X",0,IF(E266="X",0,VLOOKUP(E266,'33'!$K$3:$L$16,2,FALSE)))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IF(D267="X",0,IF(E267="X",0,VLOOKUP(E267,'33'!$K$3:$L$16,2,FALSE)))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IF(D268="X",0,IF(E268="X",0,VLOOKUP(E268,'33'!$K$3:$L$16,2,FALSE)))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IF(D269="X",0,IF(E269="X",0,VLOOKUP(E269,'33'!$K$3:$L$16,2,FALSE)))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IF(D270="X",0,IF(E270="X",0,VLOOKUP(E270,'33'!$K$3:$L$16,2,FALSE)))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IF(D271="X",0,IF(E271="X",0,VLOOKUP(E271,'33'!$K$3:$L$16,2,FALSE)))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IF(D272="X",0,IF(E272="X",0,VLOOKUP(E272,'33'!$K$3:$L$16,2,FALSE)))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IF(D273="X",0,IF(E273="X",0,VLOOKUP(E273,'33'!$K$3:$L$16,2,FALSE)))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IF(D274="X",0,IF(E274="X",0,VLOOKUP(E274,'33'!$K$3:$L$16,2,FALSE)))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IF(D275="X",0,IF(E275="X",0,VLOOKUP(E275,'33'!$K$3:$L$16,2,FALSE)))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IF(D276="X",0,IF(E276="X",0,VLOOKUP(E276,'33'!$K$3:$L$16,2,FALSE)))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IF(D277="X",0,IF(E277="X",0,VLOOKUP(E277,'33'!$K$3:$L$16,2,FALSE)))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IF(D278="X",0,IF(E278="X",0,VLOOKUP(E278,'33'!$K$3:$L$16,2,FALSE)))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IF(D279="X",0,IF(E279="X",0,VLOOKUP(E279,'33'!$K$3:$L$16,2,FALSE)))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IF(D280="X",0,IF(E280="X",0,VLOOKUP(E280,'33'!$K$3:$L$16,2,FALSE)))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IF(D281="X",0,IF(E281="X",0,VLOOKUP(E281,'33'!$K$3:$L$16,2,FALSE)))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IF(D282="X",0,IF(E282="X",0,VLOOKUP(E282,'33'!$K$3:$L$16,2,FALSE)))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IF(D283="X",0,IF(E283="X",0,VLOOKUP(E283,'33'!$K$3:$L$16,2,FALSE)))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IF(D284="X",0,IF(E284="X",0,VLOOKUP(E284,'33'!$K$3:$L$16,2,FALSE)))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IF(D285="X",0,IF(E285="X",0,VLOOKUP(E285,'33'!$K$3:$L$16,2,FALSE)))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IF(D286="X",0,IF(E286="X",0,VLOOKUP(E286,'33'!$K$3:$L$16,2,FALSE)))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IF(D287="X",0,IF(E287="X",0,VLOOKUP(E287,'33'!$K$3:$L$16,2,FALSE)))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IF(D288="X",0,IF(E288="X",0,VLOOKUP(E288,'33'!$K$3:$L$16,2,FALSE)))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IF(D289="X",0,IF(E289="X",0,VLOOKUP(E289,'33'!$K$3:$L$16,2,FALSE)))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IF(D290="X",0,IF(E290="X",0,VLOOKUP(E290,'33'!$K$3:$L$16,2,FALSE)))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IF(D291="X",0,IF(E291="X",0,VLOOKUP(E291,'33'!$K$3:$L$16,2,FALSE)))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IF(D292="X",0,IF(E292="X",0,VLOOKUP(E292,'33'!$K$3:$L$16,2,FALSE)))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IF(D293="X",0,IF(E293="X",0,VLOOKUP(E293,'33'!$K$3:$L$16,2,FALSE)))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IF(D294="X",0,IF(E294="X",0,VLOOKUP(E294,'33'!$K$3:$L$16,2,FALSE)))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IF(D295="X",0,IF(E295="X",0,VLOOKUP(E295,'33'!$K$3:$L$16,2,FALSE)))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IF(D296="X",0,IF(E296="X",0,VLOOKUP(E296,'33'!$K$3:$L$16,2,FALSE)))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IF(D297="X",0,IF(E297="X",0,VLOOKUP(E297,'33'!$K$3:$L$16,2,FALSE)))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IF(D298="X",0,IF(E298="X",0,VLOOKUP(E298,'33'!$K$3:$L$16,2,FALSE)))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IF(D299="X",0,IF(E299="X",0,VLOOKUP(E299,'33'!$K$3:$L$16,2,FALSE)))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IF(D300="X",0,IF(E300="X",0,VLOOKUP(E300,'33'!$K$3:$L$16,2,FALSE)))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IF(D301="X",0,IF(E301="X",0,VLOOKUP(E301,'33'!$K$3:$L$16,2,FALSE)))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IF(D302="X",0,IF(E302="X",0,VLOOKUP(E302,'33'!$K$3:$L$16,2,FALSE)))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IF(D303="X",0,IF(E303="X",0,VLOOKUP(E303,'33'!$K$3:$L$16,2,FALSE)))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IF(D304="X",0,IF(E304="X",0,VLOOKUP(E304,'33'!$K$3:$L$16,2,FALSE)))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IF(D305="X",0,IF(E305="X",0,VLOOKUP(E305,'33'!$K$3:$L$16,2,FALSE)))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IF(D306="X",0,IF(E306="X",0,VLOOKUP(E306,'33'!$K$3:$L$16,2,FALSE)))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IF(D307="X",0,IF(E307="X",0,VLOOKUP(E307,'33'!$K$3:$L$16,2,FALSE)))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IF(D308="X",0,IF(E308="X",0,VLOOKUP(E308,'33'!$K$3:$L$16,2,FALSE)))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IF(D309="X",0,IF(E309="X",0,VLOOKUP(E309,'33'!$K$3:$L$16,2,FALSE)))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IF(D310="X",0,IF(E310="X",0,VLOOKUP(E310,'33'!$K$3:$L$16,2,FALSE)))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IF(D311="X",0,IF(E311="X",0,VLOOKUP(E311,'33'!$K$3:$L$16,2,FALSE)))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IF(D312="X",0,IF(E312="X",0,VLOOKUP(E312,'33'!$K$3:$L$16,2,FALSE)))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IF(D313="X",0,IF(E313="X",0,VLOOKUP(E313,'33'!$K$3:$L$16,2,FALSE)))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IF(D314="X",0,IF(E314="X",0,VLOOKUP(E314,'33'!$K$3:$L$16,2,FALSE)))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IF(D315="X",0,IF(E315="X",0,VLOOKUP(E315,'33'!$K$3:$L$16,2,FALSE)))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IF(D316="X",0,IF(E316="X",0,VLOOKUP(E316,'33'!$K$3:$L$16,2,FALSE)))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IF(D317="X",0,IF(E317="X",0,VLOOKUP(E317,'33'!$K$3:$L$16,2,FALSE)))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IF(D318="X",0,IF(E318="X",0,VLOOKUP(E318,'33'!$K$3:$L$16,2,FALSE)))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IF(D319="X",0,IF(E319="X",0,VLOOKUP(E319,'33'!$K$3:$L$16,2,FALSE)))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IF(D320="X",0,IF(E320="X",0,VLOOKUP(E320,'33'!$K$3:$L$16,2,FALSE)))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IF(D321="X",0,IF(E321="X",0,VLOOKUP(E321,'33'!$K$3:$L$16,2,FALSE)))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IF(D322="X",0,IF(E322="X",0,VLOOKUP(E322,'33'!$K$3:$L$16,2,FALSE)))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IF(D323="X",0,IF(E323="X",0,VLOOKUP(E323,'33'!$K$3:$L$16,2,FALSE)))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IF(D324="X",0,IF(E324="X",0,VLOOKUP(E324,'33'!$K$3:$L$16,2,FALSE)))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IF(D325="X",0,IF(E325="X",0,VLOOKUP(E325,'33'!$K$3:$L$16,2,FALSE)))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IF(D326="X",0,IF(E326="X",0,VLOOKUP(E326,'33'!$K$3:$L$16,2,FALSE)))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IF(D327="X",0,IF(E327="X",0,VLOOKUP(E327,'33'!$K$3:$L$16,2,FALSE)))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IF(D328="X",0,IF(E328="X",0,VLOOKUP(E328,'33'!$K$3:$L$16,2,FALSE)))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IF(D329="X",0,IF(E329="X",0,VLOOKUP(E329,'33'!$K$3:$L$16,2,FALSE)))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IF(D330="X",0,IF(E330="X",0,VLOOKUP(E330,'33'!$K$3:$L$16,2,FALSE)))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IF(D331="X",0,IF(E331="X",0,VLOOKUP(E331,'33'!$K$3:$L$16,2,FALSE)))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IF(D332="X",0,IF(E332="X",0,VLOOKUP(E332,'33'!$K$3:$L$16,2,FALSE)))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IF(D333="X",0,IF(E333="X",0,VLOOKUP(E333,'33'!$K$3:$L$16,2,FALSE)))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IF(D334="X",0,IF(E334="X",0,VLOOKUP(E334,'33'!$K$3:$L$16,2,FALSE)))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IF(D335="X",0,IF(E335="X",0,VLOOKUP(E335,'33'!$K$3:$L$16,2,FALSE)))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IF(D336="X",0,IF(E336="X",0,VLOOKUP(E336,'33'!$K$3:$L$16,2,FALSE)))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IF(D337="X",0,IF(E337="X",0,VLOOKUP(E337,'33'!$K$3:$L$16,2,FALSE)))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IF(D338="X",0,IF(E338="X",0,VLOOKUP(E338,'33'!$K$3:$L$16,2,FALSE)))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IF(D339="X",0,IF(E339="X",0,VLOOKUP(E339,'33'!$K$3:$L$16,2,FALSE)))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IF(D340="X",0,IF(E340="X",0,VLOOKUP(E340,'33'!$K$3:$L$16,2,FALSE)))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IF(D341="X",0,IF(E341="X",0,VLOOKUP(E341,'33'!$K$3:$L$16,2,FALSE)))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IF(D342="X",0,IF(E342="X",0,VLOOKUP(E342,'33'!$K$3:$L$16,2,FALSE)))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IF(D343="X",0,IF(E343="X",0,VLOOKUP(E343,'33'!$K$3:$L$16,2,FALSE)))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IF(D344="X",0,IF(E344="X",0,VLOOKUP(E344,'33'!$K$3:$L$16,2,FALSE)))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IF(D345="X",0,IF(E345="X",0,VLOOKUP(E345,'33'!$K$3:$L$16,2,FALSE)))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IF(D346="X",0,IF(E346="X",0,VLOOKUP(E346,'33'!$K$3:$L$16,2,FALSE)))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IF(D347="X",0,IF(E347="X",0,VLOOKUP(E347,'33'!$K$3:$L$16,2,FALSE)))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IF(D348="X",0,IF(E348="X",0,VLOOKUP(E348,'33'!$K$3:$L$16,2,FALSE)))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IF(D349="X",0,IF(E349="X",0,VLOOKUP(E349,'33'!$K$3:$L$16,2,FALSE)))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IF(D350="X",0,IF(E350="X",0,VLOOKUP(E350,'33'!$K$3:$L$16,2,FALSE)))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IF(D351="X",0,IF(E351="X",0,VLOOKUP(E351,'33'!$K$3:$L$16,2,FALSE)))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IF(D352="X",0,IF(E352="X",0,VLOOKUP(E352,'33'!$K$3:$L$16,2,FALSE)))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IF(D353="X",0,IF(E353="X",0,VLOOKUP(E353,'33'!$K$3:$L$16,2,FALSE)))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IF(D354="X",0,IF(E354="X",0,VLOOKUP(E354,'33'!$K$3:$L$16,2,FALSE)))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IF(D355="X",0,IF(E355="X",0,VLOOKUP(E355,'33'!$K$3:$L$16,2,FALSE)))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IF(D356="X",0,IF(E356="X",0,VLOOKUP(E356,'33'!$K$3:$L$16,2,FALSE)))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IF(D357="X",0,IF(E357="X",0,VLOOKUP(E357,'33'!$K$3:$L$16,2,FALSE)))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IF(D358="X",0,IF(E358="X",0,VLOOKUP(E358,'33'!$K$3:$L$16,2,FALSE)))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IF(D359="X",0,IF(E359="X",0,VLOOKUP(E359,'33'!$K$3:$L$16,2,FALSE)))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IF(D360="X",0,IF(E360="X",0,VLOOKUP(E360,'33'!$K$3:$L$16,2,FALSE)))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IF(D361="X",0,IF(E361="X",0,VLOOKUP(E361,'33'!$K$3:$L$16,2,FALSE)))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IF(D362="X",0,IF(E362="X",0,VLOOKUP(E362,'33'!$K$3:$L$16,2,FALSE)))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IF(D363="X",0,IF(E363="X",0,VLOOKUP(E363,'33'!$K$3:$L$16,2,FALSE)))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IF(D364="X",0,IF(E364="X",0,VLOOKUP(E364,'33'!$K$3:$L$16,2,FALSE)))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IF(D365="X",0,IF(E365="X",0,VLOOKUP(E365,'33'!$K$3:$L$16,2,FALSE)))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IF(D366="X",0,IF(E366="X",0,VLOOKUP(E366,'33'!$K$3:$L$16,2,FALSE)))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IF(D367="X",0,IF(E367="X",0,VLOOKUP(E367,'33'!$K$3:$L$16,2,FALSE)))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IF(D368="X",0,IF(E368="X",0,VLOOKUP(E368,'33'!$K$3:$L$16,2,FALSE)))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IF(D369="X",0,IF(E369="X",0,VLOOKUP(E369,'33'!$K$3:$L$16,2,FALSE)))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IF(D370="X",0,IF(E370="X",0,VLOOKUP(E370,'33'!$K$3:$L$16,2,FALSE)))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IF(D371="X",0,IF(E371="X",0,VLOOKUP(E371,'33'!$K$3:$L$16,2,FALSE)))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IF(D372="X",0,IF(E372="X",0,VLOOKUP(E372,'33'!$K$3:$L$16,2,FALSE)))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IF(D373="X",0,IF(E373="X",0,VLOOKUP(E373,'33'!$K$3:$L$16,2,FALSE)))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IF(D374="X",0,IF(E374="X",0,VLOOKUP(E374,'33'!$K$3:$L$16,2,FALSE)))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IF(D375="X",0,IF(E375="X",0,VLOOKUP(E375,'33'!$K$3:$L$16,2,FALSE)))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IF(D376="X",0,IF(E376="X",0,VLOOKUP(E376,'33'!$K$3:$L$16,2,FALSE)))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IF(D377="X",0,IF(E377="X",0,VLOOKUP(E377,'33'!$K$3:$L$16,2,FALSE)))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IF(D378="X",0,IF(E378="X",0,VLOOKUP(E378,'33'!$K$3:$L$16,2,FALSE)))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IF(D379="X",0,IF(E379="X",0,VLOOKUP(E379,'33'!$K$3:$L$16,2,FALSE)))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IF(D380="X",0,IF(E380="X",0,VLOOKUP(E380,'33'!$K$3:$L$16,2,FALSE)))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IF(D381="X",0,IF(E381="X",0,VLOOKUP(E381,'33'!$K$3:$L$16,2,FALSE)))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IF(D382="X",0,IF(E382="X",0,VLOOKUP(E382,'33'!$K$3:$L$16,2,FALSE)))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IF(D383="X",0,IF(E383="X",0,VLOOKUP(E383,'33'!$K$3:$L$16,2,FALSE)))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IF(D384="X",0,IF(E384="X",0,VLOOKUP(E384,'33'!$K$3:$L$16,2,FALSE)))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IF(D385="X",0,IF(E385="X",0,VLOOKUP(E385,'33'!$K$3:$L$16,2,FALSE)))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IF(D386="X",0,IF(E386="X",0,VLOOKUP(E386,'33'!$K$3:$L$16,2,FALSE)))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IF(D387="X",0,IF(E387="X",0,VLOOKUP(E387,'33'!$K$3:$L$16,2,FALSE)))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IF(D388="X",0,IF(E388="X",0,VLOOKUP(E388,'33'!$K$3:$L$16,2,FALSE)))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IF(D389="X",0,IF(E389="X",0,VLOOKUP(E389,'33'!$K$3:$L$16,2,FALSE)))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IF(D390="X",0,IF(E390="X",0,VLOOKUP(E390,'33'!$K$3:$L$16,2,FALSE)))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IF(D391="X",0,IF(E391="X",0,VLOOKUP(E391,'33'!$K$3:$L$16,2,FALSE)))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IF(D392="X",0,IF(E392="X",0,VLOOKUP(E392,'33'!$K$3:$L$16,2,FALSE)))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IF(D393="X",0,IF(E393="X",0,VLOOKUP(E393,'33'!$K$3:$L$16,2,FALSE)))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IF(D394="X",0,IF(E394="X",0,VLOOKUP(E394,'33'!$K$3:$L$16,2,FALSE)))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IF(D395="X",0,IF(E395="X",0,VLOOKUP(E395,'33'!$K$3:$L$16,2,FALSE)))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IF(D396="X",0,IF(E396="X",0,VLOOKUP(E396,'33'!$K$3:$L$16,2,FALSE)))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IF(D397="X",0,IF(E397="X",0,VLOOKUP(E397,'33'!$K$3:$L$16,2,FALSE)))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IF(D398="X",0,IF(E398="X",0,VLOOKUP(E398,'33'!$K$3:$L$16,2,FALSE)))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IF(D399="X",0,IF(E399="X",0,VLOOKUP(E399,'33'!$K$3:$L$16,2,FALSE)))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IF(D400="X",0,IF(E400="X",0,VLOOKUP(E400,'33'!$K$3:$L$16,2,FALSE)))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IF(D401="X",0,IF(E401="X",0,VLOOKUP(E401,'33'!$K$3:$L$16,2,FALSE)))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IF(D402="X",0,IF(E402="X",0,VLOOKUP(E402,'33'!$K$3:$L$16,2,FALSE)))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IF(D403="X",0,IF(E403="X",0,VLOOKUP(E403,'33'!$K$3:$L$16,2,FALSE)))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IF(D404="X",0,IF(E404="X",0,VLOOKUP(E404,'33'!$K$3:$L$16,2,FALSE)))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IF(D405="X",0,IF(E405="X",0,VLOOKUP(E405,'33'!$K$3:$L$16,2,FALSE)))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IF(D406="X",0,IF(E406="X",0,VLOOKUP(E406,'33'!$K$3:$L$16,2,FALSE)))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IF(D407="X",0,IF(E407="X",0,VLOOKUP(E407,'33'!$K$3:$L$16,2,FALSE)))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IF(D408="X",0,IF(E408="X",0,VLOOKUP(E408,'33'!$K$3:$L$16,2,FALSE)))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IF(D409="X",0,IF(E409="X",0,VLOOKUP(E409,'33'!$K$3:$L$16,2,FALSE)))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IF(D410="X",0,IF(E410="X",0,VLOOKUP(E410,'33'!$K$3:$L$16,2,FALSE)))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IF(D411="X",0,IF(E411="X",0,VLOOKUP(E411,'33'!$K$3:$L$16,2,FALSE)))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IF(D412="X",0,IF(E412="X",0,VLOOKUP(E412,'33'!$K$3:$L$16,2,FALSE)))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IF(D413="X",0,IF(E413="X",0,VLOOKUP(E413,'33'!$K$3:$L$16,2,FALSE)))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IF(D414="X",0,IF(E414="X",0,VLOOKUP(E414,'33'!$K$3:$L$16,2,FALSE)))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IF(D415="X",0,IF(E415="X",0,VLOOKUP(E415,'33'!$K$3:$L$16,2,FALSE)))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IF(D416="X",0,IF(E416="X",0,VLOOKUP(E416,'33'!$K$3:$L$16,2,FALSE)))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IF(D417="X",0,IF(E417="X",0,VLOOKUP(E417,'33'!$K$3:$L$16,2,FALSE)))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IF(D418="X",0,IF(E418="X",0,VLOOKUP(E418,'33'!$K$3:$L$16,2,FALSE)))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IF(D419="X",0,IF(E419="X",0,VLOOKUP(E419,'33'!$K$3:$L$16,2,FALSE)))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IF(D420="X",0,IF(E420="X",0,VLOOKUP(E420,'33'!$K$3:$L$16,2,FALSE)))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IF(D421="X",0,IF(E421="X",0,VLOOKUP(E421,'33'!$K$3:$L$16,2,FALSE)))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IF(D422="X",0,IF(E422="X",0,VLOOKUP(E422,'33'!$K$3:$L$16,2,FALSE)))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IF(D423="X",0,IF(E423="X",0,VLOOKUP(E423,'33'!$K$3:$L$16,2,FALSE)))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IF(D424="X",0,IF(E424="X",0,VLOOKUP(E424,'33'!$K$3:$L$16,2,FALSE)))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IF(D425="X",0,IF(E425="X",0,VLOOKUP(E425,'33'!$K$3:$L$16,2,FALSE)))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IF(D426="X",0,IF(E426="X",0,VLOOKUP(E426,'33'!$K$3:$L$16,2,FALSE)))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IF(D427="X",0,IF(E427="X",0,VLOOKUP(E427,'33'!$K$3:$L$16,2,FALSE)))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IF(D428="X",0,IF(E428="X",0,VLOOKUP(E428,'33'!$K$3:$L$16,2,FALSE)))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IF(D429="X",0,IF(E429="X",0,VLOOKUP(E429,'33'!$K$3:$L$16,2,FALSE)))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IF(D430="X",0,IF(E430="X",0,VLOOKUP(E430,'33'!$K$3:$L$16,2,FALSE)))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IF(D431="X",0,IF(E431="X",0,VLOOKUP(E431,'33'!$K$3:$L$16,2,FALSE)))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IF(D432="X",0,IF(E432="X",0,VLOOKUP(E432,'33'!$K$3:$L$16,2,FALSE)))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IF(D433="X",0,IF(E433="X",0,VLOOKUP(E433,'33'!$K$3:$L$16,2,FALSE)))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IF(D434="X",0,IF(E434="X",0,VLOOKUP(E434,'33'!$K$3:$L$16,2,FALSE)))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IF(D435="X",0,IF(E435="X",0,VLOOKUP(E435,'33'!$K$3:$L$16,2,FALSE)))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IF(D436="X",0,IF(E436="X",0,VLOOKUP(E436,'33'!$K$3:$L$16,2,FALSE)))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IF(D437="X",0,IF(E437="X",0,VLOOKUP(E437,'33'!$K$3:$L$16,2,FALSE)))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IF(D438="X",0,IF(E438="X",0,VLOOKUP(E438,'33'!$K$3:$L$16,2,FALSE)))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IF(D439="X",0,IF(E439="X",0,VLOOKUP(E439,'33'!$K$3:$L$16,2,FALSE)))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IF(D440="X",0,IF(E440="X",0,VLOOKUP(E440,'33'!$K$3:$L$16,2,FALSE)))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IF(D441="X",0,IF(E441="X",0,VLOOKUP(E441,'33'!$K$3:$L$16,2,FALSE)))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IF(D442="X",0,IF(E442="X",0,VLOOKUP(E442,'33'!$K$3:$L$16,2,FALSE)))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IF(D443="X",0,IF(E443="X",0,VLOOKUP(E443,'33'!$K$3:$L$16,2,FALSE)))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IF(D444="X",0,IF(E444="X",0,VLOOKUP(E444,'33'!$K$3:$L$16,2,FALSE)))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IF(D445="X",0,IF(E445="X",0,VLOOKUP(E445,'33'!$K$3:$L$16,2,FALSE)))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IF(D446="X",0,IF(E446="X",0,VLOOKUP(E446,'33'!$K$3:$L$16,2,FALSE)))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IF(D447="X",0,IF(E447="X",0,VLOOKUP(E447,'33'!$K$3:$L$16,2,FALSE)))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IF(D448="X",0,IF(E448="X",0,VLOOKUP(E448,'33'!$K$3:$L$16,2,FALSE)))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IF(D449="X",0,IF(E449="X",0,VLOOKUP(E449,'33'!$K$3:$L$16,2,FALSE)))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IF(D450="X",0,IF(E450="X",0,VLOOKUP(E450,'33'!$K$3:$L$16,2,FALSE)))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IF(D451="X",0,IF(E451="X",0,VLOOKUP(E451,'33'!$K$3:$L$16,2,FALSE)))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IF(D452="X",0,IF(E452="X",0,VLOOKUP(E452,'33'!$K$3:$L$16,2,FALSE)))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IF(D453="X",0,IF(E453="X",0,VLOOKUP(E453,'33'!$K$3:$L$16,2,FALSE)))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IF(D454="X",0,IF(E454="X",0,VLOOKUP(E454,'33'!$K$3:$L$16,2,FALSE)))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IF(D455="X",0,IF(E455="X",0,VLOOKUP(E455,'33'!$K$3:$L$16,2,FALSE)))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IF(D456="X",0,IF(E456="X",0,VLOOKUP(E456,'33'!$K$3:$L$16,2,FALSE)))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IF(D457="X",0,IF(E457="X",0,VLOOKUP(E457,'33'!$K$3:$L$16,2,FALSE)))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IF(D458="X",0,IF(E458="X",0,VLOOKUP(E458,'33'!$K$3:$L$16,2,FALSE)))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IF(D459="X",0,IF(E459="X",0,VLOOKUP(E459,'33'!$K$3:$L$16,2,FALSE)))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IF(D460="X",0,IF(E460="X",0,VLOOKUP(E460,'33'!$K$3:$L$16,2,FALSE)))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IF(D461="X",0,IF(E461="X",0,VLOOKUP(E461,'33'!$K$3:$L$16,2,FALSE)))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IF(D462="X",0,IF(E462="X",0,VLOOKUP(E462,'33'!$K$3:$L$16,2,FALSE)))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IF(D463="X",0,IF(E463="X",0,VLOOKUP(E463,'33'!$K$3:$L$16,2,FALSE)))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IF(D464="X",0,IF(E464="X",0,VLOOKUP(E464,'33'!$K$3:$L$16,2,FALSE)))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IF(D465="X",0,IF(E465="X",0,VLOOKUP(E465,'33'!$K$3:$L$16,2,FALSE)))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IF(D466="X",0,IF(E466="X",0,VLOOKUP(E466,'33'!$K$3:$L$16,2,FALSE)))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IF(D467="X",0,IF(E467="X",0,VLOOKUP(E467,'33'!$K$3:$L$16,2,FALSE)))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IF(D468="X",0,IF(E468="X",0,VLOOKUP(E468,'33'!$K$3:$L$16,2,FALSE)))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IF(D469="X",0,IF(E469="X",0,VLOOKUP(E469,'33'!$K$3:$L$16,2,FALSE)))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IF(D470="X",0,IF(E470="X",0,VLOOKUP(E470,'33'!$K$3:$L$16,2,FALSE)))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IF(D471="X",0,IF(E471="X",0,VLOOKUP(E471,'33'!$K$3:$L$16,2,FALSE)))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IF(D472="X",0,IF(E472="X",0,VLOOKUP(E472,'33'!$K$3:$L$16,2,FALSE)))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IF(D473="X",0,IF(E473="X",0,VLOOKUP(E473,'33'!$K$3:$L$16,2,FALSE)))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IF(D474="X",0,IF(E474="X",0,VLOOKUP(E474,'33'!$K$3:$L$16,2,FALSE)))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IF(D475="X",0,IF(E475="X",0,VLOOKUP(E475,'33'!$K$3:$L$16,2,FALSE)))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IF(D476="X",0,IF(E476="X",0,VLOOKUP(E476,'33'!$K$3:$L$16,2,FALSE)))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IF(D477="X",0,IF(E477="X",0,VLOOKUP(E477,'33'!$K$3:$L$16,2,FALSE)))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IF(D478="X",0,IF(E478="X",0,VLOOKUP(E478,'33'!$K$3:$L$16,2,FALSE)))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IF(D479="X",0,IF(E479="X",0,VLOOKUP(E479,'33'!$K$3:$L$16,2,FALSE)))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IF(D480="X",0,IF(E480="X",0,VLOOKUP(E480,'33'!$K$3:$L$16,2,FALSE)))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IF(D481="X",0,IF(E481="X",0,VLOOKUP(E481,'33'!$K$3:$L$16,2,FALSE)))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IF(D482="X",0,IF(E482="X",0,VLOOKUP(E482,'33'!$K$3:$L$16,2,FALSE)))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IF(D483="X",0,IF(E483="X",0,VLOOKUP(E483,'33'!$K$3:$L$16,2,FALSE)))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IF(D484="X",0,IF(E484="X",0,VLOOKUP(E484,'33'!$K$3:$L$16,2,FALSE)))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IF(D485="X",0,IF(E485="X",0,VLOOKUP(E485,'33'!$K$3:$L$16,2,FALSE)))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IF(D486="X",0,IF(E486="X",0,VLOOKUP(E486,'33'!$K$3:$L$16,2,FALSE)))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IF(D487="X",0,IF(E487="X",0,VLOOKUP(E487,'33'!$K$3:$L$16,2,FALSE)))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IF(D488="X",0,IF(E488="X",0,VLOOKUP(E488,'33'!$K$3:$L$16,2,FALSE)))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IF(D489="X",0,IF(E489="X",0,VLOOKUP(E489,'33'!$K$3:$L$16,2,FALSE)))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IF(D490="X",0,IF(E490="X",0,VLOOKUP(E490,'33'!$K$3:$L$16,2,FALSE)))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IF(D491="X",0,IF(E491="X",0,VLOOKUP(E491,'33'!$K$3:$L$16,2,FALSE)))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IF(D492="X",0,IF(E492="X",0,VLOOKUP(E492,'33'!$K$3:$L$16,2,FALSE)))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IF(D493="X",0,IF(E493="X",0,VLOOKUP(E493,'33'!$K$3:$L$16,2,FALSE)))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IF(D494="X",0,IF(E494="X",0,VLOOKUP(E494,'33'!$K$3:$L$16,2,FALSE)))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IF('33'!K3="", "Vrije categorie",'33'!K3)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IF('33'!K4="", "Vrije categorie",'33'!K4)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IF('33'!K5="", "Vrije categorie",'33'!K5)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IF('33'!K6="", "Vrije categorie",'33'!K6)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IF('33'!K7="", "Vrije categorie",'33'!K7)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IF('33'!K8="", "Vrije categorie",'33'!K8)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IF('33'!K9="", "Vrije categorie",'33'!K9)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IF('33'!K10="", "Vrije categorie",'33'!K10)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IF('33'!K11="", "Vrije categorie",'33'!K11)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IF('33'!K12="", "Vrije categorie",'33'!K12)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IF('33'!K13="", "Vrije categorie",'33'!K13)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IF('33'!K14="", "Vrije categorie",'33'!K14)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IF('33'!K15="", "Vrije categorie",'33'!K15)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mI7bVrapxay9sTzNtnfyZ2Kc4U98iZgjRzYY2YJB0OYwBvD9NvnbP40TupzSSx/6p3VjRZaLq/F9/jAJ8MThuA==" saltValue="ekQMz+rdFKH+wA/IiOA5j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34,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'34a'!P499/M3</f>
        <v>#N/A</v>
      </c>
    </row>
    <row r="4" spans="1:14">
      <c r="A4" s="19" t="s">
        <v>190</v>
      </c>
      <c r="B4" s="384" t="str">
        <f>VLOOKUP(H5,Kwaliteitsinspecties!A5:E54,3)</f>
        <v>Complex 34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'34a'!P500/M4</f>
        <v>#N/A</v>
      </c>
    </row>
    <row r="5" spans="1:14">
      <c r="A5" s="20" t="s">
        <v>192</v>
      </c>
      <c r="B5" s="385" t="str">
        <f>VLOOKUP(H5,Kwaliteitsinspecties!A5:E54,4)</f>
        <v>Complex 34</v>
      </c>
      <c r="C5" s="385"/>
      <c r="D5" s="385"/>
      <c r="E5" s="385"/>
      <c r="F5" s="399" t="s">
        <v>193</v>
      </c>
      <c r="G5" s="399"/>
      <c r="H5" s="16">
        <f>Kwaliteitsinspecties!A38</f>
        <v>34</v>
      </c>
      <c r="K5" s="37" t="s">
        <v>194</v>
      </c>
      <c r="L5" s="49"/>
      <c r="M5" s="184"/>
      <c r="N5" s="88" t="e">
        <f>'34a'!P501/M5</f>
        <v>#N/A</v>
      </c>
    </row>
    <row r="6" spans="1:14">
      <c r="A6" s="21" t="s">
        <v>195</v>
      </c>
      <c r="B6" s="386" t="str">
        <f>VLOOKUP(H5,Kwaliteitsinspecties!A5:E54,5)</f>
        <v>Complex 34</v>
      </c>
      <c r="C6" s="386"/>
      <c r="D6" s="386"/>
      <c r="E6" s="386"/>
      <c r="F6" s="400" t="s">
        <v>196</v>
      </c>
      <c r="G6" s="400"/>
      <c r="H6" s="17" t="str">
        <f>CONCATENATE(H5,"a")</f>
        <v>34a</v>
      </c>
      <c r="K6" s="37" t="s">
        <v>197</v>
      </c>
      <c r="L6" s="49"/>
      <c r="M6" s="184"/>
      <c r="N6" s="88" t="e">
        <f>'34a'!P502/M6</f>
        <v>#N/A</v>
      </c>
    </row>
    <row r="7" spans="1:14">
      <c r="K7" s="37" t="s">
        <v>198</v>
      </c>
      <c r="L7" s="49"/>
      <c r="M7" s="184"/>
      <c r="N7" s="88" t="e">
        <f>'34a'!P503/M7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'34a'!P504/M8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'34a'!P505/M9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'34a'!P506/M10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'34a'!P507/M11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'34a'!P508/M12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'34a'!N512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'34a'!P509/M13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'34a'!P512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'34a'!G512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'34a'!F512-E27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'34a'!S495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'34a'!R495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'34a'!T495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'34a'!U495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'34a'!V495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'34a'!W495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'34a'!N505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C36fTwUg3jOhjKg6poX8weucvrtA/GuBxRRR3XKrbZqFoldnE0/gAwARlb3HisRi/Yin3QcTohnQmWkEvr2+Vg==" saltValue="RwEvJpZF3R7cnjvxshFww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'34'!H5</f>
        <v>34</v>
      </c>
      <c r="B1" s="401" t="s">
        <v>190</v>
      </c>
      <c r="C1" s="402"/>
      <c r="D1" s="403" t="str">
        <f>VLOOKUP(A1,Kwaliteitsinspecties!A5:J54,3)</f>
        <v>Complex 34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34 te Complex 34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IF(D4="X",0,IF(E4="X",0,VLOOKUP(E4,'34'!$K$3:$L$16,2,FALSE)))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IF(D5="X",0,IF(E5="X",0,VLOOKUP(E5,'34'!$K$3:$L$16,2,FALSE)))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IF(D6="X",0,IF(E6="X",0,VLOOKUP(E6,'34'!$K$3:$L$16,2,FALSE)))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IF(D7="X",0,IF(E7="X",0,VLOOKUP(E7,'34'!$K$3:$L$16,2,FALSE)))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IF(D8="X",0,IF(E8="X",0,VLOOKUP(E8,'34'!$K$3:$L$16,2,FALSE)))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IF(D9="X",0,IF(E9="X",0,VLOOKUP(E9,'34'!$K$3:$L$16,2,FALSE)))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IF(D10="X",0,IF(E10="X",0,VLOOKUP(E10,'34'!$K$3:$L$16,2,FALSE)))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IF(D11="X",0,IF(E11="X",0,VLOOKUP(E11,'34'!$K$3:$L$16,2,FALSE)))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IF(D12="X",0,IF(E12="X",0,VLOOKUP(E12,'34'!$K$3:$L$16,2,FALSE)))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IF(D13="X",0,IF(E13="X",0,VLOOKUP(E13,'34'!$K$3:$L$16,2,FALSE)))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IF(D14="X",0,IF(E14="X",0,VLOOKUP(E14,'34'!$K$3:$L$16,2,FALSE)))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IF(D15="X",0,IF(E15="X",0,VLOOKUP(E15,'34'!$K$3:$L$16,2,FALSE)))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IF(D16="X",0,IF(E16="X",0,VLOOKUP(E16,'34'!$K$3:$L$16,2,FALSE)))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IF(D17="X",0,IF(E17="X",0,VLOOKUP(E17,'34'!$K$3:$L$16,2,FALSE)))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IF(D18="X",0,IF(E18="X",0,VLOOKUP(E18,'34'!$K$3:$L$16,2,FALSE)))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IF(D19="X",0,IF(E19="X",0,VLOOKUP(E19,'34'!$K$3:$L$16,2,FALSE)))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IF(D20="X",0,IF(E20="X",0,VLOOKUP(E20,'34'!$K$3:$L$16,2,FALSE)))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IF(D21="X",0,IF(E21="X",0,VLOOKUP(E21,'34'!$K$3:$L$16,2,FALSE)))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IF(D22="X",0,IF(E22="X",0,VLOOKUP(E22,'34'!$K$3:$L$16,2,FALSE)))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IF(D23="X",0,IF(E23="X",0,VLOOKUP(E23,'34'!$K$3:$L$16,2,FALSE)))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IF(D24="X",0,IF(E24="X",0,VLOOKUP(E24,'34'!$K$3:$L$16,2,FALSE)))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IF(D25="X",0,IF(E25="X",0,VLOOKUP(E25,'34'!$K$3:$L$16,2,FALSE)))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IF(D26="X",0,IF(E26="X",0,VLOOKUP(E26,'34'!$K$3:$L$16,2,FALSE)))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IF(D27="X",0,IF(E27="X",0,VLOOKUP(E27,'34'!$K$3:$L$16,2,FALSE)))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IF(D28="X",0,IF(E28="X",0,VLOOKUP(E28,'34'!$K$3:$L$16,2,FALSE)))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IF(D29="X",0,IF(E29="X",0,VLOOKUP(E29,'34'!$K$3:$L$16,2,FALSE)))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IF(D30="X",0,IF(E30="X",0,VLOOKUP(E30,'34'!$K$3:$L$16,2,FALSE)))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IF(D31="X",0,IF(E31="X",0,VLOOKUP(E31,'34'!$K$3:$L$16,2,FALSE)))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IF(D32="X",0,IF(E32="X",0,VLOOKUP(E32,'34'!$K$3:$L$16,2,FALSE)))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IF(D33="X",0,IF(E33="X",0,VLOOKUP(E33,'34'!$K$3:$L$16,2,FALSE)))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IF(D34="X",0,IF(E34="X",0,VLOOKUP(E34,'34'!$K$3:$L$16,2,FALSE)))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IF(D35="X",0,IF(E35="X",0,VLOOKUP(E35,'34'!$K$3:$L$16,2,FALSE)))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IF(D36="X",0,IF(E36="X",0,VLOOKUP(E36,'34'!$K$3:$L$16,2,FALSE)))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IF(D37="X",0,IF(E37="X",0,VLOOKUP(E37,'34'!$K$3:$L$16,2,FALSE)))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IF(D38="X",0,IF(E38="X",0,VLOOKUP(E38,'34'!$K$3:$L$16,2,FALSE)))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IF(D39="X",0,IF(E39="X",0,VLOOKUP(E39,'34'!$K$3:$L$16,2,FALSE)))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IF(D40="X",0,IF(E40="X",0,VLOOKUP(E40,'34'!$K$3:$L$16,2,FALSE)))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IF(D41="X",0,IF(E41="X",0,VLOOKUP(E41,'34'!$K$3:$L$16,2,FALSE)))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IF(D42="X",0,IF(E42="X",0,VLOOKUP(E42,'34'!$K$3:$L$16,2,FALSE)))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IF(D43="X",0,IF(E43="X",0,VLOOKUP(E43,'34'!$K$3:$L$16,2,FALSE)))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IF(D44="X",0,IF(E44="X",0,VLOOKUP(E44,'34'!$K$3:$L$16,2,FALSE)))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IF(D45="X",0,IF(E45="X",0,VLOOKUP(E45,'34'!$K$3:$L$16,2,FALSE)))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IF(D46="X",0,IF(E46="X",0,VLOOKUP(E46,'34'!$K$3:$L$16,2,FALSE)))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IF(D47="X",0,IF(E47="X",0,VLOOKUP(E47,'34'!$K$3:$L$16,2,FALSE)))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IF(D48="X",0,IF(E48="X",0,VLOOKUP(E48,'34'!$K$3:$L$16,2,FALSE)))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IF(D49="X",0,IF(E49="X",0,VLOOKUP(E49,'34'!$K$3:$L$16,2,FALSE)))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IF(D50="X",0,IF(E50="X",0,VLOOKUP(E50,'34'!$K$3:$L$16,2,FALSE)))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IF(D51="X",0,IF(E51="X",0,VLOOKUP(E51,'34'!$K$3:$L$16,2,FALSE)))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IF(D52="X",0,IF(E52="X",0,VLOOKUP(E52,'34'!$K$3:$L$16,2,FALSE)))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IF(D53="X",0,IF(E53="X",0,VLOOKUP(E53,'34'!$K$3:$L$16,2,FALSE)))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IF(D54="X",0,IF(E54="X",0,VLOOKUP(E54,'34'!$K$3:$L$16,2,FALSE)))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IF(D55="X",0,IF(E55="X",0,VLOOKUP(E55,'34'!$K$3:$L$16,2,FALSE)))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IF(D56="X",0,IF(E56="X",0,VLOOKUP(E56,'34'!$K$3:$L$16,2,FALSE)))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IF(D57="X",0,IF(E57="X",0,VLOOKUP(E57,'34'!$K$3:$L$16,2,FALSE)))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IF(D58="X",0,IF(E58="X",0,VLOOKUP(E58,'34'!$K$3:$L$16,2,FALSE)))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IF(D59="X",0,IF(E59="X",0,VLOOKUP(E59,'34'!$K$3:$L$16,2,FALSE)))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IF(D60="X",0,IF(E60="X",0,VLOOKUP(E60,'34'!$K$3:$L$16,2,FALSE)))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IF(D61="X",0,IF(E61="X",0,VLOOKUP(E61,'34'!$K$3:$L$16,2,FALSE)))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IF(D62="X",0,IF(E62="X",0,VLOOKUP(E62,'34'!$K$3:$L$16,2,FALSE)))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IF(D63="X",0,IF(E63="X",0,VLOOKUP(E63,'34'!$K$3:$L$16,2,FALSE)))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IF(D64="X",0,IF(E64="X",0,VLOOKUP(E64,'34'!$K$3:$L$16,2,FALSE)))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IF(D65="X",0,IF(E65="X",0,VLOOKUP(E65,'34'!$K$3:$L$16,2,FALSE)))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IF(D66="X",0,IF(E66="X",0,VLOOKUP(E66,'34'!$K$3:$L$16,2,FALSE)))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IF(D67="X",0,IF(E67="X",0,VLOOKUP(E67,'34'!$K$3:$L$16,2,FALSE)))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IF(D68="X",0,IF(E68="X",0,VLOOKUP(E68,'34'!$K$3:$L$16,2,FALSE)))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IF(D69="X",0,IF(E69="X",0,VLOOKUP(E69,'34'!$K$3:$L$16,2,FALSE)))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IF(D70="X",0,IF(E70="X",0,VLOOKUP(E70,'34'!$K$3:$L$16,2,FALSE)))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IF(D71="X",0,IF(E71="X",0,VLOOKUP(E71,'34'!$K$3:$L$16,2,FALSE)))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IF(D72="X",0,IF(E72="X",0,VLOOKUP(E72,'34'!$K$3:$L$16,2,FALSE)))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IF(D73="X",0,IF(E73="X",0,VLOOKUP(E73,'34'!$K$3:$L$16,2,FALSE)))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IF(D74="X",0,IF(E74="X",0,VLOOKUP(E74,'34'!$K$3:$L$16,2,FALSE)))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IF(D75="X",0,IF(E75="X",0,VLOOKUP(E75,'34'!$K$3:$L$16,2,FALSE)))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IF(D76="X",0,IF(E76="X",0,VLOOKUP(E76,'34'!$K$3:$L$16,2,FALSE)))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IF(D77="X",0,IF(E77="X",0,VLOOKUP(E77,'34'!$K$3:$L$16,2,FALSE)))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IF(D78="X",0,IF(E78="X",0,VLOOKUP(E78,'34'!$K$3:$L$16,2,FALSE)))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IF(D79="X",0,IF(E79="X",0,VLOOKUP(E79,'34'!$K$3:$L$16,2,FALSE)))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IF(D80="X",0,IF(E80="X",0,VLOOKUP(E80,'34'!$K$3:$L$16,2,FALSE)))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IF(D81="X",0,IF(E81="X",0,VLOOKUP(E81,'34'!$K$3:$L$16,2,FALSE)))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IF(D82="X",0,IF(E82="X",0,VLOOKUP(E82,'34'!$K$3:$L$16,2,FALSE)))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IF(D83="X",0,IF(E83="X",0,VLOOKUP(E83,'34'!$K$3:$L$16,2,FALSE)))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IF(D84="X",0,IF(E84="X",0,VLOOKUP(E84,'34'!$K$3:$L$16,2,FALSE)))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IF(D85="X",0,IF(E85="X",0,VLOOKUP(E85,'34'!$K$3:$L$16,2,FALSE)))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IF(D86="X",0,IF(E86="X",0,VLOOKUP(E86,'34'!$K$3:$L$16,2,FALSE)))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IF(D87="X",0,IF(E87="X",0,VLOOKUP(E87,'34'!$K$3:$L$16,2,FALSE)))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IF(D88="X",0,IF(E88="X",0,VLOOKUP(E88,'34'!$K$3:$L$16,2,FALSE)))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IF(D89="X",0,IF(E89="X",0,VLOOKUP(E89,'34'!$K$3:$L$16,2,FALSE)))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IF(D90="X",0,IF(E90="X",0,VLOOKUP(E90,'34'!$K$3:$L$16,2,FALSE)))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IF(D91="X",0,IF(E91="X",0,VLOOKUP(E91,'34'!$K$3:$L$16,2,FALSE)))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IF(D92="X",0,IF(E92="X",0,VLOOKUP(E92,'34'!$K$3:$L$16,2,FALSE)))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IF(D93="X",0,IF(E93="X",0,VLOOKUP(E93,'34'!$K$3:$L$16,2,FALSE)))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IF(D94="X",0,IF(E94="X",0,VLOOKUP(E94,'34'!$K$3:$L$16,2,FALSE)))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IF(D95="X",0,IF(E95="X",0,VLOOKUP(E95,'34'!$K$3:$L$16,2,FALSE)))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IF(D96="X",0,IF(E96="X",0,VLOOKUP(E96,'34'!$K$3:$L$16,2,FALSE)))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IF(D97="X",0,IF(E97="X",0,VLOOKUP(E97,'34'!$K$3:$L$16,2,FALSE)))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IF(D98="X",0,IF(E98="X",0,VLOOKUP(E98,'34'!$K$3:$L$16,2,FALSE)))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IF(D99="X",0,IF(E99="X",0,VLOOKUP(E99,'34'!$K$3:$L$16,2,FALSE)))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IF(D100="X",0,IF(E100="X",0,VLOOKUP(E100,'34'!$K$3:$L$16,2,FALSE)))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IF(D101="X",0,IF(E101="X",0,VLOOKUP(E101,'34'!$K$3:$L$16,2,FALSE)))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IF(D102="X",0,IF(E102="X",0,VLOOKUP(E102,'34'!$K$3:$L$16,2,FALSE)))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IF(D103="X",0,IF(E103="X",0,VLOOKUP(E103,'34'!$K$3:$L$16,2,FALSE)))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IF(D104="X",0,IF(E104="X",0,VLOOKUP(E104,'34'!$K$3:$L$16,2,FALSE)))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IF(D105="X",0,IF(E105="X",0,VLOOKUP(E105,'34'!$K$3:$L$16,2,FALSE)))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IF(D106="X",0,IF(E106="X",0,VLOOKUP(E106,'34'!$K$3:$L$16,2,FALSE)))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IF(D107="X",0,IF(E107="X",0,VLOOKUP(E107,'34'!$K$3:$L$16,2,FALSE)))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IF(D108="X",0,IF(E108="X",0,VLOOKUP(E108,'34'!$K$3:$L$16,2,FALSE)))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IF(D109="X",0,IF(E109="X",0,VLOOKUP(E109,'34'!$K$3:$L$16,2,FALSE)))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IF(D110="X",0,IF(E110="X",0,VLOOKUP(E110,'34'!$K$3:$L$16,2,FALSE)))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IF(D111="X",0,IF(E111="X",0,VLOOKUP(E111,'34'!$K$3:$L$16,2,FALSE)))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IF(D112="X",0,IF(E112="X",0,VLOOKUP(E112,'34'!$K$3:$L$16,2,FALSE)))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IF(D113="X",0,IF(E113="X",0,VLOOKUP(E113,'34'!$K$3:$L$16,2,FALSE)))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IF(D114="X",0,IF(E114="X",0,VLOOKUP(E114,'34'!$K$3:$L$16,2,FALSE)))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IF(D115="X",0,IF(E115="X",0,VLOOKUP(E115,'34'!$K$3:$L$16,2,FALSE)))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IF(D116="X",0,IF(E116="X",0,VLOOKUP(E116,'34'!$K$3:$L$16,2,FALSE)))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IF(D117="X",0,IF(E117="X",0,VLOOKUP(E117,'34'!$K$3:$L$16,2,FALSE)))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IF(D118="X",0,IF(E118="X",0,VLOOKUP(E118,'34'!$K$3:$L$16,2,FALSE)))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IF(D119="X",0,IF(E119="X",0,VLOOKUP(E119,'34'!$K$3:$L$16,2,FALSE)))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IF(D120="X",0,IF(E120="X",0,VLOOKUP(E120,'34'!$K$3:$L$16,2,FALSE)))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IF(D121="X",0,IF(E121="X",0,VLOOKUP(E121,'34'!$K$3:$L$16,2,FALSE)))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IF(D122="X",0,IF(E122="X",0,VLOOKUP(E122,'34'!$K$3:$L$16,2,FALSE)))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IF(D123="X",0,IF(E123="X",0,VLOOKUP(E123,'34'!$K$3:$L$16,2,FALSE)))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IF(D124="X",0,IF(E124="X",0,VLOOKUP(E124,'34'!$K$3:$L$16,2,FALSE)))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IF(D125="X",0,IF(E125="X",0,VLOOKUP(E125,'34'!$K$3:$L$16,2,FALSE)))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IF(D126="X",0,IF(E126="X",0,VLOOKUP(E126,'34'!$K$3:$L$16,2,FALSE)))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IF(D127="X",0,IF(E127="X",0,VLOOKUP(E127,'34'!$K$3:$L$16,2,FALSE)))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IF(D128="X",0,IF(E128="X",0,VLOOKUP(E128,'34'!$K$3:$L$16,2,FALSE)))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IF(D129="X",0,IF(E129="X",0,VLOOKUP(E129,'34'!$K$3:$L$16,2,FALSE)))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IF(D130="X",0,IF(E130="X",0,VLOOKUP(E130,'34'!$K$3:$L$16,2,FALSE)))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IF(D131="X",0,IF(E131="X",0,VLOOKUP(E131,'34'!$K$3:$L$16,2,FALSE)))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IF(D132="X",0,IF(E132="X",0,VLOOKUP(E132,'34'!$K$3:$L$16,2,FALSE)))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IF(D133="X",0,IF(E133="X",0,VLOOKUP(E133,'34'!$K$3:$L$16,2,FALSE)))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IF(D134="X",0,IF(E134="X",0,VLOOKUP(E134,'34'!$K$3:$L$16,2,FALSE)))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IF(D135="X",0,IF(E135="X",0,VLOOKUP(E135,'34'!$K$3:$L$16,2,FALSE)))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IF(D136="X",0,IF(E136="X",0,VLOOKUP(E136,'34'!$K$3:$L$16,2,FALSE)))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IF(D137="X",0,IF(E137="X",0,VLOOKUP(E137,'34'!$K$3:$L$16,2,FALSE)))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IF(D138="X",0,IF(E138="X",0,VLOOKUP(E138,'34'!$K$3:$L$16,2,FALSE)))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IF(D139="X",0,IF(E139="X",0,VLOOKUP(E139,'34'!$K$3:$L$16,2,FALSE)))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IF(D140="X",0,IF(E140="X",0,VLOOKUP(E140,'34'!$K$3:$L$16,2,FALSE)))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IF(D141="X",0,IF(E141="X",0,VLOOKUP(E141,'34'!$K$3:$L$16,2,FALSE)))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IF(D142="X",0,IF(E142="X",0,VLOOKUP(E142,'34'!$K$3:$L$16,2,FALSE)))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IF(D143="X",0,IF(E143="X",0,VLOOKUP(E143,'34'!$K$3:$L$16,2,FALSE)))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IF(D144="X",0,IF(E144="X",0,VLOOKUP(E144,'34'!$K$3:$L$16,2,FALSE)))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IF(D145="X",0,IF(E145="X",0,VLOOKUP(E145,'34'!$K$3:$L$16,2,FALSE)))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IF(D146="X",0,IF(E146="X",0,VLOOKUP(E146,'34'!$K$3:$L$16,2,FALSE)))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IF(D147="X",0,IF(E147="X",0,VLOOKUP(E147,'34'!$K$3:$L$16,2,FALSE)))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IF(D148="X",0,IF(E148="X",0,VLOOKUP(E148,'34'!$K$3:$L$16,2,FALSE)))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IF(D149="X",0,IF(E149="X",0,VLOOKUP(E149,'34'!$K$3:$L$16,2,FALSE)))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IF(D150="X",0,IF(E150="X",0,VLOOKUP(E150,'34'!$K$3:$L$16,2,FALSE)))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IF(D151="X",0,IF(E151="X",0,VLOOKUP(E151,'34'!$K$3:$L$16,2,FALSE)))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IF(D152="X",0,IF(E152="X",0,VLOOKUP(E152,'34'!$K$3:$L$16,2,FALSE)))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IF(D153="X",0,IF(E153="X",0,VLOOKUP(E153,'34'!$K$3:$L$16,2,FALSE)))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IF(D154="X",0,IF(E154="X",0,VLOOKUP(E154,'34'!$K$3:$L$16,2,FALSE)))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IF(D155="X",0,IF(E155="X",0,VLOOKUP(E155,'34'!$K$3:$L$16,2,FALSE)))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IF(D156="X",0,IF(E156="X",0,VLOOKUP(E156,'34'!$K$3:$L$16,2,FALSE)))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IF(D157="X",0,IF(E157="X",0,VLOOKUP(E157,'34'!$K$3:$L$16,2,FALSE)))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IF(D158="X",0,IF(E158="X",0,VLOOKUP(E158,'34'!$K$3:$L$16,2,FALSE)))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IF(D159="X",0,IF(E159="X",0,VLOOKUP(E159,'34'!$K$3:$L$16,2,FALSE)))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IF(D160="X",0,IF(E160="X",0,VLOOKUP(E160,'34'!$K$3:$L$16,2,FALSE)))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IF(D161="X",0,IF(E161="X",0,VLOOKUP(E161,'34'!$K$3:$L$16,2,FALSE)))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IF(D162="X",0,IF(E162="X",0,VLOOKUP(E162,'34'!$K$3:$L$16,2,FALSE)))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IF(D163="X",0,IF(E163="X",0,VLOOKUP(E163,'34'!$K$3:$L$16,2,FALSE)))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IF(D164="X",0,IF(E164="X",0,VLOOKUP(E164,'34'!$K$3:$L$16,2,FALSE)))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IF(D165="X",0,IF(E165="X",0,VLOOKUP(E165,'34'!$K$3:$L$16,2,FALSE)))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IF(D166="X",0,IF(E166="X",0,VLOOKUP(E166,'34'!$K$3:$L$16,2,FALSE)))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IF(D167="X",0,IF(E167="X",0,VLOOKUP(E167,'34'!$K$3:$L$16,2,FALSE)))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IF(D168="X",0,IF(E168="X",0,VLOOKUP(E168,'34'!$K$3:$L$16,2,FALSE)))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IF(D169="X",0,IF(E169="X",0,VLOOKUP(E169,'34'!$K$3:$L$16,2,FALSE)))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IF(D170="X",0,IF(E170="X",0,VLOOKUP(E170,'34'!$K$3:$L$16,2,FALSE)))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IF(D171="X",0,IF(E171="X",0,VLOOKUP(E171,'34'!$K$3:$L$16,2,FALSE)))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IF(D172="X",0,IF(E172="X",0,VLOOKUP(E172,'34'!$K$3:$L$16,2,FALSE)))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IF(D173="X",0,IF(E173="X",0,VLOOKUP(E173,'34'!$K$3:$L$16,2,FALSE)))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IF(D174="X",0,IF(E174="X",0,VLOOKUP(E174,'34'!$K$3:$L$16,2,FALSE)))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IF(D175="X",0,IF(E175="X",0,VLOOKUP(E175,'34'!$K$3:$L$16,2,FALSE)))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IF(D176="X",0,IF(E176="X",0,VLOOKUP(E176,'34'!$K$3:$L$16,2,FALSE)))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IF(D177="X",0,IF(E177="X",0,VLOOKUP(E177,'34'!$K$3:$L$16,2,FALSE)))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IF(D178="X",0,IF(E178="X",0,VLOOKUP(E178,'34'!$K$3:$L$16,2,FALSE)))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IF(D179="X",0,IF(E179="X",0,VLOOKUP(E179,'34'!$K$3:$L$16,2,FALSE)))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IF(D180="X",0,IF(E180="X",0,VLOOKUP(E180,'34'!$K$3:$L$16,2,FALSE)))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IF(D181="X",0,IF(E181="X",0,VLOOKUP(E181,'34'!$K$3:$L$16,2,FALSE)))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IF(D182="X",0,IF(E182="X",0,VLOOKUP(E182,'34'!$K$3:$L$16,2,FALSE)))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IF(D183="X",0,IF(E183="X",0,VLOOKUP(E183,'34'!$K$3:$L$16,2,FALSE)))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IF(D184="X",0,IF(E184="X",0,VLOOKUP(E184,'34'!$K$3:$L$16,2,FALSE)))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IF(D185="X",0,IF(E185="X",0,VLOOKUP(E185,'34'!$K$3:$L$16,2,FALSE)))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IF(D186="X",0,IF(E186="X",0,VLOOKUP(E186,'34'!$K$3:$L$16,2,FALSE)))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IF(D187="X",0,IF(E187="X",0,VLOOKUP(E187,'34'!$K$3:$L$16,2,FALSE)))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IF(D188="X",0,IF(E188="X",0,VLOOKUP(E188,'34'!$K$3:$L$16,2,FALSE)))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IF(D189="X",0,IF(E189="X",0,VLOOKUP(E189,'34'!$K$3:$L$16,2,FALSE)))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IF(D190="X",0,IF(E190="X",0,VLOOKUP(E190,'34'!$K$3:$L$16,2,FALSE)))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IF(D191="X",0,IF(E191="X",0,VLOOKUP(E191,'34'!$K$3:$L$16,2,FALSE)))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IF(D192="X",0,IF(E192="X",0,VLOOKUP(E192,'34'!$K$3:$L$16,2,FALSE)))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IF(D193="X",0,IF(E193="X",0,VLOOKUP(E193,'34'!$K$3:$L$16,2,FALSE)))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IF(D194="X",0,IF(E194="X",0,VLOOKUP(E194,'34'!$K$3:$L$16,2,FALSE)))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IF(D195="X",0,IF(E195="X",0,VLOOKUP(E195,'34'!$K$3:$L$16,2,FALSE)))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IF(D196="X",0,IF(E196="X",0,VLOOKUP(E196,'34'!$K$3:$L$16,2,FALSE)))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IF(D197="X",0,IF(E197="X",0,VLOOKUP(E197,'34'!$K$3:$L$16,2,FALSE)))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IF(D198="X",0,IF(E198="X",0,VLOOKUP(E198,'34'!$K$3:$L$16,2,FALSE)))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IF(D199="X",0,IF(E199="X",0,VLOOKUP(E199,'34'!$K$3:$L$16,2,FALSE)))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IF(D200="X",0,IF(E200="X",0,VLOOKUP(E200,'34'!$K$3:$L$16,2,FALSE)))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IF(D201="X",0,IF(E201="X",0,VLOOKUP(E201,'34'!$K$3:$L$16,2,FALSE)))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IF(D202="X",0,IF(E202="X",0,VLOOKUP(E202,'34'!$K$3:$L$16,2,FALSE)))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IF(D203="X",0,IF(E203="X",0,VLOOKUP(E203,'34'!$K$3:$L$16,2,FALSE)))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IF(D204="X",0,IF(E204="X",0,VLOOKUP(E204,'34'!$K$3:$L$16,2,FALSE)))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IF(D205="X",0,IF(E205="X",0,VLOOKUP(E205,'34'!$K$3:$L$16,2,FALSE)))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IF(D206="X",0,IF(E206="X",0,VLOOKUP(E206,'34'!$K$3:$L$16,2,FALSE)))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IF(D207="X",0,IF(E207="X",0,VLOOKUP(E207,'34'!$K$3:$L$16,2,FALSE)))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IF(D208="X",0,IF(E208="X",0,VLOOKUP(E208,'34'!$K$3:$L$16,2,FALSE)))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IF(D209="X",0,IF(E209="X",0,VLOOKUP(E209,'34'!$K$3:$L$16,2,FALSE)))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IF(D210="X",0,IF(E210="X",0,VLOOKUP(E210,'34'!$K$3:$L$16,2,FALSE)))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IF(D211="X",0,IF(E211="X",0,VLOOKUP(E211,'34'!$K$3:$L$16,2,FALSE)))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IF(D212="X",0,IF(E212="X",0,VLOOKUP(E212,'34'!$K$3:$L$16,2,FALSE)))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IF(D213="X",0,IF(E213="X",0,VLOOKUP(E213,'34'!$K$3:$L$16,2,FALSE)))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IF(D214="X",0,IF(E214="X",0,VLOOKUP(E214,'34'!$K$3:$L$16,2,FALSE)))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IF(D215="X",0,IF(E215="X",0,VLOOKUP(E215,'34'!$K$3:$L$16,2,FALSE)))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IF(D216="X",0,IF(E216="X",0,VLOOKUP(E216,'34'!$K$3:$L$16,2,FALSE)))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IF(D217="X",0,IF(E217="X",0,VLOOKUP(E217,'34'!$K$3:$L$16,2,FALSE)))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IF(D218="X",0,IF(E218="X",0,VLOOKUP(E218,'34'!$K$3:$L$16,2,FALSE)))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IF(D219="X",0,IF(E219="X",0,VLOOKUP(E219,'34'!$K$3:$L$16,2,FALSE)))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IF(D220="X",0,IF(E220="X",0,VLOOKUP(E220,'34'!$K$3:$L$16,2,FALSE)))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IF(D221="X",0,IF(E221="X",0,VLOOKUP(E221,'34'!$K$3:$L$16,2,FALSE)))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IF(D222="X",0,IF(E222="X",0,VLOOKUP(E222,'34'!$K$3:$L$16,2,FALSE)))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IF(D223="X",0,IF(E223="X",0,VLOOKUP(E223,'34'!$K$3:$L$16,2,FALSE)))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IF(D224="X",0,IF(E224="X",0,VLOOKUP(E224,'34'!$K$3:$L$16,2,FALSE)))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IF(D225="X",0,IF(E225="X",0,VLOOKUP(E225,'34'!$K$3:$L$16,2,FALSE)))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IF(D226="X",0,IF(E226="X",0,VLOOKUP(E226,'34'!$K$3:$L$16,2,FALSE)))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IF(D227="X",0,IF(E227="X",0,VLOOKUP(E227,'34'!$K$3:$L$16,2,FALSE)))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IF(D228="X",0,IF(E228="X",0,VLOOKUP(E228,'34'!$K$3:$L$16,2,FALSE)))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IF(D229="X",0,IF(E229="X",0,VLOOKUP(E229,'34'!$K$3:$L$16,2,FALSE)))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IF(D230="X",0,IF(E230="X",0,VLOOKUP(E230,'34'!$K$3:$L$16,2,FALSE)))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IF(D231="X",0,IF(E231="X",0,VLOOKUP(E231,'34'!$K$3:$L$16,2,FALSE)))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IF(D232="X",0,IF(E232="X",0,VLOOKUP(E232,'34'!$K$3:$L$16,2,FALSE)))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IF(D233="X",0,IF(E233="X",0,VLOOKUP(E233,'34'!$K$3:$L$16,2,FALSE)))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IF(D234="X",0,IF(E234="X",0,VLOOKUP(E234,'34'!$K$3:$L$16,2,FALSE)))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IF(D235="X",0,IF(E235="X",0,VLOOKUP(E235,'34'!$K$3:$L$16,2,FALSE)))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IF(D236="X",0,IF(E236="X",0,VLOOKUP(E236,'34'!$K$3:$L$16,2,FALSE)))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IF(D237="X",0,IF(E237="X",0,VLOOKUP(E237,'34'!$K$3:$L$16,2,FALSE)))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IF(D238="X",0,IF(E238="X",0,VLOOKUP(E238,'34'!$K$3:$L$16,2,FALSE)))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IF(D239="X",0,IF(E239="X",0,VLOOKUP(E239,'34'!$K$3:$L$16,2,FALSE)))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IF(D240="X",0,IF(E240="X",0,VLOOKUP(E240,'34'!$K$3:$L$16,2,FALSE)))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IF(D241="X",0,IF(E241="X",0,VLOOKUP(E241,'34'!$K$3:$L$16,2,FALSE)))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IF(D242="X",0,IF(E242="X",0,VLOOKUP(E242,'34'!$K$3:$L$16,2,FALSE)))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IF(D243="X",0,IF(E243="X",0,VLOOKUP(E243,'34'!$K$3:$L$16,2,FALSE)))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IF(D244="X",0,IF(E244="X",0,VLOOKUP(E244,'34'!$K$3:$L$16,2,FALSE)))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IF(D245="X",0,IF(E245="X",0,VLOOKUP(E245,'34'!$K$3:$L$16,2,FALSE)))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IF(D246="X",0,IF(E246="X",0,VLOOKUP(E246,'34'!$K$3:$L$16,2,FALSE)))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IF(D247="X",0,IF(E247="X",0,VLOOKUP(E247,'34'!$K$3:$L$16,2,FALSE)))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IF(D248="X",0,IF(E248="X",0,VLOOKUP(E248,'34'!$K$3:$L$16,2,FALSE)))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IF(D249="X",0,IF(E249="X",0,VLOOKUP(E249,'34'!$K$3:$L$16,2,FALSE)))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IF(D250="X",0,IF(E250="X",0,VLOOKUP(E250,'34'!$K$3:$L$16,2,FALSE)))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IF(D251="X",0,IF(E251="X",0,VLOOKUP(E251,'34'!$K$3:$L$16,2,FALSE)))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IF(D252="X",0,IF(E252="X",0,VLOOKUP(E252,'34'!$K$3:$L$16,2,FALSE)))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IF(D253="X",0,IF(E253="X",0,VLOOKUP(E253,'34'!$K$3:$L$16,2,FALSE)))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IF(D254="X",0,IF(E254="X",0,VLOOKUP(E254,'34'!$K$3:$L$16,2,FALSE)))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IF(D255="X",0,IF(E255="X",0,VLOOKUP(E255,'34'!$K$3:$L$16,2,FALSE)))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IF(D256="X",0,IF(E256="X",0,VLOOKUP(E256,'34'!$K$3:$L$16,2,FALSE)))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IF(D257="X",0,IF(E257="X",0,VLOOKUP(E257,'34'!$K$3:$L$16,2,FALSE)))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IF(D258="X",0,IF(E258="X",0,VLOOKUP(E258,'34'!$K$3:$L$16,2,FALSE)))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IF(D259="X",0,IF(E259="X",0,VLOOKUP(E259,'34'!$K$3:$L$16,2,FALSE)))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IF(D260="X",0,IF(E260="X",0,VLOOKUP(E260,'34'!$K$3:$L$16,2,FALSE)))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IF(D261="X",0,IF(E261="X",0,VLOOKUP(E261,'34'!$K$3:$L$16,2,FALSE)))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IF(D262="X",0,IF(E262="X",0,VLOOKUP(E262,'34'!$K$3:$L$16,2,FALSE)))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IF(D263="X",0,IF(E263="X",0,VLOOKUP(E263,'34'!$K$3:$L$16,2,FALSE)))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IF(D264="X",0,IF(E264="X",0,VLOOKUP(E264,'34'!$K$3:$L$16,2,FALSE)))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IF(D265="X",0,IF(E265="X",0,VLOOKUP(E265,'34'!$K$3:$L$16,2,FALSE)))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IF(D266="X",0,IF(E266="X",0,VLOOKUP(E266,'34'!$K$3:$L$16,2,FALSE)))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IF(D267="X",0,IF(E267="X",0,VLOOKUP(E267,'34'!$K$3:$L$16,2,FALSE)))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IF(D268="X",0,IF(E268="X",0,VLOOKUP(E268,'34'!$K$3:$L$16,2,FALSE)))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IF(D269="X",0,IF(E269="X",0,VLOOKUP(E269,'34'!$K$3:$L$16,2,FALSE)))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IF(D270="X",0,IF(E270="X",0,VLOOKUP(E270,'34'!$K$3:$L$16,2,FALSE)))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IF(D271="X",0,IF(E271="X",0,VLOOKUP(E271,'34'!$K$3:$L$16,2,FALSE)))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IF(D272="X",0,IF(E272="X",0,VLOOKUP(E272,'34'!$K$3:$L$16,2,FALSE)))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IF(D273="X",0,IF(E273="X",0,VLOOKUP(E273,'34'!$K$3:$L$16,2,FALSE)))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IF(D274="X",0,IF(E274="X",0,VLOOKUP(E274,'34'!$K$3:$L$16,2,FALSE)))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IF(D275="X",0,IF(E275="X",0,VLOOKUP(E275,'34'!$K$3:$L$16,2,FALSE)))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IF(D276="X",0,IF(E276="X",0,VLOOKUP(E276,'34'!$K$3:$L$16,2,FALSE)))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IF(D277="X",0,IF(E277="X",0,VLOOKUP(E277,'34'!$K$3:$L$16,2,FALSE)))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IF(D278="X",0,IF(E278="X",0,VLOOKUP(E278,'34'!$K$3:$L$16,2,FALSE)))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IF(D279="X",0,IF(E279="X",0,VLOOKUP(E279,'34'!$K$3:$L$16,2,FALSE)))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IF(D280="X",0,IF(E280="X",0,VLOOKUP(E280,'34'!$K$3:$L$16,2,FALSE)))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IF(D281="X",0,IF(E281="X",0,VLOOKUP(E281,'34'!$K$3:$L$16,2,FALSE)))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IF(D282="X",0,IF(E282="X",0,VLOOKUP(E282,'34'!$K$3:$L$16,2,FALSE)))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IF(D283="X",0,IF(E283="X",0,VLOOKUP(E283,'34'!$K$3:$L$16,2,FALSE)))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IF(D284="X",0,IF(E284="X",0,VLOOKUP(E284,'34'!$K$3:$L$16,2,FALSE)))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IF(D285="X",0,IF(E285="X",0,VLOOKUP(E285,'34'!$K$3:$L$16,2,FALSE)))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IF(D286="X",0,IF(E286="X",0,VLOOKUP(E286,'34'!$K$3:$L$16,2,FALSE)))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IF(D287="X",0,IF(E287="X",0,VLOOKUP(E287,'34'!$K$3:$L$16,2,FALSE)))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IF(D288="X",0,IF(E288="X",0,VLOOKUP(E288,'34'!$K$3:$L$16,2,FALSE)))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IF(D289="X",0,IF(E289="X",0,VLOOKUP(E289,'34'!$K$3:$L$16,2,FALSE)))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IF(D290="X",0,IF(E290="X",0,VLOOKUP(E290,'34'!$K$3:$L$16,2,FALSE)))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IF(D291="X",0,IF(E291="X",0,VLOOKUP(E291,'34'!$K$3:$L$16,2,FALSE)))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IF(D292="X",0,IF(E292="X",0,VLOOKUP(E292,'34'!$K$3:$L$16,2,FALSE)))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IF(D293="X",0,IF(E293="X",0,VLOOKUP(E293,'34'!$K$3:$L$16,2,FALSE)))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IF(D294="X",0,IF(E294="X",0,VLOOKUP(E294,'34'!$K$3:$L$16,2,FALSE)))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IF(D295="X",0,IF(E295="X",0,VLOOKUP(E295,'34'!$K$3:$L$16,2,FALSE)))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IF(D296="X",0,IF(E296="X",0,VLOOKUP(E296,'34'!$K$3:$L$16,2,FALSE)))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IF(D297="X",0,IF(E297="X",0,VLOOKUP(E297,'34'!$K$3:$L$16,2,FALSE)))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IF(D298="X",0,IF(E298="X",0,VLOOKUP(E298,'34'!$K$3:$L$16,2,FALSE)))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IF(D299="X",0,IF(E299="X",0,VLOOKUP(E299,'34'!$K$3:$L$16,2,FALSE)))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IF(D300="X",0,IF(E300="X",0,VLOOKUP(E300,'34'!$K$3:$L$16,2,FALSE)))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IF(D301="X",0,IF(E301="X",0,VLOOKUP(E301,'34'!$K$3:$L$16,2,FALSE)))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IF(D302="X",0,IF(E302="X",0,VLOOKUP(E302,'34'!$K$3:$L$16,2,FALSE)))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IF(D303="X",0,IF(E303="X",0,VLOOKUP(E303,'34'!$K$3:$L$16,2,FALSE)))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IF(D304="X",0,IF(E304="X",0,VLOOKUP(E304,'34'!$K$3:$L$16,2,FALSE)))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IF(D305="X",0,IF(E305="X",0,VLOOKUP(E305,'34'!$K$3:$L$16,2,FALSE)))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IF(D306="X",0,IF(E306="X",0,VLOOKUP(E306,'34'!$K$3:$L$16,2,FALSE)))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IF(D307="X",0,IF(E307="X",0,VLOOKUP(E307,'34'!$K$3:$L$16,2,FALSE)))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IF(D308="X",0,IF(E308="X",0,VLOOKUP(E308,'34'!$K$3:$L$16,2,FALSE)))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IF(D309="X",0,IF(E309="X",0,VLOOKUP(E309,'34'!$K$3:$L$16,2,FALSE)))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IF(D310="X",0,IF(E310="X",0,VLOOKUP(E310,'34'!$K$3:$L$16,2,FALSE)))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IF(D311="X",0,IF(E311="X",0,VLOOKUP(E311,'34'!$K$3:$L$16,2,FALSE)))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IF(D312="X",0,IF(E312="X",0,VLOOKUP(E312,'34'!$K$3:$L$16,2,FALSE)))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IF(D313="X",0,IF(E313="X",0,VLOOKUP(E313,'34'!$K$3:$L$16,2,FALSE)))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IF(D314="X",0,IF(E314="X",0,VLOOKUP(E314,'34'!$K$3:$L$16,2,FALSE)))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IF(D315="X",0,IF(E315="X",0,VLOOKUP(E315,'34'!$K$3:$L$16,2,FALSE)))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IF(D316="X",0,IF(E316="X",0,VLOOKUP(E316,'34'!$K$3:$L$16,2,FALSE)))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IF(D317="X",0,IF(E317="X",0,VLOOKUP(E317,'34'!$K$3:$L$16,2,FALSE)))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IF(D318="X",0,IF(E318="X",0,VLOOKUP(E318,'34'!$K$3:$L$16,2,FALSE)))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IF(D319="X",0,IF(E319="X",0,VLOOKUP(E319,'34'!$K$3:$L$16,2,FALSE)))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IF(D320="X",0,IF(E320="X",0,VLOOKUP(E320,'34'!$K$3:$L$16,2,FALSE)))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IF(D321="X",0,IF(E321="X",0,VLOOKUP(E321,'34'!$K$3:$L$16,2,FALSE)))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IF(D322="X",0,IF(E322="X",0,VLOOKUP(E322,'34'!$K$3:$L$16,2,FALSE)))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IF(D323="X",0,IF(E323="X",0,VLOOKUP(E323,'34'!$K$3:$L$16,2,FALSE)))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IF(D324="X",0,IF(E324="X",0,VLOOKUP(E324,'34'!$K$3:$L$16,2,FALSE)))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IF(D325="X",0,IF(E325="X",0,VLOOKUP(E325,'34'!$K$3:$L$16,2,FALSE)))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IF(D326="X",0,IF(E326="X",0,VLOOKUP(E326,'34'!$K$3:$L$16,2,FALSE)))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IF(D327="X",0,IF(E327="X",0,VLOOKUP(E327,'34'!$K$3:$L$16,2,FALSE)))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IF(D328="X",0,IF(E328="X",0,VLOOKUP(E328,'34'!$K$3:$L$16,2,FALSE)))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IF(D329="X",0,IF(E329="X",0,VLOOKUP(E329,'34'!$K$3:$L$16,2,FALSE)))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IF(D330="X",0,IF(E330="X",0,VLOOKUP(E330,'34'!$K$3:$L$16,2,FALSE)))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IF(D331="X",0,IF(E331="X",0,VLOOKUP(E331,'34'!$K$3:$L$16,2,FALSE)))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IF(D332="X",0,IF(E332="X",0,VLOOKUP(E332,'34'!$K$3:$L$16,2,FALSE)))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IF(D333="X",0,IF(E333="X",0,VLOOKUP(E333,'34'!$K$3:$L$16,2,FALSE)))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IF(D334="X",0,IF(E334="X",0,VLOOKUP(E334,'34'!$K$3:$L$16,2,FALSE)))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IF(D335="X",0,IF(E335="X",0,VLOOKUP(E335,'34'!$K$3:$L$16,2,FALSE)))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IF(D336="X",0,IF(E336="X",0,VLOOKUP(E336,'34'!$K$3:$L$16,2,FALSE)))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IF(D337="X",0,IF(E337="X",0,VLOOKUP(E337,'34'!$K$3:$L$16,2,FALSE)))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IF(D338="X",0,IF(E338="X",0,VLOOKUP(E338,'34'!$K$3:$L$16,2,FALSE)))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IF(D339="X",0,IF(E339="X",0,VLOOKUP(E339,'34'!$K$3:$L$16,2,FALSE)))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IF(D340="X",0,IF(E340="X",0,VLOOKUP(E340,'34'!$K$3:$L$16,2,FALSE)))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IF(D341="X",0,IF(E341="X",0,VLOOKUP(E341,'34'!$K$3:$L$16,2,FALSE)))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IF(D342="X",0,IF(E342="X",0,VLOOKUP(E342,'34'!$K$3:$L$16,2,FALSE)))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IF(D343="X",0,IF(E343="X",0,VLOOKUP(E343,'34'!$K$3:$L$16,2,FALSE)))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IF(D344="X",0,IF(E344="X",0,VLOOKUP(E344,'34'!$K$3:$L$16,2,FALSE)))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IF(D345="X",0,IF(E345="X",0,VLOOKUP(E345,'34'!$K$3:$L$16,2,FALSE)))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IF(D346="X",0,IF(E346="X",0,VLOOKUP(E346,'34'!$K$3:$L$16,2,FALSE)))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IF(D347="X",0,IF(E347="X",0,VLOOKUP(E347,'34'!$K$3:$L$16,2,FALSE)))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IF(D348="X",0,IF(E348="X",0,VLOOKUP(E348,'34'!$K$3:$L$16,2,FALSE)))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IF(D349="X",0,IF(E349="X",0,VLOOKUP(E349,'34'!$K$3:$L$16,2,FALSE)))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IF(D350="X",0,IF(E350="X",0,VLOOKUP(E350,'34'!$K$3:$L$16,2,FALSE)))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IF(D351="X",0,IF(E351="X",0,VLOOKUP(E351,'34'!$K$3:$L$16,2,FALSE)))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IF(D352="X",0,IF(E352="X",0,VLOOKUP(E352,'34'!$K$3:$L$16,2,FALSE)))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IF(D353="X",0,IF(E353="X",0,VLOOKUP(E353,'34'!$K$3:$L$16,2,FALSE)))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IF(D354="X",0,IF(E354="X",0,VLOOKUP(E354,'34'!$K$3:$L$16,2,FALSE)))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IF(D355="X",0,IF(E355="X",0,VLOOKUP(E355,'34'!$K$3:$L$16,2,FALSE)))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IF(D356="X",0,IF(E356="X",0,VLOOKUP(E356,'34'!$K$3:$L$16,2,FALSE)))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IF(D357="X",0,IF(E357="X",0,VLOOKUP(E357,'34'!$K$3:$L$16,2,FALSE)))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IF(D358="X",0,IF(E358="X",0,VLOOKUP(E358,'34'!$K$3:$L$16,2,FALSE)))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IF(D359="X",0,IF(E359="X",0,VLOOKUP(E359,'34'!$K$3:$L$16,2,FALSE)))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IF(D360="X",0,IF(E360="X",0,VLOOKUP(E360,'34'!$K$3:$L$16,2,FALSE)))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IF(D361="X",0,IF(E361="X",0,VLOOKUP(E361,'34'!$K$3:$L$16,2,FALSE)))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IF(D362="X",0,IF(E362="X",0,VLOOKUP(E362,'34'!$K$3:$L$16,2,FALSE)))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IF(D363="X",0,IF(E363="X",0,VLOOKUP(E363,'34'!$K$3:$L$16,2,FALSE)))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IF(D364="X",0,IF(E364="X",0,VLOOKUP(E364,'34'!$K$3:$L$16,2,FALSE)))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IF(D365="X",0,IF(E365="X",0,VLOOKUP(E365,'34'!$K$3:$L$16,2,FALSE)))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IF(D366="X",0,IF(E366="X",0,VLOOKUP(E366,'34'!$K$3:$L$16,2,FALSE)))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IF(D367="X",0,IF(E367="X",0,VLOOKUP(E367,'34'!$K$3:$L$16,2,FALSE)))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IF(D368="X",0,IF(E368="X",0,VLOOKUP(E368,'34'!$K$3:$L$16,2,FALSE)))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IF(D369="X",0,IF(E369="X",0,VLOOKUP(E369,'34'!$K$3:$L$16,2,FALSE)))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IF(D370="X",0,IF(E370="X",0,VLOOKUP(E370,'34'!$K$3:$L$16,2,FALSE)))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IF(D371="X",0,IF(E371="X",0,VLOOKUP(E371,'34'!$K$3:$L$16,2,FALSE)))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IF(D372="X",0,IF(E372="X",0,VLOOKUP(E372,'34'!$K$3:$L$16,2,FALSE)))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IF(D373="X",0,IF(E373="X",0,VLOOKUP(E373,'34'!$K$3:$L$16,2,FALSE)))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IF(D374="X",0,IF(E374="X",0,VLOOKUP(E374,'34'!$K$3:$L$16,2,FALSE)))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IF(D375="X",0,IF(E375="X",0,VLOOKUP(E375,'34'!$K$3:$L$16,2,FALSE)))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IF(D376="X",0,IF(E376="X",0,VLOOKUP(E376,'34'!$K$3:$L$16,2,FALSE)))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IF(D377="X",0,IF(E377="X",0,VLOOKUP(E377,'34'!$K$3:$L$16,2,FALSE)))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IF(D378="X",0,IF(E378="X",0,VLOOKUP(E378,'34'!$K$3:$L$16,2,FALSE)))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IF(D379="X",0,IF(E379="X",0,VLOOKUP(E379,'34'!$K$3:$L$16,2,FALSE)))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IF(D380="X",0,IF(E380="X",0,VLOOKUP(E380,'34'!$K$3:$L$16,2,FALSE)))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IF(D381="X",0,IF(E381="X",0,VLOOKUP(E381,'34'!$K$3:$L$16,2,FALSE)))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IF(D382="X",0,IF(E382="X",0,VLOOKUP(E382,'34'!$K$3:$L$16,2,FALSE)))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IF(D383="X",0,IF(E383="X",0,VLOOKUP(E383,'34'!$K$3:$L$16,2,FALSE)))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IF(D384="X",0,IF(E384="X",0,VLOOKUP(E384,'34'!$K$3:$L$16,2,FALSE)))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IF(D385="X",0,IF(E385="X",0,VLOOKUP(E385,'34'!$K$3:$L$16,2,FALSE)))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IF(D386="X",0,IF(E386="X",0,VLOOKUP(E386,'34'!$K$3:$L$16,2,FALSE)))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IF(D387="X",0,IF(E387="X",0,VLOOKUP(E387,'34'!$K$3:$L$16,2,FALSE)))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IF(D388="X",0,IF(E388="X",0,VLOOKUP(E388,'34'!$K$3:$L$16,2,FALSE)))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IF(D389="X",0,IF(E389="X",0,VLOOKUP(E389,'34'!$K$3:$L$16,2,FALSE)))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IF(D390="X",0,IF(E390="X",0,VLOOKUP(E390,'34'!$K$3:$L$16,2,FALSE)))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IF(D391="X",0,IF(E391="X",0,VLOOKUP(E391,'34'!$K$3:$L$16,2,FALSE)))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IF(D392="X",0,IF(E392="X",0,VLOOKUP(E392,'34'!$K$3:$L$16,2,FALSE)))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IF(D393="X",0,IF(E393="X",0,VLOOKUP(E393,'34'!$K$3:$L$16,2,FALSE)))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IF(D394="X",0,IF(E394="X",0,VLOOKUP(E394,'34'!$K$3:$L$16,2,FALSE)))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IF(D395="X",0,IF(E395="X",0,VLOOKUP(E395,'34'!$K$3:$L$16,2,FALSE)))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IF(D396="X",0,IF(E396="X",0,VLOOKUP(E396,'34'!$K$3:$L$16,2,FALSE)))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IF(D397="X",0,IF(E397="X",0,VLOOKUP(E397,'34'!$K$3:$L$16,2,FALSE)))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IF(D398="X",0,IF(E398="X",0,VLOOKUP(E398,'34'!$K$3:$L$16,2,FALSE)))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IF(D399="X",0,IF(E399="X",0,VLOOKUP(E399,'34'!$K$3:$L$16,2,FALSE)))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IF(D400="X",0,IF(E400="X",0,VLOOKUP(E400,'34'!$K$3:$L$16,2,FALSE)))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IF(D401="X",0,IF(E401="X",0,VLOOKUP(E401,'34'!$K$3:$L$16,2,FALSE)))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IF(D402="X",0,IF(E402="X",0,VLOOKUP(E402,'34'!$K$3:$L$16,2,FALSE)))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IF(D403="X",0,IF(E403="X",0,VLOOKUP(E403,'34'!$K$3:$L$16,2,FALSE)))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IF(D404="X",0,IF(E404="X",0,VLOOKUP(E404,'34'!$K$3:$L$16,2,FALSE)))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IF(D405="X",0,IF(E405="X",0,VLOOKUP(E405,'34'!$K$3:$L$16,2,FALSE)))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IF(D406="X",0,IF(E406="X",0,VLOOKUP(E406,'34'!$K$3:$L$16,2,FALSE)))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IF(D407="X",0,IF(E407="X",0,VLOOKUP(E407,'34'!$K$3:$L$16,2,FALSE)))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IF(D408="X",0,IF(E408="X",0,VLOOKUP(E408,'34'!$K$3:$L$16,2,FALSE)))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IF(D409="X",0,IF(E409="X",0,VLOOKUP(E409,'34'!$K$3:$L$16,2,FALSE)))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IF(D410="X",0,IF(E410="X",0,VLOOKUP(E410,'34'!$K$3:$L$16,2,FALSE)))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IF(D411="X",0,IF(E411="X",0,VLOOKUP(E411,'34'!$K$3:$L$16,2,FALSE)))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IF(D412="X",0,IF(E412="X",0,VLOOKUP(E412,'34'!$K$3:$L$16,2,FALSE)))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IF(D413="X",0,IF(E413="X",0,VLOOKUP(E413,'34'!$K$3:$L$16,2,FALSE)))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IF(D414="X",0,IF(E414="X",0,VLOOKUP(E414,'34'!$K$3:$L$16,2,FALSE)))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IF(D415="X",0,IF(E415="X",0,VLOOKUP(E415,'34'!$K$3:$L$16,2,FALSE)))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IF(D416="X",0,IF(E416="X",0,VLOOKUP(E416,'34'!$K$3:$L$16,2,FALSE)))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IF(D417="X",0,IF(E417="X",0,VLOOKUP(E417,'34'!$K$3:$L$16,2,FALSE)))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IF(D418="X",0,IF(E418="X",0,VLOOKUP(E418,'34'!$K$3:$L$16,2,FALSE)))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IF(D419="X",0,IF(E419="X",0,VLOOKUP(E419,'34'!$K$3:$L$16,2,FALSE)))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IF(D420="X",0,IF(E420="X",0,VLOOKUP(E420,'34'!$K$3:$L$16,2,FALSE)))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IF(D421="X",0,IF(E421="X",0,VLOOKUP(E421,'34'!$K$3:$L$16,2,FALSE)))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IF(D422="X",0,IF(E422="X",0,VLOOKUP(E422,'34'!$K$3:$L$16,2,FALSE)))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IF(D423="X",0,IF(E423="X",0,VLOOKUP(E423,'34'!$K$3:$L$16,2,FALSE)))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IF(D424="X",0,IF(E424="X",0,VLOOKUP(E424,'34'!$K$3:$L$16,2,FALSE)))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IF(D425="X",0,IF(E425="X",0,VLOOKUP(E425,'34'!$K$3:$L$16,2,FALSE)))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IF(D426="X",0,IF(E426="X",0,VLOOKUP(E426,'34'!$K$3:$L$16,2,FALSE)))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IF(D427="X",0,IF(E427="X",0,VLOOKUP(E427,'34'!$K$3:$L$16,2,FALSE)))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IF(D428="X",0,IF(E428="X",0,VLOOKUP(E428,'34'!$K$3:$L$16,2,FALSE)))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IF(D429="X",0,IF(E429="X",0,VLOOKUP(E429,'34'!$K$3:$L$16,2,FALSE)))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IF(D430="X",0,IF(E430="X",0,VLOOKUP(E430,'34'!$K$3:$L$16,2,FALSE)))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IF(D431="X",0,IF(E431="X",0,VLOOKUP(E431,'34'!$K$3:$L$16,2,FALSE)))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IF(D432="X",0,IF(E432="X",0,VLOOKUP(E432,'34'!$K$3:$L$16,2,FALSE)))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IF(D433="X",0,IF(E433="X",0,VLOOKUP(E433,'34'!$K$3:$L$16,2,FALSE)))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IF(D434="X",0,IF(E434="X",0,VLOOKUP(E434,'34'!$K$3:$L$16,2,FALSE)))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IF(D435="X",0,IF(E435="X",0,VLOOKUP(E435,'34'!$K$3:$L$16,2,FALSE)))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IF(D436="X",0,IF(E436="X",0,VLOOKUP(E436,'34'!$K$3:$L$16,2,FALSE)))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IF(D437="X",0,IF(E437="X",0,VLOOKUP(E437,'34'!$K$3:$L$16,2,FALSE)))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IF(D438="X",0,IF(E438="X",0,VLOOKUP(E438,'34'!$K$3:$L$16,2,FALSE)))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IF(D439="X",0,IF(E439="X",0,VLOOKUP(E439,'34'!$K$3:$L$16,2,FALSE)))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IF(D440="X",0,IF(E440="X",0,VLOOKUP(E440,'34'!$K$3:$L$16,2,FALSE)))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IF(D441="X",0,IF(E441="X",0,VLOOKUP(E441,'34'!$K$3:$L$16,2,FALSE)))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IF(D442="X",0,IF(E442="X",0,VLOOKUP(E442,'34'!$K$3:$L$16,2,FALSE)))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IF(D443="X",0,IF(E443="X",0,VLOOKUP(E443,'34'!$K$3:$L$16,2,FALSE)))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IF(D444="X",0,IF(E444="X",0,VLOOKUP(E444,'34'!$K$3:$L$16,2,FALSE)))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IF(D445="X",0,IF(E445="X",0,VLOOKUP(E445,'34'!$K$3:$L$16,2,FALSE)))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IF(D446="X",0,IF(E446="X",0,VLOOKUP(E446,'34'!$K$3:$L$16,2,FALSE)))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IF(D447="X",0,IF(E447="X",0,VLOOKUP(E447,'34'!$K$3:$L$16,2,FALSE)))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IF(D448="X",0,IF(E448="X",0,VLOOKUP(E448,'34'!$K$3:$L$16,2,FALSE)))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IF(D449="X",0,IF(E449="X",0,VLOOKUP(E449,'34'!$K$3:$L$16,2,FALSE)))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IF(D450="X",0,IF(E450="X",0,VLOOKUP(E450,'34'!$K$3:$L$16,2,FALSE)))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IF(D451="X",0,IF(E451="X",0,VLOOKUP(E451,'34'!$K$3:$L$16,2,FALSE)))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IF(D452="X",0,IF(E452="X",0,VLOOKUP(E452,'34'!$K$3:$L$16,2,FALSE)))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IF(D453="X",0,IF(E453="X",0,VLOOKUP(E453,'34'!$K$3:$L$16,2,FALSE)))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IF(D454="X",0,IF(E454="X",0,VLOOKUP(E454,'34'!$K$3:$L$16,2,FALSE)))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IF(D455="X",0,IF(E455="X",0,VLOOKUP(E455,'34'!$K$3:$L$16,2,FALSE)))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IF(D456="X",0,IF(E456="X",0,VLOOKUP(E456,'34'!$K$3:$L$16,2,FALSE)))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IF(D457="X",0,IF(E457="X",0,VLOOKUP(E457,'34'!$K$3:$L$16,2,FALSE)))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IF(D458="X",0,IF(E458="X",0,VLOOKUP(E458,'34'!$K$3:$L$16,2,FALSE)))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IF(D459="X",0,IF(E459="X",0,VLOOKUP(E459,'34'!$K$3:$L$16,2,FALSE)))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IF(D460="X",0,IF(E460="X",0,VLOOKUP(E460,'34'!$K$3:$L$16,2,FALSE)))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IF(D461="X",0,IF(E461="X",0,VLOOKUP(E461,'34'!$K$3:$L$16,2,FALSE)))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IF(D462="X",0,IF(E462="X",0,VLOOKUP(E462,'34'!$K$3:$L$16,2,FALSE)))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IF(D463="X",0,IF(E463="X",0,VLOOKUP(E463,'34'!$K$3:$L$16,2,FALSE)))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IF(D464="X",0,IF(E464="X",0,VLOOKUP(E464,'34'!$K$3:$L$16,2,FALSE)))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IF(D465="X",0,IF(E465="X",0,VLOOKUP(E465,'34'!$K$3:$L$16,2,FALSE)))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IF(D466="X",0,IF(E466="X",0,VLOOKUP(E466,'34'!$K$3:$L$16,2,FALSE)))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IF(D467="X",0,IF(E467="X",0,VLOOKUP(E467,'34'!$K$3:$L$16,2,FALSE)))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IF(D468="X",0,IF(E468="X",0,VLOOKUP(E468,'34'!$K$3:$L$16,2,FALSE)))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IF(D469="X",0,IF(E469="X",0,VLOOKUP(E469,'34'!$K$3:$L$16,2,FALSE)))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IF(D470="X",0,IF(E470="X",0,VLOOKUP(E470,'34'!$K$3:$L$16,2,FALSE)))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IF(D471="X",0,IF(E471="X",0,VLOOKUP(E471,'34'!$K$3:$L$16,2,FALSE)))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IF(D472="X",0,IF(E472="X",0,VLOOKUP(E472,'34'!$K$3:$L$16,2,FALSE)))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IF(D473="X",0,IF(E473="X",0,VLOOKUP(E473,'34'!$K$3:$L$16,2,FALSE)))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IF(D474="X",0,IF(E474="X",0,VLOOKUP(E474,'34'!$K$3:$L$16,2,FALSE)))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IF(D475="X",0,IF(E475="X",0,VLOOKUP(E475,'34'!$K$3:$L$16,2,FALSE)))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IF(D476="X",0,IF(E476="X",0,VLOOKUP(E476,'34'!$K$3:$L$16,2,FALSE)))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IF(D477="X",0,IF(E477="X",0,VLOOKUP(E477,'34'!$K$3:$L$16,2,FALSE)))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IF(D478="X",0,IF(E478="X",0,VLOOKUP(E478,'34'!$K$3:$L$16,2,FALSE)))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IF(D479="X",0,IF(E479="X",0,VLOOKUP(E479,'34'!$K$3:$L$16,2,FALSE)))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IF(D480="X",0,IF(E480="X",0,VLOOKUP(E480,'34'!$K$3:$L$16,2,FALSE)))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IF(D481="X",0,IF(E481="X",0,VLOOKUP(E481,'34'!$K$3:$L$16,2,FALSE)))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IF(D482="X",0,IF(E482="X",0,VLOOKUP(E482,'34'!$K$3:$L$16,2,FALSE)))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IF(D483="X",0,IF(E483="X",0,VLOOKUP(E483,'34'!$K$3:$L$16,2,FALSE)))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IF(D484="X",0,IF(E484="X",0,VLOOKUP(E484,'34'!$K$3:$L$16,2,FALSE)))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IF(D485="X",0,IF(E485="X",0,VLOOKUP(E485,'34'!$K$3:$L$16,2,FALSE)))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IF(D486="X",0,IF(E486="X",0,VLOOKUP(E486,'34'!$K$3:$L$16,2,FALSE)))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IF(D487="X",0,IF(E487="X",0,VLOOKUP(E487,'34'!$K$3:$L$16,2,FALSE)))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IF(D488="X",0,IF(E488="X",0,VLOOKUP(E488,'34'!$K$3:$L$16,2,FALSE)))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IF(D489="X",0,IF(E489="X",0,VLOOKUP(E489,'34'!$K$3:$L$16,2,FALSE)))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IF(D490="X",0,IF(E490="X",0,VLOOKUP(E490,'34'!$K$3:$L$16,2,FALSE)))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IF(D491="X",0,IF(E491="X",0,VLOOKUP(E491,'34'!$K$3:$L$16,2,FALSE)))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IF(D492="X",0,IF(E492="X",0,VLOOKUP(E492,'34'!$K$3:$L$16,2,FALSE)))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IF(D493="X",0,IF(E493="X",0,VLOOKUP(E493,'34'!$K$3:$L$16,2,FALSE)))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IF(D494="X",0,IF(E494="X",0,VLOOKUP(E494,'34'!$K$3:$L$16,2,FALSE)))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IF('34'!K3="", "Vrije categorie",'34'!K3)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IF('34'!K4="", "Vrije categorie",'34'!K4)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IF('34'!K5="", "Vrije categorie",'34'!K5)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IF('34'!K6="", "Vrije categorie",'34'!K6)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IF('34'!K7="", "Vrije categorie",'34'!K7)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IF('34'!K8="", "Vrije categorie",'34'!K8)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IF('34'!K9="", "Vrije categorie",'34'!K9)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IF('34'!K10="", "Vrije categorie",'34'!K10)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IF('34'!K11="", "Vrije categorie",'34'!K11)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IF('34'!K12="", "Vrije categorie",'34'!K12)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IF('34'!K13="", "Vrije categorie",'34'!K13)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IF('34'!K14="", "Vrije categorie",'34'!K14)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IF('34'!K15="", "Vrije categorie",'34'!K15)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boBmjK8ym8v7qSXbkW9bD7FVu690pzah9clEjgzc+ZV6WR57uu2gVS/yob0QmC1YczIDH2OJI+uMYEX2GJVdDA==" saltValue="A2FxPepAFh/yxyci4XE1j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35,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'35a'!P499/M3</f>
        <v>#N/A</v>
      </c>
    </row>
    <row r="4" spans="1:14">
      <c r="A4" s="19" t="s">
        <v>190</v>
      </c>
      <c r="B4" s="384" t="str">
        <f>VLOOKUP(H5,Kwaliteitsinspecties!A5:E54,3)</f>
        <v>Complex 35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'35a'!P500/M4</f>
        <v>#N/A</v>
      </c>
    </row>
    <row r="5" spans="1:14">
      <c r="A5" s="20" t="s">
        <v>192</v>
      </c>
      <c r="B5" s="385" t="str">
        <f>VLOOKUP(H5,Kwaliteitsinspecties!A5:E54,4)</f>
        <v>Complex 35</v>
      </c>
      <c r="C5" s="385"/>
      <c r="D5" s="385"/>
      <c r="E5" s="385"/>
      <c r="F5" s="399" t="s">
        <v>193</v>
      </c>
      <c r="G5" s="399"/>
      <c r="H5" s="16">
        <f>Kwaliteitsinspecties!A39</f>
        <v>35</v>
      </c>
      <c r="K5" s="37" t="s">
        <v>194</v>
      </c>
      <c r="L5" s="49"/>
      <c r="M5" s="184"/>
      <c r="N5" s="88" t="e">
        <f>'35a'!P501/M5</f>
        <v>#N/A</v>
      </c>
    </row>
    <row r="6" spans="1:14">
      <c r="A6" s="21" t="s">
        <v>195</v>
      </c>
      <c r="B6" s="386" t="str">
        <f>VLOOKUP(H5,Kwaliteitsinspecties!A5:E54,5)</f>
        <v>Complex 35</v>
      </c>
      <c r="C6" s="386"/>
      <c r="D6" s="386"/>
      <c r="E6" s="386"/>
      <c r="F6" s="400" t="s">
        <v>196</v>
      </c>
      <c r="G6" s="400"/>
      <c r="H6" s="17" t="str">
        <f>CONCATENATE(H5,"a")</f>
        <v>35a</v>
      </c>
      <c r="K6" s="37" t="s">
        <v>197</v>
      </c>
      <c r="L6" s="49"/>
      <c r="M6" s="184"/>
      <c r="N6" s="88" t="e">
        <f>'35a'!P502/M6</f>
        <v>#N/A</v>
      </c>
    </row>
    <row r="7" spans="1:14">
      <c r="K7" s="37" t="s">
        <v>198</v>
      </c>
      <c r="L7" s="49"/>
      <c r="M7" s="184"/>
      <c r="N7" s="88" t="e">
        <f>'35a'!P503/M7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'35a'!P504/M8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'35a'!P505/M9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'35a'!P506/M10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'35a'!P507/M11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'35a'!P508/M12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'35a'!N512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'35a'!P509/M13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'35a'!P512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'35a'!G512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'35a'!F512-E27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'35a'!S495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'35a'!R495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'35a'!T495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'35a'!U495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'35a'!V495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'35a'!W495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'35a'!N505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9QDA+nJ6An3Sqr1UmnSOUn14jNCSOGqkkpgudp/Q53qOlwNCf2vNaHY2XgZRl0fdMOZV/LnaMjdCjxa+nV2GtQ==" saltValue="1Pqk0t3dOLoTbRiGars79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'35'!H5</f>
        <v>35</v>
      </c>
      <c r="B1" s="401" t="s">
        <v>190</v>
      </c>
      <c r="C1" s="402"/>
      <c r="D1" s="403" t="str">
        <f>VLOOKUP(A1,Kwaliteitsinspecties!A5:J54,3)</f>
        <v>Complex 35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35 te Complex 35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IF(D4="X",0,IF(E4="X",0,VLOOKUP(E4,'35'!$K$3:$L$16,2,FALSE)))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IF(D5="X",0,IF(E5="X",0,VLOOKUP(E5,'35'!$K$3:$L$16,2,FALSE)))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IF(D6="X",0,IF(E6="X",0,VLOOKUP(E6,'35'!$K$3:$L$16,2,FALSE)))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IF(D7="X",0,IF(E7="X",0,VLOOKUP(E7,'35'!$K$3:$L$16,2,FALSE)))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IF(D8="X",0,IF(E8="X",0,VLOOKUP(E8,'35'!$K$3:$L$16,2,FALSE)))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IF(D9="X",0,IF(E9="X",0,VLOOKUP(E9,'35'!$K$3:$L$16,2,FALSE)))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IF(D10="X",0,IF(E10="X",0,VLOOKUP(E10,'35'!$K$3:$L$16,2,FALSE)))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IF(D11="X",0,IF(E11="X",0,VLOOKUP(E11,'35'!$K$3:$L$16,2,FALSE)))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IF(D12="X",0,IF(E12="X",0,VLOOKUP(E12,'35'!$K$3:$L$16,2,FALSE)))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IF(D13="X",0,IF(E13="X",0,VLOOKUP(E13,'35'!$K$3:$L$16,2,FALSE)))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IF(D14="X",0,IF(E14="X",0,VLOOKUP(E14,'35'!$K$3:$L$16,2,FALSE)))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IF(D15="X",0,IF(E15="X",0,VLOOKUP(E15,'35'!$K$3:$L$16,2,FALSE)))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IF(D16="X",0,IF(E16="X",0,VLOOKUP(E16,'35'!$K$3:$L$16,2,FALSE)))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IF(D17="X",0,IF(E17="X",0,VLOOKUP(E17,'35'!$K$3:$L$16,2,FALSE)))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IF(D18="X",0,IF(E18="X",0,VLOOKUP(E18,'35'!$K$3:$L$16,2,FALSE)))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IF(D19="X",0,IF(E19="X",0,VLOOKUP(E19,'35'!$K$3:$L$16,2,FALSE)))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IF(D20="X",0,IF(E20="X",0,VLOOKUP(E20,'35'!$K$3:$L$16,2,FALSE)))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IF(D21="X",0,IF(E21="X",0,VLOOKUP(E21,'35'!$K$3:$L$16,2,FALSE)))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IF(D22="X",0,IF(E22="X",0,VLOOKUP(E22,'35'!$K$3:$L$16,2,FALSE)))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IF(D23="X",0,IF(E23="X",0,VLOOKUP(E23,'35'!$K$3:$L$16,2,FALSE)))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IF(D24="X",0,IF(E24="X",0,VLOOKUP(E24,'35'!$K$3:$L$16,2,FALSE)))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IF(D25="X",0,IF(E25="X",0,VLOOKUP(E25,'35'!$K$3:$L$16,2,FALSE)))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IF(D26="X",0,IF(E26="X",0,VLOOKUP(E26,'35'!$K$3:$L$16,2,FALSE)))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IF(D27="X",0,IF(E27="X",0,VLOOKUP(E27,'35'!$K$3:$L$16,2,FALSE)))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IF(D28="X",0,IF(E28="X",0,VLOOKUP(E28,'35'!$K$3:$L$16,2,FALSE)))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IF(D29="X",0,IF(E29="X",0,VLOOKUP(E29,'35'!$K$3:$L$16,2,FALSE)))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IF(D30="X",0,IF(E30="X",0,VLOOKUP(E30,'35'!$K$3:$L$16,2,FALSE)))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IF(D31="X",0,IF(E31="X",0,VLOOKUP(E31,'35'!$K$3:$L$16,2,FALSE)))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IF(D32="X",0,IF(E32="X",0,VLOOKUP(E32,'35'!$K$3:$L$16,2,FALSE)))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IF(D33="X",0,IF(E33="X",0,VLOOKUP(E33,'35'!$K$3:$L$16,2,FALSE)))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IF(D34="X",0,IF(E34="X",0,VLOOKUP(E34,'35'!$K$3:$L$16,2,FALSE)))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IF(D35="X",0,IF(E35="X",0,VLOOKUP(E35,'35'!$K$3:$L$16,2,FALSE)))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IF(D36="X",0,IF(E36="X",0,VLOOKUP(E36,'35'!$K$3:$L$16,2,FALSE)))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IF(D37="X",0,IF(E37="X",0,VLOOKUP(E37,'35'!$K$3:$L$16,2,FALSE)))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IF(D38="X",0,IF(E38="X",0,VLOOKUP(E38,'35'!$K$3:$L$16,2,FALSE)))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IF(D39="X",0,IF(E39="X",0,VLOOKUP(E39,'35'!$K$3:$L$16,2,FALSE)))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IF(D40="X",0,IF(E40="X",0,VLOOKUP(E40,'35'!$K$3:$L$16,2,FALSE)))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IF(D41="X",0,IF(E41="X",0,VLOOKUP(E41,'35'!$K$3:$L$16,2,FALSE)))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IF(D42="X",0,IF(E42="X",0,VLOOKUP(E42,'35'!$K$3:$L$16,2,FALSE)))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IF(D43="X",0,IF(E43="X",0,VLOOKUP(E43,'35'!$K$3:$L$16,2,FALSE)))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IF(D44="X",0,IF(E44="X",0,VLOOKUP(E44,'35'!$K$3:$L$16,2,FALSE)))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IF(D45="X",0,IF(E45="X",0,VLOOKUP(E45,'35'!$K$3:$L$16,2,FALSE)))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IF(D46="X",0,IF(E46="X",0,VLOOKUP(E46,'35'!$K$3:$L$16,2,FALSE)))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IF(D47="X",0,IF(E47="X",0,VLOOKUP(E47,'35'!$K$3:$L$16,2,FALSE)))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IF(D48="X",0,IF(E48="X",0,VLOOKUP(E48,'35'!$K$3:$L$16,2,FALSE)))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IF(D49="X",0,IF(E49="X",0,VLOOKUP(E49,'35'!$K$3:$L$16,2,FALSE)))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IF(D50="X",0,IF(E50="X",0,VLOOKUP(E50,'35'!$K$3:$L$16,2,FALSE)))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IF(D51="X",0,IF(E51="X",0,VLOOKUP(E51,'35'!$K$3:$L$16,2,FALSE)))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IF(D52="X",0,IF(E52="X",0,VLOOKUP(E52,'35'!$K$3:$L$16,2,FALSE)))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IF(D53="X",0,IF(E53="X",0,VLOOKUP(E53,'35'!$K$3:$L$16,2,FALSE)))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IF(D54="X",0,IF(E54="X",0,VLOOKUP(E54,'35'!$K$3:$L$16,2,FALSE)))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IF(D55="X",0,IF(E55="X",0,VLOOKUP(E55,'35'!$K$3:$L$16,2,FALSE)))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IF(D56="X",0,IF(E56="X",0,VLOOKUP(E56,'35'!$K$3:$L$16,2,FALSE)))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IF(D57="X",0,IF(E57="X",0,VLOOKUP(E57,'35'!$K$3:$L$16,2,FALSE)))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IF(D58="X",0,IF(E58="X",0,VLOOKUP(E58,'35'!$K$3:$L$16,2,FALSE)))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IF(D59="X",0,IF(E59="X",0,VLOOKUP(E59,'35'!$K$3:$L$16,2,FALSE)))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IF(D60="X",0,IF(E60="X",0,VLOOKUP(E60,'35'!$K$3:$L$16,2,FALSE)))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IF(D61="X",0,IF(E61="X",0,VLOOKUP(E61,'35'!$K$3:$L$16,2,FALSE)))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IF(D62="X",0,IF(E62="X",0,VLOOKUP(E62,'35'!$K$3:$L$16,2,FALSE)))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IF(D63="X",0,IF(E63="X",0,VLOOKUP(E63,'35'!$K$3:$L$16,2,FALSE)))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IF(D64="X",0,IF(E64="X",0,VLOOKUP(E64,'35'!$K$3:$L$16,2,FALSE)))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IF(D65="X",0,IF(E65="X",0,VLOOKUP(E65,'35'!$K$3:$L$16,2,FALSE)))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IF(D66="X",0,IF(E66="X",0,VLOOKUP(E66,'35'!$K$3:$L$16,2,FALSE)))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IF(D67="X",0,IF(E67="X",0,VLOOKUP(E67,'35'!$K$3:$L$16,2,FALSE)))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IF(D68="X",0,IF(E68="X",0,VLOOKUP(E68,'35'!$K$3:$L$16,2,FALSE)))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IF(D69="X",0,IF(E69="X",0,VLOOKUP(E69,'35'!$K$3:$L$16,2,FALSE)))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IF(D70="X",0,IF(E70="X",0,VLOOKUP(E70,'35'!$K$3:$L$16,2,FALSE)))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IF(D71="X",0,IF(E71="X",0,VLOOKUP(E71,'35'!$K$3:$L$16,2,FALSE)))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IF(D72="X",0,IF(E72="X",0,VLOOKUP(E72,'35'!$K$3:$L$16,2,FALSE)))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IF(D73="X",0,IF(E73="X",0,VLOOKUP(E73,'35'!$K$3:$L$16,2,FALSE)))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IF(D74="X",0,IF(E74="X",0,VLOOKUP(E74,'35'!$K$3:$L$16,2,FALSE)))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IF(D75="X",0,IF(E75="X",0,VLOOKUP(E75,'35'!$K$3:$L$16,2,FALSE)))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IF(D76="X",0,IF(E76="X",0,VLOOKUP(E76,'35'!$K$3:$L$16,2,FALSE)))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IF(D77="X",0,IF(E77="X",0,VLOOKUP(E77,'35'!$K$3:$L$16,2,FALSE)))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IF(D78="X",0,IF(E78="X",0,VLOOKUP(E78,'35'!$K$3:$L$16,2,FALSE)))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IF(D79="X",0,IF(E79="X",0,VLOOKUP(E79,'35'!$K$3:$L$16,2,FALSE)))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IF(D80="X",0,IF(E80="X",0,VLOOKUP(E80,'35'!$K$3:$L$16,2,FALSE)))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IF(D81="X",0,IF(E81="X",0,VLOOKUP(E81,'35'!$K$3:$L$16,2,FALSE)))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IF(D82="X",0,IF(E82="X",0,VLOOKUP(E82,'35'!$K$3:$L$16,2,FALSE)))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IF(D83="X",0,IF(E83="X",0,VLOOKUP(E83,'35'!$K$3:$L$16,2,FALSE)))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IF(D84="X",0,IF(E84="X",0,VLOOKUP(E84,'35'!$K$3:$L$16,2,FALSE)))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IF(D85="X",0,IF(E85="X",0,VLOOKUP(E85,'35'!$K$3:$L$16,2,FALSE)))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IF(D86="X",0,IF(E86="X",0,VLOOKUP(E86,'35'!$K$3:$L$16,2,FALSE)))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IF(D87="X",0,IF(E87="X",0,VLOOKUP(E87,'35'!$K$3:$L$16,2,FALSE)))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IF(D88="X",0,IF(E88="X",0,VLOOKUP(E88,'35'!$K$3:$L$16,2,FALSE)))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IF(D89="X",0,IF(E89="X",0,VLOOKUP(E89,'35'!$K$3:$L$16,2,FALSE)))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IF(D90="X",0,IF(E90="X",0,VLOOKUP(E90,'35'!$K$3:$L$16,2,FALSE)))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IF(D91="X",0,IF(E91="X",0,VLOOKUP(E91,'35'!$K$3:$L$16,2,FALSE)))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IF(D92="X",0,IF(E92="X",0,VLOOKUP(E92,'35'!$K$3:$L$16,2,FALSE)))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IF(D93="X",0,IF(E93="X",0,VLOOKUP(E93,'35'!$K$3:$L$16,2,FALSE)))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IF(D94="X",0,IF(E94="X",0,VLOOKUP(E94,'35'!$K$3:$L$16,2,FALSE)))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IF(D95="X",0,IF(E95="X",0,VLOOKUP(E95,'35'!$K$3:$L$16,2,FALSE)))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IF(D96="X",0,IF(E96="X",0,VLOOKUP(E96,'35'!$K$3:$L$16,2,FALSE)))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IF(D97="X",0,IF(E97="X",0,VLOOKUP(E97,'35'!$K$3:$L$16,2,FALSE)))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IF(D98="X",0,IF(E98="X",0,VLOOKUP(E98,'35'!$K$3:$L$16,2,FALSE)))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IF(D99="X",0,IF(E99="X",0,VLOOKUP(E99,'35'!$K$3:$L$16,2,FALSE)))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IF(D100="X",0,IF(E100="X",0,VLOOKUP(E100,'35'!$K$3:$L$16,2,FALSE)))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IF(D101="X",0,IF(E101="X",0,VLOOKUP(E101,'35'!$K$3:$L$16,2,FALSE)))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IF(D102="X",0,IF(E102="X",0,VLOOKUP(E102,'35'!$K$3:$L$16,2,FALSE)))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IF(D103="X",0,IF(E103="X",0,VLOOKUP(E103,'35'!$K$3:$L$16,2,FALSE)))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IF(D104="X",0,IF(E104="X",0,VLOOKUP(E104,'35'!$K$3:$L$16,2,FALSE)))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IF(D105="X",0,IF(E105="X",0,VLOOKUP(E105,'35'!$K$3:$L$16,2,FALSE)))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IF(D106="X",0,IF(E106="X",0,VLOOKUP(E106,'35'!$K$3:$L$16,2,FALSE)))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IF(D107="X",0,IF(E107="X",0,VLOOKUP(E107,'35'!$K$3:$L$16,2,FALSE)))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IF(D108="X",0,IF(E108="X",0,VLOOKUP(E108,'35'!$K$3:$L$16,2,FALSE)))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IF(D109="X",0,IF(E109="X",0,VLOOKUP(E109,'35'!$K$3:$L$16,2,FALSE)))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IF(D110="X",0,IF(E110="X",0,VLOOKUP(E110,'35'!$K$3:$L$16,2,FALSE)))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IF(D111="X",0,IF(E111="X",0,VLOOKUP(E111,'35'!$K$3:$L$16,2,FALSE)))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IF(D112="X",0,IF(E112="X",0,VLOOKUP(E112,'35'!$K$3:$L$16,2,FALSE)))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IF(D113="X",0,IF(E113="X",0,VLOOKUP(E113,'35'!$K$3:$L$16,2,FALSE)))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IF(D114="X",0,IF(E114="X",0,VLOOKUP(E114,'35'!$K$3:$L$16,2,FALSE)))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IF(D115="X",0,IF(E115="X",0,VLOOKUP(E115,'35'!$K$3:$L$16,2,FALSE)))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IF(D116="X",0,IF(E116="X",0,VLOOKUP(E116,'35'!$K$3:$L$16,2,FALSE)))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IF(D117="X",0,IF(E117="X",0,VLOOKUP(E117,'35'!$K$3:$L$16,2,FALSE)))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IF(D118="X",0,IF(E118="X",0,VLOOKUP(E118,'35'!$K$3:$L$16,2,FALSE)))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IF(D119="X",0,IF(E119="X",0,VLOOKUP(E119,'35'!$K$3:$L$16,2,FALSE)))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IF(D120="X",0,IF(E120="X",0,VLOOKUP(E120,'35'!$K$3:$L$16,2,FALSE)))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IF(D121="X",0,IF(E121="X",0,VLOOKUP(E121,'35'!$K$3:$L$16,2,FALSE)))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IF(D122="X",0,IF(E122="X",0,VLOOKUP(E122,'35'!$K$3:$L$16,2,FALSE)))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IF(D123="X",0,IF(E123="X",0,VLOOKUP(E123,'35'!$K$3:$L$16,2,FALSE)))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IF(D124="X",0,IF(E124="X",0,VLOOKUP(E124,'35'!$K$3:$L$16,2,FALSE)))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IF(D125="X",0,IF(E125="X",0,VLOOKUP(E125,'35'!$K$3:$L$16,2,FALSE)))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IF(D126="X",0,IF(E126="X",0,VLOOKUP(E126,'35'!$K$3:$L$16,2,FALSE)))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IF(D127="X",0,IF(E127="X",0,VLOOKUP(E127,'35'!$K$3:$L$16,2,FALSE)))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IF(D128="X",0,IF(E128="X",0,VLOOKUP(E128,'35'!$K$3:$L$16,2,FALSE)))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IF(D129="X",0,IF(E129="X",0,VLOOKUP(E129,'35'!$K$3:$L$16,2,FALSE)))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IF(D130="X",0,IF(E130="X",0,VLOOKUP(E130,'35'!$K$3:$L$16,2,FALSE)))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IF(D131="X",0,IF(E131="X",0,VLOOKUP(E131,'35'!$K$3:$L$16,2,FALSE)))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IF(D132="X",0,IF(E132="X",0,VLOOKUP(E132,'35'!$K$3:$L$16,2,FALSE)))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IF(D133="X",0,IF(E133="X",0,VLOOKUP(E133,'35'!$K$3:$L$16,2,FALSE)))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IF(D134="X",0,IF(E134="X",0,VLOOKUP(E134,'35'!$K$3:$L$16,2,FALSE)))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IF(D135="X",0,IF(E135="X",0,VLOOKUP(E135,'35'!$K$3:$L$16,2,FALSE)))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IF(D136="X",0,IF(E136="X",0,VLOOKUP(E136,'35'!$K$3:$L$16,2,FALSE)))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IF(D137="X",0,IF(E137="X",0,VLOOKUP(E137,'35'!$K$3:$L$16,2,FALSE)))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IF(D138="X",0,IF(E138="X",0,VLOOKUP(E138,'35'!$K$3:$L$16,2,FALSE)))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IF(D139="X",0,IF(E139="X",0,VLOOKUP(E139,'35'!$K$3:$L$16,2,FALSE)))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IF(D140="X",0,IF(E140="X",0,VLOOKUP(E140,'35'!$K$3:$L$16,2,FALSE)))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IF(D141="X",0,IF(E141="X",0,VLOOKUP(E141,'35'!$K$3:$L$16,2,FALSE)))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IF(D142="X",0,IF(E142="X",0,VLOOKUP(E142,'35'!$K$3:$L$16,2,FALSE)))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IF(D143="X",0,IF(E143="X",0,VLOOKUP(E143,'35'!$K$3:$L$16,2,FALSE)))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IF(D144="X",0,IF(E144="X",0,VLOOKUP(E144,'35'!$K$3:$L$16,2,FALSE)))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IF(D145="X",0,IF(E145="X",0,VLOOKUP(E145,'35'!$K$3:$L$16,2,FALSE)))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IF(D146="X",0,IF(E146="X",0,VLOOKUP(E146,'35'!$K$3:$L$16,2,FALSE)))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IF(D147="X",0,IF(E147="X",0,VLOOKUP(E147,'35'!$K$3:$L$16,2,FALSE)))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IF(D148="X",0,IF(E148="X",0,VLOOKUP(E148,'35'!$K$3:$L$16,2,FALSE)))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IF(D149="X",0,IF(E149="X",0,VLOOKUP(E149,'35'!$K$3:$L$16,2,FALSE)))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IF(D150="X",0,IF(E150="X",0,VLOOKUP(E150,'35'!$K$3:$L$16,2,FALSE)))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IF(D151="X",0,IF(E151="X",0,VLOOKUP(E151,'35'!$K$3:$L$16,2,FALSE)))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IF(D152="X",0,IF(E152="X",0,VLOOKUP(E152,'35'!$K$3:$L$16,2,FALSE)))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IF(D153="X",0,IF(E153="X",0,VLOOKUP(E153,'35'!$K$3:$L$16,2,FALSE)))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IF(D154="X",0,IF(E154="X",0,VLOOKUP(E154,'35'!$K$3:$L$16,2,FALSE)))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IF(D155="X",0,IF(E155="X",0,VLOOKUP(E155,'35'!$K$3:$L$16,2,FALSE)))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IF(D156="X",0,IF(E156="X",0,VLOOKUP(E156,'35'!$K$3:$L$16,2,FALSE)))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IF(D157="X",0,IF(E157="X",0,VLOOKUP(E157,'35'!$K$3:$L$16,2,FALSE)))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IF(D158="X",0,IF(E158="X",0,VLOOKUP(E158,'35'!$K$3:$L$16,2,FALSE)))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IF(D159="X",0,IF(E159="X",0,VLOOKUP(E159,'35'!$K$3:$L$16,2,FALSE)))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IF(D160="X",0,IF(E160="X",0,VLOOKUP(E160,'35'!$K$3:$L$16,2,FALSE)))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IF(D161="X",0,IF(E161="X",0,VLOOKUP(E161,'35'!$K$3:$L$16,2,FALSE)))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IF(D162="X",0,IF(E162="X",0,VLOOKUP(E162,'35'!$K$3:$L$16,2,FALSE)))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IF(D163="X",0,IF(E163="X",0,VLOOKUP(E163,'35'!$K$3:$L$16,2,FALSE)))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IF(D164="X",0,IF(E164="X",0,VLOOKUP(E164,'35'!$K$3:$L$16,2,FALSE)))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IF(D165="X",0,IF(E165="X",0,VLOOKUP(E165,'35'!$K$3:$L$16,2,FALSE)))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IF(D166="X",0,IF(E166="X",0,VLOOKUP(E166,'35'!$K$3:$L$16,2,FALSE)))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IF(D167="X",0,IF(E167="X",0,VLOOKUP(E167,'35'!$K$3:$L$16,2,FALSE)))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IF(D168="X",0,IF(E168="X",0,VLOOKUP(E168,'35'!$K$3:$L$16,2,FALSE)))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IF(D169="X",0,IF(E169="X",0,VLOOKUP(E169,'35'!$K$3:$L$16,2,FALSE)))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IF(D170="X",0,IF(E170="X",0,VLOOKUP(E170,'35'!$K$3:$L$16,2,FALSE)))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IF(D171="X",0,IF(E171="X",0,VLOOKUP(E171,'35'!$K$3:$L$16,2,FALSE)))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IF(D172="X",0,IF(E172="X",0,VLOOKUP(E172,'35'!$K$3:$L$16,2,FALSE)))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IF(D173="X",0,IF(E173="X",0,VLOOKUP(E173,'35'!$K$3:$L$16,2,FALSE)))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IF(D174="X",0,IF(E174="X",0,VLOOKUP(E174,'35'!$K$3:$L$16,2,FALSE)))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IF(D175="X",0,IF(E175="X",0,VLOOKUP(E175,'35'!$K$3:$L$16,2,FALSE)))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IF(D176="X",0,IF(E176="X",0,VLOOKUP(E176,'35'!$K$3:$L$16,2,FALSE)))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IF(D177="X",0,IF(E177="X",0,VLOOKUP(E177,'35'!$K$3:$L$16,2,FALSE)))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IF(D178="X",0,IF(E178="X",0,VLOOKUP(E178,'35'!$K$3:$L$16,2,FALSE)))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IF(D179="X",0,IF(E179="X",0,VLOOKUP(E179,'35'!$K$3:$L$16,2,FALSE)))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IF(D180="X",0,IF(E180="X",0,VLOOKUP(E180,'35'!$K$3:$L$16,2,FALSE)))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IF(D181="X",0,IF(E181="X",0,VLOOKUP(E181,'35'!$K$3:$L$16,2,FALSE)))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IF(D182="X",0,IF(E182="X",0,VLOOKUP(E182,'35'!$K$3:$L$16,2,FALSE)))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IF(D183="X",0,IF(E183="X",0,VLOOKUP(E183,'35'!$K$3:$L$16,2,FALSE)))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IF(D184="X",0,IF(E184="X",0,VLOOKUP(E184,'35'!$K$3:$L$16,2,FALSE)))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IF(D185="X",0,IF(E185="X",0,VLOOKUP(E185,'35'!$K$3:$L$16,2,FALSE)))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IF(D186="X",0,IF(E186="X",0,VLOOKUP(E186,'35'!$K$3:$L$16,2,FALSE)))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IF(D187="X",0,IF(E187="X",0,VLOOKUP(E187,'35'!$K$3:$L$16,2,FALSE)))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IF(D188="X",0,IF(E188="X",0,VLOOKUP(E188,'35'!$K$3:$L$16,2,FALSE)))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IF(D189="X",0,IF(E189="X",0,VLOOKUP(E189,'35'!$K$3:$L$16,2,FALSE)))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IF(D190="X",0,IF(E190="X",0,VLOOKUP(E190,'35'!$K$3:$L$16,2,FALSE)))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IF(D191="X",0,IF(E191="X",0,VLOOKUP(E191,'35'!$K$3:$L$16,2,FALSE)))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IF(D192="X",0,IF(E192="X",0,VLOOKUP(E192,'35'!$K$3:$L$16,2,FALSE)))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IF(D193="X",0,IF(E193="X",0,VLOOKUP(E193,'35'!$K$3:$L$16,2,FALSE)))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IF(D194="X",0,IF(E194="X",0,VLOOKUP(E194,'35'!$K$3:$L$16,2,FALSE)))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IF(D195="X",0,IF(E195="X",0,VLOOKUP(E195,'35'!$K$3:$L$16,2,FALSE)))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IF(D196="X",0,IF(E196="X",0,VLOOKUP(E196,'35'!$K$3:$L$16,2,FALSE)))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IF(D197="X",0,IF(E197="X",0,VLOOKUP(E197,'35'!$K$3:$L$16,2,FALSE)))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IF(D198="X",0,IF(E198="X",0,VLOOKUP(E198,'35'!$K$3:$L$16,2,FALSE)))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IF(D199="X",0,IF(E199="X",0,VLOOKUP(E199,'35'!$K$3:$L$16,2,FALSE)))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IF(D200="X",0,IF(E200="X",0,VLOOKUP(E200,'35'!$K$3:$L$16,2,FALSE)))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IF(D201="X",0,IF(E201="X",0,VLOOKUP(E201,'35'!$K$3:$L$16,2,FALSE)))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IF(D202="X",0,IF(E202="X",0,VLOOKUP(E202,'35'!$K$3:$L$16,2,FALSE)))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IF(D203="X",0,IF(E203="X",0,VLOOKUP(E203,'35'!$K$3:$L$16,2,FALSE)))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IF(D204="X",0,IF(E204="X",0,VLOOKUP(E204,'35'!$K$3:$L$16,2,FALSE)))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IF(D205="X",0,IF(E205="X",0,VLOOKUP(E205,'35'!$K$3:$L$16,2,FALSE)))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IF(D206="X",0,IF(E206="X",0,VLOOKUP(E206,'35'!$K$3:$L$16,2,FALSE)))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IF(D207="X",0,IF(E207="X",0,VLOOKUP(E207,'35'!$K$3:$L$16,2,FALSE)))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IF(D208="X",0,IF(E208="X",0,VLOOKUP(E208,'35'!$K$3:$L$16,2,FALSE)))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IF(D209="X",0,IF(E209="X",0,VLOOKUP(E209,'35'!$K$3:$L$16,2,FALSE)))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IF(D210="X",0,IF(E210="X",0,VLOOKUP(E210,'35'!$K$3:$L$16,2,FALSE)))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IF(D211="X",0,IF(E211="X",0,VLOOKUP(E211,'35'!$K$3:$L$16,2,FALSE)))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IF(D212="X",0,IF(E212="X",0,VLOOKUP(E212,'35'!$K$3:$L$16,2,FALSE)))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IF(D213="X",0,IF(E213="X",0,VLOOKUP(E213,'35'!$K$3:$L$16,2,FALSE)))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IF(D214="X",0,IF(E214="X",0,VLOOKUP(E214,'35'!$K$3:$L$16,2,FALSE)))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IF(D215="X",0,IF(E215="X",0,VLOOKUP(E215,'35'!$K$3:$L$16,2,FALSE)))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IF(D216="X",0,IF(E216="X",0,VLOOKUP(E216,'35'!$K$3:$L$16,2,FALSE)))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IF(D217="X",0,IF(E217="X",0,VLOOKUP(E217,'35'!$K$3:$L$16,2,FALSE)))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IF(D218="X",0,IF(E218="X",0,VLOOKUP(E218,'35'!$K$3:$L$16,2,FALSE)))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IF(D219="X",0,IF(E219="X",0,VLOOKUP(E219,'35'!$K$3:$L$16,2,FALSE)))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IF(D220="X",0,IF(E220="X",0,VLOOKUP(E220,'35'!$K$3:$L$16,2,FALSE)))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IF(D221="X",0,IF(E221="X",0,VLOOKUP(E221,'35'!$K$3:$L$16,2,FALSE)))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IF(D222="X",0,IF(E222="X",0,VLOOKUP(E222,'35'!$K$3:$L$16,2,FALSE)))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IF(D223="X",0,IF(E223="X",0,VLOOKUP(E223,'35'!$K$3:$L$16,2,FALSE)))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IF(D224="X",0,IF(E224="X",0,VLOOKUP(E224,'35'!$K$3:$L$16,2,FALSE)))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IF(D225="X",0,IF(E225="X",0,VLOOKUP(E225,'35'!$K$3:$L$16,2,FALSE)))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IF(D226="X",0,IF(E226="X",0,VLOOKUP(E226,'35'!$K$3:$L$16,2,FALSE)))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IF(D227="X",0,IF(E227="X",0,VLOOKUP(E227,'35'!$K$3:$L$16,2,FALSE)))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IF(D228="X",0,IF(E228="X",0,VLOOKUP(E228,'35'!$K$3:$L$16,2,FALSE)))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IF(D229="X",0,IF(E229="X",0,VLOOKUP(E229,'35'!$K$3:$L$16,2,FALSE)))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IF(D230="X",0,IF(E230="X",0,VLOOKUP(E230,'35'!$K$3:$L$16,2,FALSE)))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IF(D231="X",0,IF(E231="X",0,VLOOKUP(E231,'35'!$K$3:$L$16,2,FALSE)))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IF(D232="X",0,IF(E232="X",0,VLOOKUP(E232,'35'!$K$3:$L$16,2,FALSE)))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IF(D233="X",0,IF(E233="X",0,VLOOKUP(E233,'35'!$K$3:$L$16,2,FALSE)))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IF(D234="X",0,IF(E234="X",0,VLOOKUP(E234,'35'!$K$3:$L$16,2,FALSE)))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IF(D235="X",0,IF(E235="X",0,VLOOKUP(E235,'35'!$K$3:$L$16,2,FALSE)))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IF(D236="X",0,IF(E236="X",0,VLOOKUP(E236,'35'!$K$3:$L$16,2,FALSE)))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IF(D237="X",0,IF(E237="X",0,VLOOKUP(E237,'35'!$K$3:$L$16,2,FALSE)))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IF(D238="X",0,IF(E238="X",0,VLOOKUP(E238,'35'!$K$3:$L$16,2,FALSE)))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IF(D239="X",0,IF(E239="X",0,VLOOKUP(E239,'35'!$K$3:$L$16,2,FALSE)))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IF(D240="X",0,IF(E240="X",0,VLOOKUP(E240,'35'!$K$3:$L$16,2,FALSE)))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IF(D241="X",0,IF(E241="X",0,VLOOKUP(E241,'35'!$K$3:$L$16,2,FALSE)))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IF(D242="X",0,IF(E242="X",0,VLOOKUP(E242,'35'!$K$3:$L$16,2,FALSE)))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IF(D243="X",0,IF(E243="X",0,VLOOKUP(E243,'35'!$K$3:$L$16,2,FALSE)))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IF(D244="X",0,IF(E244="X",0,VLOOKUP(E244,'35'!$K$3:$L$16,2,FALSE)))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IF(D245="X",0,IF(E245="X",0,VLOOKUP(E245,'35'!$K$3:$L$16,2,FALSE)))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IF(D246="X",0,IF(E246="X",0,VLOOKUP(E246,'35'!$K$3:$L$16,2,FALSE)))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IF(D247="X",0,IF(E247="X",0,VLOOKUP(E247,'35'!$K$3:$L$16,2,FALSE)))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IF(D248="X",0,IF(E248="X",0,VLOOKUP(E248,'35'!$K$3:$L$16,2,FALSE)))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IF(D249="X",0,IF(E249="X",0,VLOOKUP(E249,'35'!$K$3:$L$16,2,FALSE)))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IF(D250="X",0,IF(E250="X",0,VLOOKUP(E250,'35'!$K$3:$L$16,2,FALSE)))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IF(D251="X",0,IF(E251="X",0,VLOOKUP(E251,'35'!$K$3:$L$16,2,FALSE)))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IF(D252="X",0,IF(E252="X",0,VLOOKUP(E252,'35'!$K$3:$L$16,2,FALSE)))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IF(D253="X",0,IF(E253="X",0,VLOOKUP(E253,'35'!$K$3:$L$16,2,FALSE)))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IF(D254="X",0,IF(E254="X",0,VLOOKUP(E254,'35'!$K$3:$L$16,2,FALSE)))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IF(D255="X",0,IF(E255="X",0,VLOOKUP(E255,'35'!$K$3:$L$16,2,FALSE)))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IF(D256="X",0,IF(E256="X",0,VLOOKUP(E256,'35'!$K$3:$L$16,2,FALSE)))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IF(D257="X",0,IF(E257="X",0,VLOOKUP(E257,'35'!$K$3:$L$16,2,FALSE)))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IF(D258="X",0,IF(E258="X",0,VLOOKUP(E258,'35'!$K$3:$L$16,2,FALSE)))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IF(D259="X",0,IF(E259="X",0,VLOOKUP(E259,'35'!$K$3:$L$16,2,FALSE)))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IF(D260="X",0,IF(E260="X",0,VLOOKUP(E260,'35'!$K$3:$L$16,2,FALSE)))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IF(D261="X",0,IF(E261="X",0,VLOOKUP(E261,'35'!$K$3:$L$16,2,FALSE)))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IF(D262="X",0,IF(E262="X",0,VLOOKUP(E262,'35'!$K$3:$L$16,2,FALSE)))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IF(D263="X",0,IF(E263="X",0,VLOOKUP(E263,'35'!$K$3:$L$16,2,FALSE)))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IF(D264="X",0,IF(E264="X",0,VLOOKUP(E264,'35'!$K$3:$L$16,2,FALSE)))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IF(D265="X",0,IF(E265="X",0,VLOOKUP(E265,'35'!$K$3:$L$16,2,FALSE)))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IF(D266="X",0,IF(E266="X",0,VLOOKUP(E266,'35'!$K$3:$L$16,2,FALSE)))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IF(D267="X",0,IF(E267="X",0,VLOOKUP(E267,'35'!$K$3:$L$16,2,FALSE)))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IF(D268="X",0,IF(E268="X",0,VLOOKUP(E268,'35'!$K$3:$L$16,2,FALSE)))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IF(D269="X",0,IF(E269="X",0,VLOOKUP(E269,'35'!$K$3:$L$16,2,FALSE)))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IF(D270="X",0,IF(E270="X",0,VLOOKUP(E270,'35'!$K$3:$L$16,2,FALSE)))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IF(D271="X",0,IF(E271="X",0,VLOOKUP(E271,'35'!$K$3:$L$16,2,FALSE)))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IF(D272="X",0,IF(E272="X",0,VLOOKUP(E272,'35'!$K$3:$L$16,2,FALSE)))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IF(D273="X",0,IF(E273="X",0,VLOOKUP(E273,'35'!$K$3:$L$16,2,FALSE)))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IF(D274="X",0,IF(E274="X",0,VLOOKUP(E274,'35'!$K$3:$L$16,2,FALSE)))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IF(D275="X",0,IF(E275="X",0,VLOOKUP(E275,'35'!$K$3:$L$16,2,FALSE)))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IF(D276="X",0,IF(E276="X",0,VLOOKUP(E276,'35'!$K$3:$L$16,2,FALSE)))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IF(D277="X",0,IF(E277="X",0,VLOOKUP(E277,'35'!$K$3:$L$16,2,FALSE)))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IF(D278="X",0,IF(E278="X",0,VLOOKUP(E278,'35'!$K$3:$L$16,2,FALSE)))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IF(D279="X",0,IF(E279="X",0,VLOOKUP(E279,'35'!$K$3:$L$16,2,FALSE)))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IF(D280="X",0,IF(E280="X",0,VLOOKUP(E280,'35'!$K$3:$L$16,2,FALSE)))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IF(D281="X",0,IF(E281="X",0,VLOOKUP(E281,'35'!$K$3:$L$16,2,FALSE)))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IF(D282="X",0,IF(E282="X",0,VLOOKUP(E282,'35'!$K$3:$L$16,2,FALSE)))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IF(D283="X",0,IF(E283="X",0,VLOOKUP(E283,'35'!$K$3:$L$16,2,FALSE)))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IF(D284="X",0,IF(E284="X",0,VLOOKUP(E284,'35'!$K$3:$L$16,2,FALSE)))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IF(D285="X",0,IF(E285="X",0,VLOOKUP(E285,'35'!$K$3:$L$16,2,FALSE)))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IF(D286="X",0,IF(E286="X",0,VLOOKUP(E286,'35'!$K$3:$L$16,2,FALSE)))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IF(D287="X",0,IF(E287="X",0,VLOOKUP(E287,'35'!$K$3:$L$16,2,FALSE)))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IF(D288="X",0,IF(E288="X",0,VLOOKUP(E288,'35'!$K$3:$L$16,2,FALSE)))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IF(D289="X",0,IF(E289="X",0,VLOOKUP(E289,'35'!$K$3:$L$16,2,FALSE)))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IF(D290="X",0,IF(E290="X",0,VLOOKUP(E290,'35'!$K$3:$L$16,2,FALSE)))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IF(D291="X",0,IF(E291="X",0,VLOOKUP(E291,'35'!$K$3:$L$16,2,FALSE)))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IF(D292="X",0,IF(E292="X",0,VLOOKUP(E292,'35'!$K$3:$L$16,2,FALSE)))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IF(D293="X",0,IF(E293="X",0,VLOOKUP(E293,'35'!$K$3:$L$16,2,FALSE)))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IF(D294="X",0,IF(E294="X",0,VLOOKUP(E294,'35'!$K$3:$L$16,2,FALSE)))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IF(D295="X",0,IF(E295="X",0,VLOOKUP(E295,'35'!$K$3:$L$16,2,FALSE)))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IF(D296="X",0,IF(E296="X",0,VLOOKUP(E296,'35'!$K$3:$L$16,2,FALSE)))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IF(D297="X",0,IF(E297="X",0,VLOOKUP(E297,'35'!$K$3:$L$16,2,FALSE)))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IF(D298="X",0,IF(E298="X",0,VLOOKUP(E298,'35'!$K$3:$L$16,2,FALSE)))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IF(D299="X",0,IF(E299="X",0,VLOOKUP(E299,'35'!$K$3:$L$16,2,FALSE)))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IF(D300="X",0,IF(E300="X",0,VLOOKUP(E300,'35'!$K$3:$L$16,2,FALSE)))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IF(D301="X",0,IF(E301="X",0,VLOOKUP(E301,'35'!$K$3:$L$16,2,FALSE)))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IF(D302="X",0,IF(E302="X",0,VLOOKUP(E302,'35'!$K$3:$L$16,2,FALSE)))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IF(D303="X",0,IF(E303="X",0,VLOOKUP(E303,'35'!$K$3:$L$16,2,FALSE)))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IF(D304="X",0,IF(E304="X",0,VLOOKUP(E304,'35'!$K$3:$L$16,2,FALSE)))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IF(D305="X",0,IF(E305="X",0,VLOOKUP(E305,'35'!$K$3:$L$16,2,FALSE)))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IF(D306="X",0,IF(E306="X",0,VLOOKUP(E306,'35'!$K$3:$L$16,2,FALSE)))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IF(D307="X",0,IF(E307="X",0,VLOOKUP(E307,'35'!$K$3:$L$16,2,FALSE)))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IF(D308="X",0,IF(E308="X",0,VLOOKUP(E308,'35'!$K$3:$L$16,2,FALSE)))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IF(D309="X",0,IF(E309="X",0,VLOOKUP(E309,'35'!$K$3:$L$16,2,FALSE)))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IF(D310="X",0,IF(E310="X",0,VLOOKUP(E310,'35'!$K$3:$L$16,2,FALSE)))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IF(D311="X",0,IF(E311="X",0,VLOOKUP(E311,'35'!$K$3:$L$16,2,FALSE)))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IF(D312="X",0,IF(E312="X",0,VLOOKUP(E312,'35'!$K$3:$L$16,2,FALSE)))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IF(D313="X",0,IF(E313="X",0,VLOOKUP(E313,'35'!$K$3:$L$16,2,FALSE)))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IF(D314="X",0,IF(E314="X",0,VLOOKUP(E314,'35'!$K$3:$L$16,2,FALSE)))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IF(D315="X",0,IF(E315="X",0,VLOOKUP(E315,'35'!$K$3:$L$16,2,FALSE)))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IF(D316="X",0,IF(E316="X",0,VLOOKUP(E316,'35'!$K$3:$L$16,2,FALSE)))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IF(D317="X",0,IF(E317="X",0,VLOOKUP(E317,'35'!$K$3:$L$16,2,FALSE)))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IF(D318="X",0,IF(E318="X",0,VLOOKUP(E318,'35'!$K$3:$L$16,2,FALSE)))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IF(D319="X",0,IF(E319="X",0,VLOOKUP(E319,'35'!$K$3:$L$16,2,FALSE)))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IF(D320="X",0,IF(E320="X",0,VLOOKUP(E320,'35'!$K$3:$L$16,2,FALSE)))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IF(D321="X",0,IF(E321="X",0,VLOOKUP(E321,'35'!$K$3:$L$16,2,FALSE)))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IF(D322="X",0,IF(E322="X",0,VLOOKUP(E322,'35'!$K$3:$L$16,2,FALSE)))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IF(D323="X",0,IF(E323="X",0,VLOOKUP(E323,'35'!$K$3:$L$16,2,FALSE)))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IF(D324="X",0,IF(E324="X",0,VLOOKUP(E324,'35'!$K$3:$L$16,2,FALSE)))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IF(D325="X",0,IF(E325="X",0,VLOOKUP(E325,'35'!$K$3:$L$16,2,FALSE)))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IF(D326="X",0,IF(E326="X",0,VLOOKUP(E326,'35'!$K$3:$L$16,2,FALSE)))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IF(D327="X",0,IF(E327="X",0,VLOOKUP(E327,'35'!$K$3:$L$16,2,FALSE)))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IF(D328="X",0,IF(E328="X",0,VLOOKUP(E328,'35'!$K$3:$L$16,2,FALSE)))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IF(D329="X",0,IF(E329="X",0,VLOOKUP(E329,'35'!$K$3:$L$16,2,FALSE)))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IF(D330="X",0,IF(E330="X",0,VLOOKUP(E330,'35'!$K$3:$L$16,2,FALSE)))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IF(D331="X",0,IF(E331="X",0,VLOOKUP(E331,'35'!$K$3:$L$16,2,FALSE)))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IF(D332="X",0,IF(E332="X",0,VLOOKUP(E332,'35'!$K$3:$L$16,2,FALSE)))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IF(D333="X",0,IF(E333="X",0,VLOOKUP(E333,'35'!$K$3:$L$16,2,FALSE)))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IF(D334="X",0,IF(E334="X",0,VLOOKUP(E334,'35'!$K$3:$L$16,2,FALSE)))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IF(D335="X",0,IF(E335="X",0,VLOOKUP(E335,'35'!$K$3:$L$16,2,FALSE)))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IF(D336="X",0,IF(E336="X",0,VLOOKUP(E336,'35'!$K$3:$L$16,2,FALSE)))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IF(D337="X",0,IF(E337="X",0,VLOOKUP(E337,'35'!$K$3:$L$16,2,FALSE)))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IF(D338="X",0,IF(E338="X",0,VLOOKUP(E338,'35'!$K$3:$L$16,2,FALSE)))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IF(D339="X",0,IF(E339="X",0,VLOOKUP(E339,'35'!$K$3:$L$16,2,FALSE)))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IF(D340="X",0,IF(E340="X",0,VLOOKUP(E340,'35'!$K$3:$L$16,2,FALSE)))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IF(D341="X",0,IF(E341="X",0,VLOOKUP(E341,'35'!$K$3:$L$16,2,FALSE)))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IF(D342="X",0,IF(E342="X",0,VLOOKUP(E342,'35'!$K$3:$L$16,2,FALSE)))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IF(D343="X",0,IF(E343="X",0,VLOOKUP(E343,'35'!$K$3:$L$16,2,FALSE)))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IF(D344="X",0,IF(E344="X",0,VLOOKUP(E344,'35'!$K$3:$L$16,2,FALSE)))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IF(D345="X",0,IF(E345="X",0,VLOOKUP(E345,'35'!$K$3:$L$16,2,FALSE)))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IF(D346="X",0,IF(E346="X",0,VLOOKUP(E346,'35'!$K$3:$L$16,2,FALSE)))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IF(D347="X",0,IF(E347="X",0,VLOOKUP(E347,'35'!$K$3:$L$16,2,FALSE)))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IF(D348="X",0,IF(E348="X",0,VLOOKUP(E348,'35'!$K$3:$L$16,2,FALSE)))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IF(D349="X",0,IF(E349="X",0,VLOOKUP(E349,'35'!$K$3:$L$16,2,FALSE)))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IF(D350="X",0,IF(E350="X",0,VLOOKUP(E350,'35'!$K$3:$L$16,2,FALSE)))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IF(D351="X",0,IF(E351="X",0,VLOOKUP(E351,'35'!$K$3:$L$16,2,FALSE)))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IF(D352="X",0,IF(E352="X",0,VLOOKUP(E352,'35'!$K$3:$L$16,2,FALSE)))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IF(D353="X",0,IF(E353="X",0,VLOOKUP(E353,'35'!$K$3:$L$16,2,FALSE)))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IF(D354="X",0,IF(E354="X",0,VLOOKUP(E354,'35'!$K$3:$L$16,2,FALSE)))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IF(D355="X",0,IF(E355="X",0,VLOOKUP(E355,'35'!$K$3:$L$16,2,FALSE)))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IF(D356="X",0,IF(E356="X",0,VLOOKUP(E356,'35'!$K$3:$L$16,2,FALSE)))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IF(D357="X",0,IF(E357="X",0,VLOOKUP(E357,'35'!$K$3:$L$16,2,FALSE)))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IF(D358="X",0,IF(E358="X",0,VLOOKUP(E358,'35'!$K$3:$L$16,2,FALSE)))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IF(D359="X",0,IF(E359="X",0,VLOOKUP(E359,'35'!$K$3:$L$16,2,FALSE)))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IF(D360="X",0,IF(E360="X",0,VLOOKUP(E360,'35'!$K$3:$L$16,2,FALSE)))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IF(D361="X",0,IF(E361="X",0,VLOOKUP(E361,'35'!$K$3:$L$16,2,FALSE)))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IF(D362="X",0,IF(E362="X",0,VLOOKUP(E362,'35'!$K$3:$L$16,2,FALSE)))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IF(D363="X",0,IF(E363="X",0,VLOOKUP(E363,'35'!$K$3:$L$16,2,FALSE)))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IF(D364="X",0,IF(E364="X",0,VLOOKUP(E364,'35'!$K$3:$L$16,2,FALSE)))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IF(D365="X",0,IF(E365="X",0,VLOOKUP(E365,'35'!$K$3:$L$16,2,FALSE)))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IF(D366="X",0,IF(E366="X",0,VLOOKUP(E366,'35'!$K$3:$L$16,2,FALSE)))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IF(D367="X",0,IF(E367="X",0,VLOOKUP(E367,'35'!$K$3:$L$16,2,FALSE)))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IF(D368="X",0,IF(E368="X",0,VLOOKUP(E368,'35'!$K$3:$L$16,2,FALSE)))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IF(D369="X",0,IF(E369="X",0,VLOOKUP(E369,'35'!$K$3:$L$16,2,FALSE)))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IF(D370="X",0,IF(E370="X",0,VLOOKUP(E370,'35'!$K$3:$L$16,2,FALSE)))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IF(D371="X",0,IF(E371="X",0,VLOOKUP(E371,'35'!$K$3:$L$16,2,FALSE)))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IF(D372="X",0,IF(E372="X",0,VLOOKUP(E372,'35'!$K$3:$L$16,2,FALSE)))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IF(D373="X",0,IF(E373="X",0,VLOOKUP(E373,'35'!$K$3:$L$16,2,FALSE)))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IF(D374="X",0,IF(E374="X",0,VLOOKUP(E374,'35'!$K$3:$L$16,2,FALSE)))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IF(D375="X",0,IF(E375="X",0,VLOOKUP(E375,'35'!$K$3:$L$16,2,FALSE)))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IF(D376="X",0,IF(E376="X",0,VLOOKUP(E376,'35'!$K$3:$L$16,2,FALSE)))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IF(D377="X",0,IF(E377="X",0,VLOOKUP(E377,'35'!$K$3:$L$16,2,FALSE)))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IF(D378="X",0,IF(E378="X",0,VLOOKUP(E378,'35'!$K$3:$L$16,2,FALSE)))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IF(D379="X",0,IF(E379="X",0,VLOOKUP(E379,'35'!$K$3:$L$16,2,FALSE)))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IF(D380="X",0,IF(E380="X",0,VLOOKUP(E380,'35'!$K$3:$L$16,2,FALSE)))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IF(D381="X",0,IF(E381="X",0,VLOOKUP(E381,'35'!$K$3:$L$16,2,FALSE)))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IF(D382="X",0,IF(E382="X",0,VLOOKUP(E382,'35'!$K$3:$L$16,2,FALSE)))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IF(D383="X",0,IF(E383="X",0,VLOOKUP(E383,'35'!$K$3:$L$16,2,FALSE)))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IF(D384="X",0,IF(E384="X",0,VLOOKUP(E384,'35'!$K$3:$L$16,2,FALSE)))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IF(D385="X",0,IF(E385="X",0,VLOOKUP(E385,'35'!$K$3:$L$16,2,FALSE)))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IF(D386="X",0,IF(E386="X",0,VLOOKUP(E386,'35'!$K$3:$L$16,2,FALSE)))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IF(D387="X",0,IF(E387="X",0,VLOOKUP(E387,'35'!$K$3:$L$16,2,FALSE)))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IF(D388="X",0,IF(E388="X",0,VLOOKUP(E388,'35'!$K$3:$L$16,2,FALSE)))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IF(D389="X",0,IF(E389="X",0,VLOOKUP(E389,'35'!$K$3:$L$16,2,FALSE)))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IF(D390="X",0,IF(E390="X",0,VLOOKUP(E390,'35'!$K$3:$L$16,2,FALSE)))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IF(D391="X",0,IF(E391="X",0,VLOOKUP(E391,'35'!$K$3:$L$16,2,FALSE)))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IF(D392="X",0,IF(E392="X",0,VLOOKUP(E392,'35'!$K$3:$L$16,2,FALSE)))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IF(D393="X",0,IF(E393="X",0,VLOOKUP(E393,'35'!$K$3:$L$16,2,FALSE)))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IF(D394="X",0,IF(E394="X",0,VLOOKUP(E394,'35'!$K$3:$L$16,2,FALSE)))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IF(D395="X",0,IF(E395="X",0,VLOOKUP(E395,'35'!$K$3:$L$16,2,FALSE)))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IF(D396="X",0,IF(E396="X",0,VLOOKUP(E396,'35'!$K$3:$L$16,2,FALSE)))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IF(D397="X",0,IF(E397="X",0,VLOOKUP(E397,'35'!$K$3:$L$16,2,FALSE)))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IF(D398="X",0,IF(E398="X",0,VLOOKUP(E398,'35'!$K$3:$L$16,2,FALSE)))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IF(D399="X",0,IF(E399="X",0,VLOOKUP(E399,'35'!$K$3:$L$16,2,FALSE)))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IF(D400="X",0,IF(E400="X",0,VLOOKUP(E400,'35'!$K$3:$L$16,2,FALSE)))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IF(D401="X",0,IF(E401="X",0,VLOOKUP(E401,'35'!$K$3:$L$16,2,FALSE)))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IF(D402="X",0,IF(E402="X",0,VLOOKUP(E402,'35'!$K$3:$L$16,2,FALSE)))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IF(D403="X",0,IF(E403="X",0,VLOOKUP(E403,'35'!$K$3:$L$16,2,FALSE)))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IF(D404="X",0,IF(E404="X",0,VLOOKUP(E404,'35'!$K$3:$L$16,2,FALSE)))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IF(D405="X",0,IF(E405="X",0,VLOOKUP(E405,'35'!$K$3:$L$16,2,FALSE)))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IF(D406="X",0,IF(E406="X",0,VLOOKUP(E406,'35'!$K$3:$L$16,2,FALSE)))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IF(D407="X",0,IF(E407="X",0,VLOOKUP(E407,'35'!$K$3:$L$16,2,FALSE)))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IF(D408="X",0,IF(E408="X",0,VLOOKUP(E408,'35'!$K$3:$L$16,2,FALSE)))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IF(D409="X",0,IF(E409="X",0,VLOOKUP(E409,'35'!$K$3:$L$16,2,FALSE)))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IF(D410="X",0,IF(E410="X",0,VLOOKUP(E410,'35'!$K$3:$L$16,2,FALSE)))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IF(D411="X",0,IF(E411="X",0,VLOOKUP(E411,'35'!$K$3:$L$16,2,FALSE)))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IF(D412="X",0,IF(E412="X",0,VLOOKUP(E412,'35'!$K$3:$L$16,2,FALSE)))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IF(D413="X",0,IF(E413="X",0,VLOOKUP(E413,'35'!$K$3:$L$16,2,FALSE)))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IF(D414="X",0,IF(E414="X",0,VLOOKUP(E414,'35'!$K$3:$L$16,2,FALSE)))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IF(D415="X",0,IF(E415="X",0,VLOOKUP(E415,'35'!$K$3:$L$16,2,FALSE)))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IF(D416="X",0,IF(E416="X",0,VLOOKUP(E416,'35'!$K$3:$L$16,2,FALSE)))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IF(D417="X",0,IF(E417="X",0,VLOOKUP(E417,'35'!$K$3:$L$16,2,FALSE)))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IF(D418="X",0,IF(E418="X",0,VLOOKUP(E418,'35'!$K$3:$L$16,2,FALSE)))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IF(D419="X",0,IF(E419="X",0,VLOOKUP(E419,'35'!$K$3:$L$16,2,FALSE)))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IF(D420="X",0,IF(E420="X",0,VLOOKUP(E420,'35'!$K$3:$L$16,2,FALSE)))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IF(D421="X",0,IF(E421="X",0,VLOOKUP(E421,'35'!$K$3:$L$16,2,FALSE)))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IF(D422="X",0,IF(E422="X",0,VLOOKUP(E422,'35'!$K$3:$L$16,2,FALSE)))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IF(D423="X",0,IF(E423="X",0,VLOOKUP(E423,'35'!$K$3:$L$16,2,FALSE)))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IF(D424="X",0,IF(E424="X",0,VLOOKUP(E424,'35'!$K$3:$L$16,2,FALSE)))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IF(D425="X",0,IF(E425="X",0,VLOOKUP(E425,'35'!$K$3:$L$16,2,FALSE)))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IF(D426="X",0,IF(E426="X",0,VLOOKUP(E426,'35'!$K$3:$L$16,2,FALSE)))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IF(D427="X",0,IF(E427="X",0,VLOOKUP(E427,'35'!$K$3:$L$16,2,FALSE)))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IF(D428="X",0,IF(E428="X",0,VLOOKUP(E428,'35'!$K$3:$L$16,2,FALSE)))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IF(D429="X",0,IF(E429="X",0,VLOOKUP(E429,'35'!$K$3:$L$16,2,FALSE)))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IF(D430="X",0,IF(E430="X",0,VLOOKUP(E430,'35'!$K$3:$L$16,2,FALSE)))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IF(D431="X",0,IF(E431="X",0,VLOOKUP(E431,'35'!$K$3:$L$16,2,FALSE)))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IF(D432="X",0,IF(E432="X",0,VLOOKUP(E432,'35'!$K$3:$L$16,2,FALSE)))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IF(D433="X",0,IF(E433="X",0,VLOOKUP(E433,'35'!$K$3:$L$16,2,FALSE)))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IF(D434="X",0,IF(E434="X",0,VLOOKUP(E434,'35'!$K$3:$L$16,2,FALSE)))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IF(D435="X",0,IF(E435="X",0,VLOOKUP(E435,'35'!$K$3:$L$16,2,FALSE)))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IF(D436="X",0,IF(E436="X",0,VLOOKUP(E436,'35'!$K$3:$L$16,2,FALSE)))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IF(D437="X",0,IF(E437="X",0,VLOOKUP(E437,'35'!$K$3:$L$16,2,FALSE)))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IF(D438="X",0,IF(E438="X",0,VLOOKUP(E438,'35'!$K$3:$L$16,2,FALSE)))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IF(D439="X",0,IF(E439="X",0,VLOOKUP(E439,'35'!$K$3:$L$16,2,FALSE)))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IF(D440="X",0,IF(E440="X",0,VLOOKUP(E440,'35'!$K$3:$L$16,2,FALSE)))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IF(D441="X",0,IF(E441="X",0,VLOOKUP(E441,'35'!$K$3:$L$16,2,FALSE)))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IF(D442="X",0,IF(E442="X",0,VLOOKUP(E442,'35'!$K$3:$L$16,2,FALSE)))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IF(D443="X",0,IF(E443="X",0,VLOOKUP(E443,'35'!$K$3:$L$16,2,FALSE)))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IF(D444="X",0,IF(E444="X",0,VLOOKUP(E444,'35'!$K$3:$L$16,2,FALSE)))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IF(D445="X",0,IF(E445="X",0,VLOOKUP(E445,'35'!$K$3:$L$16,2,FALSE)))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IF(D446="X",0,IF(E446="X",0,VLOOKUP(E446,'35'!$K$3:$L$16,2,FALSE)))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IF(D447="X",0,IF(E447="X",0,VLOOKUP(E447,'35'!$K$3:$L$16,2,FALSE)))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IF(D448="X",0,IF(E448="X",0,VLOOKUP(E448,'35'!$K$3:$L$16,2,FALSE)))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IF(D449="X",0,IF(E449="X",0,VLOOKUP(E449,'35'!$K$3:$L$16,2,FALSE)))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IF(D450="X",0,IF(E450="X",0,VLOOKUP(E450,'35'!$K$3:$L$16,2,FALSE)))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IF(D451="X",0,IF(E451="X",0,VLOOKUP(E451,'35'!$K$3:$L$16,2,FALSE)))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IF(D452="X",0,IF(E452="X",0,VLOOKUP(E452,'35'!$K$3:$L$16,2,FALSE)))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IF(D453="X",0,IF(E453="X",0,VLOOKUP(E453,'35'!$K$3:$L$16,2,FALSE)))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IF(D454="X",0,IF(E454="X",0,VLOOKUP(E454,'35'!$K$3:$L$16,2,FALSE)))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IF(D455="X",0,IF(E455="X",0,VLOOKUP(E455,'35'!$K$3:$L$16,2,FALSE)))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IF(D456="X",0,IF(E456="X",0,VLOOKUP(E456,'35'!$K$3:$L$16,2,FALSE)))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IF(D457="X",0,IF(E457="X",0,VLOOKUP(E457,'35'!$K$3:$L$16,2,FALSE)))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IF(D458="X",0,IF(E458="X",0,VLOOKUP(E458,'35'!$K$3:$L$16,2,FALSE)))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IF(D459="X",0,IF(E459="X",0,VLOOKUP(E459,'35'!$K$3:$L$16,2,FALSE)))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IF(D460="X",0,IF(E460="X",0,VLOOKUP(E460,'35'!$K$3:$L$16,2,FALSE)))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IF(D461="X",0,IF(E461="X",0,VLOOKUP(E461,'35'!$K$3:$L$16,2,FALSE)))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IF(D462="X",0,IF(E462="X",0,VLOOKUP(E462,'35'!$K$3:$L$16,2,FALSE)))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IF(D463="X",0,IF(E463="X",0,VLOOKUP(E463,'35'!$K$3:$L$16,2,FALSE)))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IF(D464="X",0,IF(E464="X",0,VLOOKUP(E464,'35'!$K$3:$L$16,2,FALSE)))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IF(D465="X",0,IF(E465="X",0,VLOOKUP(E465,'35'!$K$3:$L$16,2,FALSE)))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IF(D466="X",0,IF(E466="X",0,VLOOKUP(E466,'35'!$K$3:$L$16,2,FALSE)))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IF(D467="X",0,IF(E467="X",0,VLOOKUP(E467,'35'!$K$3:$L$16,2,FALSE)))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IF(D468="X",0,IF(E468="X",0,VLOOKUP(E468,'35'!$K$3:$L$16,2,FALSE)))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IF(D469="X",0,IF(E469="X",0,VLOOKUP(E469,'35'!$K$3:$L$16,2,FALSE)))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IF(D470="X",0,IF(E470="X",0,VLOOKUP(E470,'35'!$K$3:$L$16,2,FALSE)))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IF(D471="X",0,IF(E471="X",0,VLOOKUP(E471,'35'!$K$3:$L$16,2,FALSE)))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IF(D472="X",0,IF(E472="X",0,VLOOKUP(E472,'35'!$K$3:$L$16,2,FALSE)))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IF(D473="X",0,IF(E473="X",0,VLOOKUP(E473,'35'!$K$3:$L$16,2,FALSE)))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IF(D474="X",0,IF(E474="X",0,VLOOKUP(E474,'35'!$K$3:$L$16,2,FALSE)))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IF(D475="X",0,IF(E475="X",0,VLOOKUP(E475,'35'!$K$3:$L$16,2,FALSE)))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IF(D476="X",0,IF(E476="X",0,VLOOKUP(E476,'35'!$K$3:$L$16,2,FALSE)))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IF(D477="X",0,IF(E477="X",0,VLOOKUP(E477,'35'!$K$3:$L$16,2,FALSE)))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IF(D478="X",0,IF(E478="X",0,VLOOKUP(E478,'35'!$K$3:$L$16,2,FALSE)))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IF(D479="X",0,IF(E479="X",0,VLOOKUP(E479,'35'!$K$3:$L$16,2,FALSE)))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IF(D480="X",0,IF(E480="X",0,VLOOKUP(E480,'35'!$K$3:$L$16,2,FALSE)))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IF(D481="X",0,IF(E481="X",0,VLOOKUP(E481,'35'!$K$3:$L$16,2,FALSE)))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IF(D482="X",0,IF(E482="X",0,VLOOKUP(E482,'35'!$K$3:$L$16,2,FALSE)))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IF(D483="X",0,IF(E483="X",0,VLOOKUP(E483,'35'!$K$3:$L$16,2,FALSE)))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IF(D484="X",0,IF(E484="X",0,VLOOKUP(E484,'35'!$K$3:$L$16,2,FALSE)))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IF(D485="X",0,IF(E485="X",0,VLOOKUP(E485,'35'!$K$3:$L$16,2,FALSE)))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IF(D486="X",0,IF(E486="X",0,VLOOKUP(E486,'35'!$K$3:$L$16,2,FALSE)))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IF(D487="X",0,IF(E487="X",0,VLOOKUP(E487,'35'!$K$3:$L$16,2,FALSE)))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IF(D488="X",0,IF(E488="X",0,VLOOKUP(E488,'35'!$K$3:$L$16,2,FALSE)))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IF(D489="X",0,IF(E489="X",0,VLOOKUP(E489,'35'!$K$3:$L$16,2,FALSE)))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IF(D490="X",0,IF(E490="X",0,VLOOKUP(E490,'35'!$K$3:$L$16,2,FALSE)))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IF(D491="X",0,IF(E491="X",0,VLOOKUP(E491,'35'!$K$3:$L$16,2,FALSE)))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IF(D492="X",0,IF(E492="X",0,VLOOKUP(E492,'35'!$K$3:$L$16,2,FALSE)))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IF(D493="X",0,IF(E493="X",0,VLOOKUP(E493,'35'!$K$3:$L$16,2,FALSE)))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IF(D494="X",0,IF(E494="X",0,VLOOKUP(E494,'35'!$K$3:$L$16,2,FALSE)))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IF('35'!K3="", "Vrije categorie",'35'!K3)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IF('35'!K4="", "Vrije categorie",'35'!K4)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IF('35'!K5="", "Vrije categorie",'35'!K5)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IF('35'!K6="", "Vrije categorie",'35'!K6)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IF('35'!K7="", "Vrije categorie",'35'!K7)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IF('35'!K8="", "Vrije categorie",'35'!K8)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IF('35'!K9="", "Vrije categorie",'35'!K9)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IF('35'!K10="", "Vrije categorie",'35'!K10)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IF('35'!K11="", "Vrije categorie",'35'!K11)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IF('35'!K12="", "Vrije categorie",'35'!K12)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IF('35'!K13="", "Vrije categorie",'35'!K13)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IF('35'!K14="", "Vrije categorie",'35'!K14)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IF('35'!K15="", "Vrije categorie",'35'!K15)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7CFCBKkF6HziBq4u5LEFn0LnmKqkSywhLkEJE+GXvoLYqGN4KrCjmgwDaHUDQMrrSg8nNTm6vKK6xg2L55WTGg==" saltValue="ts7m2XwhQYS+G+QOJhIcL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36,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'36a'!P499/M3</f>
        <v>#N/A</v>
      </c>
    </row>
    <row r="4" spans="1:14">
      <c r="A4" s="19" t="s">
        <v>190</v>
      </c>
      <c r="B4" s="384" t="str">
        <f>VLOOKUP(H5,Kwaliteitsinspecties!A5:E54,3)</f>
        <v>Complex 36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'36a'!P500/M4</f>
        <v>#N/A</v>
      </c>
    </row>
    <row r="5" spans="1:14">
      <c r="A5" s="20" t="s">
        <v>192</v>
      </c>
      <c r="B5" s="385" t="str">
        <f>VLOOKUP(H5,Kwaliteitsinspecties!A5:E54,4)</f>
        <v>Complex 36</v>
      </c>
      <c r="C5" s="385"/>
      <c r="D5" s="385"/>
      <c r="E5" s="385"/>
      <c r="F5" s="399" t="s">
        <v>193</v>
      </c>
      <c r="G5" s="399"/>
      <c r="H5" s="16">
        <f>Kwaliteitsinspecties!A40</f>
        <v>36</v>
      </c>
      <c r="K5" s="37" t="s">
        <v>194</v>
      </c>
      <c r="L5" s="49"/>
      <c r="M5" s="184"/>
      <c r="N5" s="88" t="e">
        <f>'36a'!P501/M5</f>
        <v>#N/A</v>
      </c>
    </row>
    <row r="6" spans="1:14">
      <c r="A6" s="21" t="s">
        <v>195</v>
      </c>
      <c r="B6" s="386" t="str">
        <f>VLOOKUP(H5,Kwaliteitsinspecties!A5:E54,5)</f>
        <v>Complex 36</v>
      </c>
      <c r="C6" s="386"/>
      <c r="D6" s="386"/>
      <c r="E6" s="386"/>
      <c r="F6" s="400" t="s">
        <v>196</v>
      </c>
      <c r="G6" s="400"/>
      <c r="H6" s="17" t="str">
        <f>CONCATENATE(H5,"a")</f>
        <v>36a</v>
      </c>
      <c r="K6" s="37" t="s">
        <v>197</v>
      </c>
      <c r="L6" s="49"/>
      <c r="M6" s="184"/>
      <c r="N6" s="88" t="e">
        <f>'36a'!P502/M6</f>
        <v>#N/A</v>
      </c>
    </row>
    <row r="7" spans="1:14">
      <c r="K7" s="37" t="s">
        <v>198</v>
      </c>
      <c r="L7" s="49"/>
      <c r="M7" s="184"/>
      <c r="N7" s="88" t="e">
        <f>'36a'!P503/M7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'36a'!P504/M8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'36a'!P505/M9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'36a'!P506/M10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'36a'!P507/M11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'36a'!P508/M12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'36a'!N512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'36a'!P509/M13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'36a'!P512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'36a'!G512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'36a'!F512-E27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'36a'!S495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'36a'!R495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'36a'!T495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'36a'!U495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'36a'!V495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'36a'!W495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'36a'!N505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rVrRVygbgHmE9lMF7d1tNbNdLzJRAKEUwuzoXlWhKukltw4VhBgKIGdS9qlYIqOeih8R3aJn+/DoT45QFUcUkg==" saltValue="GyklKf1ChCHSqUjWMnVYB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'36'!H5</f>
        <v>36</v>
      </c>
      <c r="B1" s="401" t="s">
        <v>190</v>
      </c>
      <c r="C1" s="402"/>
      <c r="D1" s="403" t="str">
        <f>VLOOKUP(A1,Kwaliteitsinspecties!A5:J54,3)</f>
        <v>Complex 36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36 te Complex 36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IF(D4="X",0,IF(E4="X",0,VLOOKUP(E4,'36'!$K$3:$L$16,2,FALSE)))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IF(D5="X",0,IF(E5="X",0,VLOOKUP(E5,'36'!$K$3:$L$16,2,FALSE)))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IF(D6="X",0,IF(E6="X",0,VLOOKUP(E6,'36'!$K$3:$L$16,2,FALSE)))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IF(D7="X",0,IF(E7="X",0,VLOOKUP(E7,'36'!$K$3:$L$16,2,FALSE)))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IF(D8="X",0,IF(E8="X",0,VLOOKUP(E8,'36'!$K$3:$L$16,2,FALSE)))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IF(D9="X",0,IF(E9="X",0,VLOOKUP(E9,'36'!$K$3:$L$16,2,FALSE)))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IF(D10="X",0,IF(E10="X",0,VLOOKUP(E10,'36'!$K$3:$L$16,2,FALSE)))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IF(D11="X",0,IF(E11="X",0,VLOOKUP(E11,'36'!$K$3:$L$16,2,FALSE)))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IF(D12="X",0,IF(E12="X",0,VLOOKUP(E12,'36'!$K$3:$L$16,2,FALSE)))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IF(D13="X",0,IF(E13="X",0,VLOOKUP(E13,'36'!$K$3:$L$16,2,FALSE)))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IF(D14="X",0,IF(E14="X",0,VLOOKUP(E14,'36'!$K$3:$L$16,2,FALSE)))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IF(D15="X",0,IF(E15="X",0,VLOOKUP(E15,'36'!$K$3:$L$16,2,FALSE)))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IF(D16="X",0,IF(E16="X",0,VLOOKUP(E16,'36'!$K$3:$L$16,2,FALSE)))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IF(D17="X",0,IF(E17="X",0,VLOOKUP(E17,'36'!$K$3:$L$16,2,FALSE)))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IF(D18="X",0,IF(E18="X",0,VLOOKUP(E18,'36'!$K$3:$L$16,2,FALSE)))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IF(D19="X",0,IF(E19="X",0,VLOOKUP(E19,'36'!$K$3:$L$16,2,FALSE)))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IF(D20="X",0,IF(E20="X",0,VLOOKUP(E20,'36'!$K$3:$L$16,2,FALSE)))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IF(D21="X",0,IF(E21="X",0,VLOOKUP(E21,'36'!$K$3:$L$16,2,FALSE)))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IF(D22="X",0,IF(E22="X",0,VLOOKUP(E22,'36'!$K$3:$L$16,2,FALSE)))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IF(D23="X",0,IF(E23="X",0,VLOOKUP(E23,'36'!$K$3:$L$16,2,FALSE)))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IF(D24="X",0,IF(E24="X",0,VLOOKUP(E24,'36'!$K$3:$L$16,2,FALSE)))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IF(D25="X",0,IF(E25="X",0,VLOOKUP(E25,'36'!$K$3:$L$16,2,FALSE)))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IF(D26="X",0,IF(E26="X",0,VLOOKUP(E26,'36'!$K$3:$L$16,2,FALSE)))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IF(D27="X",0,IF(E27="X",0,VLOOKUP(E27,'36'!$K$3:$L$16,2,FALSE)))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IF(D28="X",0,IF(E28="X",0,VLOOKUP(E28,'36'!$K$3:$L$16,2,FALSE)))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IF(D29="X",0,IF(E29="X",0,VLOOKUP(E29,'36'!$K$3:$L$16,2,FALSE)))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IF(D30="X",0,IF(E30="X",0,VLOOKUP(E30,'36'!$K$3:$L$16,2,FALSE)))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IF(D31="X",0,IF(E31="X",0,VLOOKUP(E31,'36'!$K$3:$L$16,2,FALSE)))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IF(D32="X",0,IF(E32="X",0,VLOOKUP(E32,'36'!$K$3:$L$16,2,FALSE)))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IF(D33="X",0,IF(E33="X",0,VLOOKUP(E33,'36'!$K$3:$L$16,2,FALSE)))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IF(D34="X",0,IF(E34="X",0,VLOOKUP(E34,'36'!$K$3:$L$16,2,FALSE)))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IF(D35="X",0,IF(E35="X",0,VLOOKUP(E35,'36'!$K$3:$L$16,2,FALSE)))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IF(D36="X",0,IF(E36="X",0,VLOOKUP(E36,'36'!$K$3:$L$16,2,FALSE)))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IF(D37="X",0,IF(E37="X",0,VLOOKUP(E37,'36'!$K$3:$L$16,2,FALSE)))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IF(D38="X",0,IF(E38="X",0,VLOOKUP(E38,'36'!$K$3:$L$16,2,FALSE)))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IF(D39="X",0,IF(E39="X",0,VLOOKUP(E39,'36'!$K$3:$L$16,2,FALSE)))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IF(D40="X",0,IF(E40="X",0,VLOOKUP(E40,'36'!$K$3:$L$16,2,FALSE)))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IF(D41="X",0,IF(E41="X",0,VLOOKUP(E41,'36'!$K$3:$L$16,2,FALSE)))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IF(D42="X",0,IF(E42="X",0,VLOOKUP(E42,'36'!$K$3:$L$16,2,FALSE)))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IF(D43="X",0,IF(E43="X",0,VLOOKUP(E43,'36'!$K$3:$L$16,2,FALSE)))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IF(D44="X",0,IF(E44="X",0,VLOOKUP(E44,'36'!$K$3:$L$16,2,FALSE)))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IF(D45="X",0,IF(E45="X",0,VLOOKUP(E45,'36'!$K$3:$L$16,2,FALSE)))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IF(D46="X",0,IF(E46="X",0,VLOOKUP(E46,'36'!$K$3:$L$16,2,FALSE)))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IF(D47="X",0,IF(E47="X",0,VLOOKUP(E47,'36'!$K$3:$L$16,2,FALSE)))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IF(D48="X",0,IF(E48="X",0,VLOOKUP(E48,'36'!$K$3:$L$16,2,FALSE)))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IF(D49="X",0,IF(E49="X",0,VLOOKUP(E49,'36'!$K$3:$L$16,2,FALSE)))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IF(D50="X",0,IF(E50="X",0,VLOOKUP(E50,'36'!$K$3:$L$16,2,FALSE)))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IF(D51="X",0,IF(E51="X",0,VLOOKUP(E51,'36'!$K$3:$L$16,2,FALSE)))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IF(D52="X",0,IF(E52="X",0,VLOOKUP(E52,'36'!$K$3:$L$16,2,FALSE)))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IF(D53="X",0,IF(E53="X",0,VLOOKUP(E53,'36'!$K$3:$L$16,2,FALSE)))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IF(D54="X",0,IF(E54="X",0,VLOOKUP(E54,'36'!$K$3:$L$16,2,FALSE)))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IF(D55="X",0,IF(E55="X",0,VLOOKUP(E55,'36'!$K$3:$L$16,2,FALSE)))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IF(D56="X",0,IF(E56="X",0,VLOOKUP(E56,'36'!$K$3:$L$16,2,FALSE)))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IF(D57="X",0,IF(E57="X",0,VLOOKUP(E57,'36'!$K$3:$L$16,2,FALSE)))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IF(D58="X",0,IF(E58="X",0,VLOOKUP(E58,'36'!$K$3:$L$16,2,FALSE)))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IF(D59="X",0,IF(E59="X",0,VLOOKUP(E59,'36'!$K$3:$L$16,2,FALSE)))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IF(D60="X",0,IF(E60="X",0,VLOOKUP(E60,'36'!$K$3:$L$16,2,FALSE)))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IF(D61="X",0,IF(E61="X",0,VLOOKUP(E61,'36'!$K$3:$L$16,2,FALSE)))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IF(D62="X",0,IF(E62="X",0,VLOOKUP(E62,'36'!$K$3:$L$16,2,FALSE)))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IF(D63="X",0,IF(E63="X",0,VLOOKUP(E63,'36'!$K$3:$L$16,2,FALSE)))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IF(D64="X",0,IF(E64="X",0,VLOOKUP(E64,'36'!$K$3:$L$16,2,FALSE)))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IF(D65="X",0,IF(E65="X",0,VLOOKUP(E65,'36'!$K$3:$L$16,2,FALSE)))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IF(D66="X",0,IF(E66="X",0,VLOOKUP(E66,'36'!$K$3:$L$16,2,FALSE)))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IF(D67="X",0,IF(E67="X",0,VLOOKUP(E67,'36'!$K$3:$L$16,2,FALSE)))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IF(D68="X",0,IF(E68="X",0,VLOOKUP(E68,'36'!$K$3:$L$16,2,FALSE)))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IF(D69="X",0,IF(E69="X",0,VLOOKUP(E69,'36'!$K$3:$L$16,2,FALSE)))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IF(D70="X",0,IF(E70="X",0,VLOOKUP(E70,'36'!$K$3:$L$16,2,FALSE)))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IF(D71="X",0,IF(E71="X",0,VLOOKUP(E71,'36'!$K$3:$L$16,2,FALSE)))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IF(D72="X",0,IF(E72="X",0,VLOOKUP(E72,'36'!$K$3:$L$16,2,FALSE)))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IF(D73="X",0,IF(E73="X",0,VLOOKUP(E73,'36'!$K$3:$L$16,2,FALSE)))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IF(D74="X",0,IF(E74="X",0,VLOOKUP(E74,'36'!$K$3:$L$16,2,FALSE)))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IF(D75="X",0,IF(E75="X",0,VLOOKUP(E75,'36'!$K$3:$L$16,2,FALSE)))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IF(D76="X",0,IF(E76="X",0,VLOOKUP(E76,'36'!$K$3:$L$16,2,FALSE)))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IF(D77="X",0,IF(E77="X",0,VLOOKUP(E77,'36'!$K$3:$L$16,2,FALSE)))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IF(D78="X",0,IF(E78="X",0,VLOOKUP(E78,'36'!$K$3:$L$16,2,FALSE)))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IF(D79="X",0,IF(E79="X",0,VLOOKUP(E79,'36'!$K$3:$L$16,2,FALSE)))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IF(D80="X",0,IF(E80="X",0,VLOOKUP(E80,'36'!$K$3:$L$16,2,FALSE)))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IF(D81="X",0,IF(E81="X",0,VLOOKUP(E81,'36'!$K$3:$L$16,2,FALSE)))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IF(D82="X",0,IF(E82="X",0,VLOOKUP(E82,'36'!$K$3:$L$16,2,FALSE)))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IF(D83="X",0,IF(E83="X",0,VLOOKUP(E83,'36'!$K$3:$L$16,2,FALSE)))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IF(D84="X",0,IF(E84="X",0,VLOOKUP(E84,'36'!$K$3:$L$16,2,FALSE)))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IF(D85="X",0,IF(E85="X",0,VLOOKUP(E85,'36'!$K$3:$L$16,2,FALSE)))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IF(D86="X",0,IF(E86="X",0,VLOOKUP(E86,'36'!$K$3:$L$16,2,FALSE)))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IF(D87="X",0,IF(E87="X",0,VLOOKUP(E87,'36'!$K$3:$L$16,2,FALSE)))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IF(D88="X",0,IF(E88="X",0,VLOOKUP(E88,'36'!$K$3:$L$16,2,FALSE)))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IF(D89="X",0,IF(E89="X",0,VLOOKUP(E89,'36'!$K$3:$L$16,2,FALSE)))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IF(D90="X",0,IF(E90="X",0,VLOOKUP(E90,'36'!$K$3:$L$16,2,FALSE)))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IF(D91="X",0,IF(E91="X",0,VLOOKUP(E91,'36'!$K$3:$L$16,2,FALSE)))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IF(D92="X",0,IF(E92="X",0,VLOOKUP(E92,'36'!$K$3:$L$16,2,FALSE)))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IF(D93="X",0,IF(E93="X",0,VLOOKUP(E93,'36'!$K$3:$L$16,2,FALSE)))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IF(D94="X",0,IF(E94="X",0,VLOOKUP(E94,'36'!$K$3:$L$16,2,FALSE)))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IF(D95="X",0,IF(E95="X",0,VLOOKUP(E95,'36'!$K$3:$L$16,2,FALSE)))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IF(D96="X",0,IF(E96="X",0,VLOOKUP(E96,'36'!$K$3:$L$16,2,FALSE)))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IF(D97="X",0,IF(E97="X",0,VLOOKUP(E97,'36'!$K$3:$L$16,2,FALSE)))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IF(D98="X",0,IF(E98="X",0,VLOOKUP(E98,'36'!$K$3:$L$16,2,FALSE)))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IF(D99="X",0,IF(E99="X",0,VLOOKUP(E99,'36'!$K$3:$L$16,2,FALSE)))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IF(D100="X",0,IF(E100="X",0,VLOOKUP(E100,'36'!$K$3:$L$16,2,FALSE)))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IF(D101="X",0,IF(E101="X",0,VLOOKUP(E101,'36'!$K$3:$L$16,2,FALSE)))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IF(D102="X",0,IF(E102="X",0,VLOOKUP(E102,'36'!$K$3:$L$16,2,FALSE)))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IF(D103="X",0,IF(E103="X",0,VLOOKUP(E103,'36'!$K$3:$L$16,2,FALSE)))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IF(D104="X",0,IF(E104="X",0,VLOOKUP(E104,'36'!$K$3:$L$16,2,FALSE)))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IF(D105="X",0,IF(E105="X",0,VLOOKUP(E105,'36'!$K$3:$L$16,2,FALSE)))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IF(D106="X",0,IF(E106="X",0,VLOOKUP(E106,'36'!$K$3:$L$16,2,FALSE)))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IF(D107="X",0,IF(E107="X",0,VLOOKUP(E107,'36'!$K$3:$L$16,2,FALSE)))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IF(D108="X",0,IF(E108="X",0,VLOOKUP(E108,'36'!$K$3:$L$16,2,FALSE)))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IF(D109="X",0,IF(E109="X",0,VLOOKUP(E109,'36'!$K$3:$L$16,2,FALSE)))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IF(D110="X",0,IF(E110="X",0,VLOOKUP(E110,'36'!$K$3:$L$16,2,FALSE)))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IF(D111="X",0,IF(E111="X",0,VLOOKUP(E111,'36'!$K$3:$L$16,2,FALSE)))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IF(D112="X",0,IF(E112="X",0,VLOOKUP(E112,'36'!$K$3:$L$16,2,FALSE)))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IF(D113="X",0,IF(E113="X",0,VLOOKUP(E113,'36'!$K$3:$L$16,2,FALSE)))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IF(D114="X",0,IF(E114="X",0,VLOOKUP(E114,'36'!$K$3:$L$16,2,FALSE)))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IF(D115="X",0,IF(E115="X",0,VLOOKUP(E115,'36'!$K$3:$L$16,2,FALSE)))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IF(D116="X",0,IF(E116="X",0,VLOOKUP(E116,'36'!$K$3:$L$16,2,FALSE)))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IF(D117="X",0,IF(E117="X",0,VLOOKUP(E117,'36'!$K$3:$L$16,2,FALSE)))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IF(D118="X",0,IF(E118="X",0,VLOOKUP(E118,'36'!$K$3:$L$16,2,FALSE)))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IF(D119="X",0,IF(E119="X",0,VLOOKUP(E119,'36'!$K$3:$L$16,2,FALSE)))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IF(D120="X",0,IF(E120="X",0,VLOOKUP(E120,'36'!$K$3:$L$16,2,FALSE)))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IF(D121="X",0,IF(E121="X",0,VLOOKUP(E121,'36'!$K$3:$L$16,2,FALSE)))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IF(D122="X",0,IF(E122="X",0,VLOOKUP(E122,'36'!$K$3:$L$16,2,FALSE)))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IF(D123="X",0,IF(E123="X",0,VLOOKUP(E123,'36'!$K$3:$L$16,2,FALSE)))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IF(D124="X",0,IF(E124="X",0,VLOOKUP(E124,'36'!$K$3:$L$16,2,FALSE)))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IF(D125="X",0,IF(E125="X",0,VLOOKUP(E125,'36'!$K$3:$L$16,2,FALSE)))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IF(D126="X",0,IF(E126="X",0,VLOOKUP(E126,'36'!$K$3:$L$16,2,FALSE)))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IF(D127="X",0,IF(E127="X",0,VLOOKUP(E127,'36'!$K$3:$L$16,2,FALSE)))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IF(D128="X",0,IF(E128="X",0,VLOOKUP(E128,'36'!$K$3:$L$16,2,FALSE)))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IF(D129="X",0,IF(E129="X",0,VLOOKUP(E129,'36'!$K$3:$L$16,2,FALSE)))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IF(D130="X",0,IF(E130="X",0,VLOOKUP(E130,'36'!$K$3:$L$16,2,FALSE)))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IF(D131="X",0,IF(E131="X",0,VLOOKUP(E131,'36'!$K$3:$L$16,2,FALSE)))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IF(D132="X",0,IF(E132="X",0,VLOOKUP(E132,'36'!$K$3:$L$16,2,FALSE)))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IF(D133="X",0,IF(E133="X",0,VLOOKUP(E133,'36'!$K$3:$L$16,2,FALSE)))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IF(D134="X",0,IF(E134="X",0,VLOOKUP(E134,'36'!$K$3:$L$16,2,FALSE)))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IF(D135="X",0,IF(E135="X",0,VLOOKUP(E135,'36'!$K$3:$L$16,2,FALSE)))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IF(D136="X",0,IF(E136="X",0,VLOOKUP(E136,'36'!$K$3:$L$16,2,FALSE)))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IF(D137="X",0,IF(E137="X",0,VLOOKUP(E137,'36'!$K$3:$L$16,2,FALSE)))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IF(D138="X",0,IF(E138="X",0,VLOOKUP(E138,'36'!$K$3:$L$16,2,FALSE)))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IF(D139="X",0,IF(E139="X",0,VLOOKUP(E139,'36'!$K$3:$L$16,2,FALSE)))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IF(D140="X",0,IF(E140="X",0,VLOOKUP(E140,'36'!$K$3:$L$16,2,FALSE)))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IF(D141="X",0,IF(E141="X",0,VLOOKUP(E141,'36'!$K$3:$L$16,2,FALSE)))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IF(D142="X",0,IF(E142="X",0,VLOOKUP(E142,'36'!$K$3:$L$16,2,FALSE)))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IF(D143="X",0,IF(E143="X",0,VLOOKUP(E143,'36'!$K$3:$L$16,2,FALSE)))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IF(D144="X",0,IF(E144="X",0,VLOOKUP(E144,'36'!$K$3:$L$16,2,FALSE)))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IF(D145="X",0,IF(E145="X",0,VLOOKUP(E145,'36'!$K$3:$L$16,2,FALSE)))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IF(D146="X",0,IF(E146="X",0,VLOOKUP(E146,'36'!$K$3:$L$16,2,FALSE)))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IF(D147="X",0,IF(E147="X",0,VLOOKUP(E147,'36'!$K$3:$L$16,2,FALSE)))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IF(D148="X",0,IF(E148="X",0,VLOOKUP(E148,'36'!$K$3:$L$16,2,FALSE)))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IF(D149="X",0,IF(E149="X",0,VLOOKUP(E149,'36'!$K$3:$L$16,2,FALSE)))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IF(D150="X",0,IF(E150="X",0,VLOOKUP(E150,'36'!$K$3:$L$16,2,FALSE)))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IF(D151="X",0,IF(E151="X",0,VLOOKUP(E151,'36'!$K$3:$L$16,2,FALSE)))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IF(D152="X",0,IF(E152="X",0,VLOOKUP(E152,'36'!$K$3:$L$16,2,FALSE)))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IF(D153="X",0,IF(E153="X",0,VLOOKUP(E153,'36'!$K$3:$L$16,2,FALSE)))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IF(D154="X",0,IF(E154="X",0,VLOOKUP(E154,'36'!$K$3:$L$16,2,FALSE)))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IF(D155="X",0,IF(E155="X",0,VLOOKUP(E155,'36'!$K$3:$L$16,2,FALSE)))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IF(D156="X",0,IF(E156="X",0,VLOOKUP(E156,'36'!$K$3:$L$16,2,FALSE)))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IF(D157="X",0,IF(E157="X",0,VLOOKUP(E157,'36'!$K$3:$L$16,2,FALSE)))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IF(D158="X",0,IF(E158="X",0,VLOOKUP(E158,'36'!$K$3:$L$16,2,FALSE)))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IF(D159="X",0,IF(E159="X",0,VLOOKUP(E159,'36'!$K$3:$L$16,2,FALSE)))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IF(D160="X",0,IF(E160="X",0,VLOOKUP(E160,'36'!$K$3:$L$16,2,FALSE)))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IF(D161="X",0,IF(E161="X",0,VLOOKUP(E161,'36'!$K$3:$L$16,2,FALSE)))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IF(D162="X",0,IF(E162="X",0,VLOOKUP(E162,'36'!$K$3:$L$16,2,FALSE)))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IF(D163="X",0,IF(E163="X",0,VLOOKUP(E163,'36'!$K$3:$L$16,2,FALSE)))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IF(D164="X",0,IF(E164="X",0,VLOOKUP(E164,'36'!$K$3:$L$16,2,FALSE)))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IF(D165="X",0,IF(E165="X",0,VLOOKUP(E165,'36'!$K$3:$L$16,2,FALSE)))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IF(D166="X",0,IF(E166="X",0,VLOOKUP(E166,'36'!$K$3:$L$16,2,FALSE)))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IF(D167="X",0,IF(E167="X",0,VLOOKUP(E167,'36'!$K$3:$L$16,2,FALSE)))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IF(D168="X",0,IF(E168="X",0,VLOOKUP(E168,'36'!$K$3:$L$16,2,FALSE)))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IF(D169="X",0,IF(E169="X",0,VLOOKUP(E169,'36'!$K$3:$L$16,2,FALSE)))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IF(D170="X",0,IF(E170="X",0,VLOOKUP(E170,'36'!$K$3:$L$16,2,FALSE)))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IF(D171="X",0,IF(E171="X",0,VLOOKUP(E171,'36'!$K$3:$L$16,2,FALSE)))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IF(D172="X",0,IF(E172="X",0,VLOOKUP(E172,'36'!$K$3:$L$16,2,FALSE)))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IF(D173="X",0,IF(E173="X",0,VLOOKUP(E173,'36'!$K$3:$L$16,2,FALSE)))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IF(D174="X",0,IF(E174="X",0,VLOOKUP(E174,'36'!$K$3:$L$16,2,FALSE)))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IF(D175="X",0,IF(E175="X",0,VLOOKUP(E175,'36'!$K$3:$L$16,2,FALSE)))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IF(D176="X",0,IF(E176="X",0,VLOOKUP(E176,'36'!$K$3:$L$16,2,FALSE)))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IF(D177="X",0,IF(E177="X",0,VLOOKUP(E177,'36'!$K$3:$L$16,2,FALSE)))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IF(D178="X",0,IF(E178="X",0,VLOOKUP(E178,'36'!$K$3:$L$16,2,FALSE)))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IF(D179="X",0,IF(E179="X",0,VLOOKUP(E179,'36'!$K$3:$L$16,2,FALSE)))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IF(D180="X",0,IF(E180="X",0,VLOOKUP(E180,'36'!$K$3:$L$16,2,FALSE)))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IF(D181="X",0,IF(E181="X",0,VLOOKUP(E181,'36'!$K$3:$L$16,2,FALSE)))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IF(D182="X",0,IF(E182="X",0,VLOOKUP(E182,'36'!$K$3:$L$16,2,FALSE)))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IF(D183="X",0,IF(E183="X",0,VLOOKUP(E183,'36'!$K$3:$L$16,2,FALSE)))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IF(D184="X",0,IF(E184="X",0,VLOOKUP(E184,'36'!$K$3:$L$16,2,FALSE)))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IF(D185="X",0,IF(E185="X",0,VLOOKUP(E185,'36'!$K$3:$L$16,2,FALSE)))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IF(D186="X",0,IF(E186="X",0,VLOOKUP(E186,'36'!$K$3:$L$16,2,FALSE)))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IF(D187="X",0,IF(E187="X",0,VLOOKUP(E187,'36'!$K$3:$L$16,2,FALSE)))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IF(D188="X",0,IF(E188="X",0,VLOOKUP(E188,'36'!$K$3:$L$16,2,FALSE)))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IF(D189="X",0,IF(E189="X",0,VLOOKUP(E189,'36'!$K$3:$L$16,2,FALSE)))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IF(D190="X",0,IF(E190="X",0,VLOOKUP(E190,'36'!$K$3:$L$16,2,FALSE)))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IF(D191="X",0,IF(E191="X",0,VLOOKUP(E191,'36'!$K$3:$L$16,2,FALSE)))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IF(D192="X",0,IF(E192="X",0,VLOOKUP(E192,'36'!$K$3:$L$16,2,FALSE)))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IF(D193="X",0,IF(E193="X",0,VLOOKUP(E193,'36'!$K$3:$L$16,2,FALSE)))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IF(D194="X",0,IF(E194="X",0,VLOOKUP(E194,'36'!$K$3:$L$16,2,FALSE)))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IF(D195="X",0,IF(E195="X",0,VLOOKUP(E195,'36'!$K$3:$L$16,2,FALSE)))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IF(D196="X",0,IF(E196="X",0,VLOOKUP(E196,'36'!$K$3:$L$16,2,FALSE)))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IF(D197="X",0,IF(E197="X",0,VLOOKUP(E197,'36'!$K$3:$L$16,2,FALSE)))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IF(D198="X",0,IF(E198="X",0,VLOOKUP(E198,'36'!$K$3:$L$16,2,FALSE)))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IF(D199="X",0,IF(E199="X",0,VLOOKUP(E199,'36'!$K$3:$L$16,2,FALSE)))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IF(D200="X",0,IF(E200="X",0,VLOOKUP(E200,'36'!$K$3:$L$16,2,FALSE)))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IF(D201="X",0,IF(E201="X",0,VLOOKUP(E201,'36'!$K$3:$L$16,2,FALSE)))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IF(D202="X",0,IF(E202="X",0,VLOOKUP(E202,'36'!$K$3:$L$16,2,FALSE)))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IF(D203="X",0,IF(E203="X",0,VLOOKUP(E203,'36'!$K$3:$L$16,2,FALSE)))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IF(D204="X",0,IF(E204="X",0,VLOOKUP(E204,'36'!$K$3:$L$16,2,FALSE)))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IF(D205="X",0,IF(E205="X",0,VLOOKUP(E205,'36'!$K$3:$L$16,2,FALSE)))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IF(D206="X",0,IF(E206="X",0,VLOOKUP(E206,'36'!$K$3:$L$16,2,FALSE)))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IF(D207="X",0,IF(E207="X",0,VLOOKUP(E207,'36'!$K$3:$L$16,2,FALSE)))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IF(D208="X",0,IF(E208="X",0,VLOOKUP(E208,'36'!$K$3:$L$16,2,FALSE)))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IF(D209="X",0,IF(E209="X",0,VLOOKUP(E209,'36'!$K$3:$L$16,2,FALSE)))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IF(D210="X",0,IF(E210="X",0,VLOOKUP(E210,'36'!$K$3:$L$16,2,FALSE)))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IF(D211="X",0,IF(E211="X",0,VLOOKUP(E211,'36'!$K$3:$L$16,2,FALSE)))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IF(D212="X",0,IF(E212="X",0,VLOOKUP(E212,'36'!$K$3:$L$16,2,FALSE)))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IF(D213="X",0,IF(E213="X",0,VLOOKUP(E213,'36'!$K$3:$L$16,2,FALSE)))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IF(D214="X",0,IF(E214="X",0,VLOOKUP(E214,'36'!$K$3:$L$16,2,FALSE)))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IF(D215="X",0,IF(E215="X",0,VLOOKUP(E215,'36'!$K$3:$L$16,2,FALSE)))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IF(D216="X",0,IF(E216="X",0,VLOOKUP(E216,'36'!$K$3:$L$16,2,FALSE)))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IF(D217="X",0,IF(E217="X",0,VLOOKUP(E217,'36'!$K$3:$L$16,2,FALSE)))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IF(D218="X",0,IF(E218="X",0,VLOOKUP(E218,'36'!$K$3:$L$16,2,FALSE)))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IF(D219="X",0,IF(E219="X",0,VLOOKUP(E219,'36'!$K$3:$L$16,2,FALSE)))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IF(D220="X",0,IF(E220="X",0,VLOOKUP(E220,'36'!$K$3:$L$16,2,FALSE)))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IF(D221="X",0,IF(E221="X",0,VLOOKUP(E221,'36'!$K$3:$L$16,2,FALSE)))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IF(D222="X",0,IF(E222="X",0,VLOOKUP(E222,'36'!$K$3:$L$16,2,FALSE)))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IF(D223="X",0,IF(E223="X",0,VLOOKUP(E223,'36'!$K$3:$L$16,2,FALSE)))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IF(D224="X",0,IF(E224="X",0,VLOOKUP(E224,'36'!$K$3:$L$16,2,FALSE)))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IF(D225="X",0,IF(E225="X",0,VLOOKUP(E225,'36'!$K$3:$L$16,2,FALSE)))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IF(D226="X",0,IF(E226="X",0,VLOOKUP(E226,'36'!$K$3:$L$16,2,FALSE)))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IF(D227="X",0,IF(E227="X",0,VLOOKUP(E227,'36'!$K$3:$L$16,2,FALSE)))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IF(D228="X",0,IF(E228="X",0,VLOOKUP(E228,'36'!$K$3:$L$16,2,FALSE)))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IF(D229="X",0,IF(E229="X",0,VLOOKUP(E229,'36'!$K$3:$L$16,2,FALSE)))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IF(D230="X",0,IF(E230="X",0,VLOOKUP(E230,'36'!$K$3:$L$16,2,FALSE)))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IF(D231="X",0,IF(E231="X",0,VLOOKUP(E231,'36'!$K$3:$L$16,2,FALSE)))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IF(D232="X",0,IF(E232="X",0,VLOOKUP(E232,'36'!$K$3:$L$16,2,FALSE)))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IF(D233="X",0,IF(E233="X",0,VLOOKUP(E233,'36'!$K$3:$L$16,2,FALSE)))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IF(D234="X",0,IF(E234="X",0,VLOOKUP(E234,'36'!$K$3:$L$16,2,FALSE)))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IF(D235="X",0,IF(E235="X",0,VLOOKUP(E235,'36'!$K$3:$L$16,2,FALSE)))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IF(D236="X",0,IF(E236="X",0,VLOOKUP(E236,'36'!$K$3:$L$16,2,FALSE)))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IF(D237="X",0,IF(E237="X",0,VLOOKUP(E237,'36'!$K$3:$L$16,2,FALSE)))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IF(D238="X",0,IF(E238="X",0,VLOOKUP(E238,'36'!$K$3:$L$16,2,FALSE)))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IF(D239="X",0,IF(E239="X",0,VLOOKUP(E239,'36'!$K$3:$L$16,2,FALSE)))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IF(D240="X",0,IF(E240="X",0,VLOOKUP(E240,'36'!$K$3:$L$16,2,FALSE)))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IF(D241="X",0,IF(E241="X",0,VLOOKUP(E241,'36'!$K$3:$L$16,2,FALSE)))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IF(D242="X",0,IF(E242="X",0,VLOOKUP(E242,'36'!$K$3:$L$16,2,FALSE)))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IF(D243="X",0,IF(E243="X",0,VLOOKUP(E243,'36'!$K$3:$L$16,2,FALSE)))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IF(D244="X",0,IF(E244="X",0,VLOOKUP(E244,'36'!$K$3:$L$16,2,FALSE)))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IF(D245="X",0,IF(E245="X",0,VLOOKUP(E245,'36'!$K$3:$L$16,2,FALSE)))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IF(D246="X",0,IF(E246="X",0,VLOOKUP(E246,'36'!$K$3:$L$16,2,FALSE)))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IF(D247="X",0,IF(E247="X",0,VLOOKUP(E247,'36'!$K$3:$L$16,2,FALSE)))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IF(D248="X",0,IF(E248="X",0,VLOOKUP(E248,'36'!$K$3:$L$16,2,FALSE)))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IF(D249="X",0,IF(E249="X",0,VLOOKUP(E249,'36'!$K$3:$L$16,2,FALSE)))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IF(D250="X",0,IF(E250="X",0,VLOOKUP(E250,'36'!$K$3:$L$16,2,FALSE)))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IF(D251="X",0,IF(E251="X",0,VLOOKUP(E251,'36'!$K$3:$L$16,2,FALSE)))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IF(D252="X",0,IF(E252="X",0,VLOOKUP(E252,'36'!$K$3:$L$16,2,FALSE)))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IF(D253="X",0,IF(E253="X",0,VLOOKUP(E253,'36'!$K$3:$L$16,2,FALSE)))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IF(D254="X",0,IF(E254="X",0,VLOOKUP(E254,'36'!$K$3:$L$16,2,FALSE)))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IF(D255="X",0,IF(E255="X",0,VLOOKUP(E255,'36'!$K$3:$L$16,2,FALSE)))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IF(D256="X",0,IF(E256="X",0,VLOOKUP(E256,'36'!$K$3:$L$16,2,FALSE)))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IF(D257="X",0,IF(E257="X",0,VLOOKUP(E257,'36'!$K$3:$L$16,2,FALSE)))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IF(D258="X",0,IF(E258="X",0,VLOOKUP(E258,'36'!$K$3:$L$16,2,FALSE)))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IF(D259="X",0,IF(E259="X",0,VLOOKUP(E259,'36'!$K$3:$L$16,2,FALSE)))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IF(D260="X",0,IF(E260="X",0,VLOOKUP(E260,'36'!$K$3:$L$16,2,FALSE)))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IF(D261="X",0,IF(E261="X",0,VLOOKUP(E261,'36'!$K$3:$L$16,2,FALSE)))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IF(D262="X",0,IF(E262="X",0,VLOOKUP(E262,'36'!$K$3:$L$16,2,FALSE)))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IF(D263="X",0,IF(E263="X",0,VLOOKUP(E263,'36'!$K$3:$L$16,2,FALSE)))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IF(D264="X",0,IF(E264="X",0,VLOOKUP(E264,'36'!$K$3:$L$16,2,FALSE)))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IF(D265="X",0,IF(E265="X",0,VLOOKUP(E265,'36'!$K$3:$L$16,2,FALSE)))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IF(D266="X",0,IF(E266="X",0,VLOOKUP(E266,'36'!$K$3:$L$16,2,FALSE)))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IF(D267="X",0,IF(E267="X",0,VLOOKUP(E267,'36'!$K$3:$L$16,2,FALSE)))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IF(D268="X",0,IF(E268="X",0,VLOOKUP(E268,'36'!$K$3:$L$16,2,FALSE)))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IF(D269="X",0,IF(E269="X",0,VLOOKUP(E269,'36'!$K$3:$L$16,2,FALSE)))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IF(D270="X",0,IF(E270="X",0,VLOOKUP(E270,'36'!$K$3:$L$16,2,FALSE)))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IF(D271="X",0,IF(E271="X",0,VLOOKUP(E271,'36'!$K$3:$L$16,2,FALSE)))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IF(D272="X",0,IF(E272="X",0,VLOOKUP(E272,'36'!$K$3:$L$16,2,FALSE)))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IF(D273="X",0,IF(E273="X",0,VLOOKUP(E273,'36'!$K$3:$L$16,2,FALSE)))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IF(D274="X",0,IF(E274="X",0,VLOOKUP(E274,'36'!$K$3:$L$16,2,FALSE)))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IF(D275="X",0,IF(E275="X",0,VLOOKUP(E275,'36'!$K$3:$L$16,2,FALSE)))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IF(D276="X",0,IF(E276="X",0,VLOOKUP(E276,'36'!$K$3:$L$16,2,FALSE)))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IF(D277="X",0,IF(E277="X",0,VLOOKUP(E277,'36'!$K$3:$L$16,2,FALSE)))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IF(D278="X",0,IF(E278="X",0,VLOOKUP(E278,'36'!$K$3:$L$16,2,FALSE)))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IF(D279="X",0,IF(E279="X",0,VLOOKUP(E279,'36'!$K$3:$L$16,2,FALSE)))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IF(D280="X",0,IF(E280="X",0,VLOOKUP(E280,'36'!$K$3:$L$16,2,FALSE)))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IF(D281="X",0,IF(E281="X",0,VLOOKUP(E281,'36'!$K$3:$L$16,2,FALSE)))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IF(D282="X",0,IF(E282="X",0,VLOOKUP(E282,'36'!$K$3:$L$16,2,FALSE)))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IF(D283="X",0,IF(E283="X",0,VLOOKUP(E283,'36'!$K$3:$L$16,2,FALSE)))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IF(D284="X",0,IF(E284="X",0,VLOOKUP(E284,'36'!$K$3:$L$16,2,FALSE)))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IF(D285="X",0,IF(E285="X",0,VLOOKUP(E285,'36'!$K$3:$L$16,2,FALSE)))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IF(D286="X",0,IF(E286="X",0,VLOOKUP(E286,'36'!$K$3:$L$16,2,FALSE)))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IF(D287="X",0,IF(E287="X",0,VLOOKUP(E287,'36'!$K$3:$L$16,2,FALSE)))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IF(D288="X",0,IF(E288="X",0,VLOOKUP(E288,'36'!$K$3:$L$16,2,FALSE)))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IF(D289="X",0,IF(E289="X",0,VLOOKUP(E289,'36'!$K$3:$L$16,2,FALSE)))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IF(D290="X",0,IF(E290="X",0,VLOOKUP(E290,'36'!$K$3:$L$16,2,FALSE)))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IF(D291="X",0,IF(E291="X",0,VLOOKUP(E291,'36'!$K$3:$L$16,2,FALSE)))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IF(D292="X",0,IF(E292="X",0,VLOOKUP(E292,'36'!$K$3:$L$16,2,FALSE)))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IF(D293="X",0,IF(E293="X",0,VLOOKUP(E293,'36'!$K$3:$L$16,2,FALSE)))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IF(D294="X",0,IF(E294="X",0,VLOOKUP(E294,'36'!$K$3:$L$16,2,FALSE)))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IF(D295="X",0,IF(E295="X",0,VLOOKUP(E295,'36'!$K$3:$L$16,2,FALSE)))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IF(D296="X",0,IF(E296="X",0,VLOOKUP(E296,'36'!$K$3:$L$16,2,FALSE)))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IF(D297="X",0,IF(E297="X",0,VLOOKUP(E297,'36'!$K$3:$L$16,2,FALSE)))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IF(D298="X",0,IF(E298="X",0,VLOOKUP(E298,'36'!$K$3:$L$16,2,FALSE)))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IF(D299="X",0,IF(E299="X",0,VLOOKUP(E299,'36'!$K$3:$L$16,2,FALSE)))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IF(D300="X",0,IF(E300="X",0,VLOOKUP(E300,'36'!$K$3:$L$16,2,FALSE)))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IF(D301="X",0,IF(E301="X",0,VLOOKUP(E301,'36'!$K$3:$L$16,2,FALSE)))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IF(D302="X",0,IF(E302="X",0,VLOOKUP(E302,'36'!$K$3:$L$16,2,FALSE)))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IF(D303="X",0,IF(E303="X",0,VLOOKUP(E303,'36'!$K$3:$L$16,2,FALSE)))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IF(D304="X",0,IF(E304="X",0,VLOOKUP(E304,'36'!$K$3:$L$16,2,FALSE)))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IF(D305="X",0,IF(E305="X",0,VLOOKUP(E305,'36'!$K$3:$L$16,2,FALSE)))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IF(D306="X",0,IF(E306="X",0,VLOOKUP(E306,'36'!$K$3:$L$16,2,FALSE)))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IF(D307="X",0,IF(E307="X",0,VLOOKUP(E307,'36'!$K$3:$L$16,2,FALSE)))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IF(D308="X",0,IF(E308="X",0,VLOOKUP(E308,'36'!$K$3:$L$16,2,FALSE)))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IF(D309="X",0,IF(E309="X",0,VLOOKUP(E309,'36'!$K$3:$L$16,2,FALSE)))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IF(D310="X",0,IF(E310="X",0,VLOOKUP(E310,'36'!$K$3:$L$16,2,FALSE)))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IF(D311="X",0,IF(E311="X",0,VLOOKUP(E311,'36'!$K$3:$L$16,2,FALSE)))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IF(D312="X",0,IF(E312="X",0,VLOOKUP(E312,'36'!$K$3:$L$16,2,FALSE)))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IF(D313="X",0,IF(E313="X",0,VLOOKUP(E313,'36'!$K$3:$L$16,2,FALSE)))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IF(D314="X",0,IF(E314="X",0,VLOOKUP(E314,'36'!$K$3:$L$16,2,FALSE)))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IF(D315="X",0,IF(E315="X",0,VLOOKUP(E315,'36'!$K$3:$L$16,2,FALSE)))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IF(D316="X",0,IF(E316="X",0,VLOOKUP(E316,'36'!$K$3:$L$16,2,FALSE)))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IF(D317="X",0,IF(E317="X",0,VLOOKUP(E317,'36'!$K$3:$L$16,2,FALSE)))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IF(D318="X",0,IF(E318="X",0,VLOOKUP(E318,'36'!$K$3:$L$16,2,FALSE)))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IF(D319="X",0,IF(E319="X",0,VLOOKUP(E319,'36'!$K$3:$L$16,2,FALSE)))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IF(D320="X",0,IF(E320="X",0,VLOOKUP(E320,'36'!$K$3:$L$16,2,FALSE)))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IF(D321="X",0,IF(E321="X",0,VLOOKUP(E321,'36'!$K$3:$L$16,2,FALSE)))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IF(D322="X",0,IF(E322="X",0,VLOOKUP(E322,'36'!$K$3:$L$16,2,FALSE)))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IF(D323="X",0,IF(E323="X",0,VLOOKUP(E323,'36'!$K$3:$L$16,2,FALSE)))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IF(D324="X",0,IF(E324="X",0,VLOOKUP(E324,'36'!$K$3:$L$16,2,FALSE)))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IF(D325="X",0,IF(E325="X",0,VLOOKUP(E325,'36'!$K$3:$L$16,2,FALSE)))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IF(D326="X",0,IF(E326="X",0,VLOOKUP(E326,'36'!$K$3:$L$16,2,FALSE)))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IF(D327="X",0,IF(E327="X",0,VLOOKUP(E327,'36'!$K$3:$L$16,2,FALSE)))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IF(D328="X",0,IF(E328="X",0,VLOOKUP(E328,'36'!$K$3:$L$16,2,FALSE)))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IF(D329="X",0,IF(E329="X",0,VLOOKUP(E329,'36'!$K$3:$L$16,2,FALSE)))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IF(D330="X",0,IF(E330="X",0,VLOOKUP(E330,'36'!$K$3:$L$16,2,FALSE)))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IF(D331="X",0,IF(E331="X",0,VLOOKUP(E331,'36'!$K$3:$L$16,2,FALSE)))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IF(D332="X",0,IF(E332="X",0,VLOOKUP(E332,'36'!$K$3:$L$16,2,FALSE)))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IF(D333="X",0,IF(E333="X",0,VLOOKUP(E333,'36'!$K$3:$L$16,2,FALSE)))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IF(D334="X",0,IF(E334="X",0,VLOOKUP(E334,'36'!$K$3:$L$16,2,FALSE)))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IF(D335="X",0,IF(E335="X",0,VLOOKUP(E335,'36'!$K$3:$L$16,2,FALSE)))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IF(D336="X",0,IF(E336="X",0,VLOOKUP(E336,'36'!$K$3:$L$16,2,FALSE)))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IF(D337="X",0,IF(E337="X",0,VLOOKUP(E337,'36'!$K$3:$L$16,2,FALSE)))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IF(D338="X",0,IF(E338="X",0,VLOOKUP(E338,'36'!$K$3:$L$16,2,FALSE)))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IF(D339="X",0,IF(E339="X",0,VLOOKUP(E339,'36'!$K$3:$L$16,2,FALSE)))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IF(D340="X",0,IF(E340="X",0,VLOOKUP(E340,'36'!$K$3:$L$16,2,FALSE)))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IF(D341="X",0,IF(E341="X",0,VLOOKUP(E341,'36'!$K$3:$L$16,2,FALSE)))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IF(D342="X",0,IF(E342="X",0,VLOOKUP(E342,'36'!$K$3:$L$16,2,FALSE)))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IF(D343="X",0,IF(E343="X",0,VLOOKUP(E343,'36'!$K$3:$L$16,2,FALSE)))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IF(D344="X",0,IF(E344="X",0,VLOOKUP(E344,'36'!$K$3:$L$16,2,FALSE)))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IF(D345="X",0,IF(E345="X",0,VLOOKUP(E345,'36'!$K$3:$L$16,2,FALSE)))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IF(D346="X",0,IF(E346="X",0,VLOOKUP(E346,'36'!$K$3:$L$16,2,FALSE)))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IF(D347="X",0,IF(E347="X",0,VLOOKUP(E347,'36'!$K$3:$L$16,2,FALSE)))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IF(D348="X",0,IF(E348="X",0,VLOOKUP(E348,'36'!$K$3:$L$16,2,FALSE)))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IF(D349="X",0,IF(E349="X",0,VLOOKUP(E349,'36'!$K$3:$L$16,2,FALSE)))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IF(D350="X",0,IF(E350="X",0,VLOOKUP(E350,'36'!$K$3:$L$16,2,FALSE)))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IF(D351="X",0,IF(E351="X",0,VLOOKUP(E351,'36'!$K$3:$L$16,2,FALSE)))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IF(D352="X",0,IF(E352="X",0,VLOOKUP(E352,'36'!$K$3:$L$16,2,FALSE)))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IF(D353="X",0,IF(E353="X",0,VLOOKUP(E353,'36'!$K$3:$L$16,2,FALSE)))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IF(D354="X",0,IF(E354="X",0,VLOOKUP(E354,'36'!$K$3:$L$16,2,FALSE)))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IF(D355="X",0,IF(E355="X",0,VLOOKUP(E355,'36'!$K$3:$L$16,2,FALSE)))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IF(D356="X",0,IF(E356="X",0,VLOOKUP(E356,'36'!$K$3:$L$16,2,FALSE)))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IF(D357="X",0,IF(E357="X",0,VLOOKUP(E357,'36'!$K$3:$L$16,2,FALSE)))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IF(D358="X",0,IF(E358="X",0,VLOOKUP(E358,'36'!$K$3:$L$16,2,FALSE)))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IF(D359="X",0,IF(E359="X",0,VLOOKUP(E359,'36'!$K$3:$L$16,2,FALSE)))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IF(D360="X",0,IF(E360="X",0,VLOOKUP(E360,'36'!$K$3:$L$16,2,FALSE)))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IF(D361="X",0,IF(E361="X",0,VLOOKUP(E361,'36'!$K$3:$L$16,2,FALSE)))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IF(D362="X",0,IF(E362="X",0,VLOOKUP(E362,'36'!$K$3:$L$16,2,FALSE)))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IF(D363="X",0,IF(E363="X",0,VLOOKUP(E363,'36'!$K$3:$L$16,2,FALSE)))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IF(D364="X",0,IF(E364="X",0,VLOOKUP(E364,'36'!$K$3:$L$16,2,FALSE)))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IF(D365="X",0,IF(E365="X",0,VLOOKUP(E365,'36'!$K$3:$L$16,2,FALSE)))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IF(D366="X",0,IF(E366="X",0,VLOOKUP(E366,'36'!$K$3:$L$16,2,FALSE)))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IF(D367="X",0,IF(E367="X",0,VLOOKUP(E367,'36'!$K$3:$L$16,2,FALSE)))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IF(D368="X",0,IF(E368="X",0,VLOOKUP(E368,'36'!$K$3:$L$16,2,FALSE)))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IF(D369="X",0,IF(E369="X",0,VLOOKUP(E369,'36'!$K$3:$L$16,2,FALSE)))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IF(D370="X",0,IF(E370="X",0,VLOOKUP(E370,'36'!$K$3:$L$16,2,FALSE)))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IF(D371="X",0,IF(E371="X",0,VLOOKUP(E371,'36'!$K$3:$L$16,2,FALSE)))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IF(D372="X",0,IF(E372="X",0,VLOOKUP(E372,'36'!$K$3:$L$16,2,FALSE)))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IF(D373="X",0,IF(E373="X",0,VLOOKUP(E373,'36'!$K$3:$L$16,2,FALSE)))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IF(D374="X",0,IF(E374="X",0,VLOOKUP(E374,'36'!$K$3:$L$16,2,FALSE)))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IF(D375="X",0,IF(E375="X",0,VLOOKUP(E375,'36'!$K$3:$L$16,2,FALSE)))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IF(D376="X",0,IF(E376="X",0,VLOOKUP(E376,'36'!$K$3:$L$16,2,FALSE)))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IF(D377="X",0,IF(E377="X",0,VLOOKUP(E377,'36'!$K$3:$L$16,2,FALSE)))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IF(D378="X",0,IF(E378="X",0,VLOOKUP(E378,'36'!$K$3:$L$16,2,FALSE)))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IF(D379="X",0,IF(E379="X",0,VLOOKUP(E379,'36'!$K$3:$L$16,2,FALSE)))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IF(D380="X",0,IF(E380="X",0,VLOOKUP(E380,'36'!$K$3:$L$16,2,FALSE)))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IF(D381="X",0,IF(E381="X",0,VLOOKUP(E381,'36'!$K$3:$L$16,2,FALSE)))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IF(D382="X",0,IF(E382="X",0,VLOOKUP(E382,'36'!$K$3:$L$16,2,FALSE)))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IF(D383="X",0,IF(E383="X",0,VLOOKUP(E383,'36'!$K$3:$L$16,2,FALSE)))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IF(D384="X",0,IF(E384="X",0,VLOOKUP(E384,'36'!$K$3:$L$16,2,FALSE)))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IF(D385="X",0,IF(E385="X",0,VLOOKUP(E385,'36'!$K$3:$L$16,2,FALSE)))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IF(D386="X",0,IF(E386="X",0,VLOOKUP(E386,'36'!$K$3:$L$16,2,FALSE)))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IF(D387="X",0,IF(E387="X",0,VLOOKUP(E387,'36'!$K$3:$L$16,2,FALSE)))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IF(D388="X",0,IF(E388="X",0,VLOOKUP(E388,'36'!$K$3:$L$16,2,FALSE)))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IF(D389="X",0,IF(E389="X",0,VLOOKUP(E389,'36'!$K$3:$L$16,2,FALSE)))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IF(D390="X",0,IF(E390="X",0,VLOOKUP(E390,'36'!$K$3:$L$16,2,FALSE)))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IF(D391="X",0,IF(E391="X",0,VLOOKUP(E391,'36'!$K$3:$L$16,2,FALSE)))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IF(D392="X",0,IF(E392="X",0,VLOOKUP(E392,'36'!$K$3:$L$16,2,FALSE)))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IF(D393="X",0,IF(E393="X",0,VLOOKUP(E393,'36'!$K$3:$L$16,2,FALSE)))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IF(D394="X",0,IF(E394="X",0,VLOOKUP(E394,'36'!$K$3:$L$16,2,FALSE)))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IF(D395="X",0,IF(E395="X",0,VLOOKUP(E395,'36'!$K$3:$L$16,2,FALSE)))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IF(D396="X",0,IF(E396="X",0,VLOOKUP(E396,'36'!$K$3:$L$16,2,FALSE)))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IF(D397="X",0,IF(E397="X",0,VLOOKUP(E397,'36'!$K$3:$L$16,2,FALSE)))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IF(D398="X",0,IF(E398="X",0,VLOOKUP(E398,'36'!$K$3:$L$16,2,FALSE)))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IF(D399="X",0,IF(E399="X",0,VLOOKUP(E399,'36'!$K$3:$L$16,2,FALSE)))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IF(D400="X",0,IF(E400="X",0,VLOOKUP(E400,'36'!$K$3:$L$16,2,FALSE)))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IF(D401="X",0,IF(E401="X",0,VLOOKUP(E401,'36'!$K$3:$L$16,2,FALSE)))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IF(D402="X",0,IF(E402="X",0,VLOOKUP(E402,'36'!$K$3:$L$16,2,FALSE)))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IF(D403="X",0,IF(E403="X",0,VLOOKUP(E403,'36'!$K$3:$L$16,2,FALSE)))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IF(D404="X",0,IF(E404="X",0,VLOOKUP(E404,'36'!$K$3:$L$16,2,FALSE)))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IF(D405="X",0,IF(E405="X",0,VLOOKUP(E405,'36'!$K$3:$L$16,2,FALSE)))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IF(D406="X",0,IF(E406="X",0,VLOOKUP(E406,'36'!$K$3:$L$16,2,FALSE)))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IF(D407="X",0,IF(E407="X",0,VLOOKUP(E407,'36'!$K$3:$L$16,2,FALSE)))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IF(D408="X",0,IF(E408="X",0,VLOOKUP(E408,'36'!$K$3:$L$16,2,FALSE)))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IF(D409="X",0,IF(E409="X",0,VLOOKUP(E409,'36'!$K$3:$L$16,2,FALSE)))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IF(D410="X",0,IF(E410="X",0,VLOOKUP(E410,'36'!$K$3:$L$16,2,FALSE)))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IF(D411="X",0,IF(E411="X",0,VLOOKUP(E411,'36'!$K$3:$L$16,2,FALSE)))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IF(D412="X",0,IF(E412="X",0,VLOOKUP(E412,'36'!$K$3:$L$16,2,FALSE)))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IF(D413="X",0,IF(E413="X",0,VLOOKUP(E413,'36'!$K$3:$L$16,2,FALSE)))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IF(D414="X",0,IF(E414="X",0,VLOOKUP(E414,'36'!$K$3:$L$16,2,FALSE)))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IF(D415="X",0,IF(E415="X",0,VLOOKUP(E415,'36'!$K$3:$L$16,2,FALSE)))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IF(D416="X",0,IF(E416="X",0,VLOOKUP(E416,'36'!$K$3:$L$16,2,FALSE)))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IF(D417="X",0,IF(E417="X",0,VLOOKUP(E417,'36'!$K$3:$L$16,2,FALSE)))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IF(D418="X",0,IF(E418="X",0,VLOOKUP(E418,'36'!$K$3:$L$16,2,FALSE)))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IF(D419="X",0,IF(E419="X",0,VLOOKUP(E419,'36'!$K$3:$L$16,2,FALSE)))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IF(D420="X",0,IF(E420="X",0,VLOOKUP(E420,'36'!$K$3:$L$16,2,FALSE)))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IF(D421="X",0,IF(E421="X",0,VLOOKUP(E421,'36'!$K$3:$L$16,2,FALSE)))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IF(D422="X",0,IF(E422="X",0,VLOOKUP(E422,'36'!$K$3:$L$16,2,FALSE)))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IF(D423="X",0,IF(E423="X",0,VLOOKUP(E423,'36'!$K$3:$L$16,2,FALSE)))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IF(D424="X",0,IF(E424="X",0,VLOOKUP(E424,'36'!$K$3:$L$16,2,FALSE)))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IF(D425="X",0,IF(E425="X",0,VLOOKUP(E425,'36'!$K$3:$L$16,2,FALSE)))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IF(D426="X",0,IF(E426="X",0,VLOOKUP(E426,'36'!$K$3:$L$16,2,FALSE)))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IF(D427="X",0,IF(E427="X",0,VLOOKUP(E427,'36'!$K$3:$L$16,2,FALSE)))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IF(D428="X",0,IF(E428="X",0,VLOOKUP(E428,'36'!$K$3:$L$16,2,FALSE)))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IF(D429="X",0,IF(E429="X",0,VLOOKUP(E429,'36'!$K$3:$L$16,2,FALSE)))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IF(D430="X",0,IF(E430="X",0,VLOOKUP(E430,'36'!$K$3:$L$16,2,FALSE)))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IF(D431="X",0,IF(E431="X",0,VLOOKUP(E431,'36'!$K$3:$L$16,2,FALSE)))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IF(D432="X",0,IF(E432="X",0,VLOOKUP(E432,'36'!$K$3:$L$16,2,FALSE)))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IF(D433="X",0,IF(E433="X",0,VLOOKUP(E433,'36'!$K$3:$L$16,2,FALSE)))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IF(D434="X",0,IF(E434="X",0,VLOOKUP(E434,'36'!$K$3:$L$16,2,FALSE)))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IF(D435="X",0,IF(E435="X",0,VLOOKUP(E435,'36'!$K$3:$L$16,2,FALSE)))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IF(D436="X",0,IF(E436="X",0,VLOOKUP(E436,'36'!$K$3:$L$16,2,FALSE)))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IF(D437="X",0,IF(E437="X",0,VLOOKUP(E437,'36'!$K$3:$L$16,2,FALSE)))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IF(D438="X",0,IF(E438="X",0,VLOOKUP(E438,'36'!$K$3:$L$16,2,FALSE)))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IF(D439="X",0,IF(E439="X",0,VLOOKUP(E439,'36'!$K$3:$L$16,2,FALSE)))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IF(D440="X",0,IF(E440="X",0,VLOOKUP(E440,'36'!$K$3:$L$16,2,FALSE)))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IF(D441="X",0,IF(E441="X",0,VLOOKUP(E441,'36'!$K$3:$L$16,2,FALSE)))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IF(D442="X",0,IF(E442="X",0,VLOOKUP(E442,'36'!$K$3:$L$16,2,FALSE)))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IF(D443="X",0,IF(E443="X",0,VLOOKUP(E443,'36'!$K$3:$L$16,2,FALSE)))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IF(D444="X",0,IF(E444="X",0,VLOOKUP(E444,'36'!$K$3:$L$16,2,FALSE)))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IF(D445="X",0,IF(E445="X",0,VLOOKUP(E445,'36'!$K$3:$L$16,2,FALSE)))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IF(D446="X",0,IF(E446="X",0,VLOOKUP(E446,'36'!$K$3:$L$16,2,FALSE)))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IF(D447="X",0,IF(E447="X",0,VLOOKUP(E447,'36'!$K$3:$L$16,2,FALSE)))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IF(D448="X",0,IF(E448="X",0,VLOOKUP(E448,'36'!$K$3:$L$16,2,FALSE)))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IF(D449="X",0,IF(E449="X",0,VLOOKUP(E449,'36'!$K$3:$L$16,2,FALSE)))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IF(D450="X",0,IF(E450="X",0,VLOOKUP(E450,'36'!$K$3:$L$16,2,FALSE)))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IF(D451="X",0,IF(E451="X",0,VLOOKUP(E451,'36'!$K$3:$L$16,2,FALSE)))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IF(D452="X",0,IF(E452="X",0,VLOOKUP(E452,'36'!$K$3:$L$16,2,FALSE)))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IF(D453="X",0,IF(E453="X",0,VLOOKUP(E453,'36'!$K$3:$L$16,2,FALSE)))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IF(D454="X",0,IF(E454="X",0,VLOOKUP(E454,'36'!$K$3:$L$16,2,FALSE)))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IF(D455="X",0,IF(E455="X",0,VLOOKUP(E455,'36'!$K$3:$L$16,2,FALSE)))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IF(D456="X",0,IF(E456="X",0,VLOOKUP(E456,'36'!$K$3:$L$16,2,FALSE)))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IF(D457="X",0,IF(E457="X",0,VLOOKUP(E457,'36'!$K$3:$L$16,2,FALSE)))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IF(D458="X",0,IF(E458="X",0,VLOOKUP(E458,'36'!$K$3:$L$16,2,FALSE)))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IF(D459="X",0,IF(E459="X",0,VLOOKUP(E459,'36'!$K$3:$L$16,2,FALSE)))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IF(D460="X",0,IF(E460="X",0,VLOOKUP(E460,'36'!$K$3:$L$16,2,FALSE)))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IF(D461="X",0,IF(E461="X",0,VLOOKUP(E461,'36'!$K$3:$L$16,2,FALSE)))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IF(D462="X",0,IF(E462="X",0,VLOOKUP(E462,'36'!$K$3:$L$16,2,FALSE)))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IF(D463="X",0,IF(E463="X",0,VLOOKUP(E463,'36'!$K$3:$L$16,2,FALSE)))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IF(D464="X",0,IF(E464="X",0,VLOOKUP(E464,'36'!$K$3:$L$16,2,FALSE)))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IF(D465="X",0,IF(E465="X",0,VLOOKUP(E465,'36'!$K$3:$L$16,2,FALSE)))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IF(D466="X",0,IF(E466="X",0,VLOOKUP(E466,'36'!$K$3:$L$16,2,FALSE)))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IF(D467="X",0,IF(E467="X",0,VLOOKUP(E467,'36'!$K$3:$L$16,2,FALSE)))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IF(D468="X",0,IF(E468="X",0,VLOOKUP(E468,'36'!$K$3:$L$16,2,FALSE)))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IF(D469="X",0,IF(E469="X",0,VLOOKUP(E469,'36'!$K$3:$L$16,2,FALSE)))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IF(D470="X",0,IF(E470="X",0,VLOOKUP(E470,'36'!$K$3:$L$16,2,FALSE)))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IF(D471="X",0,IF(E471="X",0,VLOOKUP(E471,'36'!$K$3:$L$16,2,FALSE)))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IF(D472="X",0,IF(E472="X",0,VLOOKUP(E472,'36'!$K$3:$L$16,2,FALSE)))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IF(D473="X",0,IF(E473="X",0,VLOOKUP(E473,'36'!$K$3:$L$16,2,FALSE)))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IF(D474="X",0,IF(E474="X",0,VLOOKUP(E474,'36'!$K$3:$L$16,2,FALSE)))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IF(D475="X",0,IF(E475="X",0,VLOOKUP(E475,'36'!$K$3:$L$16,2,FALSE)))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IF(D476="X",0,IF(E476="X",0,VLOOKUP(E476,'36'!$K$3:$L$16,2,FALSE)))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IF(D477="X",0,IF(E477="X",0,VLOOKUP(E477,'36'!$K$3:$L$16,2,FALSE)))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IF(D478="X",0,IF(E478="X",0,VLOOKUP(E478,'36'!$K$3:$L$16,2,FALSE)))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IF(D479="X",0,IF(E479="X",0,VLOOKUP(E479,'36'!$K$3:$L$16,2,FALSE)))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IF(D480="X",0,IF(E480="X",0,VLOOKUP(E480,'36'!$K$3:$L$16,2,FALSE)))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IF(D481="X",0,IF(E481="X",0,VLOOKUP(E481,'36'!$K$3:$L$16,2,FALSE)))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IF(D482="X",0,IF(E482="X",0,VLOOKUP(E482,'36'!$K$3:$L$16,2,FALSE)))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IF(D483="X",0,IF(E483="X",0,VLOOKUP(E483,'36'!$K$3:$L$16,2,FALSE)))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IF(D484="X",0,IF(E484="X",0,VLOOKUP(E484,'36'!$K$3:$L$16,2,FALSE)))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IF(D485="X",0,IF(E485="X",0,VLOOKUP(E485,'36'!$K$3:$L$16,2,FALSE)))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IF(D486="X",0,IF(E486="X",0,VLOOKUP(E486,'36'!$K$3:$L$16,2,FALSE)))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IF(D487="X",0,IF(E487="X",0,VLOOKUP(E487,'36'!$K$3:$L$16,2,FALSE)))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IF(D488="X",0,IF(E488="X",0,VLOOKUP(E488,'36'!$K$3:$L$16,2,FALSE)))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IF(D489="X",0,IF(E489="X",0,VLOOKUP(E489,'36'!$K$3:$L$16,2,FALSE)))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IF(D490="X",0,IF(E490="X",0,VLOOKUP(E490,'36'!$K$3:$L$16,2,FALSE)))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IF(D491="X",0,IF(E491="X",0,VLOOKUP(E491,'36'!$K$3:$L$16,2,FALSE)))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IF(D492="X",0,IF(E492="X",0,VLOOKUP(E492,'36'!$K$3:$L$16,2,FALSE)))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IF(D493="X",0,IF(E493="X",0,VLOOKUP(E493,'36'!$K$3:$L$16,2,FALSE)))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IF(D494="X",0,IF(E494="X",0,VLOOKUP(E494,'36'!$K$3:$L$16,2,FALSE)))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IF('36'!K3="", "Vrije categorie",'36'!K3)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IF('36'!K4="", "Vrije categorie",'36'!K4)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IF('36'!K5="", "Vrije categorie",'36'!K5)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IF('36'!K6="", "Vrije categorie",'36'!K6)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IF('36'!K7="", "Vrije categorie",'36'!K7)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IF('36'!K8="", "Vrije categorie",'36'!K8)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IF('36'!K9="", "Vrije categorie",'36'!K9)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IF('36'!K10="", "Vrije categorie",'36'!K10)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IF('36'!K11="", "Vrije categorie",'36'!K11)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IF('36'!K12="", "Vrije categorie",'36'!K12)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IF('36'!K13="", "Vrije categorie",'36'!K13)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IF('36'!K14="", "Vrije categorie",'36'!K14)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IF('36'!K15="", "Vrije categorie",'36'!K15)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kBq32P/4P+BlejVUJnGG08np85JEc/N418eOScz7vZxF1v8N7OAJ3P4ZTmgjLsNuzNIPjvS8lDge5LHdTASGwA==" saltValue="Cx7PGhIlwnzD6aFb2U60R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37,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'37a'!P499/M3</f>
        <v>#N/A</v>
      </c>
    </row>
    <row r="4" spans="1:14">
      <c r="A4" s="19" t="s">
        <v>190</v>
      </c>
      <c r="B4" s="384" t="str">
        <f>VLOOKUP(H5,Kwaliteitsinspecties!A5:E54,3)</f>
        <v>Complex 37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'37a'!P500/M4</f>
        <v>#N/A</v>
      </c>
    </row>
    <row r="5" spans="1:14">
      <c r="A5" s="20" t="s">
        <v>192</v>
      </c>
      <c r="B5" s="385" t="str">
        <f>VLOOKUP(H5,Kwaliteitsinspecties!A5:E54,4)</f>
        <v>Complex 37</v>
      </c>
      <c r="C5" s="385"/>
      <c r="D5" s="385"/>
      <c r="E5" s="385"/>
      <c r="F5" s="399" t="s">
        <v>193</v>
      </c>
      <c r="G5" s="399"/>
      <c r="H5" s="16">
        <f>Kwaliteitsinspecties!A41</f>
        <v>37</v>
      </c>
      <c r="K5" s="37" t="s">
        <v>194</v>
      </c>
      <c r="L5" s="49"/>
      <c r="M5" s="184"/>
      <c r="N5" s="88" t="e">
        <f>'37a'!P501/M5</f>
        <v>#N/A</v>
      </c>
    </row>
    <row r="6" spans="1:14">
      <c r="A6" s="21" t="s">
        <v>195</v>
      </c>
      <c r="B6" s="386" t="str">
        <f>VLOOKUP(H5,Kwaliteitsinspecties!A5:E54,5)</f>
        <v>Complex 37</v>
      </c>
      <c r="C6" s="386"/>
      <c r="D6" s="386"/>
      <c r="E6" s="386"/>
      <c r="F6" s="400" t="s">
        <v>196</v>
      </c>
      <c r="G6" s="400"/>
      <c r="H6" s="17" t="str">
        <f>CONCATENATE(H5,"a")</f>
        <v>37a</v>
      </c>
      <c r="K6" s="37" t="s">
        <v>197</v>
      </c>
      <c r="L6" s="49"/>
      <c r="M6" s="184"/>
      <c r="N6" s="88" t="e">
        <f>'37a'!P502/M6</f>
        <v>#N/A</v>
      </c>
    </row>
    <row r="7" spans="1:14">
      <c r="K7" s="37" t="s">
        <v>198</v>
      </c>
      <c r="L7" s="49"/>
      <c r="M7" s="184"/>
      <c r="N7" s="88" t="e">
        <f>'37a'!P503/M7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'37a'!P504/M8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'37a'!P505/M9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'37a'!P506/M10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'37a'!P507/M11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'37a'!P508/M12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'37a'!N512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'37a'!P509/M13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'37a'!P512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'37a'!G512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'37a'!F512-E27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'37a'!S495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'37a'!R495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'37a'!T495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'37a'!U495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'37a'!V495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'37a'!W495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'37a'!N505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GiXHY41uWiN/uKBQ6b1+yUQCyhIPAO9CHJk41TNG1S/OTPrHym7WDXsYRcfGU0FVDc0K0hdUwfHNDj9rlFBKCA==" saltValue="a259fDKsLRt0UUhYZN0sK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Z532"/>
  <sheetViews>
    <sheetView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'37'!H5</f>
        <v>37</v>
      </c>
      <c r="B1" s="401" t="s">
        <v>190</v>
      </c>
      <c r="C1" s="402"/>
      <c r="D1" s="403" t="str">
        <f>VLOOKUP(A1,Kwaliteitsinspecties!A5:J54,3)</f>
        <v>Complex 37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37 te Complex 37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IF(D4="X",0,IF(E4="X",0,VLOOKUP(E4,'37'!$K$3:$L$16,2,FALSE)))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IF(D5="X",0,IF(E5="X",0,VLOOKUP(E5,'37'!$K$3:$L$16,2,FALSE)))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IF(D6="X",0,IF(E6="X",0,VLOOKUP(E6,'37'!$K$3:$L$16,2,FALSE)))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IF(D7="X",0,IF(E7="X",0,VLOOKUP(E7,'37'!$K$3:$L$16,2,FALSE)))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IF(D8="X",0,IF(E8="X",0,VLOOKUP(E8,'37'!$K$3:$L$16,2,FALSE)))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IF(D9="X",0,IF(E9="X",0,VLOOKUP(E9,'37'!$K$3:$L$16,2,FALSE)))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IF(D10="X",0,IF(E10="X",0,VLOOKUP(E10,'37'!$K$3:$L$16,2,FALSE)))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IF(D11="X",0,IF(E11="X",0,VLOOKUP(E11,'37'!$K$3:$L$16,2,FALSE)))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IF(D12="X",0,IF(E12="X",0,VLOOKUP(E12,'37'!$K$3:$L$16,2,FALSE)))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IF(D13="X",0,IF(E13="X",0,VLOOKUP(E13,'37'!$K$3:$L$16,2,FALSE)))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IF(D14="X",0,IF(E14="X",0,VLOOKUP(E14,'37'!$K$3:$L$16,2,FALSE)))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IF(D15="X",0,IF(E15="X",0,VLOOKUP(E15,'37'!$K$3:$L$16,2,FALSE)))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IF(D16="X",0,IF(E16="X",0,VLOOKUP(E16,'37'!$K$3:$L$16,2,FALSE)))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IF(D17="X",0,IF(E17="X",0,VLOOKUP(E17,'37'!$K$3:$L$16,2,FALSE)))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IF(D18="X",0,IF(E18="X",0,VLOOKUP(E18,'37'!$K$3:$L$16,2,FALSE)))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IF(D19="X",0,IF(E19="X",0,VLOOKUP(E19,'37'!$K$3:$L$16,2,FALSE)))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IF(D20="X",0,IF(E20="X",0,VLOOKUP(E20,'37'!$K$3:$L$16,2,FALSE)))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IF(D21="X",0,IF(E21="X",0,VLOOKUP(E21,'37'!$K$3:$L$16,2,FALSE)))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IF(D22="X",0,IF(E22="X",0,VLOOKUP(E22,'37'!$K$3:$L$16,2,FALSE)))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IF(D23="X",0,IF(E23="X",0,VLOOKUP(E23,'37'!$K$3:$L$16,2,FALSE)))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IF(D24="X",0,IF(E24="X",0,VLOOKUP(E24,'37'!$K$3:$L$16,2,FALSE)))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IF(D25="X",0,IF(E25="X",0,VLOOKUP(E25,'37'!$K$3:$L$16,2,FALSE)))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IF(D26="X",0,IF(E26="X",0,VLOOKUP(E26,'37'!$K$3:$L$16,2,FALSE)))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IF(D27="X",0,IF(E27="X",0,VLOOKUP(E27,'37'!$K$3:$L$16,2,FALSE)))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IF(D28="X",0,IF(E28="X",0,VLOOKUP(E28,'37'!$K$3:$L$16,2,FALSE)))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IF(D29="X",0,IF(E29="X",0,VLOOKUP(E29,'37'!$K$3:$L$16,2,FALSE)))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IF(D30="X",0,IF(E30="X",0,VLOOKUP(E30,'37'!$K$3:$L$16,2,FALSE)))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IF(D31="X",0,IF(E31="X",0,VLOOKUP(E31,'37'!$K$3:$L$16,2,FALSE)))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IF(D32="X",0,IF(E32="X",0,VLOOKUP(E32,'37'!$K$3:$L$16,2,FALSE)))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IF(D33="X",0,IF(E33="X",0,VLOOKUP(E33,'37'!$K$3:$L$16,2,FALSE)))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IF(D34="X",0,IF(E34="X",0,VLOOKUP(E34,'37'!$K$3:$L$16,2,FALSE)))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IF(D35="X",0,IF(E35="X",0,VLOOKUP(E35,'37'!$K$3:$L$16,2,FALSE)))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IF(D36="X",0,IF(E36="X",0,VLOOKUP(E36,'37'!$K$3:$L$16,2,FALSE)))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IF(D37="X",0,IF(E37="X",0,VLOOKUP(E37,'37'!$K$3:$L$16,2,FALSE)))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IF(D38="X",0,IF(E38="X",0,VLOOKUP(E38,'37'!$K$3:$L$16,2,FALSE)))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IF(D39="X",0,IF(E39="X",0,VLOOKUP(E39,'37'!$K$3:$L$16,2,FALSE)))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IF(D40="X",0,IF(E40="X",0,VLOOKUP(E40,'37'!$K$3:$L$16,2,FALSE)))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IF(D41="X",0,IF(E41="X",0,VLOOKUP(E41,'37'!$K$3:$L$16,2,FALSE)))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IF(D42="X",0,IF(E42="X",0,VLOOKUP(E42,'37'!$K$3:$L$16,2,FALSE)))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IF(D43="X",0,IF(E43="X",0,VLOOKUP(E43,'37'!$K$3:$L$16,2,FALSE)))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IF(D44="X",0,IF(E44="X",0,VLOOKUP(E44,'37'!$K$3:$L$16,2,FALSE)))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IF(D45="X",0,IF(E45="X",0,VLOOKUP(E45,'37'!$K$3:$L$16,2,FALSE)))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IF(D46="X",0,IF(E46="X",0,VLOOKUP(E46,'37'!$K$3:$L$16,2,FALSE)))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IF(D47="X",0,IF(E47="X",0,VLOOKUP(E47,'37'!$K$3:$L$16,2,FALSE)))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IF(D48="X",0,IF(E48="X",0,VLOOKUP(E48,'37'!$K$3:$L$16,2,FALSE)))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IF(D49="X",0,IF(E49="X",0,VLOOKUP(E49,'37'!$K$3:$L$16,2,FALSE)))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IF(D50="X",0,IF(E50="X",0,VLOOKUP(E50,'37'!$K$3:$L$16,2,FALSE)))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IF(D51="X",0,IF(E51="X",0,VLOOKUP(E51,'37'!$K$3:$L$16,2,FALSE)))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IF(D52="X",0,IF(E52="X",0,VLOOKUP(E52,'37'!$K$3:$L$16,2,FALSE)))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IF(D53="X",0,IF(E53="X",0,VLOOKUP(E53,'37'!$K$3:$L$16,2,FALSE)))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IF(D54="X",0,IF(E54="X",0,VLOOKUP(E54,'37'!$K$3:$L$16,2,FALSE)))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IF(D55="X",0,IF(E55="X",0,VLOOKUP(E55,'37'!$K$3:$L$16,2,FALSE)))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IF(D56="X",0,IF(E56="X",0,VLOOKUP(E56,'37'!$K$3:$L$16,2,FALSE)))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IF(D57="X",0,IF(E57="X",0,VLOOKUP(E57,'37'!$K$3:$L$16,2,FALSE)))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IF(D58="X",0,IF(E58="X",0,VLOOKUP(E58,'37'!$K$3:$L$16,2,FALSE)))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IF(D59="X",0,IF(E59="X",0,VLOOKUP(E59,'37'!$K$3:$L$16,2,FALSE)))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IF(D60="X",0,IF(E60="X",0,VLOOKUP(E60,'37'!$K$3:$L$16,2,FALSE)))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IF(D61="X",0,IF(E61="X",0,VLOOKUP(E61,'37'!$K$3:$L$16,2,FALSE)))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IF(D62="X",0,IF(E62="X",0,VLOOKUP(E62,'37'!$K$3:$L$16,2,FALSE)))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IF(D63="X",0,IF(E63="X",0,VLOOKUP(E63,'37'!$K$3:$L$16,2,FALSE)))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IF(D64="X",0,IF(E64="X",0,VLOOKUP(E64,'37'!$K$3:$L$16,2,FALSE)))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IF(D65="X",0,IF(E65="X",0,VLOOKUP(E65,'37'!$K$3:$L$16,2,FALSE)))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IF(D66="X",0,IF(E66="X",0,VLOOKUP(E66,'37'!$K$3:$L$16,2,FALSE)))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IF(D67="X",0,IF(E67="X",0,VLOOKUP(E67,'37'!$K$3:$L$16,2,FALSE)))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IF(D68="X",0,IF(E68="X",0,VLOOKUP(E68,'37'!$K$3:$L$16,2,FALSE)))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IF(D69="X",0,IF(E69="X",0,VLOOKUP(E69,'37'!$K$3:$L$16,2,FALSE)))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IF(D70="X",0,IF(E70="X",0,VLOOKUP(E70,'37'!$K$3:$L$16,2,FALSE)))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IF(D71="X",0,IF(E71="X",0,VLOOKUP(E71,'37'!$K$3:$L$16,2,FALSE)))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IF(D72="X",0,IF(E72="X",0,VLOOKUP(E72,'37'!$K$3:$L$16,2,FALSE)))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IF(D73="X",0,IF(E73="X",0,VLOOKUP(E73,'37'!$K$3:$L$16,2,FALSE)))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IF(D74="X",0,IF(E74="X",0,VLOOKUP(E74,'37'!$K$3:$L$16,2,FALSE)))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IF(D75="X",0,IF(E75="X",0,VLOOKUP(E75,'37'!$K$3:$L$16,2,FALSE)))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IF(D76="X",0,IF(E76="X",0,VLOOKUP(E76,'37'!$K$3:$L$16,2,FALSE)))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IF(D77="X",0,IF(E77="X",0,VLOOKUP(E77,'37'!$K$3:$L$16,2,FALSE)))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IF(D78="X",0,IF(E78="X",0,VLOOKUP(E78,'37'!$K$3:$L$16,2,FALSE)))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IF(D79="X",0,IF(E79="X",0,VLOOKUP(E79,'37'!$K$3:$L$16,2,FALSE)))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IF(D80="X",0,IF(E80="X",0,VLOOKUP(E80,'37'!$K$3:$L$16,2,FALSE)))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IF(D81="X",0,IF(E81="X",0,VLOOKUP(E81,'37'!$K$3:$L$16,2,FALSE)))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IF(D82="X",0,IF(E82="X",0,VLOOKUP(E82,'37'!$K$3:$L$16,2,FALSE)))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IF(D83="X",0,IF(E83="X",0,VLOOKUP(E83,'37'!$K$3:$L$16,2,FALSE)))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IF(D84="X",0,IF(E84="X",0,VLOOKUP(E84,'37'!$K$3:$L$16,2,FALSE)))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IF(D85="X",0,IF(E85="X",0,VLOOKUP(E85,'37'!$K$3:$L$16,2,FALSE)))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IF(D86="X",0,IF(E86="X",0,VLOOKUP(E86,'37'!$K$3:$L$16,2,FALSE)))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IF(D87="X",0,IF(E87="X",0,VLOOKUP(E87,'37'!$K$3:$L$16,2,FALSE)))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IF(D88="X",0,IF(E88="X",0,VLOOKUP(E88,'37'!$K$3:$L$16,2,FALSE)))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IF(D89="X",0,IF(E89="X",0,VLOOKUP(E89,'37'!$K$3:$L$16,2,FALSE)))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IF(D90="X",0,IF(E90="X",0,VLOOKUP(E90,'37'!$K$3:$L$16,2,FALSE)))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IF(D91="X",0,IF(E91="X",0,VLOOKUP(E91,'37'!$K$3:$L$16,2,FALSE)))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IF(D92="X",0,IF(E92="X",0,VLOOKUP(E92,'37'!$K$3:$L$16,2,FALSE)))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IF(D93="X",0,IF(E93="X",0,VLOOKUP(E93,'37'!$K$3:$L$16,2,FALSE)))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IF(D94="X",0,IF(E94="X",0,VLOOKUP(E94,'37'!$K$3:$L$16,2,FALSE)))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IF(D95="X",0,IF(E95="X",0,VLOOKUP(E95,'37'!$K$3:$L$16,2,FALSE)))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IF(D96="X",0,IF(E96="X",0,VLOOKUP(E96,'37'!$K$3:$L$16,2,FALSE)))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IF(D97="X",0,IF(E97="X",0,VLOOKUP(E97,'37'!$K$3:$L$16,2,FALSE)))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IF(D98="X",0,IF(E98="X",0,VLOOKUP(E98,'37'!$K$3:$L$16,2,FALSE)))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IF(D99="X",0,IF(E99="X",0,VLOOKUP(E99,'37'!$K$3:$L$16,2,FALSE)))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IF(D100="X",0,IF(E100="X",0,VLOOKUP(E100,'37'!$K$3:$L$16,2,FALSE)))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IF(D101="X",0,IF(E101="X",0,VLOOKUP(E101,'37'!$K$3:$L$16,2,FALSE)))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IF(D102="X",0,IF(E102="X",0,VLOOKUP(E102,'37'!$K$3:$L$16,2,FALSE)))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IF(D103="X",0,IF(E103="X",0,VLOOKUP(E103,'37'!$K$3:$L$16,2,FALSE)))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IF(D104="X",0,IF(E104="X",0,VLOOKUP(E104,'37'!$K$3:$L$16,2,FALSE)))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IF(D105="X",0,IF(E105="X",0,VLOOKUP(E105,'37'!$K$3:$L$16,2,FALSE)))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IF(D106="X",0,IF(E106="X",0,VLOOKUP(E106,'37'!$K$3:$L$16,2,FALSE)))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IF(D107="X",0,IF(E107="X",0,VLOOKUP(E107,'37'!$K$3:$L$16,2,FALSE)))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IF(D108="X",0,IF(E108="X",0,VLOOKUP(E108,'37'!$K$3:$L$16,2,FALSE)))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IF(D109="X",0,IF(E109="X",0,VLOOKUP(E109,'37'!$K$3:$L$16,2,FALSE)))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IF(D110="X",0,IF(E110="X",0,VLOOKUP(E110,'37'!$K$3:$L$16,2,FALSE)))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IF(D111="X",0,IF(E111="X",0,VLOOKUP(E111,'37'!$K$3:$L$16,2,FALSE)))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IF(D112="X",0,IF(E112="X",0,VLOOKUP(E112,'37'!$K$3:$L$16,2,FALSE)))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IF(D113="X",0,IF(E113="X",0,VLOOKUP(E113,'37'!$K$3:$L$16,2,FALSE)))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IF(D114="X",0,IF(E114="X",0,VLOOKUP(E114,'37'!$K$3:$L$16,2,FALSE)))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IF(D115="X",0,IF(E115="X",0,VLOOKUP(E115,'37'!$K$3:$L$16,2,FALSE)))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IF(D116="X",0,IF(E116="X",0,VLOOKUP(E116,'37'!$K$3:$L$16,2,FALSE)))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IF(D117="X",0,IF(E117="X",0,VLOOKUP(E117,'37'!$K$3:$L$16,2,FALSE)))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IF(D118="X",0,IF(E118="X",0,VLOOKUP(E118,'37'!$K$3:$L$16,2,FALSE)))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IF(D119="X",0,IF(E119="X",0,VLOOKUP(E119,'37'!$K$3:$L$16,2,FALSE)))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IF(D120="X",0,IF(E120="X",0,VLOOKUP(E120,'37'!$K$3:$L$16,2,FALSE)))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IF(D121="X",0,IF(E121="X",0,VLOOKUP(E121,'37'!$K$3:$L$16,2,FALSE)))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IF(D122="X",0,IF(E122="X",0,VLOOKUP(E122,'37'!$K$3:$L$16,2,FALSE)))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IF(D123="X",0,IF(E123="X",0,VLOOKUP(E123,'37'!$K$3:$L$16,2,FALSE)))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IF(D124="X",0,IF(E124="X",0,VLOOKUP(E124,'37'!$K$3:$L$16,2,FALSE)))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IF(D125="X",0,IF(E125="X",0,VLOOKUP(E125,'37'!$K$3:$L$16,2,FALSE)))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IF(D126="X",0,IF(E126="X",0,VLOOKUP(E126,'37'!$K$3:$L$16,2,FALSE)))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IF(D127="X",0,IF(E127="X",0,VLOOKUP(E127,'37'!$K$3:$L$16,2,FALSE)))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IF(D128="X",0,IF(E128="X",0,VLOOKUP(E128,'37'!$K$3:$L$16,2,FALSE)))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IF(D129="X",0,IF(E129="X",0,VLOOKUP(E129,'37'!$K$3:$L$16,2,FALSE)))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IF(D130="X",0,IF(E130="X",0,VLOOKUP(E130,'37'!$K$3:$L$16,2,FALSE)))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IF(D131="X",0,IF(E131="X",0,VLOOKUP(E131,'37'!$K$3:$L$16,2,FALSE)))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IF(D132="X",0,IF(E132="X",0,VLOOKUP(E132,'37'!$K$3:$L$16,2,FALSE)))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IF(D133="X",0,IF(E133="X",0,VLOOKUP(E133,'37'!$K$3:$L$16,2,FALSE)))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IF(D134="X",0,IF(E134="X",0,VLOOKUP(E134,'37'!$K$3:$L$16,2,FALSE)))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IF(D135="X",0,IF(E135="X",0,VLOOKUP(E135,'37'!$K$3:$L$16,2,FALSE)))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IF(D136="X",0,IF(E136="X",0,VLOOKUP(E136,'37'!$K$3:$L$16,2,FALSE)))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IF(D137="X",0,IF(E137="X",0,VLOOKUP(E137,'37'!$K$3:$L$16,2,FALSE)))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IF(D138="X",0,IF(E138="X",0,VLOOKUP(E138,'37'!$K$3:$L$16,2,FALSE)))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IF(D139="X",0,IF(E139="X",0,VLOOKUP(E139,'37'!$K$3:$L$16,2,FALSE)))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IF(D140="X",0,IF(E140="X",0,VLOOKUP(E140,'37'!$K$3:$L$16,2,FALSE)))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IF(D141="X",0,IF(E141="X",0,VLOOKUP(E141,'37'!$K$3:$L$16,2,FALSE)))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IF(D142="X",0,IF(E142="X",0,VLOOKUP(E142,'37'!$K$3:$L$16,2,FALSE)))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IF(D143="X",0,IF(E143="X",0,VLOOKUP(E143,'37'!$K$3:$L$16,2,FALSE)))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IF(D144="X",0,IF(E144="X",0,VLOOKUP(E144,'37'!$K$3:$L$16,2,FALSE)))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IF(D145="X",0,IF(E145="X",0,VLOOKUP(E145,'37'!$K$3:$L$16,2,FALSE)))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IF(D146="X",0,IF(E146="X",0,VLOOKUP(E146,'37'!$K$3:$L$16,2,FALSE)))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IF(D147="X",0,IF(E147="X",0,VLOOKUP(E147,'37'!$K$3:$L$16,2,FALSE)))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IF(D148="X",0,IF(E148="X",0,VLOOKUP(E148,'37'!$K$3:$L$16,2,FALSE)))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IF(D149="X",0,IF(E149="X",0,VLOOKUP(E149,'37'!$K$3:$L$16,2,FALSE)))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IF(D150="X",0,IF(E150="X",0,VLOOKUP(E150,'37'!$K$3:$L$16,2,FALSE)))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IF(D151="X",0,IF(E151="X",0,VLOOKUP(E151,'37'!$K$3:$L$16,2,FALSE)))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IF(D152="X",0,IF(E152="X",0,VLOOKUP(E152,'37'!$K$3:$L$16,2,FALSE)))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IF(D153="X",0,IF(E153="X",0,VLOOKUP(E153,'37'!$K$3:$L$16,2,FALSE)))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IF(D154="X",0,IF(E154="X",0,VLOOKUP(E154,'37'!$K$3:$L$16,2,FALSE)))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IF(D155="X",0,IF(E155="X",0,VLOOKUP(E155,'37'!$K$3:$L$16,2,FALSE)))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IF(D156="X",0,IF(E156="X",0,VLOOKUP(E156,'37'!$K$3:$L$16,2,FALSE)))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IF(D157="X",0,IF(E157="X",0,VLOOKUP(E157,'37'!$K$3:$L$16,2,FALSE)))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IF(D158="X",0,IF(E158="X",0,VLOOKUP(E158,'37'!$K$3:$L$16,2,FALSE)))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IF(D159="X",0,IF(E159="X",0,VLOOKUP(E159,'37'!$K$3:$L$16,2,FALSE)))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IF(D160="X",0,IF(E160="X",0,VLOOKUP(E160,'37'!$K$3:$L$16,2,FALSE)))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IF(D161="X",0,IF(E161="X",0,VLOOKUP(E161,'37'!$K$3:$L$16,2,FALSE)))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IF(D162="X",0,IF(E162="X",0,VLOOKUP(E162,'37'!$K$3:$L$16,2,FALSE)))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IF(D163="X",0,IF(E163="X",0,VLOOKUP(E163,'37'!$K$3:$L$16,2,FALSE)))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IF(D164="X",0,IF(E164="X",0,VLOOKUP(E164,'37'!$K$3:$L$16,2,FALSE)))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IF(D165="X",0,IF(E165="X",0,VLOOKUP(E165,'37'!$K$3:$L$16,2,FALSE)))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IF(D166="X",0,IF(E166="X",0,VLOOKUP(E166,'37'!$K$3:$L$16,2,FALSE)))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IF(D167="X",0,IF(E167="X",0,VLOOKUP(E167,'37'!$K$3:$L$16,2,FALSE)))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IF(D168="X",0,IF(E168="X",0,VLOOKUP(E168,'37'!$K$3:$L$16,2,FALSE)))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IF(D169="X",0,IF(E169="X",0,VLOOKUP(E169,'37'!$K$3:$L$16,2,FALSE)))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IF(D170="X",0,IF(E170="X",0,VLOOKUP(E170,'37'!$K$3:$L$16,2,FALSE)))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IF(D171="X",0,IF(E171="X",0,VLOOKUP(E171,'37'!$K$3:$L$16,2,FALSE)))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IF(D172="X",0,IF(E172="X",0,VLOOKUP(E172,'37'!$K$3:$L$16,2,FALSE)))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IF(D173="X",0,IF(E173="X",0,VLOOKUP(E173,'37'!$K$3:$L$16,2,FALSE)))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IF(D174="X",0,IF(E174="X",0,VLOOKUP(E174,'37'!$K$3:$L$16,2,FALSE)))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IF(D175="X",0,IF(E175="X",0,VLOOKUP(E175,'37'!$K$3:$L$16,2,FALSE)))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IF(D176="X",0,IF(E176="X",0,VLOOKUP(E176,'37'!$K$3:$L$16,2,FALSE)))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IF(D177="X",0,IF(E177="X",0,VLOOKUP(E177,'37'!$K$3:$L$16,2,FALSE)))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IF(D178="X",0,IF(E178="X",0,VLOOKUP(E178,'37'!$K$3:$L$16,2,FALSE)))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IF(D179="X",0,IF(E179="X",0,VLOOKUP(E179,'37'!$K$3:$L$16,2,FALSE)))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IF(D180="X",0,IF(E180="X",0,VLOOKUP(E180,'37'!$K$3:$L$16,2,FALSE)))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IF(D181="X",0,IF(E181="X",0,VLOOKUP(E181,'37'!$K$3:$L$16,2,FALSE)))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IF(D182="X",0,IF(E182="X",0,VLOOKUP(E182,'37'!$K$3:$L$16,2,FALSE)))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IF(D183="X",0,IF(E183="X",0,VLOOKUP(E183,'37'!$K$3:$L$16,2,FALSE)))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IF(D184="X",0,IF(E184="X",0,VLOOKUP(E184,'37'!$K$3:$L$16,2,FALSE)))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IF(D185="X",0,IF(E185="X",0,VLOOKUP(E185,'37'!$K$3:$L$16,2,FALSE)))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IF(D186="X",0,IF(E186="X",0,VLOOKUP(E186,'37'!$K$3:$L$16,2,FALSE)))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IF(D187="X",0,IF(E187="X",0,VLOOKUP(E187,'37'!$K$3:$L$16,2,FALSE)))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IF(D188="X",0,IF(E188="X",0,VLOOKUP(E188,'37'!$K$3:$L$16,2,FALSE)))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IF(D189="X",0,IF(E189="X",0,VLOOKUP(E189,'37'!$K$3:$L$16,2,FALSE)))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IF(D190="X",0,IF(E190="X",0,VLOOKUP(E190,'37'!$K$3:$L$16,2,FALSE)))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IF(D191="X",0,IF(E191="X",0,VLOOKUP(E191,'37'!$K$3:$L$16,2,FALSE)))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IF(D192="X",0,IF(E192="X",0,VLOOKUP(E192,'37'!$K$3:$L$16,2,FALSE)))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IF(D193="X",0,IF(E193="X",0,VLOOKUP(E193,'37'!$K$3:$L$16,2,FALSE)))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IF(D194="X",0,IF(E194="X",0,VLOOKUP(E194,'37'!$K$3:$L$16,2,FALSE)))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IF(D195="X",0,IF(E195="X",0,VLOOKUP(E195,'37'!$K$3:$L$16,2,FALSE)))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IF(D196="X",0,IF(E196="X",0,VLOOKUP(E196,'37'!$K$3:$L$16,2,FALSE)))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IF(D197="X",0,IF(E197="X",0,VLOOKUP(E197,'37'!$K$3:$L$16,2,FALSE)))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IF(D198="X",0,IF(E198="X",0,VLOOKUP(E198,'37'!$K$3:$L$16,2,FALSE)))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IF(D199="X",0,IF(E199="X",0,VLOOKUP(E199,'37'!$K$3:$L$16,2,FALSE)))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IF(D200="X",0,IF(E200="X",0,VLOOKUP(E200,'37'!$K$3:$L$16,2,FALSE)))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IF(D201="X",0,IF(E201="X",0,VLOOKUP(E201,'37'!$K$3:$L$16,2,FALSE)))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IF(D202="X",0,IF(E202="X",0,VLOOKUP(E202,'37'!$K$3:$L$16,2,FALSE)))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IF(D203="X",0,IF(E203="X",0,VLOOKUP(E203,'37'!$K$3:$L$16,2,FALSE)))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IF(D204="X",0,IF(E204="X",0,VLOOKUP(E204,'37'!$K$3:$L$16,2,FALSE)))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IF(D205="X",0,IF(E205="X",0,VLOOKUP(E205,'37'!$K$3:$L$16,2,FALSE)))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IF(D206="X",0,IF(E206="X",0,VLOOKUP(E206,'37'!$K$3:$L$16,2,FALSE)))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IF(D207="X",0,IF(E207="X",0,VLOOKUP(E207,'37'!$K$3:$L$16,2,FALSE)))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IF(D208="X",0,IF(E208="X",0,VLOOKUP(E208,'37'!$K$3:$L$16,2,FALSE)))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IF(D209="X",0,IF(E209="X",0,VLOOKUP(E209,'37'!$K$3:$L$16,2,FALSE)))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IF(D210="X",0,IF(E210="X",0,VLOOKUP(E210,'37'!$K$3:$L$16,2,FALSE)))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IF(D211="X",0,IF(E211="X",0,VLOOKUP(E211,'37'!$K$3:$L$16,2,FALSE)))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IF(D212="X",0,IF(E212="X",0,VLOOKUP(E212,'37'!$K$3:$L$16,2,FALSE)))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IF(D213="X",0,IF(E213="X",0,VLOOKUP(E213,'37'!$K$3:$L$16,2,FALSE)))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IF(D214="X",0,IF(E214="X",0,VLOOKUP(E214,'37'!$K$3:$L$16,2,FALSE)))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IF(D215="X",0,IF(E215="X",0,VLOOKUP(E215,'37'!$K$3:$L$16,2,FALSE)))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IF(D216="X",0,IF(E216="X",0,VLOOKUP(E216,'37'!$K$3:$L$16,2,FALSE)))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IF(D217="X",0,IF(E217="X",0,VLOOKUP(E217,'37'!$K$3:$L$16,2,FALSE)))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IF(D218="X",0,IF(E218="X",0,VLOOKUP(E218,'37'!$K$3:$L$16,2,FALSE)))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IF(D219="X",0,IF(E219="X",0,VLOOKUP(E219,'37'!$K$3:$L$16,2,FALSE)))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IF(D220="X",0,IF(E220="X",0,VLOOKUP(E220,'37'!$K$3:$L$16,2,FALSE)))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IF(D221="X",0,IF(E221="X",0,VLOOKUP(E221,'37'!$K$3:$L$16,2,FALSE)))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IF(D222="X",0,IF(E222="X",0,VLOOKUP(E222,'37'!$K$3:$L$16,2,FALSE)))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IF(D223="X",0,IF(E223="X",0,VLOOKUP(E223,'37'!$K$3:$L$16,2,FALSE)))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IF(D224="X",0,IF(E224="X",0,VLOOKUP(E224,'37'!$K$3:$L$16,2,FALSE)))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IF(D225="X",0,IF(E225="X",0,VLOOKUP(E225,'37'!$K$3:$L$16,2,FALSE)))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IF(D226="X",0,IF(E226="X",0,VLOOKUP(E226,'37'!$K$3:$L$16,2,FALSE)))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IF(D227="X",0,IF(E227="X",0,VLOOKUP(E227,'37'!$K$3:$L$16,2,FALSE)))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IF(D228="X",0,IF(E228="X",0,VLOOKUP(E228,'37'!$K$3:$L$16,2,FALSE)))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IF(D229="X",0,IF(E229="X",0,VLOOKUP(E229,'37'!$K$3:$L$16,2,FALSE)))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IF(D230="X",0,IF(E230="X",0,VLOOKUP(E230,'37'!$K$3:$L$16,2,FALSE)))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IF(D231="X",0,IF(E231="X",0,VLOOKUP(E231,'37'!$K$3:$L$16,2,FALSE)))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IF(D232="X",0,IF(E232="X",0,VLOOKUP(E232,'37'!$K$3:$L$16,2,FALSE)))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IF(D233="X",0,IF(E233="X",0,VLOOKUP(E233,'37'!$K$3:$L$16,2,FALSE)))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IF(D234="X",0,IF(E234="X",0,VLOOKUP(E234,'37'!$K$3:$L$16,2,FALSE)))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IF(D235="X",0,IF(E235="X",0,VLOOKUP(E235,'37'!$K$3:$L$16,2,FALSE)))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IF(D236="X",0,IF(E236="X",0,VLOOKUP(E236,'37'!$K$3:$L$16,2,FALSE)))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IF(D237="X",0,IF(E237="X",0,VLOOKUP(E237,'37'!$K$3:$L$16,2,FALSE)))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IF(D238="X",0,IF(E238="X",0,VLOOKUP(E238,'37'!$K$3:$L$16,2,FALSE)))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IF(D239="X",0,IF(E239="X",0,VLOOKUP(E239,'37'!$K$3:$L$16,2,FALSE)))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IF(D240="X",0,IF(E240="X",0,VLOOKUP(E240,'37'!$K$3:$L$16,2,FALSE)))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IF(D241="X",0,IF(E241="X",0,VLOOKUP(E241,'37'!$K$3:$L$16,2,FALSE)))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IF(D242="X",0,IF(E242="X",0,VLOOKUP(E242,'37'!$K$3:$L$16,2,FALSE)))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IF(D243="X",0,IF(E243="X",0,VLOOKUP(E243,'37'!$K$3:$L$16,2,FALSE)))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IF(D244="X",0,IF(E244="X",0,VLOOKUP(E244,'37'!$K$3:$L$16,2,FALSE)))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IF(D245="X",0,IF(E245="X",0,VLOOKUP(E245,'37'!$K$3:$L$16,2,FALSE)))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IF(D246="X",0,IF(E246="X",0,VLOOKUP(E246,'37'!$K$3:$L$16,2,FALSE)))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IF(D247="X",0,IF(E247="X",0,VLOOKUP(E247,'37'!$K$3:$L$16,2,FALSE)))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IF(D248="X",0,IF(E248="X",0,VLOOKUP(E248,'37'!$K$3:$L$16,2,FALSE)))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IF(D249="X",0,IF(E249="X",0,VLOOKUP(E249,'37'!$K$3:$L$16,2,FALSE)))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IF(D250="X",0,IF(E250="X",0,VLOOKUP(E250,'37'!$K$3:$L$16,2,FALSE)))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IF(D251="X",0,IF(E251="X",0,VLOOKUP(E251,'37'!$K$3:$L$16,2,FALSE)))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IF(D252="X",0,IF(E252="X",0,VLOOKUP(E252,'37'!$K$3:$L$16,2,FALSE)))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IF(D253="X",0,IF(E253="X",0,VLOOKUP(E253,'37'!$K$3:$L$16,2,FALSE)))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IF(D254="X",0,IF(E254="X",0,VLOOKUP(E254,'37'!$K$3:$L$16,2,FALSE)))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IF(D255="X",0,IF(E255="X",0,VLOOKUP(E255,'37'!$K$3:$L$16,2,FALSE)))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IF(D256="X",0,IF(E256="X",0,VLOOKUP(E256,'37'!$K$3:$L$16,2,FALSE)))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IF(D257="X",0,IF(E257="X",0,VLOOKUP(E257,'37'!$K$3:$L$16,2,FALSE)))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IF(D258="X",0,IF(E258="X",0,VLOOKUP(E258,'37'!$K$3:$L$16,2,FALSE)))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IF(D259="X",0,IF(E259="X",0,VLOOKUP(E259,'37'!$K$3:$L$16,2,FALSE)))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IF(D260="X",0,IF(E260="X",0,VLOOKUP(E260,'37'!$K$3:$L$16,2,FALSE)))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IF(D261="X",0,IF(E261="X",0,VLOOKUP(E261,'37'!$K$3:$L$16,2,FALSE)))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IF(D262="X",0,IF(E262="X",0,VLOOKUP(E262,'37'!$K$3:$L$16,2,FALSE)))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IF(D263="X",0,IF(E263="X",0,VLOOKUP(E263,'37'!$K$3:$L$16,2,FALSE)))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IF(D264="X",0,IF(E264="X",0,VLOOKUP(E264,'37'!$K$3:$L$16,2,FALSE)))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IF(D265="X",0,IF(E265="X",0,VLOOKUP(E265,'37'!$K$3:$L$16,2,FALSE)))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IF(D266="X",0,IF(E266="X",0,VLOOKUP(E266,'37'!$K$3:$L$16,2,FALSE)))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IF(D267="X",0,IF(E267="X",0,VLOOKUP(E267,'37'!$K$3:$L$16,2,FALSE)))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IF(D268="X",0,IF(E268="X",0,VLOOKUP(E268,'37'!$K$3:$L$16,2,FALSE)))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IF(D269="X",0,IF(E269="X",0,VLOOKUP(E269,'37'!$K$3:$L$16,2,FALSE)))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IF(D270="X",0,IF(E270="X",0,VLOOKUP(E270,'37'!$K$3:$L$16,2,FALSE)))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IF(D271="X",0,IF(E271="X",0,VLOOKUP(E271,'37'!$K$3:$L$16,2,FALSE)))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IF(D272="X",0,IF(E272="X",0,VLOOKUP(E272,'37'!$K$3:$L$16,2,FALSE)))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IF(D273="X",0,IF(E273="X",0,VLOOKUP(E273,'37'!$K$3:$L$16,2,FALSE)))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IF(D274="X",0,IF(E274="X",0,VLOOKUP(E274,'37'!$K$3:$L$16,2,FALSE)))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IF(D275="X",0,IF(E275="X",0,VLOOKUP(E275,'37'!$K$3:$L$16,2,FALSE)))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IF(D276="X",0,IF(E276="X",0,VLOOKUP(E276,'37'!$K$3:$L$16,2,FALSE)))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IF(D277="X",0,IF(E277="X",0,VLOOKUP(E277,'37'!$K$3:$L$16,2,FALSE)))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IF(D278="X",0,IF(E278="X",0,VLOOKUP(E278,'37'!$K$3:$L$16,2,FALSE)))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IF(D279="X",0,IF(E279="X",0,VLOOKUP(E279,'37'!$K$3:$L$16,2,FALSE)))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IF(D280="X",0,IF(E280="X",0,VLOOKUP(E280,'37'!$K$3:$L$16,2,FALSE)))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IF(D281="X",0,IF(E281="X",0,VLOOKUP(E281,'37'!$K$3:$L$16,2,FALSE)))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IF(D282="X",0,IF(E282="X",0,VLOOKUP(E282,'37'!$K$3:$L$16,2,FALSE)))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IF(D283="X",0,IF(E283="X",0,VLOOKUP(E283,'37'!$K$3:$L$16,2,FALSE)))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IF(D284="X",0,IF(E284="X",0,VLOOKUP(E284,'37'!$K$3:$L$16,2,FALSE)))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IF(D285="X",0,IF(E285="X",0,VLOOKUP(E285,'37'!$K$3:$L$16,2,FALSE)))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IF(D286="X",0,IF(E286="X",0,VLOOKUP(E286,'37'!$K$3:$L$16,2,FALSE)))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IF(D287="X",0,IF(E287="X",0,VLOOKUP(E287,'37'!$K$3:$L$16,2,FALSE)))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IF(D288="X",0,IF(E288="X",0,VLOOKUP(E288,'37'!$K$3:$L$16,2,FALSE)))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IF(D289="X",0,IF(E289="X",0,VLOOKUP(E289,'37'!$K$3:$L$16,2,FALSE)))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IF(D290="X",0,IF(E290="X",0,VLOOKUP(E290,'37'!$K$3:$L$16,2,FALSE)))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IF(D291="X",0,IF(E291="X",0,VLOOKUP(E291,'37'!$K$3:$L$16,2,FALSE)))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IF(D292="X",0,IF(E292="X",0,VLOOKUP(E292,'37'!$K$3:$L$16,2,FALSE)))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IF(D293="X",0,IF(E293="X",0,VLOOKUP(E293,'37'!$K$3:$L$16,2,FALSE)))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IF(D294="X",0,IF(E294="X",0,VLOOKUP(E294,'37'!$K$3:$L$16,2,FALSE)))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IF(D295="X",0,IF(E295="X",0,VLOOKUP(E295,'37'!$K$3:$L$16,2,FALSE)))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IF(D296="X",0,IF(E296="X",0,VLOOKUP(E296,'37'!$K$3:$L$16,2,FALSE)))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IF(D297="X",0,IF(E297="X",0,VLOOKUP(E297,'37'!$K$3:$L$16,2,FALSE)))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IF(D298="X",0,IF(E298="X",0,VLOOKUP(E298,'37'!$K$3:$L$16,2,FALSE)))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IF(D299="X",0,IF(E299="X",0,VLOOKUP(E299,'37'!$K$3:$L$16,2,FALSE)))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IF(D300="X",0,IF(E300="X",0,VLOOKUP(E300,'37'!$K$3:$L$16,2,FALSE)))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IF(D301="X",0,IF(E301="X",0,VLOOKUP(E301,'37'!$K$3:$L$16,2,FALSE)))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IF(D302="X",0,IF(E302="X",0,VLOOKUP(E302,'37'!$K$3:$L$16,2,FALSE)))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IF(D303="X",0,IF(E303="X",0,VLOOKUP(E303,'37'!$K$3:$L$16,2,FALSE)))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IF(D304="X",0,IF(E304="X",0,VLOOKUP(E304,'37'!$K$3:$L$16,2,FALSE)))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IF(D305="X",0,IF(E305="X",0,VLOOKUP(E305,'37'!$K$3:$L$16,2,FALSE)))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IF(D306="X",0,IF(E306="X",0,VLOOKUP(E306,'37'!$K$3:$L$16,2,FALSE)))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IF(D307="X",0,IF(E307="X",0,VLOOKUP(E307,'37'!$K$3:$L$16,2,FALSE)))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IF(D308="X",0,IF(E308="X",0,VLOOKUP(E308,'37'!$K$3:$L$16,2,FALSE)))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IF(D309="X",0,IF(E309="X",0,VLOOKUP(E309,'37'!$K$3:$L$16,2,FALSE)))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IF(D310="X",0,IF(E310="X",0,VLOOKUP(E310,'37'!$K$3:$L$16,2,FALSE)))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IF(D311="X",0,IF(E311="X",0,VLOOKUP(E311,'37'!$K$3:$L$16,2,FALSE)))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IF(D312="X",0,IF(E312="X",0,VLOOKUP(E312,'37'!$K$3:$L$16,2,FALSE)))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IF(D313="X",0,IF(E313="X",0,VLOOKUP(E313,'37'!$K$3:$L$16,2,FALSE)))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IF(D314="X",0,IF(E314="X",0,VLOOKUP(E314,'37'!$K$3:$L$16,2,FALSE)))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IF(D315="X",0,IF(E315="X",0,VLOOKUP(E315,'37'!$K$3:$L$16,2,FALSE)))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IF(D316="X",0,IF(E316="X",0,VLOOKUP(E316,'37'!$K$3:$L$16,2,FALSE)))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IF(D317="X",0,IF(E317="X",0,VLOOKUP(E317,'37'!$K$3:$L$16,2,FALSE)))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IF(D318="X",0,IF(E318="X",0,VLOOKUP(E318,'37'!$K$3:$L$16,2,FALSE)))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IF(D319="X",0,IF(E319="X",0,VLOOKUP(E319,'37'!$K$3:$L$16,2,FALSE)))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IF(D320="X",0,IF(E320="X",0,VLOOKUP(E320,'37'!$K$3:$L$16,2,FALSE)))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IF(D321="X",0,IF(E321="X",0,VLOOKUP(E321,'37'!$K$3:$L$16,2,FALSE)))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IF(D322="X",0,IF(E322="X",0,VLOOKUP(E322,'37'!$K$3:$L$16,2,FALSE)))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IF(D323="X",0,IF(E323="X",0,VLOOKUP(E323,'37'!$K$3:$L$16,2,FALSE)))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IF(D324="X",0,IF(E324="X",0,VLOOKUP(E324,'37'!$K$3:$L$16,2,FALSE)))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IF(D325="X",0,IF(E325="X",0,VLOOKUP(E325,'37'!$K$3:$L$16,2,FALSE)))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IF(D326="X",0,IF(E326="X",0,VLOOKUP(E326,'37'!$K$3:$L$16,2,FALSE)))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IF(D327="X",0,IF(E327="X",0,VLOOKUP(E327,'37'!$K$3:$L$16,2,FALSE)))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IF(D328="X",0,IF(E328="X",0,VLOOKUP(E328,'37'!$K$3:$L$16,2,FALSE)))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IF(D329="X",0,IF(E329="X",0,VLOOKUP(E329,'37'!$K$3:$L$16,2,FALSE)))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IF(D330="X",0,IF(E330="X",0,VLOOKUP(E330,'37'!$K$3:$L$16,2,FALSE)))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IF(D331="X",0,IF(E331="X",0,VLOOKUP(E331,'37'!$K$3:$L$16,2,FALSE)))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IF(D332="X",0,IF(E332="X",0,VLOOKUP(E332,'37'!$K$3:$L$16,2,FALSE)))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IF(D333="X",0,IF(E333="X",0,VLOOKUP(E333,'37'!$K$3:$L$16,2,FALSE)))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IF(D334="X",0,IF(E334="X",0,VLOOKUP(E334,'37'!$K$3:$L$16,2,FALSE)))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IF(D335="X",0,IF(E335="X",0,VLOOKUP(E335,'37'!$K$3:$L$16,2,FALSE)))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IF(D336="X",0,IF(E336="X",0,VLOOKUP(E336,'37'!$K$3:$L$16,2,FALSE)))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IF(D337="X",0,IF(E337="X",0,VLOOKUP(E337,'37'!$K$3:$L$16,2,FALSE)))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IF(D338="X",0,IF(E338="X",0,VLOOKUP(E338,'37'!$K$3:$L$16,2,FALSE)))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IF(D339="X",0,IF(E339="X",0,VLOOKUP(E339,'37'!$K$3:$L$16,2,FALSE)))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IF(D340="X",0,IF(E340="X",0,VLOOKUP(E340,'37'!$K$3:$L$16,2,FALSE)))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IF(D341="X",0,IF(E341="X",0,VLOOKUP(E341,'37'!$K$3:$L$16,2,FALSE)))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IF(D342="X",0,IF(E342="X",0,VLOOKUP(E342,'37'!$K$3:$L$16,2,FALSE)))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IF(D343="X",0,IF(E343="X",0,VLOOKUP(E343,'37'!$K$3:$L$16,2,FALSE)))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IF(D344="X",0,IF(E344="X",0,VLOOKUP(E344,'37'!$K$3:$L$16,2,FALSE)))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IF(D345="X",0,IF(E345="X",0,VLOOKUP(E345,'37'!$K$3:$L$16,2,FALSE)))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IF(D346="X",0,IF(E346="X",0,VLOOKUP(E346,'37'!$K$3:$L$16,2,FALSE)))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IF(D347="X",0,IF(E347="X",0,VLOOKUP(E347,'37'!$K$3:$L$16,2,FALSE)))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IF(D348="X",0,IF(E348="X",0,VLOOKUP(E348,'37'!$K$3:$L$16,2,FALSE)))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IF(D349="X",0,IF(E349="X",0,VLOOKUP(E349,'37'!$K$3:$L$16,2,FALSE)))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IF(D350="X",0,IF(E350="X",0,VLOOKUP(E350,'37'!$K$3:$L$16,2,FALSE)))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IF(D351="X",0,IF(E351="X",0,VLOOKUP(E351,'37'!$K$3:$L$16,2,FALSE)))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IF(D352="X",0,IF(E352="X",0,VLOOKUP(E352,'37'!$K$3:$L$16,2,FALSE)))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IF(D353="X",0,IF(E353="X",0,VLOOKUP(E353,'37'!$K$3:$L$16,2,FALSE)))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IF(D354="X",0,IF(E354="X",0,VLOOKUP(E354,'37'!$K$3:$L$16,2,FALSE)))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IF(D355="X",0,IF(E355="X",0,VLOOKUP(E355,'37'!$K$3:$L$16,2,FALSE)))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IF(D356="X",0,IF(E356="X",0,VLOOKUP(E356,'37'!$K$3:$L$16,2,FALSE)))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IF(D357="X",0,IF(E357="X",0,VLOOKUP(E357,'37'!$K$3:$L$16,2,FALSE)))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IF(D358="X",0,IF(E358="X",0,VLOOKUP(E358,'37'!$K$3:$L$16,2,FALSE)))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IF(D359="X",0,IF(E359="X",0,VLOOKUP(E359,'37'!$K$3:$L$16,2,FALSE)))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IF(D360="X",0,IF(E360="X",0,VLOOKUP(E360,'37'!$K$3:$L$16,2,FALSE)))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IF(D361="X",0,IF(E361="X",0,VLOOKUP(E361,'37'!$K$3:$L$16,2,FALSE)))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IF(D362="X",0,IF(E362="X",0,VLOOKUP(E362,'37'!$K$3:$L$16,2,FALSE)))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IF(D363="X",0,IF(E363="X",0,VLOOKUP(E363,'37'!$K$3:$L$16,2,FALSE)))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IF(D364="X",0,IF(E364="X",0,VLOOKUP(E364,'37'!$K$3:$L$16,2,FALSE)))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IF(D365="X",0,IF(E365="X",0,VLOOKUP(E365,'37'!$K$3:$L$16,2,FALSE)))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IF(D366="X",0,IF(E366="X",0,VLOOKUP(E366,'37'!$K$3:$L$16,2,FALSE)))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IF(D367="X",0,IF(E367="X",0,VLOOKUP(E367,'37'!$K$3:$L$16,2,FALSE)))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IF(D368="X",0,IF(E368="X",0,VLOOKUP(E368,'37'!$K$3:$L$16,2,FALSE)))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IF(D369="X",0,IF(E369="X",0,VLOOKUP(E369,'37'!$K$3:$L$16,2,FALSE)))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IF(D370="X",0,IF(E370="X",0,VLOOKUP(E370,'37'!$K$3:$L$16,2,FALSE)))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IF(D371="X",0,IF(E371="X",0,VLOOKUP(E371,'37'!$K$3:$L$16,2,FALSE)))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IF(D372="X",0,IF(E372="X",0,VLOOKUP(E372,'37'!$K$3:$L$16,2,FALSE)))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IF(D373="X",0,IF(E373="X",0,VLOOKUP(E373,'37'!$K$3:$L$16,2,FALSE)))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IF(D374="X",0,IF(E374="X",0,VLOOKUP(E374,'37'!$K$3:$L$16,2,FALSE)))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IF(D375="X",0,IF(E375="X",0,VLOOKUP(E375,'37'!$K$3:$L$16,2,FALSE)))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IF(D376="X",0,IF(E376="X",0,VLOOKUP(E376,'37'!$K$3:$L$16,2,FALSE)))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IF(D377="X",0,IF(E377="X",0,VLOOKUP(E377,'37'!$K$3:$L$16,2,FALSE)))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IF(D378="X",0,IF(E378="X",0,VLOOKUP(E378,'37'!$K$3:$L$16,2,FALSE)))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IF(D379="X",0,IF(E379="X",0,VLOOKUP(E379,'37'!$K$3:$L$16,2,FALSE)))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IF(D380="X",0,IF(E380="X",0,VLOOKUP(E380,'37'!$K$3:$L$16,2,FALSE)))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IF(D381="X",0,IF(E381="X",0,VLOOKUP(E381,'37'!$K$3:$L$16,2,FALSE)))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IF(D382="X",0,IF(E382="X",0,VLOOKUP(E382,'37'!$K$3:$L$16,2,FALSE)))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IF(D383="X",0,IF(E383="X",0,VLOOKUP(E383,'37'!$K$3:$L$16,2,FALSE)))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IF(D384="X",0,IF(E384="X",0,VLOOKUP(E384,'37'!$K$3:$L$16,2,FALSE)))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IF(D385="X",0,IF(E385="X",0,VLOOKUP(E385,'37'!$K$3:$L$16,2,FALSE)))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IF(D386="X",0,IF(E386="X",0,VLOOKUP(E386,'37'!$K$3:$L$16,2,FALSE)))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IF(D387="X",0,IF(E387="X",0,VLOOKUP(E387,'37'!$K$3:$L$16,2,FALSE)))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IF(D388="X",0,IF(E388="X",0,VLOOKUP(E388,'37'!$K$3:$L$16,2,FALSE)))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IF(D389="X",0,IF(E389="X",0,VLOOKUP(E389,'37'!$K$3:$L$16,2,FALSE)))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IF(D390="X",0,IF(E390="X",0,VLOOKUP(E390,'37'!$K$3:$L$16,2,FALSE)))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IF(D391="X",0,IF(E391="X",0,VLOOKUP(E391,'37'!$K$3:$L$16,2,FALSE)))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IF(D392="X",0,IF(E392="X",0,VLOOKUP(E392,'37'!$K$3:$L$16,2,FALSE)))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IF(D393="X",0,IF(E393="X",0,VLOOKUP(E393,'37'!$K$3:$L$16,2,FALSE)))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IF(D394="X",0,IF(E394="X",0,VLOOKUP(E394,'37'!$K$3:$L$16,2,FALSE)))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IF(D395="X",0,IF(E395="X",0,VLOOKUP(E395,'37'!$K$3:$L$16,2,FALSE)))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IF(D396="X",0,IF(E396="X",0,VLOOKUP(E396,'37'!$K$3:$L$16,2,FALSE)))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IF(D397="X",0,IF(E397="X",0,VLOOKUP(E397,'37'!$K$3:$L$16,2,FALSE)))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IF(D398="X",0,IF(E398="X",0,VLOOKUP(E398,'37'!$K$3:$L$16,2,FALSE)))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IF(D399="X",0,IF(E399="X",0,VLOOKUP(E399,'37'!$K$3:$L$16,2,FALSE)))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IF(D400="X",0,IF(E400="X",0,VLOOKUP(E400,'37'!$K$3:$L$16,2,FALSE)))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IF(D401="X",0,IF(E401="X",0,VLOOKUP(E401,'37'!$K$3:$L$16,2,FALSE)))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IF(D402="X",0,IF(E402="X",0,VLOOKUP(E402,'37'!$K$3:$L$16,2,FALSE)))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IF(D403="X",0,IF(E403="X",0,VLOOKUP(E403,'37'!$K$3:$L$16,2,FALSE)))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IF(D404="X",0,IF(E404="X",0,VLOOKUP(E404,'37'!$K$3:$L$16,2,FALSE)))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IF(D405="X",0,IF(E405="X",0,VLOOKUP(E405,'37'!$K$3:$L$16,2,FALSE)))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IF(D406="X",0,IF(E406="X",0,VLOOKUP(E406,'37'!$K$3:$L$16,2,FALSE)))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IF(D407="X",0,IF(E407="X",0,VLOOKUP(E407,'37'!$K$3:$L$16,2,FALSE)))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IF(D408="X",0,IF(E408="X",0,VLOOKUP(E408,'37'!$K$3:$L$16,2,FALSE)))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IF(D409="X",0,IF(E409="X",0,VLOOKUP(E409,'37'!$K$3:$L$16,2,FALSE)))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IF(D410="X",0,IF(E410="X",0,VLOOKUP(E410,'37'!$K$3:$L$16,2,FALSE)))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IF(D411="X",0,IF(E411="X",0,VLOOKUP(E411,'37'!$K$3:$L$16,2,FALSE)))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IF(D412="X",0,IF(E412="X",0,VLOOKUP(E412,'37'!$K$3:$L$16,2,FALSE)))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IF(D413="X",0,IF(E413="X",0,VLOOKUP(E413,'37'!$K$3:$L$16,2,FALSE)))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IF(D414="X",0,IF(E414="X",0,VLOOKUP(E414,'37'!$K$3:$L$16,2,FALSE)))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IF(D415="X",0,IF(E415="X",0,VLOOKUP(E415,'37'!$K$3:$L$16,2,FALSE)))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IF(D416="X",0,IF(E416="X",0,VLOOKUP(E416,'37'!$K$3:$L$16,2,FALSE)))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IF(D417="X",0,IF(E417="X",0,VLOOKUP(E417,'37'!$K$3:$L$16,2,FALSE)))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IF(D418="X",0,IF(E418="X",0,VLOOKUP(E418,'37'!$K$3:$L$16,2,FALSE)))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IF(D419="X",0,IF(E419="X",0,VLOOKUP(E419,'37'!$K$3:$L$16,2,FALSE)))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IF(D420="X",0,IF(E420="X",0,VLOOKUP(E420,'37'!$K$3:$L$16,2,FALSE)))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IF(D421="X",0,IF(E421="X",0,VLOOKUP(E421,'37'!$K$3:$L$16,2,FALSE)))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IF(D422="X",0,IF(E422="X",0,VLOOKUP(E422,'37'!$K$3:$L$16,2,FALSE)))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IF(D423="X",0,IF(E423="X",0,VLOOKUP(E423,'37'!$K$3:$L$16,2,FALSE)))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IF(D424="X",0,IF(E424="X",0,VLOOKUP(E424,'37'!$K$3:$L$16,2,FALSE)))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IF(D425="X",0,IF(E425="X",0,VLOOKUP(E425,'37'!$K$3:$L$16,2,FALSE)))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IF(D426="X",0,IF(E426="X",0,VLOOKUP(E426,'37'!$K$3:$L$16,2,FALSE)))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IF(D427="X",0,IF(E427="X",0,VLOOKUP(E427,'37'!$K$3:$L$16,2,FALSE)))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IF(D428="X",0,IF(E428="X",0,VLOOKUP(E428,'37'!$K$3:$L$16,2,FALSE)))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IF(D429="X",0,IF(E429="X",0,VLOOKUP(E429,'37'!$K$3:$L$16,2,FALSE)))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IF(D430="X",0,IF(E430="X",0,VLOOKUP(E430,'37'!$K$3:$L$16,2,FALSE)))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IF(D431="X",0,IF(E431="X",0,VLOOKUP(E431,'37'!$K$3:$L$16,2,FALSE)))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IF(D432="X",0,IF(E432="X",0,VLOOKUP(E432,'37'!$K$3:$L$16,2,FALSE)))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IF(D433="X",0,IF(E433="X",0,VLOOKUP(E433,'37'!$K$3:$L$16,2,FALSE)))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IF(D434="X",0,IF(E434="X",0,VLOOKUP(E434,'37'!$K$3:$L$16,2,FALSE)))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IF(D435="X",0,IF(E435="X",0,VLOOKUP(E435,'37'!$K$3:$L$16,2,FALSE)))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IF(D436="X",0,IF(E436="X",0,VLOOKUP(E436,'37'!$K$3:$L$16,2,FALSE)))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IF(D437="X",0,IF(E437="X",0,VLOOKUP(E437,'37'!$K$3:$L$16,2,FALSE)))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IF(D438="X",0,IF(E438="X",0,VLOOKUP(E438,'37'!$K$3:$L$16,2,FALSE)))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IF(D439="X",0,IF(E439="X",0,VLOOKUP(E439,'37'!$K$3:$L$16,2,FALSE)))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IF(D440="X",0,IF(E440="X",0,VLOOKUP(E440,'37'!$K$3:$L$16,2,FALSE)))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IF(D441="X",0,IF(E441="X",0,VLOOKUP(E441,'37'!$K$3:$L$16,2,FALSE)))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IF(D442="X",0,IF(E442="X",0,VLOOKUP(E442,'37'!$K$3:$L$16,2,FALSE)))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IF(D443="X",0,IF(E443="X",0,VLOOKUP(E443,'37'!$K$3:$L$16,2,FALSE)))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IF(D444="X",0,IF(E444="X",0,VLOOKUP(E444,'37'!$K$3:$L$16,2,FALSE)))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IF(D445="X",0,IF(E445="X",0,VLOOKUP(E445,'37'!$K$3:$L$16,2,FALSE)))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IF(D446="X",0,IF(E446="X",0,VLOOKUP(E446,'37'!$K$3:$L$16,2,FALSE)))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IF(D447="X",0,IF(E447="X",0,VLOOKUP(E447,'37'!$K$3:$L$16,2,FALSE)))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IF(D448="X",0,IF(E448="X",0,VLOOKUP(E448,'37'!$K$3:$L$16,2,FALSE)))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IF(D449="X",0,IF(E449="X",0,VLOOKUP(E449,'37'!$K$3:$L$16,2,FALSE)))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IF(D450="X",0,IF(E450="X",0,VLOOKUP(E450,'37'!$K$3:$L$16,2,FALSE)))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IF(D451="X",0,IF(E451="X",0,VLOOKUP(E451,'37'!$K$3:$L$16,2,FALSE)))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IF(D452="X",0,IF(E452="X",0,VLOOKUP(E452,'37'!$K$3:$L$16,2,FALSE)))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IF(D453="X",0,IF(E453="X",0,VLOOKUP(E453,'37'!$K$3:$L$16,2,FALSE)))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IF(D454="X",0,IF(E454="X",0,VLOOKUP(E454,'37'!$K$3:$L$16,2,FALSE)))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IF(D455="X",0,IF(E455="X",0,VLOOKUP(E455,'37'!$K$3:$L$16,2,FALSE)))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IF(D456="X",0,IF(E456="X",0,VLOOKUP(E456,'37'!$K$3:$L$16,2,FALSE)))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IF(D457="X",0,IF(E457="X",0,VLOOKUP(E457,'37'!$K$3:$L$16,2,FALSE)))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IF(D458="X",0,IF(E458="X",0,VLOOKUP(E458,'37'!$K$3:$L$16,2,FALSE)))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IF(D459="X",0,IF(E459="X",0,VLOOKUP(E459,'37'!$K$3:$L$16,2,FALSE)))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IF(D460="X",0,IF(E460="X",0,VLOOKUP(E460,'37'!$K$3:$L$16,2,FALSE)))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IF(D461="X",0,IF(E461="X",0,VLOOKUP(E461,'37'!$K$3:$L$16,2,FALSE)))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IF(D462="X",0,IF(E462="X",0,VLOOKUP(E462,'37'!$K$3:$L$16,2,FALSE)))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IF(D463="X",0,IF(E463="X",0,VLOOKUP(E463,'37'!$K$3:$L$16,2,FALSE)))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IF(D464="X",0,IF(E464="X",0,VLOOKUP(E464,'37'!$K$3:$L$16,2,FALSE)))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IF(D465="X",0,IF(E465="X",0,VLOOKUP(E465,'37'!$K$3:$L$16,2,FALSE)))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IF(D466="X",0,IF(E466="X",0,VLOOKUP(E466,'37'!$K$3:$L$16,2,FALSE)))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IF(D467="X",0,IF(E467="X",0,VLOOKUP(E467,'37'!$K$3:$L$16,2,FALSE)))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IF(D468="X",0,IF(E468="X",0,VLOOKUP(E468,'37'!$K$3:$L$16,2,FALSE)))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IF(D469="X",0,IF(E469="X",0,VLOOKUP(E469,'37'!$K$3:$L$16,2,FALSE)))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IF(D470="X",0,IF(E470="X",0,VLOOKUP(E470,'37'!$K$3:$L$16,2,FALSE)))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IF(D471="X",0,IF(E471="X",0,VLOOKUP(E471,'37'!$K$3:$L$16,2,FALSE)))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IF(D472="X",0,IF(E472="X",0,VLOOKUP(E472,'37'!$K$3:$L$16,2,FALSE)))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IF(D473="X",0,IF(E473="X",0,VLOOKUP(E473,'37'!$K$3:$L$16,2,FALSE)))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IF(D474="X",0,IF(E474="X",0,VLOOKUP(E474,'37'!$K$3:$L$16,2,FALSE)))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IF(D475="X",0,IF(E475="X",0,VLOOKUP(E475,'37'!$K$3:$L$16,2,FALSE)))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IF(D476="X",0,IF(E476="X",0,VLOOKUP(E476,'37'!$K$3:$L$16,2,FALSE)))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IF(D477="X",0,IF(E477="X",0,VLOOKUP(E477,'37'!$K$3:$L$16,2,FALSE)))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IF(D478="X",0,IF(E478="X",0,VLOOKUP(E478,'37'!$K$3:$L$16,2,FALSE)))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IF(D479="X",0,IF(E479="X",0,VLOOKUP(E479,'37'!$K$3:$L$16,2,FALSE)))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IF(D480="X",0,IF(E480="X",0,VLOOKUP(E480,'37'!$K$3:$L$16,2,FALSE)))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IF(D481="X",0,IF(E481="X",0,VLOOKUP(E481,'37'!$K$3:$L$16,2,FALSE)))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IF(D482="X",0,IF(E482="X",0,VLOOKUP(E482,'37'!$K$3:$L$16,2,FALSE)))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IF(D483="X",0,IF(E483="X",0,VLOOKUP(E483,'37'!$K$3:$L$16,2,FALSE)))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IF(D484="X",0,IF(E484="X",0,VLOOKUP(E484,'37'!$K$3:$L$16,2,FALSE)))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IF(D485="X",0,IF(E485="X",0,VLOOKUP(E485,'37'!$K$3:$L$16,2,FALSE)))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IF(D486="X",0,IF(E486="X",0,VLOOKUP(E486,'37'!$K$3:$L$16,2,FALSE)))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IF(D487="X",0,IF(E487="X",0,VLOOKUP(E487,'37'!$K$3:$L$16,2,FALSE)))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IF(D488="X",0,IF(E488="X",0,VLOOKUP(E488,'37'!$K$3:$L$16,2,FALSE)))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IF(D489="X",0,IF(E489="X",0,VLOOKUP(E489,'37'!$K$3:$L$16,2,FALSE)))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IF(D490="X",0,IF(E490="X",0,VLOOKUP(E490,'37'!$K$3:$L$16,2,FALSE)))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IF(D491="X",0,IF(E491="X",0,VLOOKUP(E491,'37'!$K$3:$L$16,2,FALSE)))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IF(D492="X",0,IF(E492="X",0,VLOOKUP(E492,'37'!$K$3:$L$16,2,FALSE)))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IF(D493="X",0,IF(E493="X",0,VLOOKUP(E493,'37'!$K$3:$L$16,2,FALSE)))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IF(D494="X",0,IF(E494="X",0,VLOOKUP(E494,'37'!$K$3:$L$16,2,FALSE)))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IF('37'!K3="", "Vrije categorie",'37'!K3)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IF('37'!K4="", "Vrije categorie",'37'!K4)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IF('37'!K5="", "Vrije categorie",'37'!K5)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IF('37'!K6="", "Vrije categorie",'37'!K6)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IF('37'!K7="", "Vrije categorie",'37'!K7)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IF('37'!K8="", "Vrije categorie",'37'!K8)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IF('37'!K9="", "Vrije categorie",'37'!K9)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IF('37'!K10="", "Vrije categorie",'37'!K10)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IF('37'!K11="", "Vrije categorie",'37'!K11)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IF('37'!K12="", "Vrije categorie",'37'!K12)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IF('37'!K13="", "Vrije categorie",'37'!K13)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IF('37'!K14="", "Vrije categorie",'37'!K14)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IF('37'!K15="", "Vrije categorie",'37'!K15)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4C8QQBYrwvhOdP4R7RaMLphnVLi6MhpfvgrRXT2JfxRNPLpLjGAxTrmxh7GALnnEAfcJZM3wnBdxcbfhhwQVRQ==" saltValue="GprNddJ9sAPx8iSWtgRvT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38,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'26a'!P499/M3</f>
        <v>#DIV/0!</v>
      </c>
    </row>
    <row r="4" spans="1:14">
      <c r="A4" s="19" t="s">
        <v>190</v>
      </c>
      <c r="B4" s="384" t="str">
        <f>VLOOKUP(H5,Kwaliteitsinspecties!A5:E54,3)</f>
        <v>Complex 38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'26a'!P500/M4</f>
        <v>#DIV/0!</v>
      </c>
    </row>
    <row r="5" spans="1:14">
      <c r="A5" s="20" t="s">
        <v>192</v>
      </c>
      <c r="B5" s="385" t="str">
        <f>VLOOKUP(H5,Kwaliteitsinspecties!A5:E54,4)</f>
        <v>Complex 38</v>
      </c>
      <c r="C5" s="385"/>
      <c r="D5" s="385"/>
      <c r="E5" s="385"/>
      <c r="F5" s="399" t="s">
        <v>193</v>
      </c>
      <c r="G5" s="399"/>
      <c r="H5" s="16">
        <f>Kwaliteitsinspecties!A42</f>
        <v>38</v>
      </c>
      <c r="K5" s="37" t="s">
        <v>194</v>
      </c>
      <c r="L5" s="49"/>
      <c r="M5" s="184"/>
      <c r="N5" s="88" t="e">
        <f>'26a'!P501/M5</f>
        <v>#DIV/0!</v>
      </c>
    </row>
    <row r="6" spans="1:14">
      <c r="A6" s="21" t="s">
        <v>195</v>
      </c>
      <c r="B6" s="386" t="str">
        <f>VLOOKUP(H5,Kwaliteitsinspecties!A5:E54,5)</f>
        <v>Complex 38</v>
      </c>
      <c r="C6" s="386"/>
      <c r="D6" s="386"/>
      <c r="E6" s="386"/>
      <c r="F6" s="400" t="s">
        <v>196</v>
      </c>
      <c r="G6" s="400"/>
      <c r="H6" s="17" t="str">
        <f>CONCATENATE(H5,"a")</f>
        <v>38a</v>
      </c>
      <c r="K6" s="37" t="s">
        <v>197</v>
      </c>
      <c r="L6" s="49"/>
      <c r="M6" s="184"/>
      <c r="N6" s="88" t="e">
        <f>'26a'!P502/M6</f>
        <v>#DIV/0!</v>
      </c>
    </row>
    <row r="7" spans="1:14">
      <c r="K7" s="37" t="s">
        <v>198</v>
      </c>
      <c r="L7" s="49"/>
      <c r="M7" s="184"/>
      <c r="N7" s="88" t="e">
        <f>'26a'!P503/M7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'26a'!P504/M8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'26a'!P505/M9</f>
        <v>#DIV/0!</v>
      </c>
    </row>
    <row r="10" spans="1:14">
      <c r="H10" s="10" t="s">
        <v>202</v>
      </c>
      <c r="K10" s="37" t="s">
        <v>203</v>
      </c>
      <c r="L10" s="49"/>
      <c r="M10" s="184"/>
      <c r="N10" s="88" t="e">
        <f>'26a'!P506/M10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/>
      <c r="M11" s="184"/>
      <c r="N11" s="88" t="e">
        <f>'26a'!P507/M11</f>
        <v>#DIV/0!</v>
      </c>
    </row>
    <row r="12" spans="1:14">
      <c r="F12" s="10" t="s">
        <v>65</v>
      </c>
      <c r="G12" s="10" t="s">
        <v>206</v>
      </c>
      <c r="H12" s="10"/>
      <c r="K12" s="37" t="s">
        <v>207</v>
      </c>
      <c r="L12" s="49"/>
      <c r="M12" s="184"/>
      <c r="N12" s="88" t="e">
        <f>'26a'!P508/M12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'26a'!N513</f>
        <v>552.04999999999995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'26a'!P509/M13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/>
      <c r="L14" s="49"/>
      <c r="M14" s="186"/>
      <c r="N14" s="88"/>
    </row>
    <row r="15" spans="1:14">
      <c r="K15" s="37"/>
      <c r="L15" s="49"/>
      <c r="M15" s="186"/>
      <c r="N15" s="88"/>
    </row>
    <row r="16" spans="1:14">
      <c r="A16" t="s">
        <v>213</v>
      </c>
      <c r="K16" s="39"/>
      <c r="L16" s="50"/>
      <c r="M16" s="187"/>
      <c r="N16" s="89"/>
    </row>
    <row r="17" spans="1:9">
      <c r="A17" s="396" t="s">
        <v>215</v>
      </c>
      <c r="B17" s="396"/>
      <c r="C17" s="396"/>
      <c r="D17" s="47">
        <f>'26a'!P513</f>
        <v>113366.39999999999</v>
      </c>
      <c r="E17" s="396" t="s">
        <v>216</v>
      </c>
      <c r="F17" s="396"/>
      <c r="G17" s="47" t="e">
        <f>D17/E8</f>
        <v>#DIV/0!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'26a'!G513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'26a'!F513-E27</f>
        <v>69.55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'26a'!S495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'26a'!R495</f>
        <v>145.80000000000001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'26a'!T495</f>
        <v>28.75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'26a'!U495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'26a'!V495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'26a'!W495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'26a'!N505</f>
        <v>19.899999999999999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1iD9r/jTrIQP8euZlZrjWVJvpiIjhyrkrSMuVfmBIzyMcSGdRwQE1GUrDxNvKUGYyaoC7hYV1UObAI36jF0OUg==" saltValue="exECmYBuIVg78thClHtvb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Z534"/>
  <sheetViews>
    <sheetView topLeftCell="B21" workbookViewId="0">
      <selection activeCell="P513" sqref="P513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10" width="11.85546875" hidden="1" customWidth="1"/>
    <col min="11" max="12" width="11.85546875" customWidth="1"/>
    <col min="13" max="13" width="11.85546875" hidden="1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hidden="1" customWidth="1"/>
    <col min="18" max="18" width="15.85546875" hidden="1" customWidth="1"/>
    <col min="19" max="20" width="12.7109375" hidden="1" customWidth="1"/>
    <col min="21" max="21" width="10.140625" hidden="1" customWidth="1"/>
    <col min="22" max="23" width="14.42578125" hidden="1" customWidth="1"/>
    <col min="24" max="26" width="9.140625" style="128"/>
  </cols>
  <sheetData>
    <row r="1" spans="1:24">
      <c r="A1">
        <f>'2'!H5</f>
        <v>2</v>
      </c>
      <c r="B1" s="401" t="s">
        <v>190</v>
      </c>
      <c r="C1" s="402"/>
      <c r="D1" s="403" t="str">
        <f>VLOOKUP(A1,Kwaliteitsinspecties!A5:J54,3)</f>
        <v>CBS Hendrik de Cockschool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 xml:space="preserve"> Borgweg 46A te Ulrum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253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207">
        <v>1</v>
      </c>
      <c r="C4" s="208" t="s">
        <v>263</v>
      </c>
      <c r="D4" s="10"/>
      <c r="E4" s="81" t="s">
        <v>198</v>
      </c>
      <c r="F4" s="224">
        <v>11.15</v>
      </c>
      <c r="G4" s="225"/>
      <c r="H4" s="213"/>
      <c r="I4" s="83"/>
      <c r="J4" s="83"/>
      <c r="K4" s="213"/>
      <c r="L4" s="213"/>
      <c r="N4" s="83">
        <f t="shared" ref="N4:N23" si="0">SUM(F4:M4)</f>
        <v>11.15</v>
      </c>
      <c r="O4" s="85">
        <f>IF(D4="X",0,IF(E4="X",0,VLOOKUP(E4,'2'!$K$3:$L$16,2,FALSE)))</f>
        <v>210</v>
      </c>
      <c r="P4" s="83">
        <f t="shared" ref="P4:P23" si="1">N4*O4</f>
        <v>2341.5</v>
      </c>
      <c r="R4">
        <v>6.4</v>
      </c>
      <c r="T4">
        <v>6.4</v>
      </c>
    </row>
    <row r="5" spans="1:24">
      <c r="A5" s="9"/>
      <c r="B5" s="207">
        <v>2</v>
      </c>
      <c r="C5" s="209" t="s">
        <v>272</v>
      </c>
      <c r="D5" s="10"/>
      <c r="E5" s="81" t="s">
        <v>201</v>
      </c>
      <c r="F5" s="214"/>
      <c r="G5" s="226"/>
      <c r="H5" s="214"/>
      <c r="I5" s="83"/>
      <c r="J5" s="83"/>
      <c r="K5" s="214"/>
      <c r="L5" s="223">
        <v>9.9499999999999993</v>
      </c>
      <c r="N5" s="83">
        <f t="shared" si="0"/>
        <v>9.9499999999999993</v>
      </c>
      <c r="O5" s="85">
        <f>IF(D5="X",0,IF(E5="X",0,VLOOKUP(E5,'2'!$K$3:$L$16,2,FALSE)))</f>
        <v>210</v>
      </c>
      <c r="P5" s="83">
        <f t="shared" si="1"/>
        <v>2089.5</v>
      </c>
      <c r="T5">
        <v>0.9</v>
      </c>
      <c r="U5">
        <v>1</v>
      </c>
    </row>
    <row r="6" spans="1:24">
      <c r="A6" s="9"/>
      <c r="B6" s="207">
        <v>3</v>
      </c>
      <c r="C6" s="209" t="s">
        <v>287</v>
      </c>
      <c r="D6" s="10"/>
      <c r="E6" s="81" t="s">
        <v>198</v>
      </c>
      <c r="F6" s="214"/>
      <c r="G6" s="227">
        <v>61.8</v>
      </c>
      <c r="H6" s="214"/>
      <c r="I6" s="83"/>
      <c r="J6" s="83"/>
      <c r="K6" s="214"/>
      <c r="L6" s="214"/>
      <c r="N6" s="83">
        <f t="shared" si="0"/>
        <v>61.8</v>
      </c>
      <c r="O6" s="85">
        <f>IF(D6="X",0,IF(E6="X",0,VLOOKUP(E6,'2'!$K$3:$L$16,2,FALSE)))</f>
        <v>210</v>
      </c>
      <c r="P6" s="83">
        <f t="shared" si="1"/>
        <v>12978</v>
      </c>
      <c r="R6">
        <v>16.100000000000001</v>
      </c>
      <c r="U6">
        <v>6</v>
      </c>
    </row>
    <row r="7" spans="1:24">
      <c r="A7" s="9"/>
      <c r="B7" s="210">
        <v>4</v>
      </c>
      <c r="C7" s="208" t="s">
        <v>288</v>
      </c>
      <c r="D7" s="10"/>
      <c r="E7" s="81" t="s">
        <v>189</v>
      </c>
      <c r="F7" s="214"/>
      <c r="G7" s="227">
        <v>60.3</v>
      </c>
      <c r="H7" s="214"/>
      <c r="I7" s="83"/>
      <c r="J7" s="83"/>
      <c r="K7" s="214"/>
      <c r="L7" s="214"/>
      <c r="N7" s="83">
        <f t="shared" si="0"/>
        <v>60.3</v>
      </c>
      <c r="O7" s="85">
        <f>IF(D7="X",0,IF(E7="X",0,VLOOKUP(E7,'2'!$K$3:$L$16,2,FALSE)))</f>
        <v>210</v>
      </c>
      <c r="P7" s="83">
        <f t="shared" si="1"/>
        <v>12663</v>
      </c>
      <c r="R7">
        <v>16.5</v>
      </c>
      <c r="T7">
        <v>4.3499999999999996</v>
      </c>
    </row>
    <row r="8" spans="1:24">
      <c r="A8" s="9"/>
      <c r="B8" s="207">
        <v>5</v>
      </c>
      <c r="C8" s="208" t="s">
        <v>264</v>
      </c>
      <c r="D8" s="10"/>
      <c r="E8" s="81" t="s">
        <v>198</v>
      </c>
      <c r="F8" s="216"/>
      <c r="G8" s="228">
        <v>66.75</v>
      </c>
      <c r="H8" s="216"/>
      <c r="I8" s="83"/>
      <c r="J8" s="83"/>
      <c r="K8" s="216"/>
      <c r="L8" s="216"/>
      <c r="N8" s="83">
        <f t="shared" si="0"/>
        <v>66.75</v>
      </c>
      <c r="O8" s="85">
        <f>IF(D8="X",0,IF(E8="X",0,VLOOKUP(E8,'2'!$K$3:$L$16,2,FALSE)))</f>
        <v>210</v>
      </c>
      <c r="P8" s="83">
        <f t="shared" si="1"/>
        <v>14017.5</v>
      </c>
      <c r="U8">
        <v>7.5</v>
      </c>
    </row>
    <row r="9" spans="1:24">
      <c r="A9" s="9"/>
      <c r="B9" s="207">
        <v>6</v>
      </c>
      <c r="C9" s="208" t="s">
        <v>288</v>
      </c>
      <c r="D9" s="10"/>
      <c r="E9" s="81" t="s">
        <v>189</v>
      </c>
      <c r="F9" s="216"/>
      <c r="G9" s="228">
        <v>60.3</v>
      </c>
      <c r="H9" s="216"/>
      <c r="I9" s="83"/>
      <c r="J9" s="83"/>
      <c r="K9" s="216"/>
      <c r="L9" s="216"/>
      <c r="N9" s="83">
        <f t="shared" si="0"/>
        <v>60.3</v>
      </c>
      <c r="O9" s="85">
        <f>IF(D9="X",0,IF(E9="X",0,VLOOKUP(E9,'2'!$K$3:$L$16,2,FALSE)))</f>
        <v>210</v>
      </c>
      <c r="P9" s="83">
        <f t="shared" si="1"/>
        <v>12663</v>
      </c>
      <c r="R9">
        <v>16.5</v>
      </c>
      <c r="T9">
        <v>4.3499999999999996</v>
      </c>
    </row>
    <row r="10" spans="1:24">
      <c r="A10" s="9"/>
      <c r="B10" s="207">
        <v>7</v>
      </c>
      <c r="C10" s="208" t="s">
        <v>269</v>
      </c>
      <c r="D10" s="10"/>
      <c r="E10" s="81" t="s">
        <v>200</v>
      </c>
      <c r="F10" s="216"/>
      <c r="G10" s="228">
        <v>5</v>
      </c>
      <c r="H10" s="216"/>
      <c r="I10" s="83"/>
      <c r="J10" s="83"/>
      <c r="K10" s="216"/>
      <c r="L10" s="216"/>
      <c r="N10" s="83">
        <f t="shared" si="0"/>
        <v>5</v>
      </c>
      <c r="O10" s="85">
        <f>IF(D10="X",0,IF(E10="X",0,VLOOKUP(E10,'2'!$K$3:$L$16,2,FALSE)))</f>
        <v>12</v>
      </c>
      <c r="P10" s="83">
        <f t="shared" si="1"/>
        <v>60</v>
      </c>
    </row>
    <row r="11" spans="1:24">
      <c r="A11" s="9"/>
      <c r="B11" s="210">
        <v>8</v>
      </c>
      <c r="C11" s="208" t="s">
        <v>269</v>
      </c>
      <c r="D11" s="10"/>
      <c r="E11" s="81" t="s">
        <v>200</v>
      </c>
      <c r="F11" s="214"/>
      <c r="G11" s="227">
        <v>5</v>
      </c>
      <c r="H11" s="214"/>
      <c r="I11" s="83"/>
      <c r="J11" s="83"/>
      <c r="K11" s="214"/>
      <c r="L11" s="214"/>
      <c r="N11" s="83">
        <f t="shared" si="0"/>
        <v>5</v>
      </c>
      <c r="O11" s="85">
        <f>IF(D11="X",0,IF(E11="X",0,VLOOKUP(E11,'2'!$K$3:$L$16,2,FALSE)))</f>
        <v>12</v>
      </c>
      <c r="P11" s="83">
        <f t="shared" si="1"/>
        <v>60</v>
      </c>
    </row>
    <row r="12" spans="1:24">
      <c r="A12" s="9"/>
      <c r="B12" s="210">
        <v>9</v>
      </c>
      <c r="C12" s="208" t="s">
        <v>288</v>
      </c>
      <c r="D12" s="10"/>
      <c r="E12" s="81" t="s">
        <v>189</v>
      </c>
      <c r="F12" s="214"/>
      <c r="G12" s="227">
        <v>60.3</v>
      </c>
      <c r="H12" s="214"/>
      <c r="I12" s="83"/>
      <c r="J12" s="83"/>
      <c r="K12" s="214"/>
      <c r="L12" s="214"/>
      <c r="N12" s="83">
        <f t="shared" si="0"/>
        <v>60.3</v>
      </c>
      <c r="O12" s="85">
        <f>IF(D12="X",0,IF(E12="X",0,VLOOKUP(E12,'2'!$K$3:$L$16,2,FALSE)))</f>
        <v>210</v>
      </c>
      <c r="P12" s="83">
        <f t="shared" si="1"/>
        <v>12663</v>
      </c>
      <c r="R12">
        <v>16.5</v>
      </c>
      <c r="T12">
        <v>4.3499999999999996</v>
      </c>
    </row>
    <row r="13" spans="1:24">
      <c r="A13" s="9"/>
      <c r="B13" s="207">
        <v>10</v>
      </c>
      <c r="C13" s="209" t="s">
        <v>272</v>
      </c>
      <c r="D13" s="10"/>
      <c r="E13" s="81" t="s">
        <v>201</v>
      </c>
      <c r="F13" s="214"/>
      <c r="G13" s="226"/>
      <c r="H13" s="214"/>
      <c r="I13" s="83"/>
      <c r="J13" s="83"/>
      <c r="K13" s="214"/>
      <c r="L13" s="223">
        <v>6.5</v>
      </c>
      <c r="N13" s="83">
        <f t="shared" si="0"/>
        <v>6.5</v>
      </c>
      <c r="O13" s="85">
        <f>IF(D13="X",0,IF(E13="X",0,VLOOKUP(E13,'2'!$K$3:$L$16,2,FALSE)))</f>
        <v>210</v>
      </c>
      <c r="P13" s="83">
        <f t="shared" si="1"/>
        <v>1365</v>
      </c>
      <c r="T13">
        <v>4.3499999999999996</v>
      </c>
      <c r="U13">
        <v>1</v>
      </c>
    </row>
    <row r="14" spans="1:24">
      <c r="A14" s="9"/>
      <c r="B14" s="210">
        <v>11</v>
      </c>
      <c r="C14" s="208" t="s">
        <v>289</v>
      </c>
      <c r="D14" s="10"/>
      <c r="E14" s="81" t="s">
        <v>198</v>
      </c>
      <c r="F14" s="221">
        <v>9.3000000000000007</v>
      </c>
      <c r="G14" s="225"/>
      <c r="H14" s="214"/>
      <c r="I14" s="83"/>
      <c r="J14" s="83"/>
      <c r="K14" s="214"/>
      <c r="L14" s="214"/>
      <c r="N14" s="83">
        <f t="shared" si="0"/>
        <v>9.3000000000000007</v>
      </c>
      <c r="O14" s="85">
        <f>IF(D14="X",0,IF(E14="X",0,VLOOKUP(E14,'2'!$K$3:$L$16,2,FALSE)))</f>
        <v>210</v>
      </c>
      <c r="P14" s="83">
        <f t="shared" si="1"/>
        <v>1953.0000000000002</v>
      </c>
      <c r="R14">
        <v>7.1</v>
      </c>
      <c r="T14">
        <v>4.8</v>
      </c>
    </row>
    <row r="15" spans="1:24">
      <c r="A15" s="9"/>
      <c r="B15" s="211">
        <v>12</v>
      </c>
      <c r="C15" s="209" t="s">
        <v>290</v>
      </c>
      <c r="D15" s="10"/>
      <c r="E15" s="81" t="s">
        <v>203</v>
      </c>
      <c r="F15" s="214"/>
      <c r="G15" s="226"/>
      <c r="H15" s="214"/>
      <c r="I15" s="83"/>
      <c r="J15" s="83"/>
      <c r="K15" s="223">
        <v>87.3</v>
      </c>
      <c r="L15" s="214"/>
      <c r="N15" s="83">
        <f t="shared" si="0"/>
        <v>87.3</v>
      </c>
      <c r="O15" s="85">
        <f>IF(D15="X",0,IF(E15="X",0,VLOOKUP(E15,'2'!$K$3:$L$16,2,FALSE)))</f>
        <v>210</v>
      </c>
      <c r="P15" s="83">
        <f t="shared" si="1"/>
        <v>18333</v>
      </c>
      <c r="R15">
        <v>24</v>
      </c>
      <c r="T15">
        <v>1.8</v>
      </c>
    </row>
    <row r="16" spans="1:24">
      <c r="A16" s="9"/>
      <c r="B16" s="211">
        <v>13</v>
      </c>
      <c r="C16" s="209" t="s">
        <v>288</v>
      </c>
      <c r="D16" s="10"/>
      <c r="E16" s="81" t="s">
        <v>189</v>
      </c>
      <c r="F16" s="214"/>
      <c r="G16" s="227">
        <v>60.3</v>
      </c>
      <c r="H16" s="214"/>
      <c r="I16" s="83"/>
      <c r="J16" s="83"/>
      <c r="K16" s="214"/>
      <c r="L16" s="214"/>
      <c r="N16" s="83">
        <f t="shared" si="0"/>
        <v>60.3</v>
      </c>
      <c r="O16" s="85">
        <f>IF(D16="X",0,IF(E16="X",0,VLOOKUP(E16,'2'!$K$3:$L$16,2,FALSE)))</f>
        <v>210</v>
      </c>
      <c r="P16" s="83">
        <f t="shared" si="1"/>
        <v>12663</v>
      </c>
      <c r="R16">
        <v>16.5</v>
      </c>
      <c r="T16">
        <v>4.3499999999999996</v>
      </c>
    </row>
    <row r="17" spans="1:21">
      <c r="A17" s="9"/>
      <c r="B17" s="207">
        <v>14</v>
      </c>
      <c r="C17" s="208" t="s">
        <v>291</v>
      </c>
      <c r="D17" s="10"/>
      <c r="E17" s="81" t="s">
        <v>209</v>
      </c>
      <c r="F17" s="216"/>
      <c r="G17" s="228">
        <v>7.75</v>
      </c>
      <c r="H17" s="216"/>
      <c r="I17" s="83"/>
      <c r="J17" s="83"/>
      <c r="K17" s="216"/>
      <c r="L17" s="216"/>
      <c r="N17" s="83">
        <f t="shared" si="0"/>
        <v>7.75</v>
      </c>
      <c r="O17" s="85">
        <f>IF(D17="X",0,IF(E17="X",0,VLOOKUP(E17,'2'!$K$3:$L$16,2,FALSE)))</f>
        <v>12</v>
      </c>
      <c r="P17" s="83">
        <f t="shared" si="1"/>
        <v>93</v>
      </c>
    </row>
    <row r="18" spans="1:21">
      <c r="A18" s="9"/>
      <c r="B18" s="207">
        <v>15</v>
      </c>
      <c r="C18" s="212" t="s">
        <v>275</v>
      </c>
      <c r="D18" s="10"/>
      <c r="E18" s="81" t="s">
        <v>194</v>
      </c>
      <c r="F18" s="221">
        <v>20.25</v>
      </c>
      <c r="G18" s="228">
        <v>2.35</v>
      </c>
      <c r="H18" s="216"/>
      <c r="I18" s="83"/>
      <c r="J18" s="83"/>
      <c r="K18" s="216"/>
      <c r="L18" s="216"/>
      <c r="N18" s="83">
        <f t="shared" si="0"/>
        <v>22.6</v>
      </c>
      <c r="O18" s="85">
        <f>IF(D18="X",0,IF(E18="X",0,VLOOKUP(E18,'2'!$K$3:$L$16,2,FALSE)))</f>
        <v>210</v>
      </c>
      <c r="P18" s="83">
        <f t="shared" si="1"/>
        <v>4746</v>
      </c>
      <c r="R18">
        <v>4.4000000000000004</v>
      </c>
      <c r="T18">
        <v>1.8</v>
      </c>
      <c r="U18">
        <v>1.5</v>
      </c>
    </row>
    <row r="19" spans="1:21">
      <c r="A19" s="9"/>
      <c r="B19" s="207">
        <v>16</v>
      </c>
      <c r="C19" s="212" t="s">
        <v>292</v>
      </c>
      <c r="D19" s="10"/>
      <c r="E19" s="81" t="s">
        <v>191</v>
      </c>
      <c r="F19" s="221">
        <v>11.2</v>
      </c>
      <c r="G19" s="225"/>
      <c r="H19" s="216"/>
      <c r="I19" s="83"/>
      <c r="J19" s="83"/>
      <c r="K19" s="216"/>
      <c r="L19" s="216"/>
      <c r="N19" s="83">
        <f t="shared" si="0"/>
        <v>11.2</v>
      </c>
      <c r="O19" s="85">
        <f>IF(D19="X",0,IF(E19="X",0,VLOOKUP(E19,'2'!$K$3:$L$16,2,FALSE)))</f>
        <v>210</v>
      </c>
      <c r="P19" s="83">
        <f t="shared" si="1"/>
        <v>2352</v>
      </c>
      <c r="R19">
        <v>7.65</v>
      </c>
      <c r="T19">
        <v>0.9</v>
      </c>
    </row>
    <row r="20" spans="1:21">
      <c r="A20" s="9"/>
      <c r="B20" s="207">
        <v>17</v>
      </c>
      <c r="C20" s="212" t="s">
        <v>288</v>
      </c>
      <c r="D20" s="10"/>
      <c r="E20" s="81" t="s">
        <v>189</v>
      </c>
      <c r="F20" s="216"/>
      <c r="G20" s="228">
        <v>60.3</v>
      </c>
      <c r="H20" s="216"/>
      <c r="I20" s="83"/>
      <c r="J20" s="83"/>
      <c r="K20" s="216"/>
      <c r="L20" s="216"/>
      <c r="N20" s="83">
        <f t="shared" si="0"/>
        <v>60.3</v>
      </c>
      <c r="O20" s="85">
        <f>IF(D20="X",0,IF(E20="X",0,VLOOKUP(E20,'2'!$K$3:$L$16,2,FALSE)))</f>
        <v>210</v>
      </c>
      <c r="P20" s="83">
        <f t="shared" si="1"/>
        <v>12663</v>
      </c>
      <c r="R20">
        <v>16.5</v>
      </c>
      <c r="T20">
        <v>4.3499999999999996</v>
      </c>
    </row>
    <row r="21" spans="1:21">
      <c r="A21" s="9"/>
      <c r="B21" s="207">
        <v>18</v>
      </c>
      <c r="C21" s="212" t="s">
        <v>288</v>
      </c>
      <c r="D21" s="10"/>
      <c r="E21" s="81" t="s">
        <v>189</v>
      </c>
      <c r="F21" s="216"/>
      <c r="G21" s="228">
        <v>60.3</v>
      </c>
      <c r="H21" s="216"/>
      <c r="I21" s="83"/>
      <c r="J21" s="83"/>
      <c r="K21" s="216"/>
      <c r="L21" s="216"/>
      <c r="N21" s="83">
        <f t="shared" si="0"/>
        <v>60.3</v>
      </c>
      <c r="O21" s="85">
        <f>IF(D21="X",0,IF(E21="X",0,VLOOKUP(E21,'2'!$K$3:$L$16,2,FALSE)))</f>
        <v>210</v>
      </c>
      <c r="P21" s="83">
        <f t="shared" si="1"/>
        <v>12663</v>
      </c>
      <c r="R21">
        <v>16.5</v>
      </c>
      <c r="T21">
        <v>4.3499999999999996</v>
      </c>
    </row>
    <row r="22" spans="1:21">
      <c r="A22" s="9"/>
      <c r="B22" s="207">
        <v>19</v>
      </c>
      <c r="C22" s="212" t="s">
        <v>274</v>
      </c>
      <c r="D22" s="10"/>
      <c r="E22" s="81" t="s">
        <v>201</v>
      </c>
      <c r="F22" s="216"/>
      <c r="G22" s="229"/>
      <c r="H22" s="216"/>
      <c r="I22" s="83"/>
      <c r="J22" s="83"/>
      <c r="K22" s="216"/>
      <c r="L22" s="221">
        <v>1.95</v>
      </c>
      <c r="N22" s="83">
        <f t="shared" si="0"/>
        <v>1.95</v>
      </c>
      <c r="O22" s="85">
        <f>IF(D22="X",0,IF(E22="X",0,VLOOKUP(E22,'2'!$K$3:$L$16,2,FALSE)))</f>
        <v>210</v>
      </c>
      <c r="P22" s="83">
        <f t="shared" si="1"/>
        <v>409.5</v>
      </c>
    </row>
    <row r="23" spans="1:21">
      <c r="A23" s="9"/>
      <c r="B23" s="207">
        <v>20</v>
      </c>
      <c r="C23" s="212" t="s">
        <v>272</v>
      </c>
      <c r="D23" s="10"/>
      <c r="E23" s="81" t="s">
        <v>201</v>
      </c>
      <c r="F23" s="216"/>
      <c r="G23" s="225"/>
      <c r="H23" s="216"/>
      <c r="I23" s="83"/>
      <c r="J23" s="83"/>
      <c r="K23" s="216"/>
      <c r="L23" s="221">
        <v>9.65</v>
      </c>
      <c r="N23" s="83">
        <f t="shared" si="0"/>
        <v>9.65</v>
      </c>
      <c r="O23" s="85">
        <f>IF(D23="X",0,IF(E23="X",0,VLOOKUP(E23,'2'!$K$3:$L$16,2,FALSE)))</f>
        <v>210</v>
      </c>
      <c r="P23" s="83">
        <f t="shared" si="1"/>
        <v>2026.5</v>
      </c>
      <c r="T23">
        <v>0.9</v>
      </c>
      <c r="U23">
        <v>1</v>
      </c>
    </row>
    <row r="24" spans="1:21" hidden="1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/>
      <c r="O24" s="83"/>
      <c r="P24" s="83"/>
    </row>
    <row r="25" spans="1:21" hidden="1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/>
      <c r="O25" s="83"/>
      <c r="P25" s="83"/>
    </row>
    <row r="26" spans="1:21" hidden="1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/>
      <c r="O26" s="83"/>
      <c r="P26" s="83"/>
    </row>
    <row r="27" spans="1:21" hidden="1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/>
      <c r="O27" s="83"/>
      <c r="P27" s="83"/>
    </row>
    <row r="28" spans="1:21" hidden="1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/>
      <c r="O28" s="83"/>
      <c r="P28" s="83"/>
    </row>
    <row r="29" spans="1:21" hidden="1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/>
      <c r="O29" s="83"/>
      <c r="P29" s="83"/>
    </row>
    <row r="30" spans="1:21" hidden="1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/>
      <c r="O30" s="83"/>
      <c r="P30" s="83"/>
    </row>
    <row r="31" spans="1:21" hidden="1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/>
      <c r="O31" s="83"/>
      <c r="P31" s="83"/>
    </row>
    <row r="32" spans="1:21" hidden="1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/>
      <c r="O32" s="83"/>
      <c r="P32" s="83"/>
    </row>
    <row r="33" spans="1:16" hidden="1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/>
      <c r="O33" s="83"/>
      <c r="P33" s="83"/>
    </row>
    <row r="34" spans="1:16" hidden="1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/>
      <c r="O34" s="83"/>
      <c r="P34" s="83"/>
    </row>
    <row r="35" spans="1:16" hidden="1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/>
      <c r="O35" s="83"/>
      <c r="P35" s="83"/>
    </row>
    <row r="36" spans="1:16" hidden="1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/>
      <c r="O36" s="83"/>
      <c r="P36" s="83"/>
    </row>
    <row r="37" spans="1:16" hidden="1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/>
      <c r="O37" s="83"/>
      <c r="P37" s="83"/>
    </row>
    <row r="38" spans="1:16" hidden="1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/>
      <c r="O38" s="83"/>
      <c r="P38" s="83"/>
    </row>
    <row r="39" spans="1:16" hidden="1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/>
      <c r="O39" s="83"/>
      <c r="P39" s="83"/>
    </row>
    <row r="40" spans="1:16" hidden="1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/>
      <c r="O40" s="83"/>
      <c r="P40" s="83"/>
    </row>
    <row r="41" spans="1:16" hidden="1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/>
      <c r="O41" s="83"/>
      <c r="P41" s="83"/>
    </row>
    <row r="42" spans="1:16" hidden="1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/>
      <c r="O42" s="83"/>
      <c r="P42" s="83"/>
    </row>
    <row r="43" spans="1:16" hidden="1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/>
      <c r="O43" s="83"/>
      <c r="P43" s="83"/>
    </row>
    <row r="44" spans="1:16" hidden="1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/>
      <c r="O44" s="83"/>
      <c r="P44" s="83"/>
    </row>
    <row r="45" spans="1:16" hidden="1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/>
      <c r="O45" s="83"/>
      <c r="P45" s="83"/>
    </row>
    <row r="46" spans="1:16" hidden="1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/>
      <c r="O46" s="83"/>
      <c r="P46" s="83"/>
    </row>
    <row r="47" spans="1:16" hidden="1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/>
      <c r="O47" s="83"/>
      <c r="P47" s="83"/>
    </row>
    <row r="48" spans="1:16" hidden="1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/>
      <c r="O48" s="83"/>
      <c r="P48" s="83"/>
    </row>
    <row r="49" spans="1:16" hidden="1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/>
      <c r="O49" s="83"/>
      <c r="P49" s="83"/>
    </row>
    <row r="50" spans="1:16" hidden="1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/>
      <c r="O50" s="83"/>
      <c r="P50" s="83"/>
    </row>
    <row r="51" spans="1:16" hidden="1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/>
      <c r="O51" s="83"/>
      <c r="P51" s="83"/>
    </row>
    <row r="52" spans="1:16" hidden="1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/>
      <c r="O52" s="83"/>
      <c r="P52" s="83"/>
    </row>
    <row r="53" spans="1:16" hidden="1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/>
      <c r="O53" s="83"/>
      <c r="P53" s="83"/>
    </row>
    <row r="54" spans="1:16" hidden="1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/>
      <c r="O54" s="83"/>
      <c r="P54" s="83"/>
    </row>
    <row r="55" spans="1:16" hidden="1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/>
      <c r="O55" s="83"/>
      <c r="P55" s="83"/>
    </row>
    <row r="56" spans="1:16" hidden="1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/>
      <c r="O56" s="83"/>
      <c r="P56" s="83"/>
    </row>
    <row r="57" spans="1:16" hidden="1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/>
      <c r="O57" s="83"/>
      <c r="P57" s="83"/>
    </row>
    <row r="58" spans="1:16" hidden="1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/>
      <c r="O58" s="83"/>
      <c r="P58" s="83"/>
    </row>
    <row r="59" spans="1:16" hidden="1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/>
      <c r="O59" s="83"/>
      <c r="P59" s="83"/>
    </row>
    <row r="60" spans="1:16" hidden="1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/>
      <c r="O60" s="83"/>
      <c r="P60" s="83"/>
    </row>
    <row r="61" spans="1:16" hidden="1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/>
      <c r="O61" s="83"/>
      <c r="P61" s="83"/>
    </row>
    <row r="62" spans="1:16" hidden="1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/>
      <c r="O62" s="83"/>
      <c r="P62" s="83"/>
    </row>
    <row r="63" spans="1:16" hidden="1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/>
      <c r="O63" s="83"/>
      <c r="P63" s="83"/>
    </row>
    <row r="64" spans="1:16" hidden="1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/>
      <c r="O64" s="83"/>
      <c r="P64" s="83"/>
    </row>
    <row r="65" spans="1:16" hidden="1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/>
      <c r="O65" s="83"/>
      <c r="P65" s="83"/>
    </row>
    <row r="66" spans="1:16" hidden="1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/>
      <c r="O66" s="83"/>
      <c r="P66" s="83"/>
    </row>
    <row r="67" spans="1:16" hidden="1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/>
      <c r="O67" s="83"/>
      <c r="P67" s="83"/>
    </row>
    <row r="68" spans="1:16" hidden="1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/>
      <c r="O68" s="83"/>
      <c r="P68" s="83"/>
    </row>
    <row r="69" spans="1:16" hidden="1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/>
      <c r="O69" s="83"/>
      <c r="P69" s="83"/>
    </row>
    <row r="70" spans="1:16" hidden="1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/>
      <c r="O70" s="83"/>
      <c r="P70" s="83"/>
    </row>
    <row r="71" spans="1:16" hidden="1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/>
      <c r="O71" s="83"/>
      <c r="P71" s="83"/>
    </row>
    <row r="72" spans="1:16" hidden="1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/>
      <c r="O72" s="83"/>
      <c r="P72" s="83"/>
    </row>
    <row r="73" spans="1:16" hidden="1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/>
      <c r="O73" s="83"/>
      <c r="P73" s="83"/>
    </row>
    <row r="74" spans="1:16" hidden="1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/>
      <c r="O74" s="83"/>
      <c r="P74" s="83"/>
    </row>
    <row r="75" spans="1:16" hidden="1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/>
      <c r="O75" s="83"/>
      <c r="P75" s="83"/>
    </row>
    <row r="76" spans="1:16" hidden="1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/>
      <c r="O76" s="83"/>
      <c r="P76" s="83"/>
    </row>
    <row r="77" spans="1:16" hidden="1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/>
      <c r="O77" s="83"/>
      <c r="P77" s="83"/>
    </row>
    <row r="78" spans="1:16" hidden="1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/>
      <c r="O78" s="83"/>
      <c r="P78" s="83"/>
    </row>
    <row r="79" spans="1:16" hidden="1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/>
      <c r="O79" s="83"/>
      <c r="P79" s="83"/>
    </row>
    <row r="80" spans="1:16" hidden="1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/>
      <c r="O80" s="83"/>
      <c r="P80" s="83"/>
    </row>
    <row r="81" spans="1:16" hidden="1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/>
      <c r="O81" s="83"/>
      <c r="P81" s="83"/>
    </row>
    <row r="82" spans="1:16" hidden="1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/>
      <c r="O82" s="83"/>
      <c r="P82" s="83"/>
    </row>
    <row r="83" spans="1:16" hidden="1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/>
      <c r="O83" s="83"/>
      <c r="P83" s="83"/>
    </row>
    <row r="84" spans="1:16" hidden="1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/>
      <c r="O84" s="83"/>
      <c r="P84" s="83"/>
    </row>
    <row r="85" spans="1:16" hidden="1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/>
      <c r="O85" s="83"/>
      <c r="P85" s="83"/>
    </row>
    <row r="86" spans="1:16" hidden="1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/>
      <c r="O86" s="83"/>
      <c r="P86" s="83"/>
    </row>
    <row r="87" spans="1:16" hidden="1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/>
      <c r="O87" s="83"/>
      <c r="P87" s="83"/>
    </row>
    <row r="88" spans="1:16" hidden="1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/>
      <c r="O88" s="83"/>
      <c r="P88" s="83"/>
    </row>
    <row r="89" spans="1:16" hidden="1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/>
      <c r="O89" s="83"/>
      <c r="P89" s="83"/>
    </row>
    <row r="90" spans="1:16" hidden="1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/>
      <c r="O90" s="83"/>
      <c r="P90" s="83"/>
    </row>
    <row r="91" spans="1:16" hidden="1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/>
      <c r="O91" s="83"/>
      <c r="P91" s="83"/>
    </row>
    <row r="92" spans="1:16" hidden="1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/>
      <c r="O92" s="83"/>
      <c r="P92" s="83"/>
    </row>
    <row r="93" spans="1:16" hidden="1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/>
      <c r="O93" s="83"/>
      <c r="P93" s="83"/>
    </row>
    <row r="94" spans="1:16" hidden="1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/>
      <c r="O94" s="83"/>
      <c r="P94" s="83"/>
    </row>
    <row r="95" spans="1:16" hidden="1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/>
      <c r="O95" s="83"/>
      <c r="P95" s="83"/>
    </row>
    <row r="96" spans="1:16" hidden="1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/>
      <c r="O96" s="83"/>
      <c r="P96" s="83"/>
    </row>
    <row r="97" spans="1:16" hidden="1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/>
      <c r="O97" s="83"/>
      <c r="P97" s="83"/>
    </row>
    <row r="98" spans="1:16" hidden="1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/>
      <c r="O98" s="83"/>
      <c r="P98" s="83"/>
    </row>
    <row r="99" spans="1:16" hidden="1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/>
      <c r="O99" s="83"/>
      <c r="P99" s="83"/>
    </row>
    <row r="100" spans="1:16" hidden="1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/>
      <c r="O100" s="83"/>
      <c r="P100" s="83"/>
    </row>
    <row r="101" spans="1:16" hidden="1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/>
      <c r="O101" s="83"/>
      <c r="P101" s="83"/>
    </row>
    <row r="102" spans="1:16" hidden="1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/>
      <c r="O102" s="83"/>
      <c r="P102" s="83"/>
    </row>
    <row r="103" spans="1:16" hidden="1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/>
      <c r="O103" s="83"/>
      <c r="P103" s="83"/>
    </row>
    <row r="104" spans="1:16" hidden="1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/>
      <c r="O104" s="83"/>
      <c r="P104" s="83"/>
    </row>
    <row r="105" spans="1:16" hidden="1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/>
      <c r="O105" s="83"/>
      <c r="P105" s="83"/>
    </row>
    <row r="106" spans="1:16" hidden="1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/>
      <c r="O106" s="83"/>
      <c r="P106" s="83"/>
    </row>
    <row r="107" spans="1:16" hidden="1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/>
      <c r="O107" s="83"/>
      <c r="P107" s="83"/>
    </row>
    <row r="108" spans="1:16" hidden="1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/>
      <c r="O108" s="83"/>
      <c r="P108" s="83"/>
    </row>
    <row r="109" spans="1:16" hidden="1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/>
      <c r="O109" s="83"/>
      <c r="P109" s="83"/>
    </row>
    <row r="110" spans="1:16" hidden="1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/>
      <c r="O110" s="83"/>
      <c r="P110" s="83"/>
    </row>
    <row r="111" spans="1:16" hidden="1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/>
      <c r="O111" s="83"/>
      <c r="P111" s="83"/>
    </row>
    <row r="112" spans="1:16" hidden="1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/>
      <c r="O112" s="83"/>
      <c r="P112" s="83"/>
    </row>
    <row r="113" spans="1:16" hidden="1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/>
      <c r="O113" s="83"/>
      <c r="P113" s="83"/>
    </row>
    <row r="114" spans="1:16" hidden="1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/>
      <c r="O114" s="83"/>
      <c r="P114" s="83"/>
    </row>
    <row r="115" spans="1:16" hidden="1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/>
      <c r="O115" s="83"/>
      <c r="P115" s="83"/>
    </row>
    <row r="116" spans="1:16" hidden="1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/>
      <c r="O116" s="83"/>
      <c r="P116" s="83"/>
    </row>
    <row r="117" spans="1:16" hidden="1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/>
      <c r="O117" s="83"/>
      <c r="P117" s="83"/>
    </row>
    <row r="118" spans="1:16" hidden="1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/>
      <c r="O118" s="83"/>
      <c r="P118" s="83"/>
    </row>
    <row r="119" spans="1:16" hidden="1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/>
      <c r="O119" s="83"/>
      <c r="P119" s="83"/>
    </row>
    <row r="120" spans="1:16" hidden="1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/>
      <c r="O120" s="83"/>
      <c r="P120" s="83"/>
    </row>
    <row r="121" spans="1:16" hidden="1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/>
      <c r="O121" s="83"/>
      <c r="P121" s="83"/>
    </row>
    <row r="122" spans="1:16" hidden="1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/>
      <c r="O122" s="83"/>
      <c r="P122" s="83"/>
    </row>
    <row r="123" spans="1:16" hidden="1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/>
      <c r="O123" s="83"/>
      <c r="P123" s="83"/>
    </row>
    <row r="124" spans="1:16" hidden="1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/>
      <c r="O124" s="83"/>
      <c r="P124" s="83"/>
    </row>
    <row r="125" spans="1:16" hidden="1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/>
      <c r="O125" s="83"/>
      <c r="P125" s="83"/>
    </row>
    <row r="126" spans="1:16" hidden="1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/>
      <c r="O126" s="83"/>
      <c r="P126" s="83"/>
    </row>
    <row r="127" spans="1:16" hidden="1">
      <c r="N127" s="83"/>
      <c r="O127" s="83"/>
      <c r="P127" s="83"/>
    </row>
    <row r="128" spans="1:16" hidden="1">
      <c r="N128" s="83"/>
      <c r="O128" s="83"/>
      <c r="P128" s="83"/>
    </row>
    <row r="129" spans="14:16" hidden="1">
      <c r="N129" s="83"/>
      <c r="O129" s="83"/>
      <c r="P129" s="83"/>
    </row>
    <row r="130" spans="14:16" hidden="1">
      <c r="N130" s="83"/>
      <c r="O130" s="83"/>
      <c r="P130" s="83"/>
    </row>
    <row r="131" spans="14:16" hidden="1">
      <c r="N131" s="83"/>
      <c r="O131" s="83"/>
      <c r="P131" s="83"/>
    </row>
    <row r="132" spans="14:16" hidden="1">
      <c r="N132" s="83"/>
      <c r="O132" s="83"/>
      <c r="P132" s="83"/>
    </row>
    <row r="133" spans="14:16" hidden="1">
      <c r="N133" s="83"/>
      <c r="O133" s="83"/>
      <c r="P133" s="83"/>
    </row>
    <row r="134" spans="14:16" hidden="1">
      <c r="N134" s="83"/>
      <c r="O134" s="83"/>
      <c r="P134" s="83"/>
    </row>
    <row r="135" spans="14:16" hidden="1">
      <c r="N135" s="83"/>
      <c r="O135" s="83"/>
      <c r="P135" s="83"/>
    </row>
    <row r="136" spans="14:16" hidden="1">
      <c r="N136" s="83"/>
      <c r="O136" s="83"/>
      <c r="P136" s="83"/>
    </row>
    <row r="137" spans="14:16" hidden="1">
      <c r="N137" s="83"/>
      <c r="O137" s="83"/>
      <c r="P137" s="83"/>
    </row>
    <row r="138" spans="14:16" hidden="1">
      <c r="N138" s="83"/>
      <c r="O138" s="83"/>
      <c r="P138" s="83"/>
    </row>
    <row r="139" spans="14:16" hidden="1">
      <c r="N139" s="83"/>
      <c r="O139" s="83"/>
      <c r="P139" s="83"/>
    </row>
    <row r="140" spans="14:16" hidden="1">
      <c r="N140" s="83"/>
      <c r="O140" s="83"/>
      <c r="P140" s="83"/>
    </row>
    <row r="141" spans="14:16" hidden="1">
      <c r="N141" s="83"/>
      <c r="O141" s="83"/>
      <c r="P141" s="83"/>
    </row>
    <row r="142" spans="14:16" hidden="1">
      <c r="N142" s="83"/>
      <c r="O142" s="83"/>
      <c r="P142" s="83"/>
    </row>
    <row r="143" spans="14:16" hidden="1">
      <c r="N143" s="83"/>
      <c r="O143" s="83"/>
      <c r="P143" s="83"/>
    </row>
    <row r="144" spans="14:16" hidden="1">
      <c r="N144" s="83"/>
      <c r="O144" s="83"/>
      <c r="P144" s="83"/>
    </row>
    <row r="145" spans="14:16" hidden="1">
      <c r="N145" s="83"/>
      <c r="O145" s="83"/>
      <c r="P145" s="83"/>
    </row>
    <row r="146" spans="14:16" hidden="1">
      <c r="N146" s="83"/>
      <c r="O146" s="83"/>
      <c r="P146" s="83"/>
    </row>
    <row r="147" spans="14:16" hidden="1">
      <c r="N147" s="83"/>
      <c r="O147" s="83"/>
      <c r="P147" s="83"/>
    </row>
    <row r="148" spans="14:16" hidden="1">
      <c r="N148" s="83"/>
      <c r="O148" s="83"/>
      <c r="P148" s="83"/>
    </row>
    <row r="149" spans="14:16" hidden="1">
      <c r="N149" s="83"/>
      <c r="O149" s="83"/>
      <c r="P149" s="83"/>
    </row>
    <row r="150" spans="14:16" hidden="1">
      <c r="N150" s="83"/>
      <c r="O150" s="83"/>
      <c r="P150" s="83"/>
    </row>
    <row r="151" spans="14:16" hidden="1">
      <c r="N151" s="83"/>
      <c r="O151" s="83"/>
      <c r="P151" s="83"/>
    </row>
    <row r="152" spans="14:16" hidden="1">
      <c r="N152" s="83"/>
      <c r="O152" s="83"/>
      <c r="P152" s="83"/>
    </row>
    <row r="153" spans="14:16" hidden="1">
      <c r="N153" s="83"/>
      <c r="O153" s="83"/>
      <c r="P153" s="83"/>
    </row>
    <row r="154" spans="14:16" hidden="1">
      <c r="N154" s="83"/>
      <c r="O154" s="83"/>
      <c r="P154" s="83"/>
    </row>
    <row r="155" spans="14:16" hidden="1">
      <c r="N155" s="83"/>
      <c r="O155" s="83"/>
      <c r="P155" s="83"/>
    </row>
    <row r="156" spans="14:16" hidden="1">
      <c r="N156" s="83"/>
      <c r="O156" s="83"/>
      <c r="P156" s="83"/>
    </row>
    <row r="157" spans="14:16" hidden="1">
      <c r="N157" s="83"/>
      <c r="O157" s="83"/>
      <c r="P157" s="83"/>
    </row>
    <row r="158" spans="14:16" hidden="1">
      <c r="N158" s="83"/>
      <c r="O158" s="83"/>
      <c r="P158" s="83"/>
    </row>
    <row r="159" spans="14:16" hidden="1">
      <c r="N159" s="83"/>
      <c r="O159" s="83"/>
      <c r="P159" s="83"/>
    </row>
    <row r="160" spans="14:16" hidden="1">
      <c r="N160" s="83"/>
      <c r="O160" s="83"/>
      <c r="P160" s="83"/>
    </row>
    <row r="161" spans="14:16" hidden="1">
      <c r="N161" s="83"/>
      <c r="O161" s="83"/>
      <c r="P161" s="83"/>
    </row>
    <row r="162" spans="14:16" hidden="1">
      <c r="N162" s="83"/>
      <c r="O162" s="83"/>
      <c r="P162" s="83"/>
    </row>
    <row r="163" spans="14:16" hidden="1">
      <c r="N163" s="83"/>
      <c r="O163" s="83"/>
      <c r="P163" s="83"/>
    </row>
    <row r="164" spans="14:16" hidden="1">
      <c r="N164" s="83"/>
      <c r="O164" s="83"/>
      <c r="P164" s="83"/>
    </row>
    <row r="165" spans="14:16" hidden="1">
      <c r="N165" s="83"/>
      <c r="O165" s="83"/>
      <c r="P165" s="83"/>
    </row>
    <row r="166" spans="14:16" hidden="1">
      <c r="N166" s="83"/>
      <c r="O166" s="83"/>
      <c r="P166" s="83"/>
    </row>
    <row r="167" spans="14:16" hidden="1">
      <c r="N167" s="83"/>
      <c r="O167" s="83"/>
      <c r="P167" s="83"/>
    </row>
    <row r="168" spans="14:16" hidden="1">
      <c r="N168" s="83"/>
      <c r="O168" s="83"/>
      <c r="P168" s="83"/>
    </row>
    <row r="169" spans="14:16" hidden="1">
      <c r="N169" s="83"/>
      <c r="O169" s="83"/>
      <c r="P169" s="83"/>
    </row>
    <row r="170" spans="14:16" hidden="1">
      <c r="N170" s="83"/>
      <c r="O170" s="83"/>
      <c r="P170" s="83"/>
    </row>
    <row r="171" spans="14:16" hidden="1">
      <c r="N171" s="83"/>
      <c r="O171" s="83"/>
      <c r="P171" s="83"/>
    </row>
    <row r="172" spans="14:16" hidden="1">
      <c r="N172" s="83"/>
      <c r="O172" s="83"/>
      <c r="P172" s="83"/>
    </row>
    <row r="173" spans="14:16" hidden="1">
      <c r="N173" s="83"/>
      <c r="O173" s="83"/>
      <c r="P173" s="83"/>
    </row>
    <row r="174" spans="14:16" hidden="1">
      <c r="N174" s="83"/>
      <c r="O174" s="83"/>
      <c r="P174" s="83"/>
    </row>
    <row r="175" spans="14:16" hidden="1">
      <c r="N175" s="83"/>
      <c r="O175" s="83"/>
      <c r="P175" s="83"/>
    </row>
    <row r="176" spans="14:16" hidden="1">
      <c r="N176" s="83"/>
      <c r="O176" s="83"/>
      <c r="P176" s="83"/>
    </row>
    <row r="177" spans="14:16" hidden="1">
      <c r="N177" s="83"/>
      <c r="O177" s="83"/>
      <c r="P177" s="83"/>
    </row>
    <row r="178" spans="14:16" hidden="1">
      <c r="N178" s="83"/>
      <c r="O178" s="83"/>
      <c r="P178" s="83"/>
    </row>
    <row r="179" spans="14:16" hidden="1">
      <c r="N179" s="83"/>
      <c r="O179" s="83"/>
      <c r="P179" s="83"/>
    </row>
    <row r="180" spans="14:16" hidden="1">
      <c r="N180" s="83"/>
      <c r="O180" s="83"/>
      <c r="P180" s="83"/>
    </row>
    <row r="181" spans="14:16" hidden="1">
      <c r="N181" s="83"/>
      <c r="O181" s="83"/>
      <c r="P181" s="83"/>
    </row>
    <row r="182" spans="14:16" hidden="1">
      <c r="N182" s="83"/>
      <c r="O182" s="83"/>
      <c r="P182" s="83"/>
    </row>
    <row r="183" spans="14:16" hidden="1">
      <c r="N183" s="83"/>
      <c r="O183" s="83"/>
      <c r="P183" s="83"/>
    </row>
    <row r="184" spans="14:16" hidden="1">
      <c r="N184" s="83"/>
      <c r="O184" s="83"/>
      <c r="P184" s="83"/>
    </row>
    <row r="185" spans="14:16" hidden="1">
      <c r="N185" s="83"/>
      <c r="O185" s="83"/>
      <c r="P185" s="83"/>
    </row>
    <row r="186" spans="14:16" hidden="1">
      <c r="N186" s="83"/>
      <c r="O186" s="83"/>
      <c r="P186" s="83"/>
    </row>
    <row r="187" spans="14:16" hidden="1">
      <c r="N187" s="83"/>
      <c r="O187" s="83"/>
      <c r="P187" s="83"/>
    </row>
    <row r="188" spans="14:16" hidden="1">
      <c r="N188" s="83"/>
      <c r="O188" s="83"/>
      <c r="P188" s="83"/>
    </row>
    <row r="189" spans="14:16" hidden="1">
      <c r="N189" s="83"/>
      <c r="O189" s="83"/>
      <c r="P189" s="83"/>
    </row>
    <row r="190" spans="14:16" hidden="1">
      <c r="N190" s="83"/>
      <c r="O190" s="83"/>
      <c r="P190" s="83"/>
    </row>
    <row r="191" spans="14:16" hidden="1">
      <c r="N191" s="83"/>
      <c r="O191" s="83"/>
      <c r="P191" s="83"/>
    </row>
    <row r="192" spans="14:16" hidden="1">
      <c r="N192" s="83"/>
      <c r="O192" s="83"/>
      <c r="P192" s="83"/>
    </row>
    <row r="193" spans="14:16" hidden="1">
      <c r="N193" s="83"/>
      <c r="O193" s="83"/>
      <c r="P193" s="83"/>
    </row>
    <row r="194" spans="14:16" hidden="1">
      <c r="N194" s="83"/>
      <c r="O194" s="83"/>
      <c r="P194" s="83"/>
    </row>
    <row r="195" spans="14:16" hidden="1">
      <c r="N195" s="83"/>
      <c r="O195" s="83"/>
      <c r="P195" s="83"/>
    </row>
    <row r="196" spans="14:16" hidden="1">
      <c r="N196" s="83"/>
      <c r="O196" s="83"/>
      <c r="P196" s="83"/>
    </row>
    <row r="197" spans="14:16" hidden="1">
      <c r="N197" s="83"/>
      <c r="O197" s="83"/>
      <c r="P197" s="83"/>
    </row>
    <row r="198" spans="14:16" hidden="1">
      <c r="N198" s="83"/>
      <c r="O198" s="83"/>
      <c r="P198" s="83"/>
    </row>
    <row r="199" spans="14:16" hidden="1">
      <c r="N199" s="83"/>
      <c r="O199" s="83"/>
      <c r="P199" s="83"/>
    </row>
    <row r="200" spans="14:16" hidden="1">
      <c r="N200" s="83"/>
      <c r="O200" s="83"/>
      <c r="P200" s="83"/>
    </row>
    <row r="201" spans="14:16" hidden="1">
      <c r="N201" s="83"/>
      <c r="O201" s="83"/>
      <c r="P201" s="83"/>
    </row>
    <row r="202" spans="14:16" hidden="1">
      <c r="N202" s="83"/>
      <c r="O202" s="83"/>
      <c r="P202" s="83"/>
    </row>
    <row r="203" spans="14:16" hidden="1">
      <c r="N203" s="83"/>
      <c r="O203" s="83"/>
      <c r="P203" s="83"/>
    </row>
    <row r="204" spans="14:16" hidden="1">
      <c r="N204" s="83"/>
      <c r="O204" s="83"/>
      <c r="P204" s="83"/>
    </row>
    <row r="205" spans="14:16" hidden="1">
      <c r="N205" s="83"/>
      <c r="O205" s="83"/>
      <c r="P205" s="83"/>
    </row>
    <row r="206" spans="14:16" hidden="1">
      <c r="N206" s="83"/>
      <c r="O206" s="83"/>
      <c r="P206" s="83"/>
    </row>
    <row r="207" spans="14:16" hidden="1">
      <c r="N207" s="83"/>
      <c r="O207" s="83"/>
      <c r="P207" s="83"/>
    </row>
    <row r="208" spans="14:16" hidden="1">
      <c r="N208" s="83"/>
      <c r="O208" s="83"/>
      <c r="P208" s="83"/>
    </row>
    <row r="209" spans="14:16" hidden="1">
      <c r="N209" s="83"/>
      <c r="O209" s="83"/>
      <c r="P209" s="83"/>
    </row>
    <row r="210" spans="14:16" hidden="1">
      <c r="N210" s="83"/>
      <c r="O210" s="83"/>
      <c r="P210" s="83"/>
    </row>
    <row r="211" spans="14:16" hidden="1">
      <c r="N211" s="83"/>
      <c r="O211" s="83"/>
      <c r="P211" s="83"/>
    </row>
    <row r="212" spans="14:16" hidden="1">
      <c r="N212" s="83"/>
      <c r="O212" s="83"/>
      <c r="P212" s="83"/>
    </row>
    <row r="213" spans="14:16" hidden="1">
      <c r="N213" s="83"/>
      <c r="O213" s="83"/>
      <c r="P213" s="83"/>
    </row>
    <row r="214" spans="14:16" hidden="1">
      <c r="N214" s="83"/>
      <c r="O214" s="83"/>
      <c r="P214" s="83"/>
    </row>
    <row r="215" spans="14:16" hidden="1">
      <c r="N215" s="83"/>
      <c r="O215" s="83"/>
      <c r="P215" s="83"/>
    </row>
    <row r="216" spans="14:16" hidden="1">
      <c r="N216" s="83"/>
      <c r="O216" s="83"/>
      <c r="P216" s="83"/>
    </row>
    <row r="217" spans="14:16" hidden="1">
      <c r="N217" s="83"/>
      <c r="O217" s="83"/>
      <c r="P217" s="83"/>
    </row>
    <row r="218" spans="14:16" hidden="1">
      <c r="N218" s="83"/>
      <c r="O218" s="83"/>
      <c r="P218" s="83"/>
    </row>
    <row r="219" spans="14:16" hidden="1">
      <c r="N219" s="83"/>
      <c r="O219" s="83"/>
      <c r="P219" s="83"/>
    </row>
    <row r="220" spans="14:16" hidden="1">
      <c r="N220" s="83"/>
      <c r="O220" s="83"/>
      <c r="P220" s="83"/>
    </row>
    <row r="221" spans="14:16" hidden="1">
      <c r="N221" s="83"/>
      <c r="O221" s="83"/>
      <c r="P221" s="83"/>
    </row>
    <row r="222" spans="14:16" hidden="1">
      <c r="N222" s="83"/>
      <c r="O222" s="83"/>
      <c r="P222" s="83"/>
    </row>
    <row r="223" spans="14:16" hidden="1">
      <c r="N223" s="83"/>
      <c r="O223" s="83"/>
      <c r="P223" s="83"/>
    </row>
    <row r="224" spans="14:16" hidden="1">
      <c r="N224" s="83"/>
      <c r="O224" s="83"/>
      <c r="P224" s="83"/>
    </row>
    <row r="225" spans="14:16" hidden="1">
      <c r="N225" s="83"/>
      <c r="O225" s="83"/>
      <c r="P225" s="83"/>
    </row>
    <row r="226" spans="14:16" hidden="1">
      <c r="N226" s="83"/>
      <c r="O226" s="83"/>
      <c r="P226" s="83"/>
    </row>
    <row r="227" spans="14:16" hidden="1">
      <c r="N227" s="83"/>
      <c r="O227" s="83"/>
      <c r="P227" s="83"/>
    </row>
    <row r="228" spans="14:16" hidden="1">
      <c r="N228" s="83"/>
      <c r="O228" s="83"/>
      <c r="P228" s="83"/>
    </row>
    <row r="229" spans="14:16" hidden="1">
      <c r="N229" s="83"/>
      <c r="O229" s="83"/>
      <c r="P229" s="83"/>
    </row>
    <row r="230" spans="14:16" hidden="1">
      <c r="N230" s="83"/>
      <c r="O230" s="83"/>
      <c r="P230" s="83"/>
    </row>
    <row r="231" spans="14:16" hidden="1">
      <c r="N231" s="83"/>
      <c r="O231" s="83"/>
      <c r="P231" s="83"/>
    </row>
    <row r="232" spans="14:16" hidden="1">
      <c r="N232" s="83"/>
      <c r="O232" s="83"/>
      <c r="P232" s="83"/>
    </row>
    <row r="233" spans="14:16" hidden="1">
      <c r="N233" s="83"/>
      <c r="O233" s="83"/>
      <c r="P233" s="83"/>
    </row>
    <row r="234" spans="14:16" hidden="1">
      <c r="N234" s="83"/>
      <c r="O234" s="83"/>
      <c r="P234" s="83"/>
    </row>
    <row r="235" spans="14:16" hidden="1">
      <c r="N235" s="83"/>
      <c r="O235" s="83"/>
      <c r="P235" s="83"/>
    </row>
    <row r="236" spans="14:16" hidden="1">
      <c r="N236" s="83"/>
      <c r="O236" s="83"/>
      <c r="P236" s="83"/>
    </row>
    <row r="237" spans="14:16" hidden="1">
      <c r="N237" s="83"/>
      <c r="O237" s="83"/>
      <c r="P237" s="83"/>
    </row>
    <row r="238" spans="14:16" hidden="1">
      <c r="N238" s="83"/>
      <c r="O238" s="83"/>
      <c r="P238" s="83"/>
    </row>
    <row r="239" spans="14:16" hidden="1">
      <c r="N239" s="83"/>
      <c r="O239" s="83"/>
      <c r="P239" s="83"/>
    </row>
    <row r="240" spans="14:16" hidden="1">
      <c r="N240" s="83"/>
      <c r="O240" s="83"/>
      <c r="P240" s="83"/>
    </row>
    <row r="241" spans="14:16" hidden="1">
      <c r="N241" s="83"/>
      <c r="O241" s="83"/>
      <c r="P241" s="83"/>
    </row>
    <row r="242" spans="14:16" hidden="1">
      <c r="N242" s="83"/>
      <c r="O242" s="83"/>
      <c r="P242" s="83"/>
    </row>
    <row r="243" spans="14:16" hidden="1">
      <c r="N243" s="83"/>
      <c r="O243" s="83"/>
      <c r="P243" s="83"/>
    </row>
    <row r="244" spans="14:16" hidden="1">
      <c r="N244" s="83"/>
      <c r="O244" s="83"/>
      <c r="P244" s="83"/>
    </row>
    <row r="245" spans="14:16" hidden="1">
      <c r="N245" s="83"/>
      <c r="O245" s="83"/>
      <c r="P245" s="83"/>
    </row>
    <row r="246" spans="14:16" hidden="1">
      <c r="N246" s="83"/>
      <c r="O246" s="83"/>
      <c r="P246" s="83"/>
    </row>
    <row r="247" spans="14:16" hidden="1">
      <c r="N247" s="83"/>
      <c r="O247" s="83"/>
      <c r="P247" s="83"/>
    </row>
    <row r="248" spans="14:16" hidden="1">
      <c r="N248" s="83"/>
      <c r="O248" s="83"/>
      <c r="P248" s="83"/>
    </row>
    <row r="249" spans="14:16" hidden="1">
      <c r="N249" s="83"/>
      <c r="O249" s="83"/>
      <c r="P249" s="83"/>
    </row>
    <row r="250" spans="14:16" hidden="1">
      <c r="N250" s="83"/>
      <c r="O250" s="83"/>
      <c r="P250" s="83"/>
    </row>
    <row r="251" spans="14:16" hidden="1">
      <c r="N251" s="83"/>
      <c r="O251" s="83"/>
      <c r="P251" s="83"/>
    </row>
    <row r="252" spans="14:16" hidden="1">
      <c r="N252" s="83"/>
      <c r="O252" s="83"/>
      <c r="P252" s="83"/>
    </row>
    <row r="253" spans="14:16" hidden="1">
      <c r="N253" s="83"/>
      <c r="O253" s="83"/>
      <c r="P253" s="83"/>
    </row>
    <row r="254" spans="14:16" hidden="1">
      <c r="N254" s="83"/>
      <c r="O254" s="83"/>
      <c r="P254" s="83"/>
    </row>
    <row r="255" spans="14:16" hidden="1">
      <c r="N255" s="83"/>
      <c r="O255" s="83"/>
      <c r="P255" s="83"/>
    </row>
    <row r="256" spans="14:16" hidden="1">
      <c r="N256" s="83"/>
      <c r="O256" s="83"/>
      <c r="P256" s="83"/>
    </row>
    <row r="257" spans="14:16" hidden="1">
      <c r="N257" s="83"/>
      <c r="O257" s="83"/>
      <c r="P257" s="83"/>
    </row>
    <row r="258" spans="14:16" hidden="1">
      <c r="N258" s="83"/>
      <c r="O258" s="83"/>
      <c r="P258" s="83"/>
    </row>
    <row r="259" spans="14:16" hidden="1">
      <c r="N259" s="83"/>
      <c r="O259" s="83"/>
      <c r="P259" s="83"/>
    </row>
    <row r="260" spans="14:16" hidden="1">
      <c r="N260" s="83"/>
      <c r="O260" s="83"/>
      <c r="P260" s="83"/>
    </row>
    <row r="261" spans="14:16" hidden="1">
      <c r="N261" s="83"/>
      <c r="O261" s="83"/>
      <c r="P261" s="83"/>
    </row>
    <row r="262" spans="14:16" hidden="1">
      <c r="N262" s="83"/>
      <c r="O262" s="83"/>
      <c r="P262" s="83"/>
    </row>
    <row r="263" spans="14:16" hidden="1">
      <c r="N263" s="83"/>
      <c r="O263" s="83"/>
      <c r="P263" s="83"/>
    </row>
    <row r="264" spans="14:16" hidden="1">
      <c r="N264" s="83"/>
      <c r="O264" s="83"/>
      <c r="P264" s="83"/>
    </row>
    <row r="265" spans="14:16" hidden="1">
      <c r="N265" s="83"/>
      <c r="O265" s="83"/>
      <c r="P265" s="83"/>
    </row>
    <row r="266" spans="14:16" hidden="1">
      <c r="N266" s="83"/>
      <c r="O266" s="83"/>
      <c r="P266" s="83"/>
    </row>
    <row r="267" spans="14:16" hidden="1">
      <c r="N267" s="83"/>
      <c r="O267" s="83"/>
      <c r="P267" s="83"/>
    </row>
    <row r="268" spans="14:16" hidden="1">
      <c r="N268" s="83"/>
      <c r="O268" s="83"/>
      <c r="P268" s="83"/>
    </row>
    <row r="269" spans="14:16" hidden="1">
      <c r="N269" s="83"/>
      <c r="O269" s="83"/>
      <c r="P269" s="83"/>
    </row>
    <row r="270" spans="14:16" hidden="1">
      <c r="N270" s="83"/>
      <c r="O270" s="83"/>
      <c r="P270" s="83"/>
    </row>
    <row r="271" spans="14:16" hidden="1">
      <c r="N271" s="83"/>
      <c r="O271" s="83"/>
      <c r="P271" s="83"/>
    </row>
    <row r="272" spans="14:16" hidden="1">
      <c r="N272" s="83"/>
      <c r="O272" s="83"/>
      <c r="P272" s="83"/>
    </row>
    <row r="273" spans="14:16" hidden="1">
      <c r="N273" s="83"/>
      <c r="O273" s="83"/>
      <c r="P273" s="83"/>
    </row>
    <row r="274" spans="14:16" hidden="1">
      <c r="N274" s="83"/>
      <c r="O274" s="83"/>
      <c r="P274" s="83"/>
    </row>
    <row r="275" spans="14:16" hidden="1">
      <c r="N275" s="83"/>
      <c r="O275" s="83"/>
      <c r="P275" s="83"/>
    </row>
    <row r="276" spans="14:16" hidden="1">
      <c r="N276" s="83"/>
      <c r="O276" s="83"/>
      <c r="P276" s="83"/>
    </row>
    <row r="277" spans="14:16" hidden="1">
      <c r="N277" s="83"/>
      <c r="O277" s="83"/>
      <c r="P277" s="83"/>
    </row>
    <row r="278" spans="14:16" hidden="1">
      <c r="N278" s="83"/>
      <c r="O278" s="83"/>
      <c r="P278" s="83"/>
    </row>
    <row r="279" spans="14:16" hidden="1">
      <c r="N279" s="83"/>
      <c r="O279" s="83"/>
      <c r="P279" s="83"/>
    </row>
    <row r="280" spans="14:16" hidden="1">
      <c r="N280" s="83"/>
      <c r="O280" s="83"/>
      <c r="P280" s="83"/>
    </row>
    <row r="281" spans="14:16" hidden="1">
      <c r="N281" s="83"/>
      <c r="O281" s="83"/>
      <c r="P281" s="83"/>
    </row>
    <row r="282" spans="14:16" hidden="1">
      <c r="N282" s="83"/>
      <c r="O282" s="83"/>
      <c r="P282" s="83"/>
    </row>
    <row r="283" spans="14:16" hidden="1">
      <c r="N283" s="83"/>
      <c r="O283" s="83"/>
      <c r="P283" s="83"/>
    </row>
    <row r="284" spans="14:16" hidden="1">
      <c r="N284" s="83"/>
      <c r="O284" s="83"/>
      <c r="P284" s="83"/>
    </row>
    <row r="285" spans="14:16" hidden="1">
      <c r="N285" s="83"/>
      <c r="O285" s="83"/>
      <c r="P285" s="83"/>
    </row>
    <row r="286" spans="14:16" hidden="1">
      <c r="N286" s="83"/>
      <c r="O286" s="83"/>
      <c r="P286" s="83"/>
    </row>
    <row r="287" spans="14:16" hidden="1">
      <c r="N287" s="83"/>
      <c r="O287" s="83"/>
      <c r="P287" s="83"/>
    </row>
    <row r="288" spans="14:16" hidden="1">
      <c r="N288" s="83"/>
      <c r="O288" s="83"/>
      <c r="P288" s="83"/>
    </row>
    <row r="289" spans="14:16" hidden="1">
      <c r="N289" s="83"/>
      <c r="O289" s="83"/>
      <c r="P289" s="83"/>
    </row>
    <row r="290" spans="14:16" hidden="1">
      <c r="N290" s="83"/>
      <c r="O290" s="83"/>
      <c r="P290" s="83"/>
    </row>
    <row r="291" spans="14:16" hidden="1">
      <c r="N291" s="83"/>
      <c r="O291" s="83"/>
      <c r="P291" s="83"/>
    </row>
    <row r="292" spans="14:16" hidden="1">
      <c r="N292" s="83"/>
      <c r="O292" s="83"/>
      <c r="P292" s="83"/>
    </row>
    <row r="293" spans="14:16" hidden="1">
      <c r="N293" s="83"/>
      <c r="O293" s="83"/>
      <c r="P293" s="83"/>
    </row>
    <row r="294" spans="14:16" hidden="1">
      <c r="N294" s="83"/>
      <c r="O294" s="83"/>
      <c r="P294" s="83"/>
    </row>
    <row r="295" spans="14:16" hidden="1">
      <c r="N295" s="83"/>
      <c r="O295" s="83"/>
      <c r="P295" s="83"/>
    </row>
    <row r="296" spans="14:16" hidden="1">
      <c r="N296" s="83"/>
      <c r="O296" s="83"/>
      <c r="P296" s="83"/>
    </row>
    <row r="297" spans="14:16" hidden="1">
      <c r="N297" s="83"/>
      <c r="O297" s="83"/>
      <c r="P297" s="83"/>
    </row>
    <row r="298" spans="14:16" hidden="1">
      <c r="N298" s="83"/>
      <c r="O298" s="83"/>
      <c r="P298" s="83"/>
    </row>
    <row r="299" spans="14:16" hidden="1">
      <c r="N299" s="83"/>
      <c r="O299" s="83"/>
      <c r="P299" s="83"/>
    </row>
    <row r="300" spans="14:16" hidden="1">
      <c r="N300" s="83"/>
      <c r="O300" s="83"/>
      <c r="P300" s="83"/>
    </row>
    <row r="301" spans="14:16" hidden="1">
      <c r="N301" s="83"/>
      <c r="O301" s="83"/>
      <c r="P301" s="83"/>
    </row>
    <row r="302" spans="14:16" hidden="1">
      <c r="N302" s="83"/>
      <c r="O302" s="83"/>
      <c r="P302" s="83"/>
    </row>
    <row r="303" spans="14:16" hidden="1">
      <c r="N303" s="83"/>
      <c r="O303" s="83"/>
      <c r="P303" s="83"/>
    </row>
    <row r="304" spans="14:16" hidden="1">
      <c r="N304" s="83"/>
      <c r="O304" s="83"/>
      <c r="P304" s="83"/>
    </row>
    <row r="305" spans="14:16" hidden="1">
      <c r="N305" s="83"/>
      <c r="O305" s="83"/>
      <c r="P305" s="83"/>
    </row>
    <row r="306" spans="14:16" hidden="1">
      <c r="N306" s="83"/>
      <c r="O306" s="83"/>
      <c r="P306" s="83"/>
    </row>
    <row r="307" spans="14:16" hidden="1">
      <c r="N307" s="83"/>
      <c r="O307" s="83"/>
      <c r="P307" s="83"/>
    </row>
    <row r="308" spans="14:16" hidden="1">
      <c r="N308" s="83"/>
      <c r="O308" s="83"/>
      <c r="P308" s="83"/>
    </row>
    <row r="309" spans="14:16" hidden="1">
      <c r="N309" s="83"/>
      <c r="O309" s="83"/>
      <c r="P309" s="83"/>
    </row>
    <row r="310" spans="14:16" hidden="1">
      <c r="N310" s="83"/>
      <c r="O310" s="83"/>
      <c r="P310" s="83"/>
    </row>
    <row r="311" spans="14:16" hidden="1">
      <c r="N311" s="83"/>
      <c r="O311" s="83"/>
      <c r="P311" s="83"/>
    </row>
    <row r="312" spans="14:16" hidden="1">
      <c r="N312" s="83"/>
      <c r="O312" s="83"/>
      <c r="P312" s="83"/>
    </row>
    <row r="313" spans="14:16" hidden="1">
      <c r="N313" s="83"/>
      <c r="O313" s="83"/>
      <c r="P313" s="83"/>
    </row>
    <row r="314" spans="14:16" hidden="1">
      <c r="N314" s="83"/>
      <c r="O314" s="83"/>
      <c r="P314" s="83"/>
    </row>
    <row r="315" spans="14:16" hidden="1">
      <c r="N315" s="83"/>
      <c r="O315" s="83"/>
      <c r="P315" s="83"/>
    </row>
    <row r="316" spans="14:16" hidden="1">
      <c r="N316" s="83"/>
      <c r="O316" s="83"/>
      <c r="P316" s="83"/>
    </row>
    <row r="317" spans="14:16" hidden="1">
      <c r="N317" s="83"/>
      <c r="O317" s="83"/>
      <c r="P317" s="83"/>
    </row>
    <row r="318" spans="14:16" hidden="1">
      <c r="N318" s="83"/>
      <c r="O318" s="83"/>
      <c r="P318" s="83"/>
    </row>
    <row r="319" spans="14:16" hidden="1">
      <c r="N319" s="83"/>
      <c r="O319" s="83"/>
      <c r="P319" s="83"/>
    </row>
    <row r="320" spans="14:16" hidden="1">
      <c r="N320" s="83"/>
      <c r="O320" s="83"/>
      <c r="P320" s="83"/>
    </row>
    <row r="321" spans="14:16" hidden="1">
      <c r="N321" s="83"/>
      <c r="O321" s="83"/>
      <c r="P321" s="83"/>
    </row>
    <row r="322" spans="14:16" hidden="1">
      <c r="N322" s="83"/>
      <c r="O322" s="83"/>
      <c r="P322" s="83"/>
    </row>
    <row r="323" spans="14:16" hidden="1">
      <c r="N323" s="83"/>
      <c r="O323" s="83"/>
      <c r="P323" s="83"/>
    </row>
    <row r="324" spans="14:16" hidden="1">
      <c r="N324" s="83"/>
      <c r="O324" s="83"/>
      <c r="P324" s="83"/>
    </row>
    <row r="325" spans="14:16" hidden="1">
      <c r="N325" s="83"/>
      <c r="O325" s="83"/>
      <c r="P325" s="83"/>
    </row>
    <row r="326" spans="14:16" hidden="1">
      <c r="N326" s="83"/>
      <c r="O326" s="83"/>
      <c r="P326" s="83"/>
    </row>
    <row r="327" spans="14:16" hidden="1">
      <c r="N327" s="83"/>
      <c r="O327" s="83"/>
      <c r="P327" s="83"/>
    </row>
    <row r="328" spans="14:16" hidden="1">
      <c r="N328" s="83"/>
      <c r="O328" s="83"/>
      <c r="P328" s="83"/>
    </row>
    <row r="329" spans="14:16" hidden="1">
      <c r="N329" s="83"/>
      <c r="O329" s="83"/>
      <c r="P329" s="83"/>
    </row>
    <row r="330" spans="14:16" hidden="1">
      <c r="N330" s="83"/>
      <c r="O330" s="83"/>
      <c r="P330" s="83"/>
    </row>
    <row r="331" spans="14:16" hidden="1">
      <c r="N331" s="83"/>
      <c r="O331" s="83"/>
      <c r="P331" s="83"/>
    </row>
    <row r="332" spans="14:16" hidden="1">
      <c r="N332" s="83"/>
      <c r="O332" s="83"/>
      <c r="P332" s="83"/>
    </row>
    <row r="333" spans="14:16" hidden="1">
      <c r="N333" s="83"/>
      <c r="O333" s="83"/>
      <c r="P333" s="83"/>
    </row>
    <row r="334" spans="14:16" hidden="1">
      <c r="N334" s="83"/>
      <c r="O334" s="83"/>
      <c r="P334" s="83"/>
    </row>
    <row r="335" spans="14:16" hidden="1">
      <c r="N335" s="83"/>
      <c r="O335" s="83"/>
      <c r="P335" s="83"/>
    </row>
    <row r="336" spans="14:16" hidden="1">
      <c r="N336" s="83"/>
      <c r="O336" s="83"/>
      <c r="P336" s="83"/>
    </row>
    <row r="337" spans="14:16" hidden="1">
      <c r="N337" s="83"/>
      <c r="O337" s="83"/>
      <c r="P337" s="83"/>
    </row>
    <row r="338" spans="14:16" hidden="1">
      <c r="N338" s="83"/>
      <c r="O338" s="83"/>
      <c r="P338" s="83"/>
    </row>
    <row r="339" spans="14:16" hidden="1">
      <c r="N339" s="83"/>
      <c r="O339" s="83"/>
      <c r="P339" s="83"/>
    </row>
    <row r="340" spans="14:16" hidden="1">
      <c r="N340" s="83"/>
      <c r="O340" s="83"/>
      <c r="P340" s="83"/>
    </row>
    <row r="341" spans="14:16" hidden="1">
      <c r="N341" s="83"/>
      <c r="O341" s="83"/>
      <c r="P341" s="83"/>
    </row>
    <row r="342" spans="14:16" hidden="1">
      <c r="N342" s="83"/>
      <c r="O342" s="83"/>
      <c r="P342" s="83"/>
    </row>
    <row r="343" spans="14:16" hidden="1">
      <c r="N343" s="83"/>
      <c r="O343" s="83"/>
      <c r="P343" s="83"/>
    </row>
    <row r="344" spans="14:16" hidden="1">
      <c r="N344" s="83"/>
      <c r="O344" s="83"/>
      <c r="P344" s="83"/>
    </row>
    <row r="345" spans="14:16" hidden="1">
      <c r="N345" s="83"/>
      <c r="O345" s="83"/>
      <c r="P345" s="83"/>
    </row>
    <row r="346" spans="14:16" hidden="1">
      <c r="N346" s="83"/>
      <c r="O346" s="83"/>
      <c r="P346" s="83"/>
    </row>
    <row r="347" spans="14:16" hidden="1">
      <c r="N347" s="83"/>
      <c r="O347" s="83"/>
      <c r="P347" s="83"/>
    </row>
    <row r="348" spans="14:16" hidden="1">
      <c r="N348" s="83"/>
      <c r="O348" s="83"/>
      <c r="P348" s="83"/>
    </row>
    <row r="349" spans="14:16" hidden="1">
      <c r="N349" s="83"/>
      <c r="O349" s="83"/>
      <c r="P349" s="83"/>
    </row>
    <row r="350" spans="14:16" hidden="1">
      <c r="N350" s="83"/>
      <c r="O350" s="83"/>
      <c r="P350" s="83"/>
    </row>
    <row r="351" spans="14:16" hidden="1">
      <c r="N351" s="83"/>
      <c r="O351" s="83"/>
      <c r="P351" s="83"/>
    </row>
    <row r="352" spans="14:16" hidden="1">
      <c r="N352" s="83"/>
      <c r="O352" s="83"/>
      <c r="P352" s="83"/>
    </row>
    <row r="353" spans="14:16" hidden="1">
      <c r="N353" s="83"/>
      <c r="O353" s="83"/>
      <c r="P353" s="83"/>
    </row>
    <row r="354" spans="14:16" hidden="1">
      <c r="N354" s="83"/>
      <c r="O354" s="83"/>
      <c r="P354" s="83"/>
    </row>
    <row r="355" spans="14:16" hidden="1">
      <c r="N355" s="83"/>
      <c r="O355" s="83"/>
      <c r="P355" s="83"/>
    </row>
    <row r="356" spans="14:16" hidden="1">
      <c r="N356" s="83"/>
      <c r="O356" s="83"/>
      <c r="P356" s="83"/>
    </row>
    <row r="357" spans="14:16" hidden="1">
      <c r="N357" s="83"/>
      <c r="O357" s="83"/>
      <c r="P357" s="83"/>
    </row>
    <row r="358" spans="14:16" hidden="1">
      <c r="N358" s="83"/>
      <c r="O358" s="83"/>
      <c r="P358" s="83"/>
    </row>
    <row r="359" spans="14:16" hidden="1">
      <c r="N359" s="83"/>
      <c r="O359" s="83"/>
      <c r="P359" s="83"/>
    </row>
    <row r="360" spans="14:16" hidden="1">
      <c r="N360" s="83"/>
      <c r="O360" s="83"/>
      <c r="P360" s="83"/>
    </row>
    <row r="361" spans="14:16" hidden="1">
      <c r="N361" s="83"/>
      <c r="O361" s="83"/>
      <c r="P361" s="83"/>
    </row>
    <row r="362" spans="14:16" hidden="1">
      <c r="N362" s="83"/>
      <c r="O362" s="83"/>
      <c r="P362" s="83"/>
    </row>
    <row r="363" spans="14:16" hidden="1">
      <c r="N363" s="83"/>
      <c r="O363" s="83"/>
      <c r="P363" s="83"/>
    </row>
    <row r="364" spans="14:16" hidden="1">
      <c r="N364" s="83"/>
      <c r="O364" s="83"/>
      <c r="P364" s="83"/>
    </row>
    <row r="365" spans="14:16" hidden="1">
      <c r="N365" s="83"/>
      <c r="O365" s="83"/>
      <c r="P365" s="83"/>
    </row>
    <row r="366" spans="14:16" hidden="1">
      <c r="N366" s="83"/>
      <c r="O366" s="83"/>
      <c r="P366" s="83"/>
    </row>
    <row r="367" spans="14:16" hidden="1">
      <c r="N367" s="83"/>
      <c r="O367" s="83"/>
      <c r="P367" s="83"/>
    </row>
    <row r="368" spans="14:16" hidden="1">
      <c r="N368" s="83"/>
      <c r="O368" s="83"/>
      <c r="P368" s="83"/>
    </row>
    <row r="369" spans="14:16" hidden="1">
      <c r="N369" s="83"/>
      <c r="O369" s="83"/>
      <c r="P369" s="83"/>
    </row>
    <row r="370" spans="14:16" hidden="1">
      <c r="N370" s="83"/>
      <c r="O370" s="83"/>
      <c r="P370" s="83"/>
    </row>
    <row r="371" spans="14:16" hidden="1">
      <c r="N371" s="83"/>
      <c r="O371" s="83"/>
      <c r="P371" s="83"/>
    </row>
    <row r="372" spans="14:16" hidden="1">
      <c r="N372" s="83"/>
      <c r="O372" s="83"/>
      <c r="P372" s="83"/>
    </row>
    <row r="373" spans="14:16" hidden="1">
      <c r="N373" s="83"/>
      <c r="O373" s="83"/>
      <c r="P373" s="83"/>
    </row>
    <row r="374" spans="14:16" hidden="1">
      <c r="N374" s="83"/>
      <c r="O374" s="83"/>
      <c r="P374" s="83"/>
    </row>
    <row r="375" spans="14:16" hidden="1">
      <c r="N375" s="83"/>
      <c r="O375" s="83"/>
      <c r="P375" s="83"/>
    </row>
    <row r="376" spans="14:16" hidden="1">
      <c r="N376" s="83"/>
      <c r="O376" s="83"/>
      <c r="P376" s="83"/>
    </row>
    <row r="377" spans="14:16" hidden="1">
      <c r="N377" s="83"/>
      <c r="O377" s="83"/>
      <c r="P377" s="83"/>
    </row>
    <row r="378" spans="14:16" hidden="1">
      <c r="N378" s="83"/>
      <c r="O378" s="83"/>
      <c r="P378" s="83"/>
    </row>
    <row r="379" spans="14:16" hidden="1">
      <c r="N379" s="83"/>
      <c r="O379" s="83"/>
      <c r="P379" s="83"/>
    </row>
    <row r="380" spans="14:16" hidden="1">
      <c r="N380" s="83"/>
      <c r="O380" s="83"/>
      <c r="P380" s="83"/>
    </row>
    <row r="381" spans="14:16" hidden="1">
      <c r="N381" s="83"/>
      <c r="O381" s="83"/>
      <c r="P381" s="83"/>
    </row>
    <row r="382" spans="14:16" hidden="1">
      <c r="N382" s="83"/>
      <c r="O382" s="83"/>
      <c r="P382" s="83"/>
    </row>
    <row r="383" spans="14:16" hidden="1">
      <c r="N383" s="83"/>
      <c r="O383" s="83"/>
      <c r="P383" s="83"/>
    </row>
    <row r="384" spans="14:16" hidden="1">
      <c r="N384" s="83"/>
      <c r="O384" s="83"/>
      <c r="P384" s="83"/>
    </row>
    <row r="385" spans="14:16" hidden="1">
      <c r="N385" s="83"/>
      <c r="O385" s="83"/>
      <c r="P385" s="83"/>
    </row>
    <row r="386" spans="14:16" hidden="1">
      <c r="N386" s="83"/>
      <c r="O386" s="83"/>
      <c r="P386" s="83"/>
    </row>
    <row r="387" spans="14:16" hidden="1">
      <c r="N387" s="83"/>
      <c r="O387" s="83"/>
      <c r="P387" s="83"/>
    </row>
    <row r="388" spans="14:16" hidden="1">
      <c r="N388" s="83"/>
      <c r="O388" s="83"/>
      <c r="P388" s="83"/>
    </row>
    <row r="389" spans="14:16" hidden="1">
      <c r="N389" s="83"/>
      <c r="O389" s="83"/>
      <c r="P389" s="83"/>
    </row>
    <row r="390" spans="14:16" hidden="1">
      <c r="N390" s="83"/>
      <c r="O390" s="83"/>
      <c r="P390" s="83"/>
    </row>
    <row r="391" spans="14:16" hidden="1">
      <c r="N391" s="83"/>
      <c r="O391" s="83"/>
      <c r="P391" s="83"/>
    </row>
    <row r="392" spans="14:16" hidden="1">
      <c r="N392" s="83"/>
      <c r="O392" s="83"/>
      <c r="P392" s="83"/>
    </row>
    <row r="393" spans="14:16" hidden="1">
      <c r="N393" s="83"/>
      <c r="O393" s="83"/>
      <c r="P393" s="83"/>
    </row>
    <row r="394" spans="14:16" hidden="1">
      <c r="N394" s="83"/>
      <c r="O394" s="83"/>
      <c r="P394" s="83"/>
    </row>
    <row r="395" spans="14:16" hidden="1">
      <c r="N395" s="83"/>
      <c r="O395" s="83"/>
      <c r="P395" s="83"/>
    </row>
    <row r="396" spans="14:16" hidden="1">
      <c r="N396" s="83"/>
      <c r="O396" s="83"/>
      <c r="P396" s="83"/>
    </row>
    <row r="397" spans="14:16" hidden="1">
      <c r="N397" s="83"/>
      <c r="O397" s="83"/>
      <c r="P397" s="83"/>
    </row>
    <row r="398" spans="14:16" hidden="1">
      <c r="N398" s="83"/>
      <c r="O398" s="83"/>
      <c r="P398" s="83"/>
    </row>
    <row r="399" spans="14:16" hidden="1">
      <c r="N399" s="83"/>
      <c r="O399" s="83"/>
      <c r="P399" s="83"/>
    </row>
    <row r="400" spans="14:16" hidden="1">
      <c r="N400" s="83"/>
      <c r="O400" s="83"/>
      <c r="P400" s="83"/>
    </row>
    <row r="401" spans="14:16" hidden="1">
      <c r="N401" s="83"/>
      <c r="O401" s="83"/>
      <c r="P401" s="83"/>
    </row>
    <row r="402" spans="14:16" hidden="1">
      <c r="N402" s="83"/>
      <c r="O402" s="83"/>
      <c r="P402" s="83"/>
    </row>
    <row r="403" spans="14:16" hidden="1">
      <c r="N403" s="83"/>
      <c r="O403" s="83"/>
      <c r="P403" s="83"/>
    </row>
    <row r="404" spans="14:16" hidden="1">
      <c r="N404" s="83"/>
      <c r="O404" s="83"/>
      <c r="P404" s="83"/>
    </row>
    <row r="405" spans="14:16" hidden="1">
      <c r="N405" s="83"/>
      <c r="O405" s="83"/>
      <c r="P405" s="83"/>
    </row>
    <row r="406" spans="14:16" hidden="1">
      <c r="N406" s="83"/>
      <c r="O406" s="83"/>
      <c r="P406" s="83"/>
    </row>
    <row r="407" spans="14:16" hidden="1">
      <c r="N407" s="83"/>
      <c r="O407" s="83"/>
      <c r="P407" s="83"/>
    </row>
    <row r="408" spans="14:16" hidden="1">
      <c r="N408" s="83"/>
      <c r="O408" s="83"/>
      <c r="P408" s="83"/>
    </row>
    <row r="409" spans="14:16" hidden="1">
      <c r="N409" s="83"/>
      <c r="O409" s="83"/>
      <c r="P409" s="83"/>
    </row>
    <row r="410" spans="14:16" hidden="1">
      <c r="N410" s="83"/>
      <c r="O410" s="83"/>
      <c r="P410" s="83"/>
    </row>
    <row r="411" spans="14:16" hidden="1">
      <c r="N411" s="83"/>
      <c r="O411" s="83"/>
      <c r="P411" s="83"/>
    </row>
    <row r="412" spans="14:16" hidden="1">
      <c r="N412" s="83"/>
      <c r="O412" s="83"/>
      <c r="P412" s="83"/>
    </row>
    <row r="413" spans="14:16" hidden="1">
      <c r="N413" s="83"/>
      <c r="O413" s="83"/>
      <c r="P413" s="83"/>
    </row>
    <row r="414" spans="14:16" hidden="1">
      <c r="N414" s="83"/>
      <c r="O414" s="83"/>
      <c r="P414" s="83"/>
    </row>
    <row r="415" spans="14:16" hidden="1">
      <c r="N415" s="83"/>
      <c r="O415" s="83"/>
      <c r="P415" s="83"/>
    </row>
    <row r="416" spans="14:16" hidden="1">
      <c r="N416" s="83"/>
      <c r="O416" s="83"/>
      <c r="P416" s="83"/>
    </row>
    <row r="417" spans="14:16" hidden="1">
      <c r="N417" s="83"/>
      <c r="O417" s="83"/>
      <c r="P417" s="83"/>
    </row>
    <row r="418" spans="14:16" hidden="1">
      <c r="N418" s="83"/>
      <c r="O418" s="83"/>
      <c r="P418" s="83"/>
    </row>
    <row r="419" spans="14:16" hidden="1">
      <c r="N419" s="83"/>
      <c r="O419" s="83"/>
      <c r="P419" s="83"/>
    </row>
    <row r="420" spans="14:16" hidden="1">
      <c r="N420" s="83"/>
      <c r="O420" s="83"/>
      <c r="P420" s="83"/>
    </row>
    <row r="421" spans="14:16" hidden="1">
      <c r="N421" s="83"/>
      <c r="O421" s="83"/>
      <c r="P421" s="83"/>
    </row>
    <row r="422" spans="14:16" hidden="1">
      <c r="N422" s="83"/>
      <c r="O422" s="83"/>
      <c r="P422" s="83"/>
    </row>
    <row r="423" spans="14:16" hidden="1">
      <c r="N423" s="83"/>
      <c r="O423" s="83"/>
      <c r="P423" s="83"/>
    </row>
    <row r="424" spans="14:16" hidden="1">
      <c r="N424" s="83"/>
      <c r="O424" s="83"/>
      <c r="P424" s="83"/>
    </row>
    <row r="425" spans="14:16" hidden="1">
      <c r="N425" s="83"/>
      <c r="O425" s="83"/>
      <c r="P425" s="83"/>
    </row>
    <row r="426" spans="14:16" hidden="1">
      <c r="N426" s="83"/>
      <c r="O426" s="83"/>
      <c r="P426" s="83"/>
    </row>
    <row r="427" spans="14:16" hidden="1">
      <c r="N427" s="83"/>
      <c r="O427" s="83"/>
      <c r="P427" s="83"/>
    </row>
    <row r="428" spans="14:16" hidden="1">
      <c r="N428" s="83"/>
      <c r="O428" s="83"/>
      <c r="P428" s="83"/>
    </row>
    <row r="429" spans="14:16" hidden="1">
      <c r="N429" s="83"/>
      <c r="O429" s="83"/>
      <c r="P429" s="83"/>
    </row>
    <row r="430" spans="14:16" hidden="1">
      <c r="N430" s="83"/>
      <c r="O430" s="83"/>
      <c r="P430" s="83"/>
    </row>
    <row r="431" spans="14:16" hidden="1">
      <c r="N431" s="83"/>
      <c r="O431" s="83"/>
      <c r="P431" s="83"/>
    </row>
    <row r="432" spans="14:16" hidden="1">
      <c r="N432" s="83"/>
      <c r="O432" s="83"/>
      <c r="P432" s="83"/>
    </row>
    <row r="433" spans="14:16" hidden="1">
      <c r="N433" s="83"/>
      <c r="O433" s="83"/>
      <c r="P433" s="83"/>
    </row>
    <row r="434" spans="14:16" hidden="1">
      <c r="N434" s="83"/>
      <c r="O434" s="83"/>
      <c r="P434" s="83"/>
    </row>
    <row r="435" spans="14:16" hidden="1">
      <c r="N435" s="83"/>
      <c r="O435" s="83"/>
      <c r="P435" s="83"/>
    </row>
    <row r="436" spans="14:16" hidden="1">
      <c r="N436" s="83"/>
      <c r="O436" s="83"/>
      <c r="P436" s="83"/>
    </row>
    <row r="437" spans="14:16" hidden="1">
      <c r="N437" s="83"/>
      <c r="O437" s="83"/>
      <c r="P437" s="83"/>
    </row>
    <row r="438" spans="14:16" hidden="1">
      <c r="N438" s="83"/>
      <c r="O438" s="83"/>
      <c r="P438" s="83"/>
    </row>
    <row r="439" spans="14:16" hidden="1">
      <c r="N439" s="83"/>
      <c r="O439" s="83"/>
      <c r="P439" s="83"/>
    </row>
    <row r="440" spans="14:16" hidden="1">
      <c r="N440" s="83"/>
      <c r="O440" s="83"/>
      <c r="P440" s="83"/>
    </row>
    <row r="441" spans="14:16" hidden="1">
      <c r="N441" s="83"/>
      <c r="O441" s="83"/>
      <c r="P441" s="83"/>
    </row>
    <row r="442" spans="14:16" hidden="1">
      <c r="N442" s="83"/>
      <c r="O442" s="83"/>
      <c r="P442" s="83"/>
    </row>
    <row r="443" spans="14:16" hidden="1">
      <c r="N443" s="83"/>
      <c r="O443" s="83"/>
      <c r="P443" s="83"/>
    </row>
    <row r="444" spans="14:16" hidden="1">
      <c r="N444" s="83"/>
      <c r="O444" s="83"/>
      <c r="P444" s="83"/>
    </row>
    <row r="445" spans="14:16" hidden="1">
      <c r="N445" s="83"/>
      <c r="O445" s="83"/>
      <c r="P445" s="83"/>
    </row>
    <row r="446" spans="14:16" hidden="1">
      <c r="N446" s="83"/>
      <c r="O446" s="83"/>
      <c r="P446" s="83"/>
    </row>
    <row r="447" spans="14:16" hidden="1">
      <c r="N447" s="83"/>
      <c r="O447" s="83"/>
      <c r="P447" s="83"/>
    </row>
    <row r="448" spans="14:16" hidden="1">
      <c r="N448" s="83"/>
      <c r="O448" s="83"/>
      <c r="P448" s="83"/>
    </row>
    <row r="449" spans="14:16" hidden="1">
      <c r="N449" s="83"/>
      <c r="O449" s="83"/>
      <c r="P449" s="83"/>
    </row>
    <row r="450" spans="14:16" hidden="1">
      <c r="N450" s="83"/>
      <c r="O450" s="83"/>
      <c r="P450" s="83"/>
    </row>
    <row r="451" spans="14:16" hidden="1">
      <c r="N451" s="83"/>
      <c r="O451" s="83"/>
      <c r="P451" s="83"/>
    </row>
    <row r="452" spans="14:16" hidden="1">
      <c r="N452" s="83"/>
      <c r="O452" s="83"/>
      <c r="P452" s="83"/>
    </row>
    <row r="453" spans="14:16" hidden="1">
      <c r="N453" s="83"/>
      <c r="O453" s="83"/>
      <c r="P453" s="83"/>
    </row>
    <row r="454" spans="14:16" hidden="1">
      <c r="N454" s="83"/>
      <c r="O454" s="83"/>
      <c r="P454" s="83"/>
    </row>
    <row r="455" spans="14:16" hidden="1">
      <c r="N455" s="83"/>
      <c r="O455" s="83"/>
      <c r="P455" s="83"/>
    </row>
    <row r="456" spans="14:16" hidden="1">
      <c r="N456" s="83"/>
      <c r="O456" s="83"/>
      <c r="P456" s="83"/>
    </row>
    <row r="457" spans="14:16" hidden="1">
      <c r="N457" s="83"/>
      <c r="O457" s="83"/>
      <c r="P457" s="83"/>
    </row>
    <row r="458" spans="14:16" hidden="1">
      <c r="N458" s="83"/>
      <c r="O458" s="83"/>
      <c r="P458" s="83"/>
    </row>
    <row r="459" spans="14:16" hidden="1">
      <c r="N459" s="83"/>
      <c r="O459" s="83"/>
      <c r="P459" s="83"/>
    </row>
    <row r="460" spans="14:16" hidden="1">
      <c r="N460" s="83"/>
      <c r="O460" s="83"/>
      <c r="P460" s="83"/>
    </row>
    <row r="461" spans="14:16" hidden="1">
      <c r="N461" s="83"/>
      <c r="O461" s="83"/>
      <c r="P461" s="83"/>
    </row>
    <row r="462" spans="14:16" hidden="1">
      <c r="N462" s="83"/>
      <c r="O462" s="83"/>
      <c r="P462" s="83"/>
    </row>
    <row r="463" spans="14:16" hidden="1">
      <c r="N463" s="83"/>
      <c r="O463" s="83"/>
      <c r="P463" s="83"/>
    </row>
    <row r="464" spans="14:16" hidden="1">
      <c r="N464" s="83"/>
      <c r="O464" s="83"/>
      <c r="P464" s="83"/>
    </row>
    <row r="465" spans="14:16" hidden="1">
      <c r="N465" s="83"/>
      <c r="O465" s="83"/>
      <c r="P465" s="83"/>
    </row>
    <row r="466" spans="14:16" hidden="1">
      <c r="N466" s="83"/>
      <c r="O466" s="83"/>
      <c r="P466" s="83"/>
    </row>
    <row r="467" spans="14:16" hidden="1">
      <c r="N467" s="83"/>
      <c r="O467" s="83"/>
      <c r="P467" s="83"/>
    </row>
    <row r="468" spans="14:16" hidden="1">
      <c r="N468" s="83"/>
      <c r="O468" s="83"/>
      <c r="P468" s="83"/>
    </row>
    <row r="469" spans="14:16" hidden="1">
      <c r="N469" s="83"/>
      <c r="O469" s="83"/>
      <c r="P469" s="83"/>
    </row>
    <row r="470" spans="14:16" hidden="1">
      <c r="N470" s="83"/>
      <c r="O470" s="83"/>
      <c r="P470" s="83"/>
    </row>
    <row r="471" spans="14:16" hidden="1">
      <c r="N471" s="83"/>
      <c r="O471" s="83"/>
      <c r="P471" s="83"/>
    </row>
    <row r="472" spans="14:16" hidden="1">
      <c r="N472" s="83"/>
      <c r="O472" s="83"/>
      <c r="P472" s="83"/>
    </row>
    <row r="473" spans="14:16" hidden="1">
      <c r="N473" s="83"/>
      <c r="O473" s="83"/>
      <c r="P473" s="83"/>
    </row>
    <row r="474" spans="14:16" hidden="1">
      <c r="N474" s="83"/>
      <c r="O474" s="83"/>
      <c r="P474" s="83"/>
    </row>
    <row r="475" spans="14:16" hidden="1">
      <c r="N475" s="83"/>
      <c r="O475" s="83"/>
      <c r="P475" s="83"/>
    </row>
    <row r="476" spans="14:16" hidden="1">
      <c r="N476" s="83"/>
      <c r="O476" s="83"/>
      <c r="P476" s="83"/>
    </row>
    <row r="477" spans="14:16" hidden="1">
      <c r="N477" s="83"/>
      <c r="O477" s="83"/>
      <c r="P477" s="83"/>
    </row>
    <row r="478" spans="14:16" hidden="1">
      <c r="N478" s="83"/>
      <c r="O478" s="83"/>
      <c r="P478" s="83"/>
    </row>
    <row r="479" spans="14:16" hidden="1">
      <c r="N479" s="83"/>
      <c r="O479" s="83"/>
      <c r="P479" s="83"/>
    </row>
    <row r="480" spans="14:16" hidden="1">
      <c r="N480" s="83"/>
      <c r="O480" s="83"/>
      <c r="P480" s="83"/>
    </row>
    <row r="481" spans="3:23" hidden="1">
      <c r="N481" s="83"/>
      <c r="O481" s="83"/>
      <c r="P481" s="83"/>
    </row>
    <row r="482" spans="3:23" hidden="1">
      <c r="N482" s="83"/>
      <c r="O482" s="83"/>
      <c r="P482" s="83"/>
    </row>
    <row r="483" spans="3:23" hidden="1">
      <c r="N483" s="83"/>
      <c r="O483" s="83"/>
      <c r="P483" s="83"/>
    </row>
    <row r="484" spans="3:23" hidden="1">
      <c r="N484" s="83"/>
      <c r="O484" s="83"/>
      <c r="P484" s="83"/>
    </row>
    <row r="485" spans="3:23" hidden="1">
      <c r="N485" s="83"/>
      <c r="O485" s="83"/>
      <c r="P485" s="83"/>
    </row>
    <row r="486" spans="3:23" hidden="1">
      <c r="N486" s="83"/>
      <c r="O486" s="83"/>
      <c r="P486" s="83"/>
    </row>
    <row r="487" spans="3:23" hidden="1">
      <c r="N487" s="83"/>
      <c r="O487" s="83"/>
      <c r="P487" s="83"/>
    </row>
    <row r="488" spans="3:23" hidden="1">
      <c r="N488" s="83"/>
      <c r="O488" s="83"/>
      <c r="P488" s="83"/>
    </row>
    <row r="489" spans="3:23" hidden="1">
      <c r="N489" s="83"/>
      <c r="O489" s="83"/>
      <c r="P489" s="83"/>
    </row>
    <row r="490" spans="3:23" hidden="1">
      <c r="N490" s="83"/>
      <c r="O490" s="83"/>
      <c r="P490" s="83"/>
    </row>
    <row r="491" spans="3:23" hidden="1">
      <c r="N491" s="83"/>
      <c r="O491" s="83"/>
      <c r="P491" s="83"/>
    </row>
    <row r="492" spans="3:23" hidden="1">
      <c r="N492" s="83"/>
      <c r="O492" s="83"/>
      <c r="P492" s="83"/>
    </row>
    <row r="493" spans="3:23" hidden="1">
      <c r="N493" s="83"/>
      <c r="O493" s="83"/>
      <c r="P493" s="83"/>
    </row>
    <row r="494" spans="3:23" hidden="1">
      <c r="N494" s="83"/>
      <c r="O494" s="83"/>
      <c r="P494" s="83"/>
    </row>
    <row r="495" spans="3:23" ht="15.75" thickBot="1">
      <c r="C495" s="84" t="s">
        <v>277</v>
      </c>
      <c r="D495" s="56"/>
      <c r="E495" s="56"/>
      <c r="F495" s="68">
        <f t="shared" ref="F495:M495" si="2">SUM(F4:F494)</f>
        <v>51.900000000000006</v>
      </c>
      <c r="G495" s="68">
        <f t="shared" si="2"/>
        <v>510.45000000000005</v>
      </c>
      <c r="H495" s="68">
        <f t="shared" si="2"/>
        <v>0</v>
      </c>
      <c r="I495" s="68">
        <f t="shared" si="2"/>
        <v>0</v>
      </c>
      <c r="J495" s="68">
        <f t="shared" si="2"/>
        <v>0</v>
      </c>
      <c r="K495" s="68">
        <f t="shared" si="2"/>
        <v>87.3</v>
      </c>
      <c r="L495" s="68">
        <f t="shared" si="2"/>
        <v>28.049999999999997</v>
      </c>
      <c r="M495" s="68">
        <f t="shared" si="2"/>
        <v>0</v>
      </c>
      <c r="Q495" s="56" t="s">
        <v>278</v>
      </c>
      <c r="R495" s="68">
        <f>SUM(R4:R494)</f>
        <v>164.65</v>
      </c>
      <c r="S495" s="68">
        <f t="shared" ref="S495:W495" si="3">SUM(S4:S494)</f>
        <v>0</v>
      </c>
      <c r="T495" s="68">
        <f t="shared" si="3"/>
        <v>47.95</v>
      </c>
      <c r="U495" s="68">
        <f t="shared" si="3"/>
        <v>18</v>
      </c>
      <c r="V495" s="68">
        <f t="shared" si="3"/>
        <v>0</v>
      </c>
      <c r="W495" s="68">
        <f t="shared" si="3"/>
        <v>0</v>
      </c>
    </row>
    <row r="496" spans="3:23" ht="15.75" thickTop="1"/>
    <row r="498" spans="3:2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26">
      <c r="C499" s="58" t="str">
        <f>IF('2'!K3="", "Vrije categorie",'2'!K3)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361.8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361.8</v>
      </c>
      <c r="O499" s="58"/>
      <c r="P499" s="69" cm="1">
        <f t="array" ref="P499">SUMPRODUCT(--($E$4:$E$494=C499),--($D$4:$D$494=""),$P$4:$P$494)</f>
        <v>75978</v>
      </c>
    </row>
    <row r="500" spans="3:26">
      <c r="C500" s="58" t="str">
        <f>IF('2'!K4="", "Vrije categorie",'2'!K4)</f>
        <v>B</v>
      </c>
      <c r="F500" s="69" cm="1">
        <f t="array" ref="F500">SUMPRODUCT(--($E$4:$E$494=C500),--($D$4:$D$494=""),$F$4:$F$494)</f>
        <v>11.2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3" si="4">SUM(F500:M500)</f>
        <v>11.2</v>
      </c>
      <c r="O500" s="58"/>
      <c r="P500" s="69" cm="1">
        <f t="array" ref="P500">SUMPRODUCT(--($E$4:$E$494=C500),--($D$4:$D$494=""),$P$4:$P$494)</f>
        <v>2352</v>
      </c>
    </row>
    <row r="501" spans="3:26">
      <c r="C501" s="58" t="str">
        <f>IF('2'!K5="", "Vrije categorie",'2'!K5)</f>
        <v>C</v>
      </c>
      <c r="F501" s="69" cm="1">
        <f t="array" ref="F501">SUMPRODUCT(--($E$4:$E$494=C501),--($D$4:$D$494=""),$F$4:$F$494)</f>
        <v>20.25</v>
      </c>
      <c r="G501" s="69" cm="1">
        <f t="array" ref="G501">SUMPRODUCT(--($E$4:$E$494=C501),--($D$4:$D$494=""),$G$4:$G$494)</f>
        <v>2.35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4"/>
        <v>22.6</v>
      </c>
      <c r="O501" s="58"/>
      <c r="P501" s="69" cm="1">
        <f t="array" ref="P501">SUMPRODUCT(--($E$4:$E$494=C501),--($D$4:$D$494=""),$P$4:$P$494)</f>
        <v>4746</v>
      </c>
    </row>
    <row r="502" spans="3:26">
      <c r="C502" s="58" t="str">
        <f>IF('2'!K6="", "Vrije categorie",'2'!K6)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4"/>
        <v>0</v>
      </c>
      <c r="O502" s="58"/>
      <c r="P502" s="69" cm="1">
        <f t="array" ref="P502">SUMPRODUCT(--($E$4:$E$494=C502),--($D$4:$D$494=""),$P$4:$P$494)</f>
        <v>0</v>
      </c>
    </row>
    <row r="503" spans="3:26">
      <c r="C503" s="58" t="str">
        <f>IF('2'!K7="", "Vrije categorie",'2'!K7)</f>
        <v>E</v>
      </c>
      <c r="F503" s="69" cm="1">
        <f t="array" ref="F503">SUMPRODUCT(--($E$4:$E$494=C503),--($D$4:$D$494=""),$F$4:$F$494)</f>
        <v>20.450000000000003</v>
      </c>
      <c r="G503" s="69" cm="1">
        <f t="array" ref="G503">SUMPRODUCT(--($E$4:$E$494=C503),--($D$4:$D$494=""),$G$4:$G$494)</f>
        <v>128.55000000000001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4"/>
        <v>149</v>
      </c>
      <c r="O503" s="58"/>
      <c r="P503" s="69" cm="1">
        <f t="array" ref="P503">SUMPRODUCT(--($E$4:$E$494=C503),--($D$4:$D$494=""),$P$4:$P$494)</f>
        <v>31290</v>
      </c>
    </row>
    <row r="504" spans="3:26">
      <c r="C504" s="58" t="str">
        <f>IF('2'!K8="", "Vrije categorie",'2'!K8)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10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4"/>
        <v>10</v>
      </c>
      <c r="O504" s="58"/>
      <c r="P504" s="69" cm="1">
        <f t="array" ref="P504">SUMPRODUCT(--($E$4:$E$494=C504),--($D$4:$D$494=""),$P$4:$P$494)</f>
        <v>120</v>
      </c>
    </row>
    <row r="505" spans="3:26">
      <c r="C505" s="58" t="str">
        <f>IF('2'!K9="", "Vrije categorie",'2'!K9)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28.049999999999997</v>
      </c>
      <c r="M505" s="69" cm="1">
        <f t="array" ref="M505">SUMPRODUCT(--($E$4:$E$494=C505),--($D$4:$D$494=""),$M$4:$M$494)</f>
        <v>0</v>
      </c>
      <c r="N505" s="69">
        <f t="shared" si="4"/>
        <v>28.049999999999997</v>
      </c>
      <c r="O505" s="58"/>
      <c r="P505" s="69" cm="1">
        <f t="array" ref="P505">SUMPRODUCT(--($E$4:$E$494=C505),--($D$4:$D$494=""),$P$4:$P$494)</f>
        <v>5890.5</v>
      </c>
    </row>
    <row r="506" spans="3:26">
      <c r="C506" s="58" t="str">
        <f>IF('2'!K10="", "Vrije categorie",'2'!K10)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87.3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4"/>
        <v>87.3</v>
      </c>
      <c r="O506" s="58"/>
      <c r="P506" s="69" cm="1">
        <f t="array" ref="P506">SUMPRODUCT(--($E$4:$E$494=C506),--($D$4:$D$494=""),$P$4:$P$494)</f>
        <v>18333</v>
      </c>
    </row>
    <row r="507" spans="3:26">
      <c r="C507" s="58" t="str">
        <f>IF('2'!K11="", "Vrije categorie",'2'!K11)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4"/>
        <v>0</v>
      </c>
      <c r="O507" s="58"/>
      <c r="P507" s="69" cm="1">
        <f t="array" ref="P507">SUMPRODUCT(--($E$4:$E$494=C507),--($D$4:$D$494=""),$P$4:$P$494)</f>
        <v>0</v>
      </c>
    </row>
    <row r="508" spans="3:26">
      <c r="C508" s="58" t="str">
        <f>IF('2'!K12="", "Vrije categorie",'2'!K12)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4"/>
        <v>0</v>
      </c>
      <c r="O508" s="58"/>
      <c r="P508" s="69" cm="1">
        <f t="array" ref="P508">SUMPRODUCT(--($E$4:$E$494=C508),--($D$4:$D$494=""),$P$4:$P$494)</f>
        <v>0</v>
      </c>
    </row>
    <row r="509" spans="3:26">
      <c r="C509" s="58" t="str">
        <f>IF('2'!K13="", "Vrije categorie",'2'!K13)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7.75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4"/>
        <v>7.75</v>
      </c>
      <c r="O509" s="58"/>
      <c r="P509" s="69" cm="1">
        <f t="array" ref="P509">SUMPRODUCT(--($E$4:$E$494=C509),--($D$4:$D$494=""),$P$4:$P$494)</f>
        <v>93</v>
      </c>
    </row>
    <row r="510" spans="3:26">
      <c r="C510" s="58" t="str">
        <f>IF('2'!K14="", "Vrije categorie",'2'!K14)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4"/>
        <v>0</v>
      </c>
      <c r="O510" s="58"/>
      <c r="P510" s="69" cm="1">
        <f t="array" ref="P510">SUMPRODUCT(--($E$4:$E$494=C510),--($D$4:$D$494=""),$P$4:$P$494)</f>
        <v>0</v>
      </c>
    </row>
    <row r="511" spans="3:26">
      <c r="C511" s="58" t="str">
        <f>IF('2'!K15="", "Vrije categorie",'2'!K15)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4"/>
        <v>0</v>
      </c>
      <c r="O511" s="58"/>
      <c r="P511" s="69" cm="1">
        <f t="array" ref="P511">SUMPRODUCT(--($E$4:$E$494=C511),--($D$4:$D$494=""),$P$4:$P$494)</f>
        <v>0</v>
      </c>
    </row>
    <row r="512" spans="3:26">
      <c r="C512" s="58" t="str">
        <f>IF('1'!K16="", "Vrije categorie",'1'!K16)</f>
        <v>G1</v>
      </c>
      <c r="F512" s="69" cm="1">
        <f t="array" ref="F512">SUMPRODUCT(--($E$4:$E$494=C512),--($D$4:$D$494=""),$F$4:$F$494)</f>
        <v>0</v>
      </c>
      <c r="G512" s="69" cm="1">
        <f t="array" ref="G512">SUMPRODUCT(--($E$4:$E$494=C512),--($D$4:$D$494=""),$G$4:$G$494)</f>
        <v>0</v>
      </c>
      <c r="H512" s="69" cm="1">
        <f t="array" ref="H512">SUMPRODUCT(--($E$4:$E$494=C512),--($D$4:$D$494=""),$H$4:$H$494)</f>
        <v>0</v>
      </c>
      <c r="I512" s="69" cm="1">
        <f t="array" ref="I512">SUMPRODUCT(--($E$4:$E$494=C512),--($D$4:$D$494=""),$I$4:$I$494)</f>
        <v>0</v>
      </c>
      <c r="J512" s="69" cm="1">
        <f t="array" ref="J512">SUMPRODUCT(--($E$4:$E$494=C512),--($D$4:$D$494=""),$J$4:$J$494)</f>
        <v>0</v>
      </c>
      <c r="K512" s="69" cm="1">
        <f t="array" ref="K512">SUMPRODUCT(--($E$4:$E$494=C512),--($D$4:$D$494=""),$K$4:$K$494)</f>
        <v>0</v>
      </c>
      <c r="L512" s="69" cm="1">
        <f t="array" ref="L512">SUMPRODUCT(--($E$4:$E$494=C512),--($D$4:$D$494=""),$L$4:$L$494)</f>
        <v>0</v>
      </c>
      <c r="M512" s="69" cm="1">
        <f t="array" ref="M512">SUMPRODUCT(--($E$4:$E$494=C512),--($D$4:$D$494=""),$M$4:$M$494)</f>
        <v>0</v>
      </c>
      <c r="N512" s="69">
        <f>SUM(F512:M512)</f>
        <v>0</v>
      </c>
      <c r="O512" s="58"/>
      <c r="P512" s="69" cm="1">
        <f t="array" ref="P512">SUMPRODUCT(--($E$4:$E$494=C512),--($D$4:$D$494=""),$P$4:$P$494)</f>
        <v>0</v>
      </c>
      <c r="X512"/>
      <c r="Y512"/>
      <c r="Z512"/>
    </row>
    <row r="513" spans="3:16" ht="15.75" thickBot="1">
      <c r="C513" s="71" t="s">
        <v>282</v>
      </c>
      <c r="D513" s="67"/>
      <c r="E513" s="67"/>
      <c r="F513" s="70">
        <f>SUM(F499:F511)</f>
        <v>51.900000000000006</v>
      </c>
      <c r="G513" s="70">
        <f t="shared" ref="G513:M513" si="5">SUM(G499:G511)</f>
        <v>510.45000000000005</v>
      </c>
      <c r="H513" s="70">
        <f t="shared" si="5"/>
        <v>0</v>
      </c>
      <c r="I513" s="70">
        <f t="shared" si="5"/>
        <v>0</v>
      </c>
      <c r="J513" s="70">
        <f t="shared" si="5"/>
        <v>0</v>
      </c>
      <c r="K513" s="70">
        <f t="shared" si="5"/>
        <v>87.3</v>
      </c>
      <c r="L513" s="70">
        <f t="shared" si="5"/>
        <v>28.049999999999997</v>
      </c>
      <c r="M513" s="70">
        <f t="shared" si="5"/>
        <v>0</v>
      </c>
      <c r="N513" s="70">
        <f t="shared" si="4"/>
        <v>677.69999999999993</v>
      </c>
      <c r="O513" s="70"/>
      <c r="P513" s="70">
        <f>SUM(P499:P512)</f>
        <v>138802.5</v>
      </c>
    </row>
    <row r="514" spans="3:16" ht="15.75" thickTop="1">
      <c r="C514" s="5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3:16" ht="15.75" thickBot="1">
      <c r="C515" s="71" t="s">
        <v>283</v>
      </c>
      <c r="D515" s="67"/>
      <c r="E515" s="67"/>
      <c r="F515" s="70" cm="1">
        <f t="array" ref="F515">SUMPRODUCT(--($E$4:$E$494="X"),F4:F494)</f>
        <v>0</v>
      </c>
      <c r="G515" s="70" cm="1">
        <f t="array" ref="G515">SUMPRODUCT(--($E$4:$E$494="X"),G4:G494)</f>
        <v>0</v>
      </c>
      <c r="H515" s="70" cm="1">
        <f t="array" ref="H515">SUMPRODUCT(--($E$4:$E$494="X"),H4:H494)</f>
        <v>0</v>
      </c>
      <c r="I515" s="70" cm="1">
        <f t="array" ref="I515">SUMPRODUCT(--($E$4:$E$494="X"),I4:I494)</f>
        <v>0</v>
      </c>
      <c r="J515" s="70" cm="1">
        <f t="array" ref="J515">SUMPRODUCT(--($E$4:$E$494="X"),J4:J494)</f>
        <v>0</v>
      </c>
      <c r="K515" s="70" cm="1">
        <f t="array" ref="K515">SUMPRODUCT(--($E$4:$E$494="X"),K4:K494)</f>
        <v>0</v>
      </c>
      <c r="L515" s="70" cm="1">
        <f t="array" ref="L515">SUMPRODUCT(--($E$4:$E$494="X"),L4:L494)</f>
        <v>0</v>
      </c>
      <c r="M515" s="70" cm="1">
        <f t="array" ref="M515">SUMPRODUCT(--($E$4:$E$494="X"),M4:M494)</f>
        <v>0</v>
      </c>
      <c r="N515" s="10"/>
      <c r="O515" s="10"/>
      <c r="P515" s="10"/>
    </row>
    <row r="516" spans="3:16" ht="15.75" thickTop="1"/>
    <row r="518" spans="3:16">
      <c r="C518" s="72" t="s">
        <v>284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2" t="s">
        <v>280</v>
      </c>
    </row>
    <row r="519" spans="3:16">
      <c r="C519" s="72" t="str">
        <f t="shared" ref="C519:C532" si="6">C499</f>
        <v>A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>SUM(F519:M519)</f>
        <v>0</v>
      </c>
    </row>
    <row r="520" spans="3:16">
      <c r="C520" s="72" t="str">
        <f t="shared" si="6"/>
        <v>B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ref="N520:N531" si="7">SUM(F520:M520)</f>
        <v>0</v>
      </c>
    </row>
    <row r="521" spans="3:16">
      <c r="C521" s="72" t="str">
        <f t="shared" si="6"/>
        <v>C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7"/>
        <v>0</v>
      </c>
    </row>
    <row r="522" spans="3:16">
      <c r="C522" s="72" t="str">
        <f t="shared" si="6"/>
        <v>D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7"/>
        <v>0</v>
      </c>
    </row>
    <row r="523" spans="3:16">
      <c r="C523" s="72" t="str">
        <f t="shared" si="6"/>
        <v>E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7"/>
        <v>0</v>
      </c>
    </row>
    <row r="524" spans="3:16">
      <c r="C524" s="72" t="str">
        <f t="shared" si="6"/>
        <v>F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7"/>
        <v>0</v>
      </c>
    </row>
    <row r="525" spans="3:16">
      <c r="C525" s="72" t="str">
        <f t="shared" si="6"/>
        <v>G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7"/>
        <v>0</v>
      </c>
    </row>
    <row r="526" spans="3:16">
      <c r="C526" s="72" t="str">
        <f t="shared" si="6"/>
        <v>H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7"/>
        <v>0</v>
      </c>
    </row>
    <row r="527" spans="3:16">
      <c r="C527" s="72" t="str">
        <f t="shared" si="6"/>
        <v>I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7"/>
        <v>0</v>
      </c>
    </row>
    <row r="528" spans="3:16">
      <c r="C528" s="72" t="str">
        <f t="shared" si="6"/>
        <v>J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7"/>
        <v>0</v>
      </c>
    </row>
    <row r="529" spans="3:26">
      <c r="C529" s="72" t="str">
        <f t="shared" si="6"/>
        <v>K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7"/>
        <v>0</v>
      </c>
    </row>
    <row r="530" spans="3:26">
      <c r="C530" s="72" t="str">
        <f t="shared" si="6"/>
        <v>L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7"/>
        <v>0</v>
      </c>
    </row>
    <row r="531" spans="3:26">
      <c r="C531" s="72" t="str">
        <f t="shared" si="6"/>
        <v>M</v>
      </c>
      <c r="D531" s="73"/>
      <c r="E531" s="73"/>
      <c r="F531" s="76" cm="1">
        <f t="array" ref="F531">SUMPRODUCT(--($E$4:$E$494=C531),--($D$4:$D$494="X"),$F$4:$F$494)</f>
        <v>0</v>
      </c>
      <c r="G531" s="76" cm="1">
        <f t="array" ref="G531">SUMPRODUCT(--($E$4:$E$494=C531),--($D$4:$D$494="X"),$G$4:$G$494)</f>
        <v>0</v>
      </c>
      <c r="H531" s="76" cm="1">
        <f t="array" ref="H531">SUMPRODUCT(--($E$4:$E$494=C531),--($D$4:$D$494="X"),$H$4:$H$494)</f>
        <v>0</v>
      </c>
      <c r="I531" s="76" cm="1">
        <f t="array" ref="I531">SUMPRODUCT(--($E$4:$E$494=C531),--($D$4:$D$494="X"),$I$4:$I$494)</f>
        <v>0</v>
      </c>
      <c r="J531" s="76" cm="1">
        <f t="array" ref="J531">SUMPRODUCT(--($E$4:$E$494=C531),--($D$4:$D$494="X"),$J$4:$J$494)</f>
        <v>0</v>
      </c>
      <c r="K531" s="76" cm="1">
        <f t="array" ref="K531">SUMPRODUCT(--($E$4:$E$494=C531),--($D$4:$D$494="X"),$K$4:$K$494)</f>
        <v>0</v>
      </c>
      <c r="L531" s="76" cm="1">
        <f t="array" ref="L531">SUMPRODUCT(--($E$4:$E$494=C531),--($D$4:$D$494="X"),$L$4:$L$494)</f>
        <v>0</v>
      </c>
      <c r="M531" s="76" cm="1">
        <f t="array" ref="M531">SUMPRODUCT(--($E$4:$E$494=C531),--($D$4:$D$494="X"),$M$4:$M$494)</f>
        <v>0</v>
      </c>
      <c r="N531" s="76">
        <f t="shared" si="7"/>
        <v>0</v>
      </c>
    </row>
    <row r="532" spans="3:26">
      <c r="C532" s="72" t="str">
        <f t="shared" si="6"/>
        <v>G1</v>
      </c>
      <c r="D532" s="73"/>
      <c r="E532" s="73"/>
      <c r="F532" s="76" cm="1">
        <f t="array" ref="F532">SUMPRODUCT(--($E$4:$E$494=C532),--($D$4:$D$494="X"),$F$4:$F$494)</f>
        <v>0</v>
      </c>
      <c r="G532" s="76" cm="1">
        <f t="array" ref="G532">SUMPRODUCT(--($E$4:$E$494=C532),--($D$4:$D$494="X"),$G$4:$G$494)</f>
        <v>0</v>
      </c>
      <c r="H532" s="76" cm="1">
        <f t="array" ref="H532">SUMPRODUCT(--($E$4:$E$494=C532),--($D$4:$D$494="X"),$H$4:$H$494)</f>
        <v>0</v>
      </c>
      <c r="I532" s="76" cm="1">
        <f t="array" ref="I532">SUMPRODUCT(--($E$4:$E$494=C532),--($D$4:$D$494="X"),$I$4:$I$494)</f>
        <v>0</v>
      </c>
      <c r="J532" s="76" cm="1">
        <f t="array" ref="J532">SUMPRODUCT(--($E$4:$E$494=C532),--($D$4:$D$494="X"),$J$4:$J$494)</f>
        <v>0</v>
      </c>
      <c r="K532" s="76" cm="1">
        <f t="array" ref="K532">SUMPRODUCT(--($E$4:$E$494=C532),--($D$4:$D$494="X"),$K$4:$K$494)</f>
        <v>0</v>
      </c>
      <c r="L532" s="76" cm="1">
        <f t="array" ref="L532">SUMPRODUCT(--($E$4:$E$494=C532),--($D$4:$D$494="X"),$L$4:$L$494)</f>
        <v>0</v>
      </c>
      <c r="M532" s="76" cm="1">
        <f t="array" ref="M532">SUMPRODUCT(--($E$4:$E$494=C532),--($D$4:$D$494="X"),$M$4:$M$494)</f>
        <v>0</v>
      </c>
      <c r="N532" s="76">
        <f>SUM(F532:M532)</f>
        <v>0</v>
      </c>
      <c r="X532"/>
      <c r="Y532"/>
      <c r="Z532"/>
    </row>
    <row r="533" spans="3:26" ht="15.75" thickBot="1">
      <c r="C533" s="74" t="s">
        <v>285</v>
      </c>
      <c r="D533" s="75"/>
      <c r="E533" s="75"/>
      <c r="F533" s="77">
        <f t="shared" ref="F533:N533" si="8">SUM(F519:F532)</f>
        <v>0</v>
      </c>
      <c r="G533" s="77">
        <f t="shared" si="8"/>
        <v>0</v>
      </c>
      <c r="H533" s="77">
        <f t="shared" si="8"/>
        <v>0</v>
      </c>
      <c r="I533" s="77">
        <f t="shared" si="8"/>
        <v>0</v>
      </c>
      <c r="J533" s="77">
        <f t="shared" si="8"/>
        <v>0</v>
      </c>
      <c r="K533" s="77">
        <f t="shared" si="8"/>
        <v>0</v>
      </c>
      <c r="L533" s="77">
        <f t="shared" si="8"/>
        <v>0</v>
      </c>
      <c r="M533" s="77">
        <f t="shared" si="8"/>
        <v>0</v>
      </c>
      <c r="N533" s="77">
        <f t="shared" si="8"/>
        <v>0</v>
      </c>
      <c r="X533"/>
      <c r="Y533"/>
      <c r="Z533"/>
    </row>
    <row r="534" spans="3:26" ht="15.75" thickTop="1"/>
  </sheetData>
  <sheetProtection algorithmName="SHA-512" hashValue="ETJTrzp09Xo0mNNTVpBmVRbYh6J4ZzLxlbyifMeQ7DRatbbUN8N35GDRLB9PWeO/Q6okrCVWI+eKbRceEJyleg==" saltValue="b3Z1YQXjU25wck/yzxia1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Z532"/>
  <sheetViews>
    <sheetView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'38'!H5</f>
        <v>38</v>
      </c>
      <c r="B1" s="401" t="s">
        <v>190</v>
      </c>
      <c r="C1" s="402"/>
      <c r="D1" s="403" t="str">
        <f>VLOOKUP(A1,Kwaliteitsinspecties!A5:J54,3)</f>
        <v>Complex 38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38 te Complex 38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IF(D4="X",0,IF(E4="X",0,VLOOKUP(E4,'26'!$K$3:$L$16,2,FALSE)))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IF(D5="X",0,IF(E5="X",0,VLOOKUP(E5,'26'!$K$3:$L$16,2,FALSE)))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IF(D6="X",0,IF(E6="X",0,VLOOKUP(E6,'26'!$K$3:$L$16,2,FALSE)))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IF(D7="X",0,IF(E7="X",0,VLOOKUP(E7,'26'!$K$3:$L$16,2,FALSE)))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IF(D8="X",0,IF(E8="X",0,VLOOKUP(E8,'26'!$K$3:$L$16,2,FALSE)))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IF(D9="X",0,IF(E9="X",0,VLOOKUP(E9,'26'!$K$3:$L$16,2,FALSE)))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IF(D10="X",0,IF(E10="X",0,VLOOKUP(E10,'26'!$K$3:$L$16,2,FALSE)))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IF(D11="X",0,IF(E11="X",0,VLOOKUP(E11,'26'!$K$3:$L$16,2,FALSE)))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IF(D12="X",0,IF(E12="X",0,VLOOKUP(E12,'26'!$K$3:$L$16,2,FALSE)))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IF(D13="X",0,IF(E13="X",0,VLOOKUP(E13,'26'!$K$3:$L$16,2,FALSE)))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IF(D14="X",0,IF(E14="X",0,VLOOKUP(E14,'26'!$K$3:$L$16,2,FALSE)))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IF(D15="X",0,IF(E15="X",0,VLOOKUP(E15,'26'!$K$3:$L$16,2,FALSE)))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IF(D16="X",0,IF(E16="X",0,VLOOKUP(E16,'26'!$K$3:$L$16,2,FALSE)))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IF(D17="X",0,IF(E17="X",0,VLOOKUP(E17,'26'!$K$3:$L$16,2,FALSE)))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IF(D18="X",0,IF(E18="X",0,VLOOKUP(E18,'26'!$K$3:$L$16,2,FALSE)))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IF(D19="X",0,IF(E19="X",0,VLOOKUP(E19,'26'!$K$3:$L$16,2,FALSE)))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IF(D20="X",0,IF(E20="X",0,VLOOKUP(E20,'26'!$K$3:$L$16,2,FALSE)))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IF(D21="X",0,IF(E21="X",0,VLOOKUP(E21,'26'!$K$3:$L$16,2,FALSE)))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IF(D22="X",0,IF(E22="X",0,VLOOKUP(E22,'26'!$K$3:$L$16,2,FALSE)))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IF(D23="X",0,IF(E23="X",0,VLOOKUP(E23,'26'!$K$3:$L$16,2,FALSE)))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IF(D24="X",0,IF(E24="X",0,VLOOKUP(E24,'26'!$K$3:$L$16,2,FALSE)))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IF(D25="X",0,IF(E25="X",0,VLOOKUP(E25,'26'!$K$3:$L$16,2,FALSE)))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IF(D26="X",0,IF(E26="X",0,VLOOKUP(E26,'26'!$K$3:$L$16,2,FALSE)))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IF(D27="X",0,IF(E27="X",0,VLOOKUP(E27,'26'!$K$3:$L$16,2,FALSE)))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IF(D28="X",0,IF(E28="X",0,VLOOKUP(E28,'26'!$K$3:$L$16,2,FALSE)))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IF(D29="X",0,IF(E29="X",0,VLOOKUP(E29,'26'!$K$3:$L$16,2,FALSE)))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IF(D30="X",0,IF(E30="X",0,VLOOKUP(E30,'26'!$K$3:$L$16,2,FALSE)))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IF(D31="X",0,IF(E31="X",0,VLOOKUP(E31,'26'!$K$3:$L$16,2,FALSE)))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IF(D32="X",0,IF(E32="X",0,VLOOKUP(E32,'26'!$K$3:$L$16,2,FALSE)))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IF(D33="X",0,IF(E33="X",0,VLOOKUP(E33,'26'!$K$3:$L$16,2,FALSE)))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IF(D34="X",0,IF(E34="X",0,VLOOKUP(E34,'26'!$K$3:$L$16,2,FALSE)))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IF(D35="X",0,IF(E35="X",0,VLOOKUP(E35,'26'!$K$3:$L$16,2,FALSE)))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IF(D36="X",0,IF(E36="X",0,VLOOKUP(E36,'26'!$K$3:$L$16,2,FALSE)))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IF(D37="X",0,IF(E37="X",0,VLOOKUP(E37,'26'!$K$3:$L$16,2,FALSE)))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IF(D38="X",0,IF(E38="X",0,VLOOKUP(E38,'26'!$K$3:$L$16,2,FALSE)))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IF(D39="X",0,IF(E39="X",0,VLOOKUP(E39,'26'!$K$3:$L$16,2,FALSE)))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IF(D40="X",0,IF(E40="X",0,VLOOKUP(E40,'26'!$K$3:$L$16,2,FALSE)))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IF(D41="X",0,IF(E41="X",0,VLOOKUP(E41,'26'!$K$3:$L$16,2,FALSE)))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IF(D42="X",0,IF(E42="X",0,VLOOKUP(E42,'26'!$K$3:$L$16,2,FALSE)))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IF(D43="X",0,IF(E43="X",0,VLOOKUP(E43,'26'!$K$3:$L$16,2,FALSE)))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IF(D44="X",0,IF(E44="X",0,VLOOKUP(E44,'26'!$K$3:$L$16,2,FALSE)))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IF(D45="X",0,IF(E45="X",0,VLOOKUP(E45,'26'!$K$3:$L$16,2,FALSE)))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IF(D46="X",0,IF(E46="X",0,VLOOKUP(E46,'26'!$K$3:$L$16,2,FALSE)))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IF(D47="X",0,IF(E47="X",0,VLOOKUP(E47,'26'!$K$3:$L$16,2,FALSE)))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IF(D48="X",0,IF(E48="X",0,VLOOKUP(E48,'26'!$K$3:$L$16,2,FALSE)))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IF(D49="X",0,IF(E49="X",0,VLOOKUP(E49,'26'!$K$3:$L$16,2,FALSE)))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IF(D50="X",0,IF(E50="X",0,VLOOKUP(E50,'26'!$K$3:$L$16,2,FALSE)))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IF(D51="X",0,IF(E51="X",0,VLOOKUP(E51,'26'!$K$3:$L$16,2,FALSE)))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IF(D52="X",0,IF(E52="X",0,VLOOKUP(E52,'26'!$K$3:$L$16,2,FALSE)))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IF(D53="X",0,IF(E53="X",0,VLOOKUP(E53,'26'!$K$3:$L$16,2,FALSE)))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IF(D54="X",0,IF(E54="X",0,VLOOKUP(E54,'26'!$K$3:$L$16,2,FALSE)))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IF(D55="X",0,IF(E55="X",0,VLOOKUP(E55,'26'!$K$3:$L$16,2,FALSE)))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IF(D56="X",0,IF(E56="X",0,VLOOKUP(E56,'26'!$K$3:$L$16,2,FALSE)))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IF(D57="X",0,IF(E57="X",0,VLOOKUP(E57,'26'!$K$3:$L$16,2,FALSE)))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IF(D58="X",0,IF(E58="X",0,VLOOKUP(E58,'26'!$K$3:$L$16,2,FALSE)))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IF(D59="X",0,IF(E59="X",0,VLOOKUP(E59,'26'!$K$3:$L$16,2,FALSE)))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IF(D60="X",0,IF(E60="X",0,VLOOKUP(E60,'26'!$K$3:$L$16,2,FALSE)))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IF(D61="X",0,IF(E61="X",0,VLOOKUP(E61,'26'!$K$3:$L$16,2,FALSE)))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IF(D62="X",0,IF(E62="X",0,VLOOKUP(E62,'26'!$K$3:$L$16,2,FALSE)))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IF(D63="X",0,IF(E63="X",0,VLOOKUP(E63,'26'!$K$3:$L$16,2,FALSE)))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IF(D64="X",0,IF(E64="X",0,VLOOKUP(E64,'26'!$K$3:$L$16,2,FALSE)))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IF(D65="X",0,IF(E65="X",0,VLOOKUP(E65,'26'!$K$3:$L$16,2,FALSE)))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IF(D66="X",0,IF(E66="X",0,VLOOKUP(E66,'26'!$K$3:$L$16,2,FALSE)))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IF(D67="X",0,IF(E67="X",0,VLOOKUP(E67,'26'!$K$3:$L$16,2,FALSE)))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IF(D68="X",0,IF(E68="X",0,VLOOKUP(E68,'26'!$K$3:$L$16,2,FALSE)))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IF(D69="X",0,IF(E69="X",0,VLOOKUP(E69,'26'!$K$3:$L$16,2,FALSE)))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IF(D70="X",0,IF(E70="X",0,VLOOKUP(E70,'26'!$K$3:$L$16,2,FALSE)))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IF(D71="X",0,IF(E71="X",0,VLOOKUP(E71,'26'!$K$3:$L$16,2,FALSE)))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IF(D72="X",0,IF(E72="X",0,VLOOKUP(E72,'26'!$K$3:$L$16,2,FALSE)))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IF(D73="X",0,IF(E73="X",0,VLOOKUP(E73,'26'!$K$3:$L$16,2,FALSE)))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IF(D74="X",0,IF(E74="X",0,VLOOKUP(E74,'26'!$K$3:$L$16,2,FALSE)))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IF(D75="X",0,IF(E75="X",0,VLOOKUP(E75,'26'!$K$3:$L$16,2,FALSE)))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IF(D76="X",0,IF(E76="X",0,VLOOKUP(E76,'26'!$K$3:$L$16,2,FALSE)))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IF(D77="X",0,IF(E77="X",0,VLOOKUP(E77,'26'!$K$3:$L$16,2,FALSE)))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IF(D78="X",0,IF(E78="X",0,VLOOKUP(E78,'26'!$K$3:$L$16,2,FALSE)))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IF(D79="X",0,IF(E79="X",0,VLOOKUP(E79,'26'!$K$3:$L$16,2,FALSE)))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IF(D80="X",0,IF(E80="X",0,VLOOKUP(E80,'26'!$K$3:$L$16,2,FALSE)))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IF(D81="X",0,IF(E81="X",0,VLOOKUP(E81,'26'!$K$3:$L$16,2,FALSE)))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IF(D82="X",0,IF(E82="X",0,VLOOKUP(E82,'26'!$K$3:$L$16,2,FALSE)))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IF(D83="X",0,IF(E83="X",0,VLOOKUP(E83,'26'!$K$3:$L$16,2,FALSE)))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IF(D84="X",0,IF(E84="X",0,VLOOKUP(E84,'26'!$K$3:$L$16,2,FALSE)))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IF(D85="X",0,IF(E85="X",0,VLOOKUP(E85,'26'!$K$3:$L$16,2,FALSE)))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IF(D86="X",0,IF(E86="X",0,VLOOKUP(E86,'26'!$K$3:$L$16,2,FALSE)))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IF(D87="X",0,IF(E87="X",0,VLOOKUP(E87,'26'!$K$3:$L$16,2,FALSE)))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IF(D88="X",0,IF(E88="X",0,VLOOKUP(E88,'26'!$K$3:$L$16,2,FALSE)))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IF(D89="X",0,IF(E89="X",0,VLOOKUP(E89,'26'!$K$3:$L$16,2,FALSE)))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IF(D90="X",0,IF(E90="X",0,VLOOKUP(E90,'26'!$K$3:$L$16,2,FALSE)))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IF(D91="X",0,IF(E91="X",0,VLOOKUP(E91,'26'!$K$3:$L$16,2,FALSE)))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IF(D92="X",0,IF(E92="X",0,VLOOKUP(E92,'26'!$K$3:$L$16,2,FALSE)))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IF(D93="X",0,IF(E93="X",0,VLOOKUP(E93,'26'!$K$3:$L$16,2,FALSE)))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IF(D94="X",0,IF(E94="X",0,VLOOKUP(E94,'26'!$K$3:$L$16,2,FALSE)))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IF(D95="X",0,IF(E95="X",0,VLOOKUP(E95,'26'!$K$3:$L$16,2,FALSE)))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IF(D96="X",0,IF(E96="X",0,VLOOKUP(E96,'26'!$K$3:$L$16,2,FALSE)))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IF(D97="X",0,IF(E97="X",0,VLOOKUP(E97,'26'!$K$3:$L$16,2,FALSE)))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IF(D98="X",0,IF(E98="X",0,VLOOKUP(E98,'26'!$K$3:$L$16,2,FALSE)))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IF(D99="X",0,IF(E99="X",0,VLOOKUP(E99,'26'!$K$3:$L$16,2,FALSE)))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IF(D100="X",0,IF(E100="X",0,VLOOKUP(E100,'26'!$K$3:$L$16,2,FALSE)))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IF(D101="X",0,IF(E101="X",0,VLOOKUP(E101,'26'!$K$3:$L$16,2,FALSE)))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IF(D102="X",0,IF(E102="X",0,VLOOKUP(E102,'26'!$K$3:$L$16,2,FALSE)))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IF(D103="X",0,IF(E103="X",0,VLOOKUP(E103,'26'!$K$3:$L$16,2,FALSE)))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IF(D104="X",0,IF(E104="X",0,VLOOKUP(E104,'26'!$K$3:$L$16,2,FALSE)))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IF(D105="X",0,IF(E105="X",0,VLOOKUP(E105,'26'!$K$3:$L$16,2,FALSE)))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IF(D106="X",0,IF(E106="X",0,VLOOKUP(E106,'26'!$K$3:$L$16,2,FALSE)))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IF(D107="X",0,IF(E107="X",0,VLOOKUP(E107,'26'!$K$3:$L$16,2,FALSE)))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IF(D108="X",0,IF(E108="X",0,VLOOKUP(E108,'26'!$K$3:$L$16,2,FALSE)))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IF(D109="X",0,IF(E109="X",0,VLOOKUP(E109,'26'!$K$3:$L$16,2,FALSE)))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IF(D110="X",0,IF(E110="X",0,VLOOKUP(E110,'26'!$K$3:$L$16,2,FALSE)))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IF(D111="X",0,IF(E111="X",0,VLOOKUP(E111,'26'!$K$3:$L$16,2,FALSE)))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IF(D112="X",0,IF(E112="X",0,VLOOKUP(E112,'26'!$K$3:$L$16,2,FALSE)))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IF(D113="X",0,IF(E113="X",0,VLOOKUP(E113,'26'!$K$3:$L$16,2,FALSE)))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IF(D114="X",0,IF(E114="X",0,VLOOKUP(E114,'26'!$K$3:$L$16,2,FALSE)))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IF(D115="X",0,IF(E115="X",0,VLOOKUP(E115,'26'!$K$3:$L$16,2,FALSE)))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IF(D116="X",0,IF(E116="X",0,VLOOKUP(E116,'26'!$K$3:$L$16,2,FALSE)))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IF(D117="X",0,IF(E117="X",0,VLOOKUP(E117,'26'!$K$3:$L$16,2,FALSE)))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IF(D118="X",0,IF(E118="X",0,VLOOKUP(E118,'26'!$K$3:$L$16,2,FALSE)))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IF(D119="X",0,IF(E119="X",0,VLOOKUP(E119,'26'!$K$3:$L$16,2,FALSE)))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IF(D120="X",0,IF(E120="X",0,VLOOKUP(E120,'26'!$K$3:$L$16,2,FALSE)))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IF(D121="X",0,IF(E121="X",0,VLOOKUP(E121,'26'!$K$3:$L$16,2,FALSE)))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IF(D122="X",0,IF(E122="X",0,VLOOKUP(E122,'26'!$K$3:$L$16,2,FALSE)))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IF(D123="X",0,IF(E123="X",0,VLOOKUP(E123,'26'!$K$3:$L$16,2,FALSE)))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IF(D124="X",0,IF(E124="X",0,VLOOKUP(E124,'26'!$K$3:$L$16,2,FALSE)))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IF(D125="X",0,IF(E125="X",0,VLOOKUP(E125,'26'!$K$3:$L$16,2,FALSE)))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IF(D126="X",0,IF(E126="X",0,VLOOKUP(E126,'26'!$K$3:$L$16,2,FALSE)))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IF(D127="X",0,IF(E127="X",0,VLOOKUP(E127,'26'!$K$3:$L$16,2,FALSE)))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IF(D128="X",0,IF(E128="X",0,VLOOKUP(E128,'26'!$K$3:$L$16,2,FALSE)))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IF(D129="X",0,IF(E129="X",0,VLOOKUP(E129,'26'!$K$3:$L$16,2,FALSE)))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IF(D130="X",0,IF(E130="X",0,VLOOKUP(E130,'26'!$K$3:$L$16,2,FALSE)))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IF(D131="X",0,IF(E131="X",0,VLOOKUP(E131,'26'!$K$3:$L$16,2,FALSE)))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IF(D132="X",0,IF(E132="X",0,VLOOKUP(E132,'26'!$K$3:$L$16,2,FALSE)))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IF(D133="X",0,IF(E133="X",0,VLOOKUP(E133,'26'!$K$3:$L$16,2,FALSE)))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IF(D134="X",0,IF(E134="X",0,VLOOKUP(E134,'26'!$K$3:$L$16,2,FALSE)))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IF(D135="X",0,IF(E135="X",0,VLOOKUP(E135,'26'!$K$3:$L$16,2,FALSE)))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IF(D136="X",0,IF(E136="X",0,VLOOKUP(E136,'26'!$K$3:$L$16,2,FALSE)))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IF(D137="X",0,IF(E137="X",0,VLOOKUP(E137,'26'!$K$3:$L$16,2,FALSE)))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IF(D138="X",0,IF(E138="X",0,VLOOKUP(E138,'26'!$K$3:$L$16,2,FALSE)))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IF(D139="X",0,IF(E139="X",0,VLOOKUP(E139,'26'!$K$3:$L$16,2,FALSE)))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IF(D140="X",0,IF(E140="X",0,VLOOKUP(E140,'26'!$K$3:$L$16,2,FALSE)))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IF(D141="X",0,IF(E141="X",0,VLOOKUP(E141,'26'!$K$3:$L$16,2,FALSE)))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IF(D142="X",0,IF(E142="X",0,VLOOKUP(E142,'26'!$K$3:$L$16,2,FALSE)))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IF(D143="X",0,IF(E143="X",0,VLOOKUP(E143,'26'!$K$3:$L$16,2,FALSE)))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IF(D144="X",0,IF(E144="X",0,VLOOKUP(E144,'26'!$K$3:$L$16,2,FALSE)))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IF(D145="X",0,IF(E145="X",0,VLOOKUP(E145,'26'!$K$3:$L$16,2,FALSE)))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IF(D146="X",0,IF(E146="X",0,VLOOKUP(E146,'26'!$K$3:$L$16,2,FALSE)))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IF(D147="X",0,IF(E147="X",0,VLOOKUP(E147,'26'!$K$3:$L$16,2,FALSE)))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IF(D148="X",0,IF(E148="X",0,VLOOKUP(E148,'26'!$K$3:$L$16,2,FALSE)))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IF(D149="X",0,IF(E149="X",0,VLOOKUP(E149,'26'!$K$3:$L$16,2,FALSE)))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IF(D150="X",0,IF(E150="X",0,VLOOKUP(E150,'26'!$K$3:$L$16,2,FALSE)))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IF(D151="X",0,IF(E151="X",0,VLOOKUP(E151,'26'!$K$3:$L$16,2,FALSE)))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IF(D152="X",0,IF(E152="X",0,VLOOKUP(E152,'26'!$K$3:$L$16,2,FALSE)))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IF(D153="X",0,IF(E153="X",0,VLOOKUP(E153,'26'!$K$3:$L$16,2,FALSE)))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IF(D154="X",0,IF(E154="X",0,VLOOKUP(E154,'26'!$K$3:$L$16,2,FALSE)))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IF(D155="X",0,IF(E155="X",0,VLOOKUP(E155,'26'!$K$3:$L$16,2,FALSE)))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IF(D156="X",0,IF(E156="X",0,VLOOKUP(E156,'26'!$K$3:$L$16,2,FALSE)))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IF(D157="X",0,IF(E157="X",0,VLOOKUP(E157,'26'!$K$3:$L$16,2,FALSE)))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IF(D158="X",0,IF(E158="X",0,VLOOKUP(E158,'26'!$K$3:$L$16,2,FALSE)))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IF(D159="X",0,IF(E159="X",0,VLOOKUP(E159,'26'!$K$3:$L$16,2,FALSE)))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IF(D160="X",0,IF(E160="X",0,VLOOKUP(E160,'26'!$K$3:$L$16,2,FALSE)))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IF(D161="X",0,IF(E161="X",0,VLOOKUP(E161,'26'!$K$3:$L$16,2,FALSE)))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IF(D162="X",0,IF(E162="X",0,VLOOKUP(E162,'26'!$K$3:$L$16,2,FALSE)))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IF(D163="X",0,IF(E163="X",0,VLOOKUP(E163,'26'!$K$3:$L$16,2,FALSE)))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IF(D164="X",0,IF(E164="X",0,VLOOKUP(E164,'26'!$K$3:$L$16,2,FALSE)))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IF(D165="X",0,IF(E165="X",0,VLOOKUP(E165,'26'!$K$3:$L$16,2,FALSE)))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IF(D166="X",0,IF(E166="X",0,VLOOKUP(E166,'26'!$K$3:$L$16,2,FALSE)))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IF(D167="X",0,IF(E167="X",0,VLOOKUP(E167,'26'!$K$3:$L$16,2,FALSE)))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IF(D168="X",0,IF(E168="X",0,VLOOKUP(E168,'26'!$K$3:$L$16,2,FALSE)))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IF(D169="X",0,IF(E169="X",0,VLOOKUP(E169,'26'!$K$3:$L$16,2,FALSE)))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IF(D170="X",0,IF(E170="X",0,VLOOKUP(E170,'26'!$K$3:$L$16,2,FALSE)))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IF(D171="X",0,IF(E171="X",0,VLOOKUP(E171,'26'!$K$3:$L$16,2,FALSE)))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IF(D172="X",0,IF(E172="X",0,VLOOKUP(E172,'26'!$K$3:$L$16,2,FALSE)))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IF(D173="X",0,IF(E173="X",0,VLOOKUP(E173,'26'!$K$3:$L$16,2,FALSE)))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IF(D174="X",0,IF(E174="X",0,VLOOKUP(E174,'26'!$K$3:$L$16,2,FALSE)))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IF(D175="X",0,IF(E175="X",0,VLOOKUP(E175,'26'!$K$3:$L$16,2,FALSE)))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IF(D176="X",0,IF(E176="X",0,VLOOKUP(E176,'26'!$K$3:$L$16,2,FALSE)))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IF(D177="X",0,IF(E177="X",0,VLOOKUP(E177,'26'!$K$3:$L$16,2,FALSE)))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IF(D178="X",0,IF(E178="X",0,VLOOKUP(E178,'26'!$K$3:$L$16,2,FALSE)))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IF(D179="X",0,IF(E179="X",0,VLOOKUP(E179,'26'!$K$3:$L$16,2,FALSE)))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IF(D180="X",0,IF(E180="X",0,VLOOKUP(E180,'26'!$K$3:$L$16,2,FALSE)))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IF(D181="X",0,IF(E181="X",0,VLOOKUP(E181,'26'!$K$3:$L$16,2,FALSE)))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IF(D182="X",0,IF(E182="X",0,VLOOKUP(E182,'26'!$K$3:$L$16,2,FALSE)))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IF(D183="X",0,IF(E183="X",0,VLOOKUP(E183,'26'!$K$3:$L$16,2,FALSE)))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IF(D184="X",0,IF(E184="X",0,VLOOKUP(E184,'26'!$K$3:$L$16,2,FALSE)))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IF(D185="X",0,IF(E185="X",0,VLOOKUP(E185,'26'!$K$3:$L$16,2,FALSE)))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IF(D186="X",0,IF(E186="X",0,VLOOKUP(E186,'26'!$K$3:$L$16,2,FALSE)))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IF(D187="X",0,IF(E187="X",0,VLOOKUP(E187,'26'!$K$3:$L$16,2,FALSE)))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IF(D188="X",0,IF(E188="X",0,VLOOKUP(E188,'26'!$K$3:$L$16,2,FALSE)))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IF(D189="X",0,IF(E189="X",0,VLOOKUP(E189,'26'!$K$3:$L$16,2,FALSE)))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IF(D190="X",0,IF(E190="X",0,VLOOKUP(E190,'26'!$K$3:$L$16,2,FALSE)))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IF(D191="X",0,IF(E191="X",0,VLOOKUP(E191,'26'!$K$3:$L$16,2,FALSE)))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IF(D192="X",0,IF(E192="X",0,VLOOKUP(E192,'26'!$K$3:$L$16,2,FALSE)))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IF(D193="X",0,IF(E193="X",0,VLOOKUP(E193,'26'!$K$3:$L$16,2,FALSE)))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IF(D194="X",0,IF(E194="X",0,VLOOKUP(E194,'26'!$K$3:$L$16,2,FALSE)))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IF(D195="X",0,IF(E195="X",0,VLOOKUP(E195,'26'!$K$3:$L$16,2,FALSE)))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IF(D196="X",0,IF(E196="X",0,VLOOKUP(E196,'26'!$K$3:$L$16,2,FALSE)))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IF(D197="X",0,IF(E197="X",0,VLOOKUP(E197,'26'!$K$3:$L$16,2,FALSE)))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IF(D198="X",0,IF(E198="X",0,VLOOKUP(E198,'26'!$K$3:$L$16,2,FALSE)))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IF(D199="X",0,IF(E199="X",0,VLOOKUP(E199,'26'!$K$3:$L$16,2,FALSE)))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IF(D200="X",0,IF(E200="X",0,VLOOKUP(E200,'26'!$K$3:$L$16,2,FALSE)))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IF(D201="X",0,IF(E201="X",0,VLOOKUP(E201,'26'!$K$3:$L$16,2,FALSE)))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IF(D202="X",0,IF(E202="X",0,VLOOKUP(E202,'26'!$K$3:$L$16,2,FALSE)))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IF(D203="X",0,IF(E203="X",0,VLOOKUP(E203,'26'!$K$3:$L$16,2,FALSE)))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IF(D204="X",0,IF(E204="X",0,VLOOKUP(E204,'26'!$K$3:$L$16,2,FALSE)))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IF(D205="X",0,IF(E205="X",0,VLOOKUP(E205,'26'!$K$3:$L$16,2,FALSE)))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IF(D206="X",0,IF(E206="X",0,VLOOKUP(E206,'26'!$K$3:$L$16,2,FALSE)))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IF(D207="X",0,IF(E207="X",0,VLOOKUP(E207,'26'!$K$3:$L$16,2,FALSE)))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IF(D208="X",0,IF(E208="X",0,VLOOKUP(E208,'26'!$K$3:$L$16,2,FALSE)))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IF(D209="X",0,IF(E209="X",0,VLOOKUP(E209,'26'!$K$3:$L$16,2,FALSE)))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IF(D210="X",0,IF(E210="X",0,VLOOKUP(E210,'26'!$K$3:$L$16,2,FALSE)))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IF(D211="X",0,IF(E211="X",0,VLOOKUP(E211,'26'!$K$3:$L$16,2,FALSE)))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IF(D212="X",0,IF(E212="X",0,VLOOKUP(E212,'26'!$K$3:$L$16,2,FALSE)))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IF(D213="X",0,IF(E213="X",0,VLOOKUP(E213,'26'!$K$3:$L$16,2,FALSE)))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IF(D214="X",0,IF(E214="X",0,VLOOKUP(E214,'26'!$K$3:$L$16,2,FALSE)))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IF(D215="X",0,IF(E215="X",0,VLOOKUP(E215,'26'!$K$3:$L$16,2,FALSE)))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IF(D216="X",0,IF(E216="X",0,VLOOKUP(E216,'26'!$K$3:$L$16,2,FALSE)))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IF(D217="X",0,IF(E217="X",0,VLOOKUP(E217,'26'!$K$3:$L$16,2,FALSE)))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IF(D218="X",0,IF(E218="X",0,VLOOKUP(E218,'26'!$K$3:$L$16,2,FALSE)))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IF(D219="X",0,IF(E219="X",0,VLOOKUP(E219,'26'!$K$3:$L$16,2,FALSE)))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IF(D220="X",0,IF(E220="X",0,VLOOKUP(E220,'26'!$K$3:$L$16,2,FALSE)))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IF(D221="X",0,IF(E221="X",0,VLOOKUP(E221,'26'!$K$3:$L$16,2,FALSE)))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IF(D222="X",0,IF(E222="X",0,VLOOKUP(E222,'26'!$K$3:$L$16,2,FALSE)))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IF(D223="X",0,IF(E223="X",0,VLOOKUP(E223,'26'!$K$3:$L$16,2,FALSE)))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IF(D224="X",0,IF(E224="X",0,VLOOKUP(E224,'26'!$K$3:$L$16,2,FALSE)))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IF(D225="X",0,IF(E225="X",0,VLOOKUP(E225,'26'!$K$3:$L$16,2,FALSE)))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IF(D226="X",0,IF(E226="X",0,VLOOKUP(E226,'26'!$K$3:$L$16,2,FALSE)))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IF(D227="X",0,IF(E227="X",0,VLOOKUP(E227,'26'!$K$3:$L$16,2,FALSE)))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IF(D228="X",0,IF(E228="X",0,VLOOKUP(E228,'26'!$K$3:$L$16,2,FALSE)))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IF(D229="X",0,IF(E229="X",0,VLOOKUP(E229,'26'!$K$3:$L$16,2,FALSE)))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IF(D230="X",0,IF(E230="X",0,VLOOKUP(E230,'26'!$K$3:$L$16,2,FALSE)))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IF(D231="X",0,IF(E231="X",0,VLOOKUP(E231,'26'!$K$3:$L$16,2,FALSE)))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IF(D232="X",0,IF(E232="X",0,VLOOKUP(E232,'26'!$K$3:$L$16,2,FALSE)))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IF(D233="X",0,IF(E233="X",0,VLOOKUP(E233,'26'!$K$3:$L$16,2,FALSE)))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IF(D234="X",0,IF(E234="X",0,VLOOKUP(E234,'26'!$K$3:$L$16,2,FALSE)))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IF(D235="X",0,IF(E235="X",0,VLOOKUP(E235,'26'!$K$3:$L$16,2,FALSE)))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IF(D236="X",0,IF(E236="X",0,VLOOKUP(E236,'26'!$K$3:$L$16,2,FALSE)))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IF(D237="X",0,IF(E237="X",0,VLOOKUP(E237,'26'!$K$3:$L$16,2,FALSE)))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IF(D238="X",0,IF(E238="X",0,VLOOKUP(E238,'26'!$K$3:$L$16,2,FALSE)))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IF(D239="X",0,IF(E239="X",0,VLOOKUP(E239,'26'!$K$3:$L$16,2,FALSE)))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IF(D240="X",0,IF(E240="X",0,VLOOKUP(E240,'26'!$K$3:$L$16,2,FALSE)))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IF(D241="X",0,IF(E241="X",0,VLOOKUP(E241,'26'!$K$3:$L$16,2,FALSE)))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IF(D242="X",0,IF(E242="X",0,VLOOKUP(E242,'26'!$K$3:$L$16,2,FALSE)))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IF(D243="X",0,IF(E243="X",0,VLOOKUP(E243,'26'!$K$3:$L$16,2,FALSE)))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IF(D244="X",0,IF(E244="X",0,VLOOKUP(E244,'26'!$K$3:$L$16,2,FALSE)))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IF(D245="X",0,IF(E245="X",0,VLOOKUP(E245,'26'!$K$3:$L$16,2,FALSE)))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IF(D246="X",0,IF(E246="X",0,VLOOKUP(E246,'26'!$K$3:$L$16,2,FALSE)))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IF(D247="X",0,IF(E247="X",0,VLOOKUP(E247,'26'!$K$3:$L$16,2,FALSE)))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IF(D248="X",0,IF(E248="X",0,VLOOKUP(E248,'26'!$K$3:$L$16,2,FALSE)))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IF(D249="X",0,IF(E249="X",0,VLOOKUP(E249,'26'!$K$3:$L$16,2,FALSE)))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IF(D250="X",0,IF(E250="X",0,VLOOKUP(E250,'26'!$K$3:$L$16,2,FALSE)))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IF(D251="X",0,IF(E251="X",0,VLOOKUP(E251,'26'!$K$3:$L$16,2,FALSE)))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IF(D252="X",0,IF(E252="X",0,VLOOKUP(E252,'26'!$K$3:$L$16,2,FALSE)))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IF(D253="X",0,IF(E253="X",0,VLOOKUP(E253,'26'!$K$3:$L$16,2,FALSE)))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IF(D254="X",0,IF(E254="X",0,VLOOKUP(E254,'26'!$K$3:$L$16,2,FALSE)))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IF(D255="X",0,IF(E255="X",0,VLOOKUP(E255,'26'!$K$3:$L$16,2,FALSE)))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IF(D256="X",0,IF(E256="X",0,VLOOKUP(E256,'26'!$K$3:$L$16,2,FALSE)))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IF(D257="X",0,IF(E257="X",0,VLOOKUP(E257,'26'!$K$3:$L$16,2,FALSE)))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IF(D258="X",0,IF(E258="X",0,VLOOKUP(E258,'26'!$K$3:$L$16,2,FALSE)))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IF(D259="X",0,IF(E259="X",0,VLOOKUP(E259,'26'!$K$3:$L$16,2,FALSE)))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IF(D260="X",0,IF(E260="X",0,VLOOKUP(E260,'26'!$K$3:$L$16,2,FALSE)))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IF(D261="X",0,IF(E261="X",0,VLOOKUP(E261,'26'!$K$3:$L$16,2,FALSE)))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IF(D262="X",0,IF(E262="X",0,VLOOKUP(E262,'26'!$K$3:$L$16,2,FALSE)))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IF(D263="X",0,IF(E263="X",0,VLOOKUP(E263,'26'!$K$3:$L$16,2,FALSE)))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IF(D264="X",0,IF(E264="X",0,VLOOKUP(E264,'26'!$K$3:$L$16,2,FALSE)))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IF(D265="X",0,IF(E265="X",0,VLOOKUP(E265,'26'!$K$3:$L$16,2,FALSE)))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IF(D266="X",0,IF(E266="X",0,VLOOKUP(E266,'26'!$K$3:$L$16,2,FALSE)))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IF(D267="X",0,IF(E267="X",0,VLOOKUP(E267,'26'!$K$3:$L$16,2,FALSE)))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IF(D268="X",0,IF(E268="X",0,VLOOKUP(E268,'26'!$K$3:$L$16,2,FALSE)))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IF(D269="X",0,IF(E269="X",0,VLOOKUP(E269,'26'!$K$3:$L$16,2,FALSE)))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IF(D270="X",0,IF(E270="X",0,VLOOKUP(E270,'26'!$K$3:$L$16,2,FALSE)))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IF(D271="X",0,IF(E271="X",0,VLOOKUP(E271,'26'!$K$3:$L$16,2,FALSE)))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IF(D272="X",0,IF(E272="X",0,VLOOKUP(E272,'26'!$K$3:$L$16,2,FALSE)))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IF(D273="X",0,IF(E273="X",0,VLOOKUP(E273,'26'!$K$3:$L$16,2,FALSE)))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IF(D274="X",0,IF(E274="X",0,VLOOKUP(E274,'26'!$K$3:$L$16,2,FALSE)))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IF(D275="X",0,IF(E275="X",0,VLOOKUP(E275,'26'!$K$3:$L$16,2,FALSE)))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IF(D276="X",0,IF(E276="X",0,VLOOKUP(E276,'26'!$K$3:$L$16,2,FALSE)))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IF(D277="X",0,IF(E277="X",0,VLOOKUP(E277,'26'!$K$3:$L$16,2,FALSE)))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IF(D278="X",0,IF(E278="X",0,VLOOKUP(E278,'26'!$K$3:$L$16,2,FALSE)))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IF(D279="X",0,IF(E279="X",0,VLOOKUP(E279,'26'!$K$3:$L$16,2,FALSE)))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IF(D280="X",0,IF(E280="X",0,VLOOKUP(E280,'26'!$K$3:$L$16,2,FALSE)))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IF(D281="X",0,IF(E281="X",0,VLOOKUP(E281,'26'!$K$3:$L$16,2,FALSE)))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IF(D282="X",0,IF(E282="X",0,VLOOKUP(E282,'26'!$K$3:$L$16,2,FALSE)))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IF(D283="X",0,IF(E283="X",0,VLOOKUP(E283,'26'!$K$3:$L$16,2,FALSE)))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IF(D284="X",0,IF(E284="X",0,VLOOKUP(E284,'26'!$K$3:$L$16,2,FALSE)))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IF(D285="X",0,IF(E285="X",0,VLOOKUP(E285,'26'!$K$3:$L$16,2,FALSE)))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IF(D286="X",0,IF(E286="X",0,VLOOKUP(E286,'26'!$K$3:$L$16,2,FALSE)))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IF(D287="X",0,IF(E287="X",0,VLOOKUP(E287,'26'!$K$3:$L$16,2,FALSE)))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IF(D288="X",0,IF(E288="X",0,VLOOKUP(E288,'26'!$K$3:$L$16,2,FALSE)))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IF(D289="X",0,IF(E289="X",0,VLOOKUP(E289,'26'!$K$3:$L$16,2,FALSE)))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IF(D290="X",0,IF(E290="X",0,VLOOKUP(E290,'26'!$K$3:$L$16,2,FALSE)))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IF(D291="X",0,IF(E291="X",0,VLOOKUP(E291,'26'!$K$3:$L$16,2,FALSE)))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IF(D292="X",0,IF(E292="X",0,VLOOKUP(E292,'26'!$K$3:$L$16,2,FALSE)))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IF(D293="X",0,IF(E293="X",0,VLOOKUP(E293,'26'!$K$3:$L$16,2,FALSE)))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IF(D294="X",0,IF(E294="X",0,VLOOKUP(E294,'26'!$K$3:$L$16,2,FALSE)))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IF(D295="X",0,IF(E295="X",0,VLOOKUP(E295,'26'!$K$3:$L$16,2,FALSE)))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IF(D296="X",0,IF(E296="X",0,VLOOKUP(E296,'26'!$K$3:$L$16,2,FALSE)))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IF(D297="X",0,IF(E297="X",0,VLOOKUP(E297,'26'!$K$3:$L$16,2,FALSE)))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IF(D298="X",0,IF(E298="X",0,VLOOKUP(E298,'26'!$K$3:$L$16,2,FALSE)))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IF(D299="X",0,IF(E299="X",0,VLOOKUP(E299,'26'!$K$3:$L$16,2,FALSE)))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IF(D300="X",0,IF(E300="X",0,VLOOKUP(E300,'26'!$K$3:$L$16,2,FALSE)))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IF(D301="X",0,IF(E301="X",0,VLOOKUP(E301,'26'!$K$3:$L$16,2,FALSE)))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IF(D302="X",0,IF(E302="X",0,VLOOKUP(E302,'26'!$K$3:$L$16,2,FALSE)))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IF(D303="X",0,IF(E303="X",0,VLOOKUP(E303,'26'!$K$3:$L$16,2,FALSE)))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IF(D304="X",0,IF(E304="X",0,VLOOKUP(E304,'26'!$K$3:$L$16,2,FALSE)))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IF(D305="X",0,IF(E305="X",0,VLOOKUP(E305,'26'!$K$3:$L$16,2,FALSE)))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IF(D306="X",0,IF(E306="X",0,VLOOKUP(E306,'26'!$K$3:$L$16,2,FALSE)))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IF(D307="X",0,IF(E307="X",0,VLOOKUP(E307,'26'!$K$3:$L$16,2,FALSE)))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IF(D308="X",0,IF(E308="X",0,VLOOKUP(E308,'26'!$K$3:$L$16,2,FALSE)))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IF(D309="X",0,IF(E309="X",0,VLOOKUP(E309,'26'!$K$3:$L$16,2,FALSE)))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IF(D310="X",0,IF(E310="X",0,VLOOKUP(E310,'26'!$K$3:$L$16,2,FALSE)))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IF(D311="X",0,IF(E311="X",0,VLOOKUP(E311,'26'!$K$3:$L$16,2,FALSE)))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IF(D312="X",0,IF(E312="X",0,VLOOKUP(E312,'26'!$K$3:$L$16,2,FALSE)))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IF(D313="X",0,IF(E313="X",0,VLOOKUP(E313,'26'!$K$3:$L$16,2,FALSE)))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IF(D314="X",0,IF(E314="X",0,VLOOKUP(E314,'26'!$K$3:$L$16,2,FALSE)))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IF(D315="X",0,IF(E315="X",0,VLOOKUP(E315,'26'!$K$3:$L$16,2,FALSE)))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IF(D316="X",0,IF(E316="X",0,VLOOKUP(E316,'26'!$K$3:$L$16,2,FALSE)))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IF(D317="X",0,IF(E317="X",0,VLOOKUP(E317,'26'!$K$3:$L$16,2,FALSE)))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IF(D318="X",0,IF(E318="X",0,VLOOKUP(E318,'26'!$K$3:$L$16,2,FALSE)))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IF(D319="X",0,IF(E319="X",0,VLOOKUP(E319,'26'!$K$3:$L$16,2,FALSE)))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IF(D320="X",0,IF(E320="X",0,VLOOKUP(E320,'26'!$K$3:$L$16,2,FALSE)))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IF(D321="X",0,IF(E321="X",0,VLOOKUP(E321,'26'!$K$3:$L$16,2,FALSE)))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IF(D322="X",0,IF(E322="X",0,VLOOKUP(E322,'26'!$K$3:$L$16,2,FALSE)))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IF(D323="X",0,IF(E323="X",0,VLOOKUP(E323,'26'!$K$3:$L$16,2,FALSE)))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IF(D324="X",0,IF(E324="X",0,VLOOKUP(E324,'26'!$K$3:$L$16,2,FALSE)))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IF(D325="X",0,IF(E325="X",0,VLOOKUP(E325,'26'!$K$3:$L$16,2,FALSE)))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IF(D326="X",0,IF(E326="X",0,VLOOKUP(E326,'26'!$K$3:$L$16,2,FALSE)))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IF(D327="X",0,IF(E327="X",0,VLOOKUP(E327,'26'!$K$3:$L$16,2,FALSE)))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IF(D328="X",0,IF(E328="X",0,VLOOKUP(E328,'26'!$K$3:$L$16,2,FALSE)))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IF(D329="X",0,IF(E329="X",0,VLOOKUP(E329,'26'!$K$3:$L$16,2,FALSE)))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IF(D330="X",0,IF(E330="X",0,VLOOKUP(E330,'26'!$K$3:$L$16,2,FALSE)))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IF(D331="X",0,IF(E331="X",0,VLOOKUP(E331,'26'!$K$3:$L$16,2,FALSE)))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IF(D332="X",0,IF(E332="X",0,VLOOKUP(E332,'26'!$K$3:$L$16,2,FALSE)))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IF(D333="X",0,IF(E333="X",0,VLOOKUP(E333,'26'!$K$3:$L$16,2,FALSE)))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IF(D334="X",0,IF(E334="X",0,VLOOKUP(E334,'26'!$K$3:$L$16,2,FALSE)))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IF(D335="X",0,IF(E335="X",0,VLOOKUP(E335,'26'!$K$3:$L$16,2,FALSE)))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IF(D336="X",0,IF(E336="X",0,VLOOKUP(E336,'26'!$K$3:$L$16,2,FALSE)))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IF(D337="X",0,IF(E337="X",0,VLOOKUP(E337,'26'!$K$3:$L$16,2,FALSE)))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IF(D338="X",0,IF(E338="X",0,VLOOKUP(E338,'26'!$K$3:$L$16,2,FALSE)))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IF(D339="X",0,IF(E339="X",0,VLOOKUP(E339,'26'!$K$3:$L$16,2,FALSE)))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IF(D340="X",0,IF(E340="X",0,VLOOKUP(E340,'26'!$K$3:$L$16,2,FALSE)))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IF(D341="X",0,IF(E341="X",0,VLOOKUP(E341,'26'!$K$3:$L$16,2,FALSE)))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IF(D342="X",0,IF(E342="X",0,VLOOKUP(E342,'26'!$K$3:$L$16,2,FALSE)))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IF(D343="X",0,IF(E343="X",0,VLOOKUP(E343,'26'!$K$3:$L$16,2,FALSE)))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IF(D344="X",0,IF(E344="X",0,VLOOKUP(E344,'26'!$K$3:$L$16,2,FALSE)))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IF(D345="X",0,IF(E345="X",0,VLOOKUP(E345,'26'!$K$3:$L$16,2,FALSE)))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IF(D346="X",0,IF(E346="X",0,VLOOKUP(E346,'26'!$K$3:$L$16,2,FALSE)))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IF(D347="X",0,IF(E347="X",0,VLOOKUP(E347,'26'!$K$3:$L$16,2,FALSE)))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IF(D348="X",0,IF(E348="X",0,VLOOKUP(E348,'26'!$K$3:$L$16,2,FALSE)))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IF(D349="X",0,IF(E349="X",0,VLOOKUP(E349,'26'!$K$3:$L$16,2,FALSE)))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IF(D350="X",0,IF(E350="X",0,VLOOKUP(E350,'26'!$K$3:$L$16,2,FALSE)))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IF(D351="X",0,IF(E351="X",0,VLOOKUP(E351,'26'!$K$3:$L$16,2,FALSE)))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IF(D352="X",0,IF(E352="X",0,VLOOKUP(E352,'26'!$K$3:$L$16,2,FALSE)))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IF(D353="X",0,IF(E353="X",0,VLOOKUP(E353,'26'!$K$3:$L$16,2,FALSE)))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IF(D354="X",0,IF(E354="X",0,VLOOKUP(E354,'26'!$K$3:$L$16,2,FALSE)))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IF(D355="X",0,IF(E355="X",0,VLOOKUP(E355,'26'!$K$3:$L$16,2,FALSE)))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IF(D356="X",0,IF(E356="X",0,VLOOKUP(E356,'26'!$K$3:$L$16,2,FALSE)))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IF(D357="X",0,IF(E357="X",0,VLOOKUP(E357,'26'!$K$3:$L$16,2,FALSE)))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IF(D358="X",0,IF(E358="X",0,VLOOKUP(E358,'26'!$K$3:$L$16,2,FALSE)))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IF(D359="X",0,IF(E359="X",0,VLOOKUP(E359,'26'!$K$3:$L$16,2,FALSE)))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IF(D360="X",0,IF(E360="X",0,VLOOKUP(E360,'26'!$K$3:$L$16,2,FALSE)))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IF(D361="X",0,IF(E361="X",0,VLOOKUP(E361,'26'!$K$3:$L$16,2,FALSE)))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IF(D362="X",0,IF(E362="X",0,VLOOKUP(E362,'26'!$K$3:$L$16,2,FALSE)))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IF(D363="X",0,IF(E363="X",0,VLOOKUP(E363,'26'!$K$3:$L$16,2,FALSE)))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IF(D364="X",0,IF(E364="X",0,VLOOKUP(E364,'26'!$K$3:$L$16,2,FALSE)))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IF(D365="X",0,IF(E365="X",0,VLOOKUP(E365,'26'!$K$3:$L$16,2,FALSE)))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IF(D366="X",0,IF(E366="X",0,VLOOKUP(E366,'26'!$K$3:$L$16,2,FALSE)))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IF(D367="X",0,IF(E367="X",0,VLOOKUP(E367,'26'!$K$3:$L$16,2,FALSE)))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IF(D368="X",0,IF(E368="X",0,VLOOKUP(E368,'26'!$K$3:$L$16,2,FALSE)))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IF(D369="X",0,IF(E369="X",0,VLOOKUP(E369,'26'!$K$3:$L$16,2,FALSE)))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IF(D370="X",0,IF(E370="X",0,VLOOKUP(E370,'26'!$K$3:$L$16,2,FALSE)))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IF(D371="X",0,IF(E371="X",0,VLOOKUP(E371,'26'!$K$3:$L$16,2,FALSE)))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IF(D372="X",0,IF(E372="X",0,VLOOKUP(E372,'26'!$K$3:$L$16,2,FALSE)))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IF(D373="X",0,IF(E373="X",0,VLOOKUP(E373,'26'!$K$3:$L$16,2,FALSE)))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IF(D374="X",0,IF(E374="X",0,VLOOKUP(E374,'26'!$K$3:$L$16,2,FALSE)))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IF(D375="X",0,IF(E375="X",0,VLOOKUP(E375,'26'!$K$3:$L$16,2,FALSE)))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IF(D376="X",0,IF(E376="X",0,VLOOKUP(E376,'26'!$K$3:$L$16,2,FALSE)))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IF(D377="X",0,IF(E377="X",0,VLOOKUP(E377,'26'!$K$3:$L$16,2,FALSE)))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IF(D378="X",0,IF(E378="X",0,VLOOKUP(E378,'26'!$K$3:$L$16,2,FALSE)))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IF(D379="X",0,IF(E379="X",0,VLOOKUP(E379,'26'!$K$3:$L$16,2,FALSE)))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IF(D380="X",0,IF(E380="X",0,VLOOKUP(E380,'26'!$K$3:$L$16,2,FALSE)))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IF(D381="X",0,IF(E381="X",0,VLOOKUP(E381,'26'!$K$3:$L$16,2,FALSE)))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IF(D382="X",0,IF(E382="X",0,VLOOKUP(E382,'26'!$K$3:$L$16,2,FALSE)))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IF(D383="X",0,IF(E383="X",0,VLOOKUP(E383,'26'!$K$3:$L$16,2,FALSE)))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IF(D384="X",0,IF(E384="X",0,VLOOKUP(E384,'26'!$K$3:$L$16,2,FALSE)))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IF(D385="X",0,IF(E385="X",0,VLOOKUP(E385,'26'!$K$3:$L$16,2,FALSE)))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IF(D386="X",0,IF(E386="X",0,VLOOKUP(E386,'26'!$K$3:$L$16,2,FALSE)))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IF(D387="X",0,IF(E387="X",0,VLOOKUP(E387,'26'!$K$3:$L$16,2,FALSE)))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IF(D388="X",0,IF(E388="X",0,VLOOKUP(E388,'26'!$K$3:$L$16,2,FALSE)))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IF(D389="X",0,IF(E389="X",0,VLOOKUP(E389,'26'!$K$3:$L$16,2,FALSE)))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IF(D390="X",0,IF(E390="X",0,VLOOKUP(E390,'26'!$K$3:$L$16,2,FALSE)))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IF(D391="X",0,IF(E391="X",0,VLOOKUP(E391,'26'!$K$3:$L$16,2,FALSE)))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IF(D392="X",0,IF(E392="X",0,VLOOKUP(E392,'26'!$K$3:$L$16,2,FALSE)))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IF(D393="X",0,IF(E393="X",0,VLOOKUP(E393,'26'!$K$3:$L$16,2,FALSE)))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IF(D394="X",0,IF(E394="X",0,VLOOKUP(E394,'26'!$K$3:$L$16,2,FALSE)))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IF(D395="X",0,IF(E395="X",0,VLOOKUP(E395,'26'!$K$3:$L$16,2,FALSE)))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IF(D396="X",0,IF(E396="X",0,VLOOKUP(E396,'26'!$K$3:$L$16,2,FALSE)))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IF(D397="X",0,IF(E397="X",0,VLOOKUP(E397,'26'!$K$3:$L$16,2,FALSE)))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IF(D398="X",0,IF(E398="X",0,VLOOKUP(E398,'26'!$K$3:$L$16,2,FALSE)))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IF(D399="X",0,IF(E399="X",0,VLOOKUP(E399,'26'!$K$3:$L$16,2,FALSE)))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IF(D400="X",0,IF(E400="X",0,VLOOKUP(E400,'26'!$K$3:$L$16,2,FALSE)))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IF(D401="X",0,IF(E401="X",0,VLOOKUP(E401,'26'!$K$3:$L$16,2,FALSE)))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IF(D402="X",0,IF(E402="X",0,VLOOKUP(E402,'26'!$K$3:$L$16,2,FALSE)))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IF(D403="X",0,IF(E403="X",0,VLOOKUP(E403,'26'!$K$3:$L$16,2,FALSE)))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IF(D404="X",0,IF(E404="X",0,VLOOKUP(E404,'26'!$K$3:$L$16,2,FALSE)))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IF(D405="X",0,IF(E405="X",0,VLOOKUP(E405,'26'!$K$3:$L$16,2,FALSE)))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IF(D406="X",0,IF(E406="X",0,VLOOKUP(E406,'26'!$K$3:$L$16,2,FALSE)))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IF(D407="X",0,IF(E407="X",0,VLOOKUP(E407,'26'!$K$3:$L$16,2,FALSE)))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IF(D408="X",0,IF(E408="X",0,VLOOKUP(E408,'26'!$K$3:$L$16,2,FALSE)))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IF(D409="X",0,IF(E409="X",0,VLOOKUP(E409,'26'!$K$3:$L$16,2,FALSE)))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IF(D410="X",0,IF(E410="X",0,VLOOKUP(E410,'26'!$K$3:$L$16,2,FALSE)))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IF(D411="X",0,IF(E411="X",0,VLOOKUP(E411,'26'!$K$3:$L$16,2,FALSE)))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IF(D412="X",0,IF(E412="X",0,VLOOKUP(E412,'26'!$K$3:$L$16,2,FALSE)))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IF(D413="X",0,IF(E413="X",0,VLOOKUP(E413,'26'!$K$3:$L$16,2,FALSE)))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IF(D414="X",0,IF(E414="X",0,VLOOKUP(E414,'26'!$K$3:$L$16,2,FALSE)))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IF(D415="X",0,IF(E415="X",0,VLOOKUP(E415,'26'!$K$3:$L$16,2,FALSE)))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IF(D416="X",0,IF(E416="X",0,VLOOKUP(E416,'26'!$K$3:$L$16,2,FALSE)))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IF(D417="X",0,IF(E417="X",0,VLOOKUP(E417,'26'!$K$3:$L$16,2,FALSE)))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IF(D418="X",0,IF(E418="X",0,VLOOKUP(E418,'26'!$K$3:$L$16,2,FALSE)))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IF(D419="X",0,IF(E419="X",0,VLOOKUP(E419,'26'!$K$3:$L$16,2,FALSE)))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IF(D420="X",0,IF(E420="X",0,VLOOKUP(E420,'26'!$K$3:$L$16,2,FALSE)))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IF(D421="X",0,IF(E421="X",0,VLOOKUP(E421,'26'!$K$3:$L$16,2,FALSE)))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IF(D422="X",0,IF(E422="X",0,VLOOKUP(E422,'26'!$K$3:$L$16,2,FALSE)))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IF(D423="X",0,IF(E423="X",0,VLOOKUP(E423,'26'!$K$3:$L$16,2,FALSE)))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IF(D424="X",0,IF(E424="X",0,VLOOKUP(E424,'26'!$K$3:$L$16,2,FALSE)))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IF(D425="X",0,IF(E425="X",0,VLOOKUP(E425,'26'!$K$3:$L$16,2,FALSE)))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IF(D426="X",0,IF(E426="X",0,VLOOKUP(E426,'26'!$K$3:$L$16,2,FALSE)))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IF(D427="X",0,IF(E427="X",0,VLOOKUP(E427,'26'!$K$3:$L$16,2,FALSE)))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IF(D428="X",0,IF(E428="X",0,VLOOKUP(E428,'26'!$K$3:$L$16,2,FALSE)))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IF(D429="X",0,IF(E429="X",0,VLOOKUP(E429,'26'!$K$3:$L$16,2,FALSE)))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IF(D430="X",0,IF(E430="X",0,VLOOKUP(E430,'26'!$K$3:$L$16,2,FALSE)))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IF(D431="X",0,IF(E431="X",0,VLOOKUP(E431,'26'!$K$3:$L$16,2,FALSE)))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IF(D432="X",0,IF(E432="X",0,VLOOKUP(E432,'26'!$K$3:$L$16,2,FALSE)))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IF(D433="X",0,IF(E433="X",0,VLOOKUP(E433,'26'!$K$3:$L$16,2,FALSE)))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IF(D434="X",0,IF(E434="X",0,VLOOKUP(E434,'26'!$K$3:$L$16,2,FALSE)))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IF(D435="X",0,IF(E435="X",0,VLOOKUP(E435,'26'!$K$3:$L$16,2,FALSE)))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IF(D436="X",0,IF(E436="X",0,VLOOKUP(E436,'26'!$K$3:$L$16,2,FALSE)))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IF(D437="X",0,IF(E437="X",0,VLOOKUP(E437,'26'!$K$3:$L$16,2,FALSE)))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IF(D438="X",0,IF(E438="X",0,VLOOKUP(E438,'26'!$K$3:$L$16,2,FALSE)))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IF(D439="X",0,IF(E439="X",0,VLOOKUP(E439,'26'!$K$3:$L$16,2,FALSE)))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IF(D440="X",0,IF(E440="X",0,VLOOKUP(E440,'26'!$K$3:$L$16,2,FALSE)))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IF(D441="X",0,IF(E441="X",0,VLOOKUP(E441,'26'!$K$3:$L$16,2,FALSE)))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IF(D442="X",0,IF(E442="X",0,VLOOKUP(E442,'26'!$K$3:$L$16,2,FALSE)))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IF(D443="X",0,IF(E443="X",0,VLOOKUP(E443,'26'!$K$3:$L$16,2,FALSE)))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IF(D444="X",0,IF(E444="X",0,VLOOKUP(E444,'26'!$K$3:$L$16,2,FALSE)))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IF(D445="X",0,IF(E445="X",0,VLOOKUP(E445,'26'!$K$3:$L$16,2,FALSE)))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IF(D446="X",0,IF(E446="X",0,VLOOKUP(E446,'26'!$K$3:$L$16,2,FALSE)))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IF(D447="X",0,IF(E447="X",0,VLOOKUP(E447,'26'!$K$3:$L$16,2,FALSE)))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IF(D448="X",0,IF(E448="X",0,VLOOKUP(E448,'26'!$K$3:$L$16,2,FALSE)))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IF(D449="X",0,IF(E449="X",0,VLOOKUP(E449,'26'!$K$3:$L$16,2,FALSE)))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IF(D450="X",0,IF(E450="X",0,VLOOKUP(E450,'26'!$K$3:$L$16,2,FALSE)))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IF(D451="X",0,IF(E451="X",0,VLOOKUP(E451,'26'!$K$3:$L$16,2,FALSE)))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IF(D452="X",0,IF(E452="X",0,VLOOKUP(E452,'26'!$K$3:$L$16,2,FALSE)))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IF(D453="X",0,IF(E453="X",0,VLOOKUP(E453,'26'!$K$3:$L$16,2,FALSE)))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IF(D454="X",0,IF(E454="X",0,VLOOKUP(E454,'26'!$K$3:$L$16,2,FALSE)))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IF(D455="X",0,IF(E455="X",0,VLOOKUP(E455,'26'!$K$3:$L$16,2,FALSE)))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IF(D456="X",0,IF(E456="X",0,VLOOKUP(E456,'26'!$K$3:$L$16,2,FALSE)))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IF(D457="X",0,IF(E457="X",0,VLOOKUP(E457,'26'!$K$3:$L$16,2,FALSE)))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IF(D458="X",0,IF(E458="X",0,VLOOKUP(E458,'26'!$K$3:$L$16,2,FALSE)))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IF(D459="X",0,IF(E459="X",0,VLOOKUP(E459,'26'!$K$3:$L$16,2,FALSE)))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IF(D460="X",0,IF(E460="X",0,VLOOKUP(E460,'26'!$K$3:$L$16,2,FALSE)))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IF(D461="X",0,IF(E461="X",0,VLOOKUP(E461,'26'!$K$3:$L$16,2,FALSE)))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IF(D462="X",0,IF(E462="X",0,VLOOKUP(E462,'26'!$K$3:$L$16,2,FALSE)))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IF(D463="X",0,IF(E463="X",0,VLOOKUP(E463,'26'!$K$3:$L$16,2,FALSE)))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IF(D464="X",0,IF(E464="X",0,VLOOKUP(E464,'26'!$K$3:$L$16,2,FALSE)))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IF(D465="X",0,IF(E465="X",0,VLOOKUP(E465,'26'!$K$3:$L$16,2,FALSE)))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IF(D466="X",0,IF(E466="X",0,VLOOKUP(E466,'26'!$K$3:$L$16,2,FALSE)))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IF(D467="X",0,IF(E467="X",0,VLOOKUP(E467,'26'!$K$3:$L$16,2,FALSE)))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IF(D468="X",0,IF(E468="X",0,VLOOKUP(E468,'26'!$K$3:$L$16,2,FALSE)))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IF(D469="X",0,IF(E469="X",0,VLOOKUP(E469,'26'!$K$3:$L$16,2,FALSE)))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IF(D470="X",0,IF(E470="X",0,VLOOKUP(E470,'26'!$K$3:$L$16,2,FALSE)))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IF(D471="X",0,IF(E471="X",0,VLOOKUP(E471,'26'!$K$3:$L$16,2,FALSE)))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IF(D472="X",0,IF(E472="X",0,VLOOKUP(E472,'26'!$K$3:$L$16,2,FALSE)))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IF(D473="X",0,IF(E473="X",0,VLOOKUP(E473,'26'!$K$3:$L$16,2,FALSE)))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IF(D474="X",0,IF(E474="X",0,VLOOKUP(E474,'26'!$K$3:$L$16,2,FALSE)))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IF(D475="X",0,IF(E475="X",0,VLOOKUP(E475,'26'!$K$3:$L$16,2,FALSE)))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IF(D476="X",0,IF(E476="X",0,VLOOKUP(E476,'26'!$K$3:$L$16,2,FALSE)))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IF(D477="X",0,IF(E477="X",0,VLOOKUP(E477,'26'!$K$3:$L$16,2,FALSE)))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IF(D478="X",0,IF(E478="X",0,VLOOKUP(E478,'26'!$K$3:$L$16,2,FALSE)))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IF(D479="X",0,IF(E479="X",0,VLOOKUP(E479,'26'!$K$3:$L$16,2,FALSE)))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IF(D480="X",0,IF(E480="X",0,VLOOKUP(E480,'26'!$K$3:$L$16,2,FALSE)))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IF(D481="X",0,IF(E481="X",0,VLOOKUP(E481,'26'!$K$3:$L$16,2,FALSE)))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IF(D482="X",0,IF(E482="X",0,VLOOKUP(E482,'26'!$K$3:$L$16,2,FALSE)))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IF(D483="X",0,IF(E483="X",0,VLOOKUP(E483,'26'!$K$3:$L$16,2,FALSE)))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IF(D484="X",0,IF(E484="X",0,VLOOKUP(E484,'26'!$K$3:$L$16,2,FALSE)))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IF(D485="X",0,IF(E485="X",0,VLOOKUP(E485,'26'!$K$3:$L$16,2,FALSE)))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IF(D486="X",0,IF(E486="X",0,VLOOKUP(E486,'26'!$K$3:$L$16,2,FALSE)))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IF(D487="X",0,IF(E487="X",0,VLOOKUP(E487,'26'!$K$3:$L$16,2,FALSE)))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IF(D488="X",0,IF(E488="X",0,VLOOKUP(E488,'26'!$K$3:$L$16,2,FALSE)))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IF(D489="X",0,IF(E489="X",0,VLOOKUP(E489,'26'!$K$3:$L$16,2,FALSE)))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IF(D490="X",0,IF(E490="X",0,VLOOKUP(E490,'26'!$K$3:$L$16,2,FALSE)))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IF(D491="X",0,IF(E491="X",0,VLOOKUP(E491,'26'!$K$3:$L$16,2,FALSE)))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IF(D492="X",0,IF(E492="X",0,VLOOKUP(E492,'26'!$K$3:$L$16,2,FALSE)))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IF(D493="X",0,IF(E493="X",0,VLOOKUP(E493,'26'!$K$3:$L$16,2,FALSE)))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IF(D494="X",0,IF(E494="X",0,VLOOKUP(E494,'26'!$K$3:$L$16,2,FALSE)))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IF('26'!K3="", "Vrije categorie",'26'!K3)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IF('26'!K4="", "Vrije categorie",'26'!K4)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IF('26'!K5="", "Vrije categorie",'26'!K5)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IF('26'!K6="", "Vrije categorie",'26'!K6)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IF('26'!K7="", "Vrije categorie",'26'!K7)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IF('26'!K8="", "Vrije categorie",'26'!K8)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IF('26'!K9="", "Vrije categorie",'26'!K9)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IF('26'!K10="", "Vrije categorie",'26'!K10)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IF('26'!K11="", "Vrije categorie",'26'!K11)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IF('26'!K12="", "Vrije categorie",'26'!K12)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IF('26'!K13="", "Vrije categorie",'26'!K13)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IF('26'!K14="", "Vrije categorie",'26'!K14)</f>
        <v>L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IF('26'!K15="", "Vrije categorie",'26'!K15)</f>
        <v>M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L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M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ZESqVvJxItOXPz1OJZvT7hkysffXo4hmy3p1RwIbTupXrkowcNeHISuvTeZhvwRX6aGPvJdFvKUPul+dxkiaVA==" saltValue="7j3DyXYrWHKp5UWnKezpR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39,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'39a'!P499/M3</f>
        <v>#N/A</v>
      </c>
    </row>
    <row r="4" spans="1:14">
      <c r="A4" s="19" t="s">
        <v>190</v>
      </c>
      <c r="B4" s="384" t="str">
        <f>VLOOKUP(H5,Kwaliteitsinspecties!A5:E54,3)</f>
        <v>Complex 39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'39a'!P500/M4</f>
        <v>#N/A</v>
      </c>
    </row>
    <row r="5" spans="1:14">
      <c r="A5" s="20" t="s">
        <v>192</v>
      </c>
      <c r="B5" s="385" t="str">
        <f>VLOOKUP(H5,Kwaliteitsinspecties!A5:E54,4)</f>
        <v>Complex 39</v>
      </c>
      <c r="C5" s="385"/>
      <c r="D5" s="385"/>
      <c r="E5" s="385"/>
      <c r="F5" s="399" t="s">
        <v>193</v>
      </c>
      <c r="G5" s="399"/>
      <c r="H5" s="16">
        <f>Kwaliteitsinspecties!A43</f>
        <v>39</v>
      </c>
      <c r="K5" s="37" t="s">
        <v>194</v>
      </c>
      <c r="L5" s="49"/>
      <c r="M5" s="184"/>
      <c r="N5" s="88" t="e">
        <f>'39a'!P501/M5</f>
        <v>#N/A</v>
      </c>
    </row>
    <row r="6" spans="1:14">
      <c r="A6" s="21" t="s">
        <v>195</v>
      </c>
      <c r="B6" s="386" t="str">
        <f>VLOOKUP(H5,Kwaliteitsinspecties!A5:E54,5)</f>
        <v>Complex 39</v>
      </c>
      <c r="C6" s="386"/>
      <c r="D6" s="386"/>
      <c r="E6" s="386"/>
      <c r="F6" s="400" t="s">
        <v>196</v>
      </c>
      <c r="G6" s="400"/>
      <c r="H6" s="17" t="str">
        <f>CONCATENATE(H5,"a")</f>
        <v>39a</v>
      </c>
      <c r="K6" s="37" t="s">
        <v>197</v>
      </c>
      <c r="L6" s="49"/>
      <c r="M6" s="184"/>
      <c r="N6" s="88" t="e">
        <f>'39a'!P502/M6</f>
        <v>#N/A</v>
      </c>
    </row>
    <row r="7" spans="1:14">
      <c r="K7" s="37" t="s">
        <v>198</v>
      </c>
      <c r="L7" s="49"/>
      <c r="M7" s="184"/>
      <c r="N7" s="88" t="e">
        <f>'39a'!P503/M7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'39a'!P504/M8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'39a'!P505/M9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'39a'!P506/M10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'39a'!P507/M11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'39a'!P508/M12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'39a'!N512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'39a'!P509/M13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'39a'!P512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'39a'!G512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'39a'!F512-E27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'39a'!S495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'39a'!R495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'39a'!T495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'39a'!U495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'39a'!V495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'39a'!W495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'39a'!N505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LwP9oqwufatn3Yf33iu7WWvvzGas78Xi5kiV76r2M141c2OYkMe+3oHSchUfh/UN21wNLuZr/zhC4Jpao89qDg==" saltValue="wyF4Tt9oaknKMkDqeb4yp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'39'!H5</f>
        <v>39</v>
      </c>
      <c r="B1" s="401" t="s">
        <v>190</v>
      </c>
      <c r="C1" s="402"/>
      <c r="D1" s="403" t="str">
        <f>VLOOKUP(A1,Kwaliteitsinspecties!A5:J54,3)</f>
        <v>Complex 39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39 te Complex 39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IF(D4="X",0,IF(E4="X",0,VLOOKUP(E4,'39'!$K$3:$L$16,2,FALSE)))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IF(D5="X",0,IF(E5="X",0,VLOOKUP(E5,'39'!$K$3:$L$16,2,FALSE)))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IF(D6="X",0,IF(E6="X",0,VLOOKUP(E6,'39'!$K$3:$L$16,2,FALSE)))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IF(D7="X",0,IF(E7="X",0,VLOOKUP(E7,'39'!$K$3:$L$16,2,FALSE)))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IF(D8="X",0,IF(E8="X",0,VLOOKUP(E8,'39'!$K$3:$L$16,2,FALSE)))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IF(D9="X",0,IF(E9="X",0,VLOOKUP(E9,'39'!$K$3:$L$16,2,FALSE)))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IF(D10="X",0,IF(E10="X",0,VLOOKUP(E10,'39'!$K$3:$L$16,2,FALSE)))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IF(D11="X",0,IF(E11="X",0,VLOOKUP(E11,'39'!$K$3:$L$16,2,FALSE)))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IF(D12="X",0,IF(E12="X",0,VLOOKUP(E12,'39'!$K$3:$L$16,2,FALSE)))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IF(D13="X",0,IF(E13="X",0,VLOOKUP(E13,'39'!$K$3:$L$16,2,FALSE)))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IF(D14="X",0,IF(E14="X",0,VLOOKUP(E14,'39'!$K$3:$L$16,2,FALSE)))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IF(D15="X",0,IF(E15="X",0,VLOOKUP(E15,'39'!$K$3:$L$16,2,FALSE)))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IF(D16="X",0,IF(E16="X",0,VLOOKUP(E16,'39'!$K$3:$L$16,2,FALSE)))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IF(D17="X",0,IF(E17="X",0,VLOOKUP(E17,'39'!$K$3:$L$16,2,FALSE)))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IF(D18="X",0,IF(E18="X",0,VLOOKUP(E18,'39'!$K$3:$L$16,2,FALSE)))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IF(D19="X",0,IF(E19="X",0,VLOOKUP(E19,'39'!$K$3:$L$16,2,FALSE)))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IF(D20="X",0,IF(E20="X",0,VLOOKUP(E20,'39'!$K$3:$L$16,2,FALSE)))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IF(D21="X",0,IF(E21="X",0,VLOOKUP(E21,'39'!$K$3:$L$16,2,FALSE)))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IF(D22="X",0,IF(E22="X",0,VLOOKUP(E22,'39'!$K$3:$L$16,2,FALSE)))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IF(D23="X",0,IF(E23="X",0,VLOOKUP(E23,'39'!$K$3:$L$16,2,FALSE)))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IF(D24="X",0,IF(E24="X",0,VLOOKUP(E24,'39'!$K$3:$L$16,2,FALSE)))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IF(D25="X",0,IF(E25="X",0,VLOOKUP(E25,'39'!$K$3:$L$16,2,FALSE)))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IF(D26="X",0,IF(E26="X",0,VLOOKUP(E26,'39'!$K$3:$L$16,2,FALSE)))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IF(D27="X",0,IF(E27="X",0,VLOOKUP(E27,'39'!$K$3:$L$16,2,FALSE)))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IF(D28="X",0,IF(E28="X",0,VLOOKUP(E28,'39'!$K$3:$L$16,2,FALSE)))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IF(D29="X",0,IF(E29="X",0,VLOOKUP(E29,'39'!$K$3:$L$16,2,FALSE)))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IF(D30="X",0,IF(E30="X",0,VLOOKUP(E30,'39'!$K$3:$L$16,2,FALSE)))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IF(D31="X",0,IF(E31="X",0,VLOOKUP(E31,'39'!$K$3:$L$16,2,FALSE)))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IF(D32="X",0,IF(E32="X",0,VLOOKUP(E32,'39'!$K$3:$L$16,2,FALSE)))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IF(D33="X",0,IF(E33="X",0,VLOOKUP(E33,'39'!$K$3:$L$16,2,FALSE)))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IF(D34="X",0,IF(E34="X",0,VLOOKUP(E34,'39'!$K$3:$L$16,2,FALSE)))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IF(D35="X",0,IF(E35="X",0,VLOOKUP(E35,'39'!$K$3:$L$16,2,FALSE)))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IF(D36="X",0,IF(E36="X",0,VLOOKUP(E36,'39'!$K$3:$L$16,2,FALSE)))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IF(D37="X",0,IF(E37="X",0,VLOOKUP(E37,'39'!$K$3:$L$16,2,FALSE)))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IF(D38="X",0,IF(E38="X",0,VLOOKUP(E38,'39'!$K$3:$L$16,2,FALSE)))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IF(D39="X",0,IF(E39="X",0,VLOOKUP(E39,'39'!$K$3:$L$16,2,FALSE)))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IF(D40="X",0,IF(E40="X",0,VLOOKUP(E40,'39'!$K$3:$L$16,2,FALSE)))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IF(D41="X",0,IF(E41="X",0,VLOOKUP(E41,'39'!$K$3:$L$16,2,FALSE)))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IF(D42="X",0,IF(E42="X",0,VLOOKUP(E42,'39'!$K$3:$L$16,2,FALSE)))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IF(D43="X",0,IF(E43="X",0,VLOOKUP(E43,'39'!$K$3:$L$16,2,FALSE)))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IF(D44="X",0,IF(E44="X",0,VLOOKUP(E44,'39'!$K$3:$L$16,2,FALSE)))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IF(D45="X",0,IF(E45="X",0,VLOOKUP(E45,'39'!$K$3:$L$16,2,FALSE)))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IF(D46="X",0,IF(E46="X",0,VLOOKUP(E46,'39'!$K$3:$L$16,2,FALSE)))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IF(D47="X",0,IF(E47="X",0,VLOOKUP(E47,'39'!$K$3:$L$16,2,FALSE)))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IF(D48="X",0,IF(E48="X",0,VLOOKUP(E48,'39'!$K$3:$L$16,2,FALSE)))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IF(D49="X",0,IF(E49="X",0,VLOOKUP(E49,'39'!$K$3:$L$16,2,FALSE)))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IF(D50="X",0,IF(E50="X",0,VLOOKUP(E50,'39'!$K$3:$L$16,2,FALSE)))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IF(D51="X",0,IF(E51="X",0,VLOOKUP(E51,'39'!$K$3:$L$16,2,FALSE)))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IF(D52="X",0,IF(E52="X",0,VLOOKUP(E52,'39'!$K$3:$L$16,2,FALSE)))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IF(D53="X",0,IF(E53="X",0,VLOOKUP(E53,'39'!$K$3:$L$16,2,FALSE)))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IF(D54="X",0,IF(E54="X",0,VLOOKUP(E54,'39'!$K$3:$L$16,2,FALSE)))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IF(D55="X",0,IF(E55="X",0,VLOOKUP(E55,'39'!$K$3:$L$16,2,FALSE)))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IF(D56="X",0,IF(E56="X",0,VLOOKUP(E56,'39'!$K$3:$L$16,2,FALSE)))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IF(D57="X",0,IF(E57="X",0,VLOOKUP(E57,'39'!$K$3:$L$16,2,FALSE)))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IF(D58="X",0,IF(E58="X",0,VLOOKUP(E58,'39'!$K$3:$L$16,2,FALSE)))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IF(D59="X",0,IF(E59="X",0,VLOOKUP(E59,'39'!$K$3:$L$16,2,FALSE)))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IF(D60="X",0,IF(E60="X",0,VLOOKUP(E60,'39'!$K$3:$L$16,2,FALSE)))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IF(D61="X",0,IF(E61="X",0,VLOOKUP(E61,'39'!$K$3:$L$16,2,FALSE)))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IF(D62="X",0,IF(E62="X",0,VLOOKUP(E62,'39'!$K$3:$L$16,2,FALSE)))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IF(D63="X",0,IF(E63="X",0,VLOOKUP(E63,'39'!$K$3:$L$16,2,FALSE)))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IF(D64="X",0,IF(E64="X",0,VLOOKUP(E64,'39'!$K$3:$L$16,2,FALSE)))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IF(D65="X",0,IF(E65="X",0,VLOOKUP(E65,'39'!$K$3:$L$16,2,FALSE)))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IF(D66="X",0,IF(E66="X",0,VLOOKUP(E66,'39'!$K$3:$L$16,2,FALSE)))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IF(D67="X",0,IF(E67="X",0,VLOOKUP(E67,'39'!$K$3:$L$16,2,FALSE)))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IF(D68="X",0,IF(E68="X",0,VLOOKUP(E68,'39'!$K$3:$L$16,2,FALSE)))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IF(D69="X",0,IF(E69="X",0,VLOOKUP(E69,'39'!$K$3:$L$16,2,FALSE)))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IF(D70="X",0,IF(E70="X",0,VLOOKUP(E70,'39'!$K$3:$L$16,2,FALSE)))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IF(D71="X",0,IF(E71="X",0,VLOOKUP(E71,'39'!$K$3:$L$16,2,FALSE)))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IF(D72="X",0,IF(E72="X",0,VLOOKUP(E72,'39'!$K$3:$L$16,2,FALSE)))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IF(D73="X",0,IF(E73="X",0,VLOOKUP(E73,'39'!$K$3:$L$16,2,FALSE)))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IF(D74="X",0,IF(E74="X",0,VLOOKUP(E74,'39'!$K$3:$L$16,2,FALSE)))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IF(D75="X",0,IF(E75="X",0,VLOOKUP(E75,'39'!$K$3:$L$16,2,FALSE)))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IF(D76="X",0,IF(E76="X",0,VLOOKUP(E76,'39'!$K$3:$L$16,2,FALSE)))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IF(D77="X",0,IF(E77="X",0,VLOOKUP(E77,'39'!$K$3:$L$16,2,FALSE)))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IF(D78="X",0,IF(E78="X",0,VLOOKUP(E78,'39'!$K$3:$L$16,2,FALSE)))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IF(D79="X",0,IF(E79="X",0,VLOOKUP(E79,'39'!$K$3:$L$16,2,FALSE)))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IF(D80="X",0,IF(E80="X",0,VLOOKUP(E80,'39'!$K$3:$L$16,2,FALSE)))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IF(D81="X",0,IF(E81="X",0,VLOOKUP(E81,'39'!$K$3:$L$16,2,FALSE)))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IF(D82="X",0,IF(E82="X",0,VLOOKUP(E82,'39'!$K$3:$L$16,2,FALSE)))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IF(D83="X",0,IF(E83="X",0,VLOOKUP(E83,'39'!$K$3:$L$16,2,FALSE)))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IF(D84="X",0,IF(E84="X",0,VLOOKUP(E84,'39'!$K$3:$L$16,2,FALSE)))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IF(D85="X",0,IF(E85="X",0,VLOOKUP(E85,'39'!$K$3:$L$16,2,FALSE)))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IF(D86="X",0,IF(E86="X",0,VLOOKUP(E86,'39'!$K$3:$L$16,2,FALSE)))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IF(D87="X",0,IF(E87="X",0,VLOOKUP(E87,'39'!$K$3:$L$16,2,FALSE)))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IF(D88="X",0,IF(E88="X",0,VLOOKUP(E88,'39'!$K$3:$L$16,2,FALSE)))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IF(D89="X",0,IF(E89="X",0,VLOOKUP(E89,'39'!$K$3:$L$16,2,FALSE)))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IF(D90="X",0,IF(E90="X",0,VLOOKUP(E90,'39'!$K$3:$L$16,2,FALSE)))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IF(D91="X",0,IF(E91="X",0,VLOOKUP(E91,'39'!$K$3:$L$16,2,FALSE)))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IF(D92="X",0,IF(E92="X",0,VLOOKUP(E92,'39'!$K$3:$L$16,2,FALSE)))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IF(D93="X",0,IF(E93="X",0,VLOOKUP(E93,'39'!$K$3:$L$16,2,FALSE)))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IF(D94="X",0,IF(E94="X",0,VLOOKUP(E94,'39'!$K$3:$L$16,2,FALSE)))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IF(D95="X",0,IF(E95="X",0,VLOOKUP(E95,'39'!$K$3:$L$16,2,FALSE)))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IF(D96="X",0,IF(E96="X",0,VLOOKUP(E96,'39'!$K$3:$L$16,2,FALSE)))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IF(D97="X",0,IF(E97="X",0,VLOOKUP(E97,'39'!$K$3:$L$16,2,FALSE)))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IF(D98="X",0,IF(E98="X",0,VLOOKUP(E98,'39'!$K$3:$L$16,2,FALSE)))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IF(D99="X",0,IF(E99="X",0,VLOOKUP(E99,'39'!$K$3:$L$16,2,FALSE)))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IF(D100="X",0,IF(E100="X",0,VLOOKUP(E100,'39'!$K$3:$L$16,2,FALSE)))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IF(D101="X",0,IF(E101="X",0,VLOOKUP(E101,'39'!$K$3:$L$16,2,FALSE)))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IF(D102="X",0,IF(E102="X",0,VLOOKUP(E102,'39'!$K$3:$L$16,2,FALSE)))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IF(D103="X",0,IF(E103="X",0,VLOOKUP(E103,'39'!$K$3:$L$16,2,FALSE)))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IF(D104="X",0,IF(E104="X",0,VLOOKUP(E104,'39'!$K$3:$L$16,2,FALSE)))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IF(D105="X",0,IF(E105="X",0,VLOOKUP(E105,'39'!$K$3:$L$16,2,FALSE)))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IF(D106="X",0,IF(E106="X",0,VLOOKUP(E106,'39'!$K$3:$L$16,2,FALSE)))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IF(D107="X",0,IF(E107="X",0,VLOOKUP(E107,'39'!$K$3:$L$16,2,FALSE)))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IF(D108="X",0,IF(E108="X",0,VLOOKUP(E108,'39'!$K$3:$L$16,2,FALSE)))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IF(D109="X",0,IF(E109="X",0,VLOOKUP(E109,'39'!$K$3:$L$16,2,FALSE)))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IF(D110="X",0,IF(E110="X",0,VLOOKUP(E110,'39'!$K$3:$L$16,2,FALSE)))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IF(D111="X",0,IF(E111="X",0,VLOOKUP(E111,'39'!$K$3:$L$16,2,FALSE)))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IF(D112="X",0,IF(E112="X",0,VLOOKUP(E112,'39'!$K$3:$L$16,2,FALSE)))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IF(D113="X",0,IF(E113="X",0,VLOOKUP(E113,'39'!$K$3:$L$16,2,FALSE)))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IF(D114="X",0,IF(E114="X",0,VLOOKUP(E114,'39'!$K$3:$L$16,2,FALSE)))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IF(D115="X",0,IF(E115="X",0,VLOOKUP(E115,'39'!$K$3:$L$16,2,FALSE)))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IF(D116="X",0,IF(E116="X",0,VLOOKUP(E116,'39'!$K$3:$L$16,2,FALSE)))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IF(D117="X",0,IF(E117="X",0,VLOOKUP(E117,'39'!$K$3:$L$16,2,FALSE)))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IF(D118="X",0,IF(E118="X",0,VLOOKUP(E118,'39'!$K$3:$L$16,2,FALSE)))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IF(D119="X",0,IF(E119="X",0,VLOOKUP(E119,'39'!$K$3:$L$16,2,FALSE)))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IF(D120="X",0,IF(E120="X",0,VLOOKUP(E120,'39'!$K$3:$L$16,2,FALSE)))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IF(D121="X",0,IF(E121="X",0,VLOOKUP(E121,'39'!$K$3:$L$16,2,FALSE)))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IF(D122="X",0,IF(E122="X",0,VLOOKUP(E122,'39'!$K$3:$L$16,2,FALSE)))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IF(D123="X",0,IF(E123="X",0,VLOOKUP(E123,'39'!$K$3:$L$16,2,FALSE)))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IF(D124="X",0,IF(E124="X",0,VLOOKUP(E124,'39'!$K$3:$L$16,2,FALSE)))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IF(D125="X",0,IF(E125="X",0,VLOOKUP(E125,'39'!$K$3:$L$16,2,FALSE)))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IF(D126="X",0,IF(E126="X",0,VLOOKUP(E126,'39'!$K$3:$L$16,2,FALSE)))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IF(D127="X",0,IF(E127="X",0,VLOOKUP(E127,'39'!$K$3:$L$16,2,FALSE)))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IF(D128="X",0,IF(E128="X",0,VLOOKUP(E128,'39'!$K$3:$L$16,2,FALSE)))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IF(D129="X",0,IF(E129="X",0,VLOOKUP(E129,'39'!$K$3:$L$16,2,FALSE)))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IF(D130="X",0,IF(E130="X",0,VLOOKUP(E130,'39'!$K$3:$L$16,2,FALSE)))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IF(D131="X",0,IF(E131="X",0,VLOOKUP(E131,'39'!$K$3:$L$16,2,FALSE)))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IF(D132="X",0,IF(E132="X",0,VLOOKUP(E132,'39'!$K$3:$L$16,2,FALSE)))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IF(D133="X",0,IF(E133="X",0,VLOOKUP(E133,'39'!$K$3:$L$16,2,FALSE)))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IF(D134="X",0,IF(E134="X",0,VLOOKUP(E134,'39'!$K$3:$L$16,2,FALSE)))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IF(D135="X",0,IF(E135="X",0,VLOOKUP(E135,'39'!$K$3:$L$16,2,FALSE)))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IF(D136="X",0,IF(E136="X",0,VLOOKUP(E136,'39'!$K$3:$L$16,2,FALSE)))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IF(D137="X",0,IF(E137="X",0,VLOOKUP(E137,'39'!$K$3:$L$16,2,FALSE)))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IF(D138="X",0,IF(E138="X",0,VLOOKUP(E138,'39'!$K$3:$L$16,2,FALSE)))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IF(D139="X",0,IF(E139="X",0,VLOOKUP(E139,'39'!$K$3:$L$16,2,FALSE)))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IF(D140="X",0,IF(E140="X",0,VLOOKUP(E140,'39'!$K$3:$L$16,2,FALSE)))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IF(D141="X",0,IF(E141="X",0,VLOOKUP(E141,'39'!$K$3:$L$16,2,FALSE)))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IF(D142="X",0,IF(E142="X",0,VLOOKUP(E142,'39'!$K$3:$L$16,2,FALSE)))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IF(D143="X",0,IF(E143="X",0,VLOOKUP(E143,'39'!$K$3:$L$16,2,FALSE)))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IF(D144="X",0,IF(E144="X",0,VLOOKUP(E144,'39'!$K$3:$L$16,2,FALSE)))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IF(D145="X",0,IF(E145="X",0,VLOOKUP(E145,'39'!$K$3:$L$16,2,FALSE)))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IF(D146="X",0,IF(E146="X",0,VLOOKUP(E146,'39'!$K$3:$L$16,2,FALSE)))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IF(D147="X",0,IF(E147="X",0,VLOOKUP(E147,'39'!$K$3:$L$16,2,FALSE)))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IF(D148="X",0,IF(E148="X",0,VLOOKUP(E148,'39'!$K$3:$L$16,2,FALSE)))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IF(D149="X",0,IF(E149="X",0,VLOOKUP(E149,'39'!$K$3:$L$16,2,FALSE)))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IF(D150="X",0,IF(E150="X",0,VLOOKUP(E150,'39'!$K$3:$L$16,2,FALSE)))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IF(D151="X",0,IF(E151="X",0,VLOOKUP(E151,'39'!$K$3:$L$16,2,FALSE)))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IF(D152="X",0,IF(E152="X",0,VLOOKUP(E152,'39'!$K$3:$L$16,2,FALSE)))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IF(D153="X",0,IF(E153="X",0,VLOOKUP(E153,'39'!$K$3:$L$16,2,FALSE)))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IF(D154="X",0,IF(E154="X",0,VLOOKUP(E154,'39'!$K$3:$L$16,2,FALSE)))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IF(D155="X",0,IF(E155="X",0,VLOOKUP(E155,'39'!$K$3:$L$16,2,FALSE)))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IF(D156="X",0,IF(E156="X",0,VLOOKUP(E156,'39'!$K$3:$L$16,2,FALSE)))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IF(D157="X",0,IF(E157="X",0,VLOOKUP(E157,'39'!$K$3:$L$16,2,FALSE)))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IF(D158="X",0,IF(E158="X",0,VLOOKUP(E158,'39'!$K$3:$L$16,2,FALSE)))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IF(D159="X",0,IF(E159="X",0,VLOOKUP(E159,'39'!$K$3:$L$16,2,FALSE)))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IF(D160="X",0,IF(E160="X",0,VLOOKUP(E160,'39'!$K$3:$L$16,2,FALSE)))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IF(D161="X",0,IF(E161="X",0,VLOOKUP(E161,'39'!$K$3:$L$16,2,FALSE)))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IF(D162="X",0,IF(E162="X",0,VLOOKUP(E162,'39'!$K$3:$L$16,2,FALSE)))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IF(D163="X",0,IF(E163="X",0,VLOOKUP(E163,'39'!$K$3:$L$16,2,FALSE)))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IF(D164="X",0,IF(E164="X",0,VLOOKUP(E164,'39'!$K$3:$L$16,2,FALSE)))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IF(D165="X",0,IF(E165="X",0,VLOOKUP(E165,'39'!$K$3:$L$16,2,FALSE)))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IF(D166="X",0,IF(E166="X",0,VLOOKUP(E166,'39'!$K$3:$L$16,2,FALSE)))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IF(D167="X",0,IF(E167="X",0,VLOOKUP(E167,'39'!$K$3:$L$16,2,FALSE)))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IF(D168="X",0,IF(E168="X",0,VLOOKUP(E168,'39'!$K$3:$L$16,2,FALSE)))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IF(D169="X",0,IF(E169="X",0,VLOOKUP(E169,'39'!$K$3:$L$16,2,FALSE)))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IF(D170="X",0,IF(E170="X",0,VLOOKUP(E170,'39'!$K$3:$L$16,2,FALSE)))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IF(D171="X",0,IF(E171="X",0,VLOOKUP(E171,'39'!$K$3:$L$16,2,FALSE)))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IF(D172="X",0,IF(E172="X",0,VLOOKUP(E172,'39'!$K$3:$L$16,2,FALSE)))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IF(D173="X",0,IF(E173="X",0,VLOOKUP(E173,'39'!$K$3:$L$16,2,FALSE)))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IF(D174="X",0,IF(E174="X",0,VLOOKUP(E174,'39'!$K$3:$L$16,2,FALSE)))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IF(D175="X",0,IF(E175="X",0,VLOOKUP(E175,'39'!$K$3:$L$16,2,FALSE)))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IF(D176="X",0,IF(E176="X",0,VLOOKUP(E176,'39'!$K$3:$L$16,2,FALSE)))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IF(D177="X",0,IF(E177="X",0,VLOOKUP(E177,'39'!$K$3:$L$16,2,FALSE)))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IF(D178="X",0,IF(E178="X",0,VLOOKUP(E178,'39'!$K$3:$L$16,2,FALSE)))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IF(D179="X",0,IF(E179="X",0,VLOOKUP(E179,'39'!$K$3:$L$16,2,FALSE)))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IF(D180="X",0,IF(E180="X",0,VLOOKUP(E180,'39'!$K$3:$L$16,2,FALSE)))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IF(D181="X",0,IF(E181="X",0,VLOOKUP(E181,'39'!$K$3:$L$16,2,FALSE)))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IF(D182="X",0,IF(E182="X",0,VLOOKUP(E182,'39'!$K$3:$L$16,2,FALSE)))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IF(D183="X",0,IF(E183="X",0,VLOOKUP(E183,'39'!$K$3:$L$16,2,FALSE)))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IF(D184="X",0,IF(E184="X",0,VLOOKUP(E184,'39'!$K$3:$L$16,2,FALSE)))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IF(D185="X",0,IF(E185="X",0,VLOOKUP(E185,'39'!$K$3:$L$16,2,FALSE)))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IF(D186="X",0,IF(E186="X",0,VLOOKUP(E186,'39'!$K$3:$L$16,2,FALSE)))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IF(D187="X",0,IF(E187="X",0,VLOOKUP(E187,'39'!$K$3:$L$16,2,FALSE)))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IF(D188="X",0,IF(E188="X",0,VLOOKUP(E188,'39'!$K$3:$L$16,2,FALSE)))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IF(D189="X",0,IF(E189="X",0,VLOOKUP(E189,'39'!$K$3:$L$16,2,FALSE)))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IF(D190="X",0,IF(E190="X",0,VLOOKUP(E190,'39'!$K$3:$L$16,2,FALSE)))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IF(D191="X",0,IF(E191="X",0,VLOOKUP(E191,'39'!$K$3:$L$16,2,FALSE)))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IF(D192="X",0,IF(E192="X",0,VLOOKUP(E192,'39'!$K$3:$L$16,2,FALSE)))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IF(D193="X",0,IF(E193="X",0,VLOOKUP(E193,'39'!$K$3:$L$16,2,FALSE)))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IF(D194="X",0,IF(E194="X",0,VLOOKUP(E194,'39'!$K$3:$L$16,2,FALSE)))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IF(D195="X",0,IF(E195="X",0,VLOOKUP(E195,'39'!$K$3:$L$16,2,FALSE)))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IF(D196="X",0,IF(E196="X",0,VLOOKUP(E196,'39'!$K$3:$L$16,2,FALSE)))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IF(D197="X",0,IF(E197="X",0,VLOOKUP(E197,'39'!$K$3:$L$16,2,FALSE)))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IF(D198="X",0,IF(E198="X",0,VLOOKUP(E198,'39'!$K$3:$L$16,2,FALSE)))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IF(D199="X",0,IF(E199="X",0,VLOOKUP(E199,'39'!$K$3:$L$16,2,FALSE)))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IF(D200="X",0,IF(E200="X",0,VLOOKUP(E200,'39'!$K$3:$L$16,2,FALSE)))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IF(D201="X",0,IF(E201="X",0,VLOOKUP(E201,'39'!$K$3:$L$16,2,FALSE)))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IF(D202="X",0,IF(E202="X",0,VLOOKUP(E202,'39'!$K$3:$L$16,2,FALSE)))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IF(D203="X",0,IF(E203="X",0,VLOOKUP(E203,'39'!$K$3:$L$16,2,FALSE)))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IF(D204="X",0,IF(E204="X",0,VLOOKUP(E204,'39'!$K$3:$L$16,2,FALSE)))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IF(D205="X",0,IF(E205="X",0,VLOOKUP(E205,'39'!$K$3:$L$16,2,FALSE)))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IF(D206="X",0,IF(E206="X",0,VLOOKUP(E206,'39'!$K$3:$L$16,2,FALSE)))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IF(D207="X",0,IF(E207="X",0,VLOOKUP(E207,'39'!$K$3:$L$16,2,FALSE)))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IF(D208="X",0,IF(E208="X",0,VLOOKUP(E208,'39'!$K$3:$L$16,2,FALSE)))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IF(D209="X",0,IF(E209="X",0,VLOOKUP(E209,'39'!$K$3:$L$16,2,FALSE)))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IF(D210="X",0,IF(E210="X",0,VLOOKUP(E210,'39'!$K$3:$L$16,2,FALSE)))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IF(D211="X",0,IF(E211="X",0,VLOOKUP(E211,'39'!$K$3:$L$16,2,FALSE)))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IF(D212="X",0,IF(E212="X",0,VLOOKUP(E212,'39'!$K$3:$L$16,2,FALSE)))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IF(D213="X",0,IF(E213="X",0,VLOOKUP(E213,'39'!$K$3:$L$16,2,FALSE)))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IF(D214="X",0,IF(E214="X",0,VLOOKUP(E214,'39'!$K$3:$L$16,2,FALSE)))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IF(D215="X",0,IF(E215="X",0,VLOOKUP(E215,'39'!$K$3:$L$16,2,FALSE)))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IF(D216="X",0,IF(E216="X",0,VLOOKUP(E216,'39'!$K$3:$L$16,2,FALSE)))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IF(D217="X",0,IF(E217="X",0,VLOOKUP(E217,'39'!$K$3:$L$16,2,FALSE)))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IF(D218="X",0,IF(E218="X",0,VLOOKUP(E218,'39'!$K$3:$L$16,2,FALSE)))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IF(D219="X",0,IF(E219="X",0,VLOOKUP(E219,'39'!$K$3:$L$16,2,FALSE)))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IF(D220="X",0,IF(E220="X",0,VLOOKUP(E220,'39'!$K$3:$L$16,2,FALSE)))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IF(D221="X",0,IF(E221="X",0,VLOOKUP(E221,'39'!$K$3:$L$16,2,FALSE)))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IF(D222="X",0,IF(E222="X",0,VLOOKUP(E222,'39'!$K$3:$L$16,2,FALSE)))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IF(D223="X",0,IF(E223="X",0,VLOOKUP(E223,'39'!$K$3:$L$16,2,FALSE)))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IF(D224="X",0,IF(E224="X",0,VLOOKUP(E224,'39'!$K$3:$L$16,2,FALSE)))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IF(D225="X",0,IF(E225="X",0,VLOOKUP(E225,'39'!$K$3:$L$16,2,FALSE)))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IF(D226="X",0,IF(E226="X",0,VLOOKUP(E226,'39'!$K$3:$L$16,2,FALSE)))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IF(D227="X",0,IF(E227="X",0,VLOOKUP(E227,'39'!$K$3:$L$16,2,FALSE)))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IF(D228="X",0,IF(E228="X",0,VLOOKUP(E228,'39'!$K$3:$L$16,2,FALSE)))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IF(D229="X",0,IF(E229="X",0,VLOOKUP(E229,'39'!$K$3:$L$16,2,FALSE)))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IF(D230="X",0,IF(E230="X",0,VLOOKUP(E230,'39'!$K$3:$L$16,2,FALSE)))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IF(D231="X",0,IF(E231="X",0,VLOOKUP(E231,'39'!$K$3:$L$16,2,FALSE)))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IF(D232="X",0,IF(E232="X",0,VLOOKUP(E232,'39'!$K$3:$L$16,2,FALSE)))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IF(D233="X",0,IF(E233="X",0,VLOOKUP(E233,'39'!$K$3:$L$16,2,FALSE)))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IF(D234="X",0,IF(E234="X",0,VLOOKUP(E234,'39'!$K$3:$L$16,2,FALSE)))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IF(D235="X",0,IF(E235="X",0,VLOOKUP(E235,'39'!$K$3:$L$16,2,FALSE)))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IF(D236="X",0,IF(E236="X",0,VLOOKUP(E236,'39'!$K$3:$L$16,2,FALSE)))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IF(D237="X",0,IF(E237="X",0,VLOOKUP(E237,'39'!$K$3:$L$16,2,FALSE)))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IF(D238="X",0,IF(E238="X",0,VLOOKUP(E238,'39'!$K$3:$L$16,2,FALSE)))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IF(D239="X",0,IF(E239="X",0,VLOOKUP(E239,'39'!$K$3:$L$16,2,FALSE)))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IF(D240="X",0,IF(E240="X",0,VLOOKUP(E240,'39'!$K$3:$L$16,2,FALSE)))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IF(D241="X",0,IF(E241="X",0,VLOOKUP(E241,'39'!$K$3:$L$16,2,FALSE)))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IF(D242="X",0,IF(E242="X",0,VLOOKUP(E242,'39'!$K$3:$L$16,2,FALSE)))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IF(D243="X",0,IF(E243="X",0,VLOOKUP(E243,'39'!$K$3:$L$16,2,FALSE)))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IF(D244="X",0,IF(E244="X",0,VLOOKUP(E244,'39'!$K$3:$L$16,2,FALSE)))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IF(D245="X",0,IF(E245="X",0,VLOOKUP(E245,'39'!$K$3:$L$16,2,FALSE)))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IF(D246="X",0,IF(E246="X",0,VLOOKUP(E246,'39'!$K$3:$L$16,2,FALSE)))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IF(D247="X",0,IF(E247="X",0,VLOOKUP(E247,'39'!$K$3:$L$16,2,FALSE)))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IF(D248="X",0,IF(E248="X",0,VLOOKUP(E248,'39'!$K$3:$L$16,2,FALSE)))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IF(D249="X",0,IF(E249="X",0,VLOOKUP(E249,'39'!$K$3:$L$16,2,FALSE)))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IF(D250="X",0,IF(E250="X",0,VLOOKUP(E250,'39'!$K$3:$L$16,2,FALSE)))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IF(D251="X",0,IF(E251="X",0,VLOOKUP(E251,'39'!$K$3:$L$16,2,FALSE)))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IF(D252="X",0,IF(E252="X",0,VLOOKUP(E252,'39'!$K$3:$L$16,2,FALSE)))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IF(D253="X",0,IF(E253="X",0,VLOOKUP(E253,'39'!$K$3:$L$16,2,FALSE)))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IF(D254="X",0,IF(E254="X",0,VLOOKUP(E254,'39'!$K$3:$L$16,2,FALSE)))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IF(D255="X",0,IF(E255="X",0,VLOOKUP(E255,'39'!$K$3:$L$16,2,FALSE)))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IF(D256="X",0,IF(E256="X",0,VLOOKUP(E256,'39'!$K$3:$L$16,2,FALSE)))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IF(D257="X",0,IF(E257="X",0,VLOOKUP(E257,'39'!$K$3:$L$16,2,FALSE)))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IF(D258="X",0,IF(E258="X",0,VLOOKUP(E258,'39'!$K$3:$L$16,2,FALSE)))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IF(D259="X",0,IF(E259="X",0,VLOOKUP(E259,'39'!$K$3:$L$16,2,FALSE)))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IF(D260="X",0,IF(E260="X",0,VLOOKUP(E260,'39'!$K$3:$L$16,2,FALSE)))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IF(D261="X",0,IF(E261="X",0,VLOOKUP(E261,'39'!$K$3:$L$16,2,FALSE)))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IF(D262="X",0,IF(E262="X",0,VLOOKUP(E262,'39'!$K$3:$L$16,2,FALSE)))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IF(D263="X",0,IF(E263="X",0,VLOOKUP(E263,'39'!$K$3:$L$16,2,FALSE)))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IF(D264="X",0,IF(E264="X",0,VLOOKUP(E264,'39'!$K$3:$L$16,2,FALSE)))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IF(D265="X",0,IF(E265="X",0,VLOOKUP(E265,'39'!$K$3:$L$16,2,FALSE)))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IF(D266="X",0,IF(E266="X",0,VLOOKUP(E266,'39'!$K$3:$L$16,2,FALSE)))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IF(D267="X",0,IF(E267="X",0,VLOOKUP(E267,'39'!$K$3:$L$16,2,FALSE)))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IF(D268="X",0,IF(E268="X",0,VLOOKUP(E268,'39'!$K$3:$L$16,2,FALSE)))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IF(D269="X",0,IF(E269="X",0,VLOOKUP(E269,'39'!$K$3:$L$16,2,FALSE)))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IF(D270="X",0,IF(E270="X",0,VLOOKUP(E270,'39'!$K$3:$L$16,2,FALSE)))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IF(D271="X",0,IF(E271="X",0,VLOOKUP(E271,'39'!$K$3:$L$16,2,FALSE)))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IF(D272="X",0,IF(E272="X",0,VLOOKUP(E272,'39'!$K$3:$L$16,2,FALSE)))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IF(D273="X",0,IF(E273="X",0,VLOOKUP(E273,'39'!$K$3:$L$16,2,FALSE)))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IF(D274="X",0,IF(E274="X",0,VLOOKUP(E274,'39'!$K$3:$L$16,2,FALSE)))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IF(D275="X",0,IF(E275="X",0,VLOOKUP(E275,'39'!$K$3:$L$16,2,FALSE)))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IF(D276="X",0,IF(E276="X",0,VLOOKUP(E276,'39'!$K$3:$L$16,2,FALSE)))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IF(D277="X",0,IF(E277="X",0,VLOOKUP(E277,'39'!$K$3:$L$16,2,FALSE)))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IF(D278="X",0,IF(E278="X",0,VLOOKUP(E278,'39'!$K$3:$L$16,2,FALSE)))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IF(D279="X",0,IF(E279="X",0,VLOOKUP(E279,'39'!$K$3:$L$16,2,FALSE)))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IF(D280="X",0,IF(E280="X",0,VLOOKUP(E280,'39'!$K$3:$L$16,2,FALSE)))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IF(D281="X",0,IF(E281="X",0,VLOOKUP(E281,'39'!$K$3:$L$16,2,FALSE)))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IF(D282="X",0,IF(E282="X",0,VLOOKUP(E282,'39'!$K$3:$L$16,2,FALSE)))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IF(D283="X",0,IF(E283="X",0,VLOOKUP(E283,'39'!$K$3:$L$16,2,FALSE)))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IF(D284="X",0,IF(E284="X",0,VLOOKUP(E284,'39'!$K$3:$L$16,2,FALSE)))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IF(D285="X",0,IF(E285="X",0,VLOOKUP(E285,'39'!$K$3:$L$16,2,FALSE)))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IF(D286="X",0,IF(E286="X",0,VLOOKUP(E286,'39'!$K$3:$L$16,2,FALSE)))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IF(D287="X",0,IF(E287="X",0,VLOOKUP(E287,'39'!$K$3:$L$16,2,FALSE)))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IF(D288="X",0,IF(E288="X",0,VLOOKUP(E288,'39'!$K$3:$L$16,2,FALSE)))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IF(D289="X",0,IF(E289="X",0,VLOOKUP(E289,'39'!$K$3:$L$16,2,FALSE)))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IF(D290="X",0,IF(E290="X",0,VLOOKUP(E290,'39'!$K$3:$L$16,2,FALSE)))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IF(D291="X",0,IF(E291="X",0,VLOOKUP(E291,'39'!$K$3:$L$16,2,FALSE)))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IF(D292="X",0,IF(E292="X",0,VLOOKUP(E292,'39'!$K$3:$L$16,2,FALSE)))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IF(D293="X",0,IF(E293="X",0,VLOOKUP(E293,'39'!$K$3:$L$16,2,FALSE)))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IF(D294="X",0,IF(E294="X",0,VLOOKUP(E294,'39'!$K$3:$L$16,2,FALSE)))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IF(D295="X",0,IF(E295="X",0,VLOOKUP(E295,'39'!$K$3:$L$16,2,FALSE)))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IF(D296="X",0,IF(E296="X",0,VLOOKUP(E296,'39'!$K$3:$L$16,2,FALSE)))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IF(D297="X",0,IF(E297="X",0,VLOOKUP(E297,'39'!$K$3:$L$16,2,FALSE)))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IF(D298="X",0,IF(E298="X",0,VLOOKUP(E298,'39'!$K$3:$L$16,2,FALSE)))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IF(D299="X",0,IF(E299="X",0,VLOOKUP(E299,'39'!$K$3:$L$16,2,FALSE)))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IF(D300="X",0,IF(E300="X",0,VLOOKUP(E300,'39'!$K$3:$L$16,2,FALSE)))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IF(D301="X",0,IF(E301="X",0,VLOOKUP(E301,'39'!$K$3:$L$16,2,FALSE)))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IF(D302="X",0,IF(E302="X",0,VLOOKUP(E302,'39'!$K$3:$L$16,2,FALSE)))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IF(D303="X",0,IF(E303="X",0,VLOOKUP(E303,'39'!$K$3:$L$16,2,FALSE)))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IF(D304="X",0,IF(E304="X",0,VLOOKUP(E304,'39'!$K$3:$L$16,2,FALSE)))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IF(D305="X",0,IF(E305="X",0,VLOOKUP(E305,'39'!$K$3:$L$16,2,FALSE)))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IF(D306="X",0,IF(E306="X",0,VLOOKUP(E306,'39'!$K$3:$L$16,2,FALSE)))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IF(D307="X",0,IF(E307="X",0,VLOOKUP(E307,'39'!$K$3:$L$16,2,FALSE)))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IF(D308="X",0,IF(E308="X",0,VLOOKUP(E308,'39'!$K$3:$L$16,2,FALSE)))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IF(D309="X",0,IF(E309="X",0,VLOOKUP(E309,'39'!$K$3:$L$16,2,FALSE)))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IF(D310="X",0,IF(E310="X",0,VLOOKUP(E310,'39'!$K$3:$L$16,2,FALSE)))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IF(D311="X",0,IF(E311="X",0,VLOOKUP(E311,'39'!$K$3:$L$16,2,FALSE)))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IF(D312="X",0,IF(E312="X",0,VLOOKUP(E312,'39'!$K$3:$L$16,2,FALSE)))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IF(D313="X",0,IF(E313="X",0,VLOOKUP(E313,'39'!$K$3:$L$16,2,FALSE)))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IF(D314="X",0,IF(E314="X",0,VLOOKUP(E314,'39'!$K$3:$L$16,2,FALSE)))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IF(D315="X",0,IF(E315="X",0,VLOOKUP(E315,'39'!$K$3:$L$16,2,FALSE)))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IF(D316="X",0,IF(E316="X",0,VLOOKUP(E316,'39'!$K$3:$L$16,2,FALSE)))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IF(D317="X",0,IF(E317="X",0,VLOOKUP(E317,'39'!$K$3:$L$16,2,FALSE)))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IF(D318="X",0,IF(E318="X",0,VLOOKUP(E318,'39'!$K$3:$L$16,2,FALSE)))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IF(D319="X",0,IF(E319="X",0,VLOOKUP(E319,'39'!$K$3:$L$16,2,FALSE)))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IF(D320="X",0,IF(E320="X",0,VLOOKUP(E320,'39'!$K$3:$L$16,2,FALSE)))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IF(D321="X",0,IF(E321="X",0,VLOOKUP(E321,'39'!$K$3:$L$16,2,FALSE)))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IF(D322="X",0,IF(E322="X",0,VLOOKUP(E322,'39'!$K$3:$L$16,2,FALSE)))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IF(D323="X",0,IF(E323="X",0,VLOOKUP(E323,'39'!$K$3:$L$16,2,FALSE)))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IF(D324="X",0,IF(E324="X",0,VLOOKUP(E324,'39'!$K$3:$L$16,2,FALSE)))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IF(D325="X",0,IF(E325="X",0,VLOOKUP(E325,'39'!$K$3:$L$16,2,FALSE)))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IF(D326="X",0,IF(E326="X",0,VLOOKUP(E326,'39'!$K$3:$L$16,2,FALSE)))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IF(D327="X",0,IF(E327="X",0,VLOOKUP(E327,'39'!$K$3:$L$16,2,FALSE)))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IF(D328="X",0,IF(E328="X",0,VLOOKUP(E328,'39'!$K$3:$L$16,2,FALSE)))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IF(D329="X",0,IF(E329="X",0,VLOOKUP(E329,'39'!$K$3:$L$16,2,FALSE)))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IF(D330="X",0,IF(E330="X",0,VLOOKUP(E330,'39'!$K$3:$L$16,2,FALSE)))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IF(D331="X",0,IF(E331="X",0,VLOOKUP(E331,'39'!$K$3:$L$16,2,FALSE)))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IF(D332="X",0,IF(E332="X",0,VLOOKUP(E332,'39'!$K$3:$L$16,2,FALSE)))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IF(D333="X",0,IF(E333="X",0,VLOOKUP(E333,'39'!$K$3:$L$16,2,FALSE)))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IF(D334="X",0,IF(E334="X",0,VLOOKUP(E334,'39'!$K$3:$L$16,2,FALSE)))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IF(D335="X",0,IF(E335="X",0,VLOOKUP(E335,'39'!$K$3:$L$16,2,FALSE)))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IF(D336="X",0,IF(E336="X",0,VLOOKUP(E336,'39'!$K$3:$L$16,2,FALSE)))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IF(D337="X",0,IF(E337="X",0,VLOOKUP(E337,'39'!$K$3:$L$16,2,FALSE)))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IF(D338="X",0,IF(E338="X",0,VLOOKUP(E338,'39'!$K$3:$L$16,2,FALSE)))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IF(D339="X",0,IF(E339="X",0,VLOOKUP(E339,'39'!$K$3:$L$16,2,FALSE)))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IF(D340="X",0,IF(E340="X",0,VLOOKUP(E340,'39'!$K$3:$L$16,2,FALSE)))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IF(D341="X",0,IF(E341="X",0,VLOOKUP(E341,'39'!$K$3:$L$16,2,FALSE)))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IF(D342="X",0,IF(E342="X",0,VLOOKUP(E342,'39'!$K$3:$L$16,2,FALSE)))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IF(D343="X",0,IF(E343="X",0,VLOOKUP(E343,'39'!$K$3:$L$16,2,FALSE)))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IF(D344="X",0,IF(E344="X",0,VLOOKUP(E344,'39'!$K$3:$L$16,2,FALSE)))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IF(D345="X",0,IF(E345="X",0,VLOOKUP(E345,'39'!$K$3:$L$16,2,FALSE)))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IF(D346="X",0,IF(E346="X",0,VLOOKUP(E346,'39'!$K$3:$L$16,2,FALSE)))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IF(D347="X",0,IF(E347="X",0,VLOOKUP(E347,'39'!$K$3:$L$16,2,FALSE)))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IF(D348="X",0,IF(E348="X",0,VLOOKUP(E348,'39'!$K$3:$L$16,2,FALSE)))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IF(D349="X",0,IF(E349="X",0,VLOOKUP(E349,'39'!$K$3:$L$16,2,FALSE)))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IF(D350="X",0,IF(E350="X",0,VLOOKUP(E350,'39'!$K$3:$L$16,2,FALSE)))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IF(D351="X",0,IF(E351="X",0,VLOOKUP(E351,'39'!$K$3:$L$16,2,FALSE)))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IF(D352="X",0,IF(E352="X",0,VLOOKUP(E352,'39'!$K$3:$L$16,2,FALSE)))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IF(D353="X",0,IF(E353="X",0,VLOOKUP(E353,'39'!$K$3:$L$16,2,FALSE)))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IF(D354="X",0,IF(E354="X",0,VLOOKUP(E354,'39'!$K$3:$L$16,2,FALSE)))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IF(D355="X",0,IF(E355="X",0,VLOOKUP(E355,'39'!$K$3:$L$16,2,FALSE)))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IF(D356="X",0,IF(E356="X",0,VLOOKUP(E356,'39'!$K$3:$L$16,2,FALSE)))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IF(D357="X",0,IF(E357="X",0,VLOOKUP(E357,'39'!$K$3:$L$16,2,FALSE)))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IF(D358="X",0,IF(E358="X",0,VLOOKUP(E358,'39'!$K$3:$L$16,2,FALSE)))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IF(D359="X",0,IF(E359="X",0,VLOOKUP(E359,'39'!$K$3:$L$16,2,FALSE)))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IF(D360="X",0,IF(E360="X",0,VLOOKUP(E360,'39'!$K$3:$L$16,2,FALSE)))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IF(D361="X",0,IF(E361="X",0,VLOOKUP(E361,'39'!$K$3:$L$16,2,FALSE)))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IF(D362="X",0,IF(E362="X",0,VLOOKUP(E362,'39'!$K$3:$L$16,2,FALSE)))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IF(D363="X",0,IF(E363="X",0,VLOOKUP(E363,'39'!$K$3:$L$16,2,FALSE)))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IF(D364="X",0,IF(E364="X",0,VLOOKUP(E364,'39'!$K$3:$L$16,2,FALSE)))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IF(D365="X",0,IF(E365="X",0,VLOOKUP(E365,'39'!$K$3:$L$16,2,FALSE)))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IF(D366="X",0,IF(E366="X",0,VLOOKUP(E366,'39'!$K$3:$L$16,2,FALSE)))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IF(D367="X",0,IF(E367="X",0,VLOOKUP(E367,'39'!$K$3:$L$16,2,FALSE)))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IF(D368="X",0,IF(E368="X",0,VLOOKUP(E368,'39'!$K$3:$L$16,2,FALSE)))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IF(D369="X",0,IF(E369="X",0,VLOOKUP(E369,'39'!$K$3:$L$16,2,FALSE)))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IF(D370="X",0,IF(E370="X",0,VLOOKUP(E370,'39'!$K$3:$L$16,2,FALSE)))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IF(D371="X",0,IF(E371="X",0,VLOOKUP(E371,'39'!$K$3:$L$16,2,FALSE)))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IF(D372="X",0,IF(E372="X",0,VLOOKUP(E372,'39'!$K$3:$L$16,2,FALSE)))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IF(D373="X",0,IF(E373="X",0,VLOOKUP(E373,'39'!$K$3:$L$16,2,FALSE)))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IF(D374="X",0,IF(E374="X",0,VLOOKUP(E374,'39'!$K$3:$L$16,2,FALSE)))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IF(D375="X",0,IF(E375="X",0,VLOOKUP(E375,'39'!$K$3:$L$16,2,FALSE)))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IF(D376="X",0,IF(E376="X",0,VLOOKUP(E376,'39'!$K$3:$L$16,2,FALSE)))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IF(D377="X",0,IF(E377="X",0,VLOOKUP(E377,'39'!$K$3:$L$16,2,FALSE)))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IF(D378="X",0,IF(E378="X",0,VLOOKUP(E378,'39'!$K$3:$L$16,2,FALSE)))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IF(D379="X",0,IF(E379="X",0,VLOOKUP(E379,'39'!$K$3:$L$16,2,FALSE)))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IF(D380="X",0,IF(E380="X",0,VLOOKUP(E380,'39'!$K$3:$L$16,2,FALSE)))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IF(D381="X",0,IF(E381="X",0,VLOOKUP(E381,'39'!$K$3:$L$16,2,FALSE)))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IF(D382="X",0,IF(E382="X",0,VLOOKUP(E382,'39'!$K$3:$L$16,2,FALSE)))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IF(D383="X",0,IF(E383="X",0,VLOOKUP(E383,'39'!$K$3:$L$16,2,FALSE)))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IF(D384="X",0,IF(E384="X",0,VLOOKUP(E384,'39'!$K$3:$L$16,2,FALSE)))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IF(D385="X",0,IF(E385="X",0,VLOOKUP(E385,'39'!$K$3:$L$16,2,FALSE)))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IF(D386="X",0,IF(E386="X",0,VLOOKUP(E386,'39'!$K$3:$L$16,2,FALSE)))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IF(D387="X",0,IF(E387="X",0,VLOOKUP(E387,'39'!$K$3:$L$16,2,FALSE)))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IF(D388="X",0,IF(E388="X",0,VLOOKUP(E388,'39'!$K$3:$L$16,2,FALSE)))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IF(D389="X",0,IF(E389="X",0,VLOOKUP(E389,'39'!$K$3:$L$16,2,FALSE)))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IF(D390="X",0,IF(E390="X",0,VLOOKUP(E390,'39'!$K$3:$L$16,2,FALSE)))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IF(D391="X",0,IF(E391="X",0,VLOOKUP(E391,'39'!$K$3:$L$16,2,FALSE)))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IF(D392="X",0,IF(E392="X",0,VLOOKUP(E392,'39'!$K$3:$L$16,2,FALSE)))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IF(D393="X",0,IF(E393="X",0,VLOOKUP(E393,'39'!$K$3:$L$16,2,FALSE)))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IF(D394="X",0,IF(E394="X",0,VLOOKUP(E394,'39'!$K$3:$L$16,2,FALSE)))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IF(D395="X",0,IF(E395="X",0,VLOOKUP(E395,'39'!$K$3:$L$16,2,FALSE)))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IF(D396="X",0,IF(E396="X",0,VLOOKUP(E396,'39'!$K$3:$L$16,2,FALSE)))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IF(D397="X",0,IF(E397="X",0,VLOOKUP(E397,'39'!$K$3:$L$16,2,FALSE)))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IF(D398="X",0,IF(E398="X",0,VLOOKUP(E398,'39'!$K$3:$L$16,2,FALSE)))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IF(D399="X",0,IF(E399="X",0,VLOOKUP(E399,'39'!$K$3:$L$16,2,FALSE)))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IF(D400="X",0,IF(E400="X",0,VLOOKUP(E400,'39'!$K$3:$L$16,2,FALSE)))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IF(D401="X",0,IF(E401="X",0,VLOOKUP(E401,'39'!$K$3:$L$16,2,FALSE)))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IF(D402="X",0,IF(E402="X",0,VLOOKUP(E402,'39'!$K$3:$L$16,2,FALSE)))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IF(D403="X",0,IF(E403="X",0,VLOOKUP(E403,'39'!$K$3:$L$16,2,FALSE)))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IF(D404="X",0,IF(E404="X",0,VLOOKUP(E404,'39'!$K$3:$L$16,2,FALSE)))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IF(D405="X",0,IF(E405="X",0,VLOOKUP(E405,'39'!$K$3:$L$16,2,FALSE)))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IF(D406="X",0,IF(E406="X",0,VLOOKUP(E406,'39'!$K$3:$L$16,2,FALSE)))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IF(D407="X",0,IF(E407="X",0,VLOOKUP(E407,'39'!$K$3:$L$16,2,FALSE)))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IF(D408="X",0,IF(E408="X",0,VLOOKUP(E408,'39'!$K$3:$L$16,2,FALSE)))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IF(D409="X",0,IF(E409="X",0,VLOOKUP(E409,'39'!$K$3:$L$16,2,FALSE)))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IF(D410="X",0,IF(E410="X",0,VLOOKUP(E410,'39'!$K$3:$L$16,2,FALSE)))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IF(D411="X",0,IF(E411="X",0,VLOOKUP(E411,'39'!$K$3:$L$16,2,FALSE)))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IF(D412="X",0,IF(E412="X",0,VLOOKUP(E412,'39'!$K$3:$L$16,2,FALSE)))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IF(D413="X",0,IF(E413="X",0,VLOOKUP(E413,'39'!$K$3:$L$16,2,FALSE)))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IF(D414="X",0,IF(E414="X",0,VLOOKUP(E414,'39'!$K$3:$L$16,2,FALSE)))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IF(D415="X",0,IF(E415="X",0,VLOOKUP(E415,'39'!$K$3:$L$16,2,FALSE)))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IF(D416="X",0,IF(E416="X",0,VLOOKUP(E416,'39'!$K$3:$L$16,2,FALSE)))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IF(D417="X",0,IF(E417="X",0,VLOOKUP(E417,'39'!$K$3:$L$16,2,FALSE)))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IF(D418="X",0,IF(E418="X",0,VLOOKUP(E418,'39'!$K$3:$L$16,2,FALSE)))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IF(D419="X",0,IF(E419="X",0,VLOOKUP(E419,'39'!$K$3:$L$16,2,FALSE)))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IF(D420="X",0,IF(E420="X",0,VLOOKUP(E420,'39'!$K$3:$L$16,2,FALSE)))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IF(D421="X",0,IF(E421="X",0,VLOOKUP(E421,'39'!$K$3:$L$16,2,FALSE)))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IF(D422="X",0,IF(E422="X",0,VLOOKUP(E422,'39'!$K$3:$L$16,2,FALSE)))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IF(D423="X",0,IF(E423="X",0,VLOOKUP(E423,'39'!$K$3:$L$16,2,FALSE)))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IF(D424="X",0,IF(E424="X",0,VLOOKUP(E424,'39'!$K$3:$L$16,2,FALSE)))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IF(D425="X",0,IF(E425="X",0,VLOOKUP(E425,'39'!$K$3:$L$16,2,FALSE)))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IF(D426="X",0,IF(E426="X",0,VLOOKUP(E426,'39'!$K$3:$L$16,2,FALSE)))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IF(D427="X",0,IF(E427="X",0,VLOOKUP(E427,'39'!$K$3:$L$16,2,FALSE)))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IF(D428="X",0,IF(E428="X",0,VLOOKUP(E428,'39'!$K$3:$L$16,2,FALSE)))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IF(D429="X",0,IF(E429="X",0,VLOOKUP(E429,'39'!$K$3:$L$16,2,FALSE)))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IF(D430="X",0,IF(E430="X",0,VLOOKUP(E430,'39'!$K$3:$L$16,2,FALSE)))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IF(D431="X",0,IF(E431="X",0,VLOOKUP(E431,'39'!$K$3:$L$16,2,FALSE)))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IF(D432="X",0,IF(E432="X",0,VLOOKUP(E432,'39'!$K$3:$L$16,2,FALSE)))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IF(D433="X",0,IF(E433="X",0,VLOOKUP(E433,'39'!$K$3:$L$16,2,FALSE)))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IF(D434="X",0,IF(E434="X",0,VLOOKUP(E434,'39'!$K$3:$L$16,2,FALSE)))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IF(D435="X",0,IF(E435="X",0,VLOOKUP(E435,'39'!$K$3:$L$16,2,FALSE)))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IF(D436="X",0,IF(E436="X",0,VLOOKUP(E436,'39'!$K$3:$L$16,2,FALSE)))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IF(D437="X",0,IF(E437="X",0,VLOOKUP(E437,'39'!$K$3:$L$16,2,FALSE)))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IF(D438="X",0,IF(E438="X",0,VLOOKUP(E438,'39'!$K$3:$L$16,2,FALSE)))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IF(D439="X",0,IF(E439="X",0,VLOOKUP(E439,'39'!$K$3:$L$16,2,FALSE)))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IF(D440="X",0,IF(E440="X",0,VLOOKUP(E440,'39'!$K$3:$L$16,2,FALSE)))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IF(D441="X",0,IF(E441="X",0,VLOOKUP(E441,'39'!$K$3:$L$16,2,FALSE)))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IF(D442="X",0,IF(E442="X",0,VLOOKUP(E442,'39'!$K$3:$L$16,2,FALSE)))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IF(D443="X",0,IF(E443="X",0,VLOOKUP(E443,'39'!$K$3:$L$16,2,FALSE)))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IF(D444="X",0,IF(E444="X",0,VLOOKUP(E444,'39'!$K$3:$L$16,2,FALSE)))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IF(D445="X",0,IF(E445="X",0,VLOOKUP(E445,'39'!$K$3:$L$16,2,FALSE)))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IF(D446="X",0,IF(E446="X",0,VLOOKUP(E446,'39'!$K$3:$L$16,2,FALSE)))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IF(D447="X",0,IF(E447="X",0,VLOOKUP(E447,'39'!$K$3:$L$16,2,FALSE)))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IF(D448="X",0,IF(E448="X",0,VLOOKUP(E448,'39'!$K$3:$L$16,2,FALSE)))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IF(D449="X",0,IF(E449="X",0,VLOOKUP(E449,'39'!$K$3:$L$16,2,FALSE)))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IF(D450="X",0,IF(E450="X",0,VLOOKUP(E450,'39'!$K$3:$L$16,2,FALSE)))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IF(D451="X",0,IF(E451="X",0,VLOOKUP(E451,'39'!$K$3:$L$16,2,FALSE)))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IF(D452="X",0,IF(E452="X",0,VLOOKUP(E452,'39'!$K$3:$L$16,2,FALSE)))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IF(D453="X",0,IF(E453="X",0,VLOOKUP(E453,'39'!$K$3:$L$16,2,FALSE)))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IF(D454="X",0,IF(E454="X",0,VLOOKUP(E454,'39'!$K$3:$L$16,2,FALSE)))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IF(D455="X",0,IF(E455="X",0,VLOOKUP(E455,'39'!$K$3:$L$16,2,FALSE)))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IF(D456="X",0,IF(E456="X",0,VLOOKUP(E456,'39'!$K$3:$L$16,2,FALSE)))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IF(D457="X",0,IF(E457="X",0,VLOOKUP(E457,'39'!$K$3:$L$16,2,FALSE)))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IF(D458="X",0,IF(E458="X",0,VLOOKUP(E458,'39'!$K$3:$L$16,2,FALSE)))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IF(D459="X",0,IF(E459="X",0,VLOOKUP(E459,'39'!$K$3:$L$16,2,FALSE)))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IF(D460="X",0,IF(E460="X",0,VLOOKUP(E460,'39'!$K$3:$L$16,2,FALSE)))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IF(D461="X",0,IF(E461="X",0,VLOOKUP(E461,'39'!$K$3:$L$16,2,FALSE)))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IF(D462="X",0,IF(E462="X",0,VLOOKUP(E462,'39'!$K$3:$L$16,2,FALSE)))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IF(D463="X",0,IF(E463="X",0,VLOOKUP(E463,'39'!$K$3:$L$16,2,FALSE)))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IF(D464="X",0,IF(E464="X",0,VLOOKUP(E464,'39'!$K$3:$L$16,2,FALSE)))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IF(D465="X",0,IF(E465="X",0,VLOOKUP(E465,'39'!$K$3:$L$16,2,FALSE)))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IF(D466="X",0,IF(E466="X",0,VLOOKUP(E466,'39'!$K$3:$L$16,2,FALSE)))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IF(D467="X",0,IF(E467="X",0,VLOOKUP(E467,'39'!$K$3:$L$16,2,FALSE)))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IF(D468="X",0,IF(E468="X",0,VLOOKUP(E468,'39'!$K$3:$L$16,2,FALSE)))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IF(D469="X",0,IF(E469="X",0,VLOOKUP(E469,'39'!$K$3:$L$16,2,FALSE)))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IF(D470="X",0,IF(E470="X",0,VLOOKUP(E470,'39'!$K$3:$L$16,2,FALSE)))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IF(D471="X",0,IF(E471="X",0,VLOOKUP(E471,'39'!$K$3:$L$16,2,FALSE)))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IF(D472="X",0,IF(E472="X",0,VLOOKUP(E472,'39'!$K$3:$L$16,2,FALSE)))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IF(D473="X",0,IF(E473="X",0,VLOOKUP(E473,'39'!$K$3:$L$16,2,FALSE)))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IF(D474="X",0,IF(E474="X",0,VLOOKUP(E474,'39'!$K$3:$L$16,2,FALSE)))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IF(D475="X",0,IF(E475="X",0,VLOOKUP(E475,'39'!$K$3:$L$16,2,FALSE)))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IF(D476="X",0,IF(E476="X",0,VLOOKUP(E476,'39'!$K$3:$L$16,2,FALSE)))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IF(D477="X",0,IF(E477="X",0,VLOOKUP(E477,'39'!$K$3:$L$16,2,FALSE)))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IF(D478="X",0,IF(E478="X",0,VLOOKUP(E478,'39'!$K$3:$L$16,2,FALSE)))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IF(D479="X",0,IF(E479="X",0,VLOOKUP(E479,'39'!$K$3:$L$16,2,FALSE)))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IF(D480="X",0,IF(E480="X",0,VLOOKUP(E480,'39'!$K$3:$L$16,2,FALSE)))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IF(D481="X",0,IF(E481="X",0,VLOOKUP(E481,'39'!$K$3:$L$16,2,FALSE)))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IF(D482="X",0,IF(E482="X",0,VLOOKUP(E482,'39'!$K$3:$L$16,2,FALSE)))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IF(D483="X",0,IF(E483="X",0,VLOOKUP(E483,'39'!$K$3:$L$16,2,FALSE)))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IF(D484="X",0,IF(E484="X",0,VLOOKUP(E484,'39'!$K$3:$L$16,2,FALSE)))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IF(D485="X",0,IF(E485="X",0,VLOOKUP(E485,'39'!$K$3:$L$16,2,FALSE)))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IF(D486="X",0,IF(E486="X",0,VLOOKUP(E486,'39'!$K$3:$L$16,2,FALSE)))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IF(D487="X",0,IF(E487="X",0,VLOOKUP(E487,'39'!$K$3:$L$16,2,FALSE)))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IF(D488="X",0,IF(E488="X",0,VLOOKUP(E488,'39'!$K$3:$L$16,2,FALSE)))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IF(D489="X",0,IF(E489="X",0,VLOOKUP(E489,'39'!$K$3:$L$16,2,FALSE)))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IF(D490="X",0,IF(E490="X",0,VLOOKUP(E490,'39'!$K$3:$L$16,2,FALSE)))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IF(D491="X",0,IF(E491="X",0,VLOOKUP(E491,'39'!$K$3:$L$16,2,FALSE)))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IF(D492="X",0,IF(E492="X",0,VLOOKUP(E492,'39'!$K$3:$L$16,2,FALSE)))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IF(D493="X",0,IF(E493="X",0,VLOOKUP(E493,'39'!$K$3:$L$16,2,FALSE)))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IF(D494="X",0,IF(E494="X",0,VLOOKUP(E494,'39'!$K$3:$L$16,2,FALSE)))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IF('39'!K3="", "Vrije categorie",'39'!K3)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IF('39'!K4="", "Vrije categorie",'39'!K4)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IF('39'!K5="", "Vrije categorie",'39'!K5)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IF('39'!K6="", "Vrije categorie",'39'!K6)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IF('39'!K7="", "Vrije categorie",'39'!K7)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IF('39'!K8="", "Vrije categorie",'39'!K8)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IF('39'!K9="", "Vrije categorie",'39'!K9)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IF('39'!K10="", "Vrije categorie",'39'!K10)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IF('39'!K11="", "Vrije categorie",'39'!K11)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IF('39'!K12="", "Vrije categorie",'39'!K12)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IF('39'!K13="", "Vrije categorie",'39'!K13)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IF('39'!K14="", "Vrije categorie",'39'!K14)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IF('39'!K15="", "Vrije categorie",'39'!K15)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y19Qb2G2dhMDQCCpZtHc0ZTbRSi0ChdbetN25KxAvRF8KNuWgWUR1XnFRYhm9ghU/S66f6kCQT86pz3Tc0di3w==" saltValue="kf9xrwV2m3XE1wxH8qyfP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40,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'40a'!P499/M3</f>
        <v>#N/A</v>
      </c>
    </row>
    <row r="4" spans="1:14">
      <c r="A4" s="19" t="s">
        <v>190</v>
      </c>
      <c r="B4" s="384" t="str">
        <f>VLOOKUP(H5,Kwaliteitsinspecties!A5:E54,3)</f>
        <v>Complex 40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'40a'!P500/M4</f>
        <v>#N/A</v>
      </c>
    </row>
    <row r="5" spans="1:14">
      <c r="A5" s="20" t="s">
        <v>192</v>
      </c>
      <c r="B5" s="385" t="str">
        <f>VLOOKUP(H5,Kwaliteitsinspecties!A5:E54,4)</f>
        <v>Complex 40</v>
      </c>
      <c r="C5" s="385"/>
      <c r="D5" s="385"/>
      <c r="E5" s="385"/>
      <c r="F5" s="399" t="s">
        <v>193</v>
      </c>
      <c r="G5" s="399"/>
      <c r="H5" s="16">
        <f>Kwaliteitsinspecties!A44</f>
        <v>40</v>
      </c>
      <c r="K5" s="37" t="s">
        <v>194</v>
      </c>
      <c r="L5" s="49"/>
      <c r="M5" s="184"/>
      <c r="N5" s="88" t="e">
        <f>'40a'!P501/M5</f>
        <v>#N/A</v>
      </c>
    </row>
    <row r="6" spans="1:14">
      <c r="A6" s="21" t="s">
        <v>195</v>
      </c>
      <c r="B6" s="386" t="str">
        <f>VLOOKUP(H5,Kwaliteitsinspecties!A5:E54,5)</f>
        <v>Complex 40</v>
      </c>
      <c r="C6" s="386"/>
      <c r="D6" s="386"/>
      <c r="E6" s="386"/>
      <c r="F6" s="400" t="s">
        <v>196</v>
      </c>
      <c r="G6" s="400"/>
      <c r="H6" s="17" t="str">
        <f>CONCATENATE(H5,"a")</f>
        <v>40a</v>
      </c>
      <c r="K6" s="37" t="s">
        <v>197</v>
      </c>
      <c r="L6" s="49"/>
      <c r="M6" s="184"/>
      <c r="N6" s="88" t="e">
        <f>'40a'!P502/M6</f>
        <v>#N/A</v>
      </c>
    </row>
    <row r="7" spans="1:14">
      <c r="K7" s="37" t="s">
        <v>198</v>
      </c>
      <c r="L7" s="49"/>
      <c r="M7" s="184"/>
      <c r="N7" s="88" t="e">
        <f>'40a'!P503/M7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'40a'!P504/M8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'40a'!P505/M9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'40a'!P506/M10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'40a'!P507/M11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'40a'!P508/M12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'40a'!N512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'40a'!P509/M13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'40a'!P512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'40a'!G512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'40a'!F512-E27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'40a'!S495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'40a'!R495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'40a'!T495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'40a'!U495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'40a'!V495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'40a'!W495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'40a'!N505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dGZ+96HsQf9sBpgXtRusvBPQov6qOXPJP3BbdUFlD3Ytx5B8QyOExzsrs1Yr72wWcckw9SWQXRezN/XTC5oSHw==" saltValue="ICQOYRPgygsFWHsVE7TPE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'40'!H5</f>
        <v>40</v>
      </c>
      <c r="B1" s="401" t="s">
        <v>190</v>
      </c>
      <c r="C1" s="402"/>
      <c r="D1" s="403" t="str">
        <f>VLOOKUP(A1,Kwaliteitsinspecties!A5:J54,3)</f>
        <v>Complex 40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40 te Complex 40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IF(D4="X",0,IF(E4="X",0,VLOOKUP(E4,'40'!$K$3:$L$16,2,FALSE)))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IF(D5="X",0,IF(E5="X",0,VLOOKUP(E5,'40'!$K$3:$L$16,2,FALSE)))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IF(D6="X",0,IF(E6="X",0,VLOOKUP(E6,'40'!$K$3:$L$16,2,FALSE)))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IF(D7="X",0,IF(E7="X",0,VLOOKUP(E7,'40'!$K$3:$L$16,2,FALSE)))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IF(D8="X",0,IF(E8="X",0,VLOOKUP(E8,'40'!$K$3:$L$16,2,FALSE)))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IF(D9="X",0,IF(E9="X",0,VLOOKUP(E9,'40'!$K$3:$L$16,2,FALSE)))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IF(D10="X",0,IF(E10="X",0,VLOOKUP(E10,'40'!$K$3:$L$16,2,FALSE)))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IF(D11="X",0,IF(E11="X",0,VLOOKUP(E11,'40'!$K$3:$L$16,2,FALSE)))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IF(D12="X",0,IF(E12="X",0,VLOOKUP(E12,'40'!$K$3:$L$16,2,FALSE)))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IF(D13="X",0,IF(E13="X",0,VLOOKUP(E13,'40'!$K$3:$L$16,2,FALSE)))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IF(D14="X",0,IF(E14="X",0,VLOOKUP(E14,'40'!$K$3:$L$16,2,FALSE)))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IF(D15="X",0,IF(E15="X",0,VLOOKUP(E15,'40'!$K$3:$L$16,2,FALSE)))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IF(D16="X",0,IF(E16="X",0,VLOOKUP(E16,'40'!$K$3:$L$16,2,FALSE)))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IF(D17="X",0,IF(E17="X",0,VLOOKUP(E17,'40'!$K$3:$L$16,2,FALSE)))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IF(D18="X",0,IF(E18="X",0,VLOOKUP(E18,'40'!$K$3:$L$16,2,FALSE)))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IF(D19="X",0,IF(E19="X",0,VLOOKUP(E19,'40'!$K$3:$L$16,2,FALSE)))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IF(D20="X",0,IF(E20="X",0,VLOOKUP(E20,'40'!$K$3:$L$16,2,FALSE)))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IF(D21="X",0,IF(E21="X",0,VLOOKUP(E21,'40'!$K$3:$L$16,2,FALSE)))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IF(D22="X",0,IF(E22="X",0,VLOOKUP(E22,'40'!$K$3:$L$16,2,FALSE)))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IF(D23="X",0,IF(E23="X",0,VLOOKUP(E23,'40'!$K$3:$L$16,2,FALSE)))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IF(D24="X",0,IF(E24="X",0,VLOOKUP(E24,'40'!$K$3:$L$16,2,FALSE)))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IF(D25="X",0,IF(E25="X",0,VLOOKUP(E25,'40'!$K$3:$L$16,2,FALSE)))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IF(D26="X",0,IF(E26="X",0,VLOOKUP(E26,'40'!$K$3:$L$16,2,FALSE)))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IF(D27="X",0,IF(E27="X",0,VLOOKUP(E27,'40'!$K$3:$L$16,2,FALSE)))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IF(D28="X",0,IF(E28="X",0,VLOOKUP(E28,'40'!$K$3:$L$16,2,FALSE)))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IF(D29="X",0,IF(E29="X",0,VLOOKUP(E29,'40'!$K$3:$L$16,2,FALSE)))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IF(D30="X",0,IF(E30="X",0,VLOOKUP(E30,'40'!$K$3:$L$16,2,FALSE)))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IF(D31="X",0,IF(E31="X",0,VLOOKUP(E31,'40'!$K$3:$L$16,2,FALSE)))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IF(D32="X",0,IF(E32="X",0,VLOOKUP(E32,'40'!$K$3:$L$16,2,FALSE)))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IF(D33="X",0,IF(E33="X",0,VLOOKUP(E33,'40'!$K$3:$L$16,2,FALSE)))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IF(D34="X",0,IF(E34="X",0,VLOOKUP(E34,'40'!$K$3:$L$16,2,FALSE)))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IF(D35="X",0,IF(E35="X",0,VLOOKUP(E35,'40'!$K$3:$L$16,2,FALSE)))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IF(D36="X",0,IF(E36="X",0,VLOOKUP(E36,'40'!$K$3:$L$16,2,FALSE)))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IF(D37="X",0,IF(E37="X",0,VLOOKUP(E37,'40'!$K$3:$L$16,2,FALSE)))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IF(D38="X",0,IF(E38="X",0,VLOOKUP(E38,'40'!$K$3:$L$16,2,FALSE)))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IF(D39="X",0,IF(E39="X",0,VLOOKUP(E39,'40'!$K$3:$L$16,2,FALSE)))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IF(D40="X",0,IF(E40="X",0,VLOOKUP(E40,'40'!$K$3:$L$16,2,FALSE)))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IF(D41="X",0,IF(E41="X",0,VLOOKUP(E41,'40'!$K$3:$L$16,2,FALSE)))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IF(D42="X",0,IF(E42="X",0,VLOOKUP(E42,'40'!$K$3:$L$16,2,FALSE)))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IF(D43="X",0,IF(E43="X",0,VLOOKUP(E43,'40'!$K$3:$L$16,2,FALSE)))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IF(D44="X",0,IF(E44="X",0,VLOOKUP(E44,'40'!$K$3:$L$16,2,FALSE)))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IF(D45="X",0,IF(E45="X",0,VLOOKUP(E45,'40'!$K$3:$L$16,2,FALSE)))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IF(D46="X",0,IF(E46="X",0,VLOOKUP(E46,'40'!$K$3:$L$16,2,FALSE)))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IF(D47="X",0,IF(E47="X",0,VLOOKUP(E47,'40'!$K$3:$L$16,2,FALSE)))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IF(D48="X",0,IF(E48="X",0,VLOOKUP(E48,'40'!$K$3:$L$16,2,FALSE)))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IF(D49="X",0,IF(E49="X",0,VLOOKUP(E49,'40'!$K$3:$L$16,2,FALSE)))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IF(D50="X",0,IF(E50="X",0,VLOOKUP(E50,'40'!$K$3:$L$16,2,FALSE)))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IF(D51="X",0,IF(E51="X",0,VLOOKUP(E51,'40'!$K$3:$L$16,2,FALSE)))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IF(D52="X",0,IF(E52="X",0,VLOOKUP(E52,'40'!$K$3:$L$16,2,FALSE)))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IF(D53="X",0,IF(E53="X",0,VLOOKUP(E53,'40'!$K$3:$L$16,2,FALSE)))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IF(D54="X",0,IF(E54="X",0,VLOOKUP(E54,'40'!$K$3:$L$16,2,FALSE)))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IF(D55="X",0,IF(E55="X",0,VLOOKUP(E55,'40'!$K$3:$L$16,2,FALSE)))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IF(D56="X",0,IF(E56="X",0,VLOOKUP(E56,'40'!$K$3:$L$16,2,FALSE)))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IF(D57="X",0,IF(E57="X",0,VLOOKUP(E57,'40'!$K$3:$L$16,2,FALSE)))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IF(D58="X",0,IF(E58="X",0,VLOOKUP(E58,'40'!$K$3:$L$16,2,FALSE)))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IF(D59="X",0,IF(E59="X",0,VLOOKUP(E59,'40'!$K$3:$L$16,2,FALSE)))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IF(D60="X",0,IF(E60="X",0,VLOOKUP(E60,'40'!$K$3:$L$16,2,FALSE)))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IF(D61="X",0,IF(E61="X",0,VLOOKUP(E61,'40'!$K$3:$L$16,2,FALSE)))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IF(D62="X",0,IF(E62="X",0,VLOOKUP(E62,'40'!$K$3:$L$16,2,FALSE)))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IF(D63="X",0,IF(E63="X",0,VLOOKUP(E63,'40'!$K$3:$L$16,2,FALSE)))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IF(D64="X",0,IF(E64="X",0,VLOOKUP(E64,'40'!$K$3:$L$16,2,FALSE)))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IF(D65="X",0,IF(E65="X",0,VLOOKUP(E65,'40'!$K$3:$L$16,2,FALSE)))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IF(D66="X",0,IF(E66="X",0,VLOOKUP(E66,'40'!$K$3:$L$16,2,FALSE)))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IF(D67="X",0,IF(E67="X",0,VLOOKUP(E67,'40'!$K$3:$L$16,2,FALSE)))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IF(D68="X",0,IF(E68="X",0,VLOOKUP(E68,'40'!$K$3:$L$16,2,FALSE)))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IF(D69="X",0,IF(E69="X",0,VLOOKUP(E69,'40'!$K$3:$L$16,2,FALSE)))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IF(D70="X",0,IF(E70="X",0,VLOOKUP(E70,'40'!$K$3:$L$16,2,FALSE)))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IF(D71="X",0,IF(E71="X",0,VLOOKUP(E71,'40'!$K$3:$L$16,2,FALSE)))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IF(D72="X",0,IF(E72="X",0,VLOOKUP(E72,'40'!$K$3:$L$16,2,FALSE)))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IF(D73="X",0,IF(E73="X",0,VLOOKUP(E73,'40'!$K$3:$L$16,2,FALSE)))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IF(D74="X",0,IF(E74="X",0,VLOOKUP(E74,'40'!$K$3:$L$16,2,FALSE)))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IF(D75="X",0,IF(E75="X",0,VLOOKUP(E75,'40'!$K$3:$L$16,2,FALSE)))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IF(D76="X",0,IF(E76="X",0,VLOOKUP(E76,'40'!$K$3:$L$16,2,FALSE)))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IF(D77="X",0,IF(E77="X",0,VLOOKUP(E77,'40'!$K$3:$L$16,2,FALSE)))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IF(D78="X",0,IF(E78="X",0,VLOOKUP(E78,'40'!$K$3:$L$16,2,FALSE)))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IF(D79="X",0,IF(E79="X",0,VLOOKUP(E79,'40'!$K$3:$L$16,2,FALSE)))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IF(D80="X",0,IF(E80="X",0,VLOOKUP(E80,'40'!$K$3:$L$16,2,FALSE)))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IF(D81="X",0,IF(E81="X",0,VLOOKUP(E81,'40'!$K$3:$L$16,2,FALSE)))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IF(D82="X",0,IF(E82="X",0,VLOOKUP(E82,'40'!$K$3:$L$16,2,FALSE)))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IF(D83="X",0,IF(E83="X",0,VLOOKUP(E83,'40'!$K$3:$L$16,2,FALSE)))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IF(D84="X",0,IF(E84="X",0,VLOOKUP(E84,'40'!$K$3:$L$16,2,FALSE)))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IF(D85="X",0,IF(E85="X",0,VLOOKUP(E85,'40'!$K$3:$L$16,2,FALSE)))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IF(D86="X",0,IF(E86="X",0,VLOOKUP(E86,'40'!$K$3:$L$16,2,FALSE)))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IF(D87="X",0,IF(E87="X",0,VLOOKUP(E87,'40'!$K$3:$L$16,2,FALSE)))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IF(D88="X",0,IF(E88="X",0,VLOOKUP(E88,'40'!$K$3:$L$16,2,FALSE)))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IF(D89="X",0,IF(E89="X",0,VLOOKUP(E89,'40'!$K$3:$L$16,2,FALSE)))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IF(D90="X",0,IF(E90="X",0,VLOOKUP(E90,'40'!$K$3:$L$16,2,FALSE)))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IF(D91="X",0,IF(E91="X",0,VLOOKUP(E91,'40'!$K$3:$L$16,2,FALSE)))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IF(D92="X",0,IF(E92="X",0,VLOOKUP(E92,'40'!$K$3:$L$16,2,FALSE)))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IF(D93="X",0,IF(E93="X",0,VLOOKUP(E93,'40'!$K$3:$L$16,2,FALSE)))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IF(D94="X",0,IF(E94="X",0,VLOOKUP(E94,'40'!$K$3:$L$16,2,FALSE)))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IF(D95="X",0,IF(E95="X",0,VLOOKUP(E95,'40'!$K$3:$L$16,2,FALSE)))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IF(D96="X",0,IF(E96="X",0,VLOOKUP(E96,'40'!$K$3:$L$16,2,FALSE)))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IF(D97="X",0,IF(E97="X",0,VLOOKUP(E97,'40'!$K$3:$L$16,2,FALSE)))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IF(D98="X",0,IF(E98="X",0,VLOOKUP(E98,'40'!$K$3:$L$16,2,FALSE)))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IF(D99="X",0,IF(E99="X",0,VLOOKUP(E99,'40'!$K$3:$L$16,2,FALSE)))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IF(D100="X",0,IF(E100="X",0,VLOOKUP(E100,'40'!$K$3:$L$16,2,FALSE)))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IF(D101="X",0,IF(E101="X",0,VLOOKUP(E101,'40'!$K$3:$L$16,2,FALSE)))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IF(D102="X",0,IF(E102="X",0,VLOOKUP(E102,'40'!$K$3:$L$16,2,FALSE)))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IF(D103="X",0,IF(E103="X",0,VLOOKUP(E103,'40'!$K$3:$L$16,2,FALSE)))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IF(D104="X",0,IF(E104="X",0,VLOOKUP(E104,'40'!$K$3:$L$16,2,FALSE)))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IF(D105="X",0,IF(E105="X",0,VLOOKUP(E105,'40'!$K$3:$L$16,2,FALSE)))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IF(D106="X",0,IF(E106="X",0,VLOOKUP(E106,'40'!$K$3:$L$16,2,FALSE)))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IF(D107="X",0,IF(E107="X",0,VLOOKUP(E107,'40'!$K$3:$L$16,2,FALSE)))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IF(D108="X",0,IF(E108="X",0,VLOOKUP(E108,'40'!$K$3:$L$16,2,FALSE)))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IF(D109="X",0,IF(E109="X",0,VLOOKUP(E109,'40'!$K$3:$L$16,2,FALSE)))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IF(D110="X",0,IF(E110="X",0,VLOOKUP(E110,'40'!$K$3:$L$16,2,FALSE)))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IF(D111="X",0,IF(E111="X",0,VLOOKUP(E111,'40'!$K$3:$L$16,2,FALSE)))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IF(D112="X",0,IF(E112="X",0,VLOOKUP(E112,'40'!$K$3:$L$16,2,FALSE)))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IF(D113="X",0,IF(E113="X",0,VLOOKUP(E113,'40'!$K$3:$L$16,2,FALSE)))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IF(D114="X",0,IF(E114="X",0,VLOOKUP(E114,'40'!$K$3:$L$16,2,FALSE)))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IF(D115="X",0,IF(E115="X",0,VLOOKUP(E115,'40'!$K$3:$L$16,2,FALSE)))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IF(D116="X",0,IF(E116="X",0,VLOOKUP(E116,'40'!$K$3:$L$16,2,FALSE)))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IF(D117="X",0,IF(E117="X",0,VLOOKUP(E117,'40'!$K$3:$L$16,2,FALSE)))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IF(D118="X",0,IF(E118="X",0,VLOOKUP(E118,'40'!$K$3:$L$16,2,FALSE)))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IF(D119="X",0,IF(E119="X",0,VLOOKUP(E119,'40'!$K$3:$L$16,2,FALSE)))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IF(D120="X",0,IF(E120="X",0,VLOOKUP(E120,'40'!$K$3:$L$16,2,FALSE)))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IF(D121="X",0,IF(E121="X",0,VLOOKUP(E121,'40'!$K$3:$L$16,2,FALSE)))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IF(D122="X",0,IF(E122="X",0,VLOOKUP(E122,'40'!$K$3:$L$16,2,FALSE)))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IF(D123="X",0,IF(E123="X",0,VLOOKUP(E123,'40'!$K$3:$L$16,2,FALSE)))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IF(D124="X",0,IF(E124="X",0,VLOOKUP(E124,'40'!$K$3:$L$16,2,FALSE)))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IF(D125="X",0,IF(E125="X",0,VLOOKUP(E125,'40'!$K$3:$L$16,2,FALSE)))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IF(D126="X",0,IF(E126="X",0,VLOOKUP(E126,'40'!$K$3:$L$16,2,FALSE)))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IF(D127="X",0,IF(E127="X",0,VLOOKUP(E127,'40'!$K$3:$L$16,2,FALSE)))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IF(D128="X",0,IF(E128="X",0,VLOOKUP(E128,'40'!$K$3:$L$16,2,FALSE)))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IF(D129="X",0,IF(E129="X",0,VLOOKUP(E129,'40'!$K$3:$L$16,2,FALSE)))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IF(D130="X",0,IF(E130="X",0,VLOOKUP(E130,'40'!$K$3:$L$16,2,FALSE)))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IF(D131="X",0,IF(E131="X",0,VLOOKUP(E131,'40'!$K$3:$L$16,2,FALSE)))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IF(D132="X",0,IF(E132="X",0,VLOOKUP(E132,'40'!$K$3:$L$16,2,FALSE)))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IF(D133="X",0,IF(E133="X",0,VLOOKUP(E133,'40'!$K$3:$L$16,2,FALSE)))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IF(D134="X",0,IF(E134="X",0,VLOOKUP(E134,'40'!$K$3:$L$16,2,FALSE)))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IF(D135="X",0,IF(E135="X",0,VLOOKUP(E135,'40'!$K$3:$L$16,2,FALSE)))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IF(D136="X",0,IF(E136="X",0,VLOOKUP(E136,'40'!$K$3:$L$16,2,FALSE)))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IF(D137="X",0,IF(E137="X",0,VLOOKUP(E137,'40'!$K$3:$L$16,2,FALSE)))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IF(D138="X",0,IF(E138="X",0,VLOOKUP(E138,'40'!$K$3:$L$16,2,FALSE)))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IF(D139="X",0,IF(E139="X",0,VLOOKUP(E139,'40'!$K$3:$L$16,2,FALSE)))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IF(D140="X",0,IF(E140="X",0,VLOOKUP(E140,'40'!$K$3:$L$16,2,FALSE)))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IF(D141="X",0,IF(E141="X",0,VLOOKUP(E141,'40'!$K$3:$L$16,2,FALSE)))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IF(D142="X",0,IF(E142="X",0,VLOOKUP(E142,'40'!$K$3:$L$16,2,FALSE)))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IF(D143="X",0,IF(E143="X",0,VLOOKUP(E143,'40'!$K$3:$L$16,2,FALSE)))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IF(D144="X",0,IF(E144="X",0,VLOOKUP(E144,'40'!$K$3:$L$16,2,FALSE)))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IF(D145="X",0,IF(E145="X",0,VLOOKUP(E145,'40'!$K$3:$L$16,2,FALSE)))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IF(D146="X",0,IF(E146="X",0,VLOOKUP(E146,'40'!$K$3:$L$16,2,FALSE)))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IF(D147="X",0,IF(E147="X",0,VLOOKUP(E147,'40'!$K$3:$L$16,2,FALSE)))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IF(D148="X",0,IF(E148="X",0,VLOOKUP(E148,'40'!$K$3:$L$16,2,FALSE)))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IF(D149="X",0,IF(E149="X",0,VLOOKUP(E149,'40'!$K$3:$L$16,2,FALSE)))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IF(D150="X",0,IF(E150="X",0,VLOOKUP(E150,'40'!$K$3:$L$16,2,FALSE)))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IF(D151="X",0,IF(E151="X",0,VLOOKUP(E151,'40'!$K$3:$L$16,2,FALSE)))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IF(D152="X",0,IF(E152="X",0,VLOOKUP(E152,'40'!$K$3:$L$16,2,FALSE)))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IF(D153="X",0,IF(E153="X",0,VLOOKUP(E153,'40'!$K$3:$L$16,2,FALSE)))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IF(D154="X",0,IF(E154="X",0,VLOOKUP(E154,'40'!$K$3:$L$16,2,FALSE)))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IF(D155="X",0,IF(E155="X",0,VLOOKUP(E155,'40'!$K$3:$L$16,2,FALSE)))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IF(D156="X",0,IF(E156="X",0,VLOOKUP(E156,'40'!$K$3:$L$16,2,FALSE)))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IF(D157="X",0,IF(E157="X",0,VLOOKUP(E157,'40'!$K$3:$L$16,2,FALSE)))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IF(D158="X",0,IF(E158="X",0,VLOOKUP(E158,'40'!$K$3:$L$16,2,FALSE)))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IF(D159="X",0,IF(E159="X",0,VLOOKUP(E159,'40'!$K$3:$L$16,2,FALSE)))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IF(D160="X",0,IF(E160="X",0,VLOOKUP(E160,'40'!$K$3:$L$16,2,FALSE)))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IF(D161="X",0,IF(E161="X",0,VLOOKUP(E161,'40'!$K$3:$L$16,2,FALSE)))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IF(D162="X",0,IF(E162="X",0,VLOOKUP(E162,'40'!$K$3:$L$16,2,FALSE)))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IF(D163="X",0,IF(E163="X",0,VLOOKUP(E163,'40'!$K$3:$L$16,2,FALSE)))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IF(D164="X",0,IF(E164="X",0,VLOOKUP(E164,'40'!$K$3:$L$16,2,FALSE)))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IF(D165="X",0,IF(E165="X",0,VLOOKUP(E165,'40'!$K$3:$L$16,2,FALSE)))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IF(D166="X",0,IF(E166="X",0,VLOOKUP(E166,'40'!$K$3:$L$16,2,FALSE)))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IF(D167="X",0,IF(E167="X",0,VLOOKUP(E167,'40'!$K$3:$L$16,2,FALSE)))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IF(D168="X",0,IF(E168="X",0,VLOOKUP(E168,'40'!$K$3:$L$16,2,FALSE)))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IF(D169="X",0,IF(E169="X",0,VLOOKUP(E169,'40'!$K$3:$L$16,2,FALSE)))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IF(D170="X",0,IF(E170="X",0,VLOOKUP(E170,'40'!$K$3:$L$16,2,FALSE)))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IF(D171="X",0,IF(E171="X",0,VLOOKUP(E171,'40'!$K$3:$L$16,2,FALSE)))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IF(D172="X",0,IF(E172="X",0,VLOOKUP(E172,'40'!$K$3:$L$16,2,FALSE)))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IF(D173="X",0,IF(E173="X",0,VLOOKUP(E173,'40'!$K$3:$L$16,2,FALSE)))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IF(D174="X",0,IF(E174="X",0,VLOOKUP(E174,'40'!$K$3:$L$16,2,FALSE)))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IF(D175="X",0,IF(E175="X",0,VLOOKUP(E175,'40'!$K$3:$L$16,2,FALSE)))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IF(D176="X",0,IF(E176="X",0,VLOOKUP(E176,'40'!$K$3:$L$16,2,FALSE)))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IF(D177="X",0,IF(E177="X",0,VLOOKUP(E177,'40'!$K$3:$L$16,2,FALSE)))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IF(D178="X",0,IF(E178="X",0,VLOOKUP(E178,'40'!$K$3:$L$16,2,FALSE)))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IF(D179="X",0,IF(E179="X",0,VLOOKUP(E179,'40'!$K$3:$L$16,2,FALSE)))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IF(D180="X",0,IF(E180="X",0,VLOOKUP(E180,'40'!$K$3:$L$16,2,FALSE)))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IF(D181="X",0,IF(E181="X",0,VLOOKUP(E181,'40'!$K$3:$L$16,2,FALSE)))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IF(D182="X",0,IF(E182="X",0,VLOOKUP(E182,'40'!$K$3:$L$16,2,FALSE)))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IF(D183="X",0,IF(E183="X",0,VLOOKUP(E183,'40'!$K$3:$L$16,2,FALSE)))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IF(D184="X",0,IF(E184="X",0,VLOOKUP(E184,'40'!$K$3:$L$16,2,FALSE)))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IF(D185="X",0,IF(E185="X",0,VLOOKUP(E185,'40'!$K$3:$L$16,2,FALSE)))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IF(D186="X",0,IF(E186="X",0,VLOOKUP(E186,'40'!$K$3:$L$16,2,FALSE)))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IF(D187="X",0,IF(E187="X",0,VLOOKUP(E187,'40'!$K$3:$L$16,2,FALSE)))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IF(D188="X",0,IF(E188="X",0,VLOOKUP(E188,'40'!$K$3:$L$16,2,FALSE)))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IF(D189="X",0,IF(E189="X",0,VLOOKUP(E189,'40'!$K$3:$L$16,2,FALSE)))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IF(D190="X",0,IF(E190="X",0,VLOOKUP(E190,'40'!$K$3:$L$16,2,FALSE)))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IF(D191="X",0,IF(E191="X",0,VLOOKUP(E191,'40'!$K$3:$L$16,2,FALSE)))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IF(D192="X",0,IF(E192="X",0,VLOOKUP(E192,'40'!$K$3:$L$16,2,FALSE)))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IF(D193="X",0,IF(E193="X",0,VLOOKUP(E193,'40'!$K$3:$L$16,2,FALSE)))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IF(D194="X",0,IF(E194="X",0,VLOOKUP(E194,'40'!$K$3:$L$16,2,FALSE)))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IF(D195="X",0,IF(E195="X",0,VLOOKUP(E195,'40'!$K$3:$L$16,2,FALSE)))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IF(D196="X",0,IF(E196="X",0,VLOOKUP(E196,'40'!$K$3:$L$16,2,FALSE)))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IF(D197="X",0,IF(E197="X",0,VLOOKUP(E197,'40'!$K$3:$L$16,2,FALSE)))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IF(D198="X",0,IF(E198="X",0,VLOOKUP(E198,'40'!$K$3:$L$16,2,FALSE)))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IF(D199="X",0,IF(E199="X",0,VLOOKUP(E199,'40'!$K$3:$L$16,2,FALSE)))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IF(D200="X",0,IF(E200="X",0,VLOOKUP(E200,'40'!$K$3:$L$16,2,FALSE)))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IF(D201="X",0,IF(E201="X",0,VLOOKUP(E201,'40'!$K$3:$L$16,2,FALSE)))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IF(D202="X",0,IF(E202="X",0,VLOOKUP(E202,'40'!$K$3:$L$16,2,FALSE)))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IF(D203="X",0,IF(E203="X",0,VLOOKUP(E203,'40'!$K$3:$L$16,2,FALSE)))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IF(D204="X",0,IF(E204="X",0,VLOOKUP(E204,'40'!$K$3:$L$16,2,FALSE)))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IF(D205="X",0,IF(E205="X",0,VLOOKUP(E205,'40'!$K$3:$L$16,2,FALSE)))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IF(D206="X",0,IF(E206="X",0,VLOOKUP(E206,'40'!$K$3:$L$16,2,FALSE)))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IF(D207="X",0,IF(E207="X",0,VLOOKUP(E207,'40'!$K$3:$L$16,2,FALSE)))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IF(D208="X",0,IF(E208="X",0,VLOOKUP(E208,'40'!$K$3:$L$16,2,FALSE)))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IF(D209="X",0,IF(E209="X",0,VLOOKUP(E209,'40'!$K$3:$L$16,2,FALSE)))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IF(D210="X",0,IF(E210="X",0,VLOOKUP(E210,'40'!$K$3:$L$16,2,FALSE)))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IF(D211="X",0,IF(E211="X",0,VLOOKUP(E211,'40'!$K$3:$L$16,2,FALSE)))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IF(D212="X",0,IF(E212="X",0,VLOOKUP(E212,'40'!$K$3:$L$16,2,FALSE)))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IF(D213="X",0,IF(E213="X",0,VLOOKUP(E213,'40'!$K$3:$L$16,2,FALSE)))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IF(D214="X",0,IF(E214="X",0,VLOOKUP(E214,'40'!$K$3:$L$16,2,FALSE)))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IF(D215="X",0,IF(E215="X",0,VLOOKUP(E215,'40'!$K$3:$L$16,2,FALSE)))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IF(D216="X",0,IF(E216="X",0,VLOOKUP(E216,'40'!$K$3:$L$16,2,FALSE)))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IF(D217="X",0,IF(E217="X",0,VLOOKUP(E217,'40'!$K$3:$L$16,2,FALSE)))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IF(D218="X",0,IF(E218="X",0,VLOOKUP(E218,'40'!$K$3:$L$16,2,FALSE)))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IF(D219="X",0,IF(E219="X",0,VLOOKUP(E219,'40'!$K$3:$L$16,2,FALSE)))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IF(D220="X",0,IF(E220="X",0,VLOOKUP(E220,'40'!$K$3:$L$16,2,FALSE)))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IF(D221="X",0,IF(E221="X",0,VLOOKUP(E221,'40'!$K$3:$L$16,2,FALSE)))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IF(D222="X",0,IF(E222="X",0,VLOOKUP(E222,'40'!$K$3:$L$16,2,FALSE)))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IF(D223="X",0,IF(E223="X",0,VLOOKUP(E223,'40'!$K$3:$L$16,2,FALSE)))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IF(D224="X",0,IF(E224="X",0,VLOOKUP(E224,'40'!$K$3:$L$16,2,FALSE)))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IF(D225="X",0,IF(E225="X",0,VLOOKUP(E225,'40'!$K$3:$L$16,2,FALSE)))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IF(D226="X",0,IF(E226="X",0,VLOOKUP(E226,'40'!$K$3:$L$16,2,FALSE)))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IF(D227="X",0,IF(E227="X",0,VLOOKUP(E227,'40'!$K$3:$L$16,2,FALSE)))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IF(D228="X",0,IF(E228="X",0,VLOOKUP(E228,'40'!$K$3:$L$16,2,FALSE)))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IF(D229="X",0,IF(E229="X",0,VLOOKUP(E229,'40'!$K$3:$L$16,2,FALSE)))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IF(D230="X",0,IF(E230="X",0,VLOOKUP(E230,'40'!$K$3:$L$16,2,FALSE)))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IF(D231="X",0,IF(E231="X",0,VLOOKUP(E231,'40'!$K$3:$L$16,2,FALSE)))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IF(D232="X",0,IF(E232="X",0,VLOOKUP(E232,'40'!$K$3:$L$16,2,FALSE)))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IF(D233="X",0,IF(E233="X",0,VLOOKUP(E233,'40'!$K$3:$L$16,2,FALSE)))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IF(D234="X",0,IF(E234="X",0,VLOOKUP(E234,'40'!$K$3:$L$16,2,FALSE)))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IF(D235="X",0,IF(E235="X",0,VLOOKUP(E235,'40'!$K$3:$L$16,2,FALSE)))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IF(D236="X",0,IF(E236="X",0,VLOOKUP(E236,'40'!$K$3:$L$16,2,FALSE)))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IF(D237="X",0,IF(E237="X",0,VLOOKUP(E237,'40'!$K$3:$L$16,2,FALSE)))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IF(D238="X",0,IF(E238="X",0,VLOOKUP(E238,'40'!$K$3:$L$16,2,FALSE)))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IF(D239="X",0,IF(E239="X",0,VLOOKUP(E239,'40'!$K$3:$L$16,2,FALSE)))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IF(D240="X",0,IF(E240="X",0,VLOOKUP(E240,'40'!$K$3:$L$16,2,FALSE)))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IF(D241="X",0,IF(E241="X",0,VLOOKUP(E241,'40'!$K$3:$L$16,2,FALSE)))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IF(D242="X",0,IF(E242="X",0,VLOOKUP(E242,'40'!$K$3:$L$16,2,FALSE)))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IF(D243="X",0,IF(E243="X",0,VLOOKUP(E243,'40'!$K$3:$L$16,2,FALSE)))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IF(D244="X",0,IF(E244="X",0,VLOOKUP(E244,'40'!$K$3:$L$16,2,FALSE)))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IF(D245="X",0,IF(E245="X",0,VLOOKUP(E245,'40'!$K$3:$L$16,2,FALSE)))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IF(D246="X",0,IF(E246="X",0,VLOOKUP(E246,'40'!$K$3:$L$16,2,FALSE)))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IF(D247="X",0,IF(E247="X",0,VLOOKUP(E247,'40'!$K$3:$L$16,2,FALSE)))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IF(D248="X",0,IF(E248="X",0,VLOOKUP(E248,'40'!$K$3:$L$16,2,FALSE)))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IF(D249="X",0,IF(E249="X",0,VLOOKUP(E249,'40'!$K$3:$L$16,2,FALSE)))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IF(D250="X",0,IF(E250="X",0,VLOOKUP(E250,'40'!$K$3:$L$16,2,FALSE)))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IF(D251="X",0,IF(E251="X",0,VLOOKUP(E251,'40'!$K$3:$L$16,2,FALSE)))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IF(D252="X",0,IF(E252="X",0,VLOOKUP(E252,'40'!$K$3:$L$16,2,FALSE)))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IF(D253="X",0,IF(E253="X",0,VLOOKUP(E253,'40'!$K$3:$L$16,2,FALSE)))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IF(D254="X",0,IF(E254="X",0,VLOOKUP(E254,'40'!$K$3:$L$16,2,FALSE)))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IF(D255="X",0,IF(E255="X",0,VLOOKUP(E255,'40'!$K$3:$L$16,2,FALSE)))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IF(D256="X",0,IF(E256="X",0,VLOOKUP(E256,'40'!$K$3:$L$16,2,FALSE)))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IF(D257="X",0,IF(E257="X",0,VLOOKUP(E257,'40'!$K$3:$L$16,2,FALSE)))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IF(D258="X",0,IF(E258="X",0,VLOOKUP(E258,'40'!$K$3:$L$16,2,FALSE)))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IF(D259="X",0,IF(E259="X",0,VLOOKUP(E259,'40'!$K$3:$L$16,2,FALSE)))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IF(D260="X",0,IF(E260="X",0,VLOOKUP(E260,'40'!$K$3:$L$16,2,FALSE)))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IF(D261="X",0,IF(E261="X",0,VLOOKUP(E261,'40'!$K$3:$L$16,2,FALSE)))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IF(D262="X",0,IF(E262="X",0,VLOOKUP(E262,'40'!$K$3:$L$16,2,FALSE)))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IF(D263="X",0,IF(E263="X",0,VLOOKUP(E263,'40'!$K$3:$L$16,2,FALSE)))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IF(D264="X",0,IF(E264="X",0,VLOOKUP(E264,'40'!$K$3:$L$16,2,FALSE)))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IF(D265="X",0,IF(E265="X",0,VLOOKUP(E265,'40'!$K$3:$L$16,2,FALSE)))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IF(D266="X",0,IF(E266="X",0,VLOOKUP(E266,'40'!$K$3:$L$16,2,FALSE)))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IF(D267="X",0,IF(E267="X",0,VLOOKUP(E267,'40'!$K$3:$L$16,2,FALSE)))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IF(D268="X",0,IF(E268="X",0,VLOOKUP(E268,'40'!$K$3:$L$16,2,FALSE)))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IF(D269="X",0,IF(E269="X",0,VLOOKUP(E269,'40'!$K$3:$L$16,2,FALSE)))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IF(D270="X",0,IF(E270="X",0,VLOOKUP(E270,'40'!$K$3:$L$16,2,FALSE)))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IF(D271="X",0,IF(E271="X",0,VLOOKUP(E271,'40'!$K$3:$L$16,2,FALSE)))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IF(D272="X",0,IF(E272="X",0,VLOOKUP(E272,'40'!$K$3:$L$16,2,FALSE)))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IF(D273="X",0,IF(E273="X",0,VLOOKUP(E273,'40'!$K$3:$L$16,2,FALSE)))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IF(D274="X",0,IF(E274="X",0,VLOOKUP(E274,'40'!$K$3:$L$16,2,FALSE)))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IF(D275="X",0,IF(E275="X",0,VLOOKUP(E275,'40'!$K$3:$L$16,2,FALSE)))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IF(D276="X",0,IF(E276="X",0,VLOOKUP(E276,'40'!$K$3:$L$16,2,FALSE)))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IF(D277="X",0,IF(E277="X",0,VLOOKUP(E277,'40'!$K$3:$L$16,2,FALSE)))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IF(D278="X",0,IF(E278="X",0,VLOOKUP(E278,'40'!$K$3:$L$16,2,FALSE)))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IF(D279="X",0,IF(E279="X",0,VLOOKUP(E279,'40'!$K$3:$L$16,2,FALSE)))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IF(D280="X",0,IF(E280="X",0,VLOOKUP(E280,'40'!$K$3:$L$16,2,FALSE)))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IF(D281="X",0,IF(E281="X",0,VLOOKUP(E281,'40'!$K$3:$L$16,2,FALSE)))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IF(D282="X",0,IF(E282="X",0,VLOOKUP(E282,'40'!$K$3:$L$16,2,FALSE)))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IF(D283="X",0,IF(E283="X",0,VLOOKUP(E283,'40'!$K$3:$L$16,2,FALSE)))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IF(D284="X",0,IF(E284="X",0,VLOOKUP(E284,'40'!$K$3:$L$16,2,FALSE)))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IF(D285="X",0,IF(E285="X",0,VLOOKUP(E285,'40'!$K$3:$L$16,2,FALSE)))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IF(D286="X",0,IF(E286="X",0,VLOOKUP(E286,'40'!$K$3:$L$16,2,FALSE)))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IF(D287="X",0,IF(E287="X",0,VLOOKUP(E287,'40'!$K$3:$L$16,2,FALSE)))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IF(D288="X",0,IF(E288="X",0,VLOOKUP(E288,'40'!$K$3:$L$16,2,FALSE)))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IF(D289="X",0,IF(E289="X",0,VLOOKUP(E289,'40'!$K$3:$L$16,2,FALSE)))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IF(D290="X",0,IF(E290="X",0,VLOOKUP(E290,'40'!$K$3:$L$16,2,FALSE)))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IF(D291="X",0,IF(E291="X",0,VLOOKUP(E291,'40'!$K$3:$L$16,2,FALSE)))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IF(D292="X",0,IF(E292="X",0,VLOOKUP(E292,'40'!$K$3:$L$16,2,FALSE)))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IF(D293="X",0,IF(E293="X",0,VLOOKUP(E293,'40'!$K$3:$L$16,2,FALSE)))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IF(D294="X",0,IF(E294="X",0,VLOOKUP(E294,'40'!$K$3:$L$16,2,FALSE)))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IF(D295="X",0,IF(E295="X",0,VLOOKUP(E295,'40'!$K$3:$L$16,2,FALSE)))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IF(D296="X",0,IF(E296="X",0,VLOOKUP(E296,'40'!$K$3:$L$16,2,FALSE)))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IF(D297="X",0,IF(E297="X",0,VLOOKUP(E297,'40'!$K$3:$L$16,2,FALSE)))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IF(D298="X",0,IF(E298="X",0,VLOOKUP(E298,'40'!$K$3:$L$16,2,FALSE)))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IF(D299="X",0,IF(E299="X",0,VLOOKUP(E299,'40'!$K$3:$L$16,2,FALSE)))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IF(D300="X",0,IF(E300="X",0,VLOOKUP(E300,'40'!$K$3:$L$16,2,FALSE)))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IF(D301="X",0,IF(E301="X",0,VLOOKUP(E301,'40'!$K$3:$L$16,2,FALSE)))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IF(D302="X",0,IF(E302="X",0,VLOOKUP(E302,'40'!$K$3:$L$16,2,FALSE)))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IF(D303="X",0,IF(E303="X",0,VLOOKUP(E303,'40'!$K$3:$L$16,2,FALSE)))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IF(D304="X",0,IF(E304="X",0,VLOOKUP(E304,'40'!$K$3:$L$16,2,FALSE)))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IF(D305="X",0,IF(E305="X",0,VLOOKUP(E305,'40'!$K$3:$L$16,2,FALSE)))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IF(D306="X",0,IF(E306="X",0,VLOOKUP(E306,'40'!$K$3:$L$16,2,FALSE)))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IF(D307="X",0,IF(E307="X",0,VLOOKUP(E307,'40'!$K$3:$L$16,2,FALSE)))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IF(D308="X",0,IF(E308="X",0,VLOOKUP(E308,'40'!$K$3:$L$16,2,FALSE)))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IF(D309="X",0,IF(E309="X",0,VLOOKUP(E309,'40'!$K$3:$L$16,2,FALSE)))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IF(D310="X",0,IF(E310="X",0,VLOOKUP(E310,'40'!$K$3:$L$16,2,FALSE)))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IF(D311="X",0,IF(E311="X",0,VLOOKUP(E311,'40'!$K$3:$L$16,2,FALSE)))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IF(D312="X",0,IF(E312="X",0,VLOOKUP(E312,'40'!$K$3:$L$16,2,FALSE)))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IF(D313="X",0,IF(E313="X",0,VLOOKUP(E313,'40'!$K$3:$L$16,2,FALSE)))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IF(D314="X",0,IF(E314="X",0,VLOOKUP(E314,'40'!$K$3:$L$16,2,FALSE)))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IF(D315="X",0,IF(E315="X",0,VLOOKUP(E315,'40'!$K$3:$L$16,2,FALSE)))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IF(D316="X",0,IF(E316="X",0,VLOOKUP(E316,'40'!$K$3:$L$16,2,FALSE)))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IF(D317="X",0,IF(E317="X",0,VLOOKUP(E317,'40'!$K$3:$L$16,2,FALSE)))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IF(D318="X",0,IF(E318="X",0,VLOOKUP(E318,'40'!$K$3:$L$16,2,FALSE)))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IF(D319="X",0,IF(E319="X",0,VLOOKUP(E319,'40'!$K$3:$L$16,2,FALSE)))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IF(D320="X",0,IF(E320="X",0,VLOOKUP(E320,'40'!$K$3:$L$16,2,FALSE)))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IF(D321="X",0,IF(E321="X",0,VLOOKUP(E321,'40'!$K$3:$L$16,2,FALSE)))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IF(D322="X",0,IF(E322="X",0,VLOOKUP(E322,'40'!$K$3:$L$16,2,FALSE)))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IF(D323="X",0,IF(E323="X",0,VLOOKUP(E323,'40'!$K$3:$L$16,2,FALSE)))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IF(D324="X",0,IF(E324="X",0,VLOOKUP(E324,'40'!$K$3:$L$16,2,FALSE)))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IF(D325="X",0,IF(E325="X",0,VLOOKUP(E325,'40'!$K$3:$L$16,2,FALSE)))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IF(D326="X",0,IF(E326="X",0,VLOOKUP(E326,'40'!$K$3:$L$16,2,FALSE)))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IF(D327="X",0,IF(E327="X",0,VLOOKUP(E327,'40'!$K$3:$L$16,2,FALSE)))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IF(D328="X",0,IF(E328="X",0,VLOOKUP(E328,'40'!$K$3:$L$16,2,FALSE)))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IF(D329="X",0,IF(E329="X",0,VLOOKUP(E329,'40'!$K$3:$L$16,2,FALSE)))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IF(D330="X",0,IF(E330="X",0,VLOOKUP(E330,'40'!$K$3:$L$16,2,FALSE)))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IF(D331="X",0,IF(E331="X",0,VLOOKUP(E331,'40'!$K$3:$L$16,2,FALSE)))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IF(D332="X",0,IF(E332="X",0,VLOOKUP(E332,'40'!$K$3:$L$16,2,FALSE)))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IF(D333="X",0,IF(E333="X",0,VLOOKUP(E333,'40'!$K$3:$L$16,2,FALSE)))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IF(D334="X",0,IF(E334="X",0,VLOOKUP(E334,'40'!$K$3:$L$16,2,FALSE)))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IF(D335="X",0,IF(E335="X",0,VLOOKUP(E335,'40'!$K$3:$L$16,2,FALSE)))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IF(D336="X",0,IF(E336="X",0,VLOOKUP(E336,'40'!$K$3:$L$16,2,FALSE)))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IF(D337="X",0,IF(E337="X",0,VLOOKUP(E337,'40'!$K$3:$L$16,2,FALSE)))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IF(D338="X",0,IF(E338="X",0,VLOOKUP(E338,'40'!$K$3:$L$16,2,FALSE)))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IF(D339="X",0,IF(E339="X",0,VLOOKUP(E339,'40'!$K$3:$L$16,2,FALSE)))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IF(D340="X",0,IF(E340="X",0,VLOOKUP(E340,'40'!$K$3:$L$16,2,FALSE)))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IF(D341="X",0,IF(E341="X",0,VLOOKUP(E341,'40'!$K$3:$L$16,2,FALSE)))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IF(D342="X",0,IF(E342="X",0,VLOOKUP(E342,'40'!$K$3:$L$16,2,FALSE)))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IF(D343="X",0,IF(E343="X",0,VLOOKUP(E343,'40'!$K$3:$L$16,2,FALSE)))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IF(D344="X",0,IF(E344="X",0,VLOOKUP(E344,'40'!$K$3:$L$16,2,FALSE)))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IF(D345="X",0,IF(E345="X",0,VLOOKUP(E345,'40'!$K$3:$L$16,2,FALSE)))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IF(D346="X",0,IF(E346="X",0,VLOOKUP(E346,'40'!$K$3:$L$16,2,FALSE)))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IF(D347="X",0,IF(E347="X",0,VLOOKUP(E347,'40'!$K$3:$L$16,2,FALSE)))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IF(D348="X",0,IF(E348="X",0,VLOOKUP(E348,'40'!$K$3:$L$16,2,FALSE)))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IF(D349="X",0,IF(E349="X",0,VLOOKUP(E349,'40'!$K$3:$L$16,2,FALSE)))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IF(D350="X",0,IF(E350="X",0,VLOOKUP(E350,'40'!$K$3:$L$16,2,FALSE)))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IF(D351="X",0,IF(E351="X",0,VLOOKUP(E351,'40'!$K$3:$L$16,2,FALSE)))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IF(D352="X",0,IF(E352="X",0,VLOOKUP(E352,'40'!$K$3:$L$16,2,FALSE)))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IF(D353="X",0,IF(E353="X",0,VLOOKUP(E353,'40'!$K$3:$L$16,2,FALSE)))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IF(D354="X",0,IF(E354="X",0,VLOOKUP(E354,'40'!$K$3:$L$16,2,FALSE)))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IF(D355="X",0,IF(E355="X",0,VLOOKUP(E355,'40'!$K$3:$L$16,2,FALSE)))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IF(D356="X",0,IF(E356="X",0,VLOOKUP(E356,'40'!$K$3:$L$16,2,FALSE)))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IF(D357="X",0,IF(E357="X",0,VLOOKUP(E357,'40'!$K$3:$L$16,2,FALSE)))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IF(D358="X",0,IF(E358="X",0,VLOOKUP(E358,'40'!$K$3:$L$16,2,FALSE)))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IF(D359="X",0,IF(E359="X",0,VLOOKUP(E359,'40'!$K$3:$L$16,2,FALSE)))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IF(D360="X",0,IF(E360="X",0,VLOOKUP(E360,'40'!$K$3:$L$16,2,FALSE)))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IF(D361="X",0,IF(E361="X",0,VLOOKUP(E361,'40'!$K$3:$L$16,2,FALSE)))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IF(D362="X",0,IF(E362="X",0,VLOOKUP(E362,'40'!$K$3:$L$16,2,FALSE)))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IF(D363="X",0,IF(E363="X",0,VLOOKUP(E363,'40'!$K$3:$L$16,2,FALSE)))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IF(D364="X",0,IF(E364="X",0,VLOOKUP(E364,'40'!$K$3:$L$16,2,FALSE)))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IF(D365="X",0,IF(E365="X",0,VLOOKUP(E365,'40'!$K$3:$L$16,2,FALSE)))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IF(D366="X",0,IF(E366="X",0,VLOOKUP(E366,'40'!$K$3:$L$16,2,FALSE)))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IF(D367="X",0,IF(E367="X",0,VLOOKUP(E367,'40'!$K$3:$L$16,2,FALSE)))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IF(D368="X",0,IF(E368="X",0,VLOOKUP(E368,'40'!$K$3:$L$16,2,FALSE)))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IF(D369="X",0,IF(E369="X",0,VLOOKUP(E369,'40'!$K$3:$L$16,2,FALSE)))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IF(D370="X",0,IF(E370="X",0,VLOOKUP(E370,'40'!$K$3:$L$16,2,FALSE)))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IF(D371="X",0,IF(E371="X",0,VLOOKUP(E371,'40'!$K$3:$L$16,2,FALSE)))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IF(D372="X",0,IF(E372="X",0,VLOOKUP(E372,'40'!$K$3:$L$16,2,FALSE)))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IF(D373="X",0,IF(E373="X",0,VLOOKUP(E373,'40'!$K$3:$L$16,2,FALSE)))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IF(D374="X",0,IF(E374="X",0,VLOOKUP(E374,'40'!$K$3:$L$16,2,FALSE)))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IF(D375="X",0,IF(E375="X",0,VLOOKUP(E375,'40'!$K$3:$L$16,2,FALSE)))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IF(D376="X",0,IF(E376="X",0,VLOOKUP(E376,'40'!$K$3:$L$16,2,FALSE)))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IF(D377="X",0,IF(E377="X",0,VLOOKUP(E377,'40'!$K$3:$L$16,2,FALSE)))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IF(D378="X",0,IF(E378="X",0,VLOOKUP(E378,'40'!$K$3:$L$16,2,FALSE)))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IF(D379="X",0,IF(E379="X",0,VLOOKUP(E379,'40'!$K$3:$L$16,2,FALSE)))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IF(D380="X",0,IF(E380="X",0,VLOOKUP(E380,'40'!$K$3:$L$16,2,FALSE)))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IF(D381="X",0,IF(E381="X",0,VLOOKUP(E381,'40'!$K$3:$L$16,2,FALSE)))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IF(D382="X",0,IF(E382="X",0,VLOOKUP(E382,'40'!$K$3:$L$16,2,FALSE)))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IF(D383="X",0,IF(E383="X",0,VLOOKUP(E383,'40'!$K$3:$L$16,2,FALSE)))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IF(D384="X",0,IF(E384="X",0,VLOOKUP(E384,'40'!$K$3:$L$16,2,FALSE)))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IF(D385="X",0,IF(E385="X",0,VLOOKUP(E385,'40'!$K$3:$L$16,2,FALSE)))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IF(D386="X",0,IF(E386="X",0,VLOOKUP(E386,'40'!$K$3:$L$16,2,FALSE)))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IF(D387="X",0,IF(E387="X",0,VLOOKUP(E387,'40'!$K$3:$L$16,2,FALSE)))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IF(D388="X",0,IF(E388="X",0,VLOOKUP(E388,'40'!$K$3:$L$16,2,FALSE)))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IF(D389="X",0,IF(E389="X",0,VLOOKUP(E389,'40'!$K$3:$L$16,2,FALSE)))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IF(D390="X",0,IF(E390="X",0,VLOOKUP(E390,'40'!$K$3:$L$16,2,FALSE)))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IF(D391="X",0,IF(E391="X",0,VLOOKUP(E391,'40'!$K$3:$L$16,2,FALSE)))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IF(D392="X",0,IF(E392="X",0,VLOOKUP(E392,'40'!$K$3:$L$16,2,FALSE)))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IF(D393="X",0,IF(E393="X",0,VLOOKUP(E393,'40'!$K$3:$L$16,2,FALSE)))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IF(D394="X",0,IF(E394="X",0,VLOOKUP(E394,'40'!$K$3:$L$16,2,FALSE)))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IF(D395="X",0,IF(E395="X",0,VLOOKUP(E395,'40'!$K$3:$L$16,2,FALSE)))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IF(D396="X",0,IF(E396="X",0,VLOOKUP(E396,'40'!$K$3:$L$16,2,FALSE)))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IF(D397="X",0,IF(E397="X",0,VLOOKUP(E397,'40'!$K$3:$L$16,2,FALSE)))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IF(D398="X",0,IF(E398="X",0,VLOOKUP(E398,'40'!$K$3:$L$16,2,FALSE)))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IF(D399="X",0,IF(E399="X",0,VLOOKUP(E399,'40'!$K$3:$L$16,2,FALSE)))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IF(D400="X",0,IF(E400="X",0,VLOOKUP(E400,'40'!$K$3:$L$16,2,FALSE)))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IF(D401="X",0,IF(E401="X",0,VLOOKUP(E401,'40'!$K$3:$L$16,2,FALSE)))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IF(D402="X",0,IF(E402="X",0,VLOOKUP(E402,'40'!$K$3:$L$16,2,FALSE)))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IF(D403="X",0,IF(E403="X",0,VLOOKUP(E403,'40'!$K$3:$L$16,2,FALSE)))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IF(D404="X",0,IF(E404="X",0,VLOOKUP(E404,'40'!$K$3:$L$16,2,FALSE)))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IF(D405="X",0,IF(E405="X",0,VLOOKUP(E405,'40'!$K$3:$L$16,2,FALSE)))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IF(D406="X",0,IF(E406="X",0,VLOOKUP(E406,'40'!$K$3:$L$16,2,FALSE)))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IF(D407="X",0,IF(E407="X",0,VLOOKUP(E407,'40'!$K$3:$L$16,2,FALSE)))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IF(D408="X",0,IF(E408="X",0,VLOOKUP(E408,'40'!$K$3:$L$16,2,FALSE)))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IF(D409="X",0,IF(E409="X",0,VLOOKUP(E409,'40'!$K$3:$L$16,2,FALSE)))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IF(D410="X",0,IF(E410="X",0,VLOOKUP(E410,'40'!$K$3:$L$16,2,FALSE)))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IF(D411="X",0,IF(E411="X",0,VLOOKUP(E411,'40'!$K$3:$L$16,2,FALSE)))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IF(D412="X",0,IF(E412="X",0,VLOOKUP(E412,'40'!$K$3:$L$16,2,FALSE)))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IF(D413="X",0,IF(E413="X",0,VLOOKUP(E413,'40'!$K$3:$L$16,2,FALSE)))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IF(D414="X",0,IF(E414="X",0,VLOOKUP(E414,'40'!$K$3:$L$16,2,FALSE)))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IF(D415="X",0,IF(E415="X",0,VLOOKUP(E415,'40'!$K$3:$L$16,2,FALSE)))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IF(D416="X",0,IF(E416="X",0,VLOOKUP(E416,'40'!$K$3:$L$16,2,FALSE)))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IF(D417="X",0,IF(E417="X",0,VLOOKUP(E417,'40'!$K$3:$L$16,2,FALSE)))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IF(D418="X",0,IF(E418="X",0,VLOOKUP(E418,'40'!$K$3:$L$16,2,FALSE)))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IF(D419="X",0,IF(E419="X",0,VLOOKUP(E419,'40'!$K$3:$L$16,2,FALSE)))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IF(D420="X",0,IF(E420="X",0,VLOOKUP(E420,'40'!$K$3:$L$16,2,FALSE)))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IF(D421="X",0,IF(E421="X",0,VLOOKUP(E421,'40'!$K$3:$L$16,2,FALSE)))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IF(D422="X",0,IF(E422="X",0,VLOOKUP(E422,'40'!$K$3:$L$16,2,FALSE)))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IF(D423="X",0,IF(E423="X",0,VLOOKUP(E423,'40'!$K$3:$L$16,2,FALSE)))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IF(D424="X",0,IF(E424="X",0,VLOOKUP(E424,'40'!$K$3:$L$16,2,FALSE)))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IF(D425="X",0,IF(E425="X",0,VLOOKUP(E425,'40'!$K$3:$L$16,2,FALSE)))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IF(D426="X",0,IF(E426="X",0,VLOOKUP(E426,'40'!$K$3:$L$16,2,FALSE)))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IF(D427="X",0,IF(E427="X",0,VLOOKUP(E427,'40'!$K$3:$L$16,2,FALSE)))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IF(D428="X",0,IF(E428="X",0,VLOOKUP(E428,'40'!$K$3:$L$16,2,FALSE)))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IF(D429="X",0,IF(E429="X",0,VLOOKUP(E429,'40'!$K$3:$L$16,2,FALSE)))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IF(D430="X",0,IF(E430="X",0,VLOOKUP(E430,'40'!$K$3:$L$16,2,FALSE)))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IF(D431="X",0,IF(E431="X",0,VLOOKUP(E431,'40'!$K$3:$L$16,2,FALSE)))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IF(D432="X",0,IF(E432="X",0,VLOOKUP(E432,'40'!$K$3:$L$16,2,FALSE)))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IF(D433="X",0,IF(E433="X",0,VLOOKUP(E433,'40'!$K$3:$L$16,2,FALSE)))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IF(D434="X",0,IF(E434="X",0,VLOOKUP(E434,'40'!$K$3:$L$16,2,FALSE)))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IF(D435="X",0,IF(E435="X",0,VLOOKUP(E435,'40'!$K$3:$L$16,2,FALSE)))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IF(D436="X",0,IF(E436="X",0,VLOOKUP(E436,'40'!$K$3:$L$16,2,FALSE)))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IF(D437="X",0,IF(E437="X",0,VLOOKUP(E437,'40'!$K$3:$L$16,2,FALSE)))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IF(D438="X",0,IF(E438="X",0,VLOOKUP(E438,'40'!$K$3:$L$16,2,FALSE)))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IF(D439="X",0,IF(E439="X",0,VLOOKUP(E439,'40'!$K$3:$L$16,2,FALSE)))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IF(D440="X",0,IF(E440="X",0,VLOOKUP(E440,'40'!$K$3:$L$16,2,FALSE)))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IF(D441="X",0,IF(E441="X",0,VLOOKUP(E441,'40'!$K$3:$L$16,2,FALSE)))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IF(D442="X",0,IF(E442="X",0,VLOOKUP(E442,'40'!$K$3:$L$16,2,FALSE)))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IF(D443="X",0,IF(E443="X",0,VLOOKUP(E443,'40'!$K$3:$L$16,2,FALSE)))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IF(D444="X",0,IF(E444="X",0,VLOOKUP(E444,'40'!$K$3:$L$16,2,FALSE)))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IF(D445="X",0,IF(E445="X",0,VLOOKUP(E445,'40'!$K$3:$L$16,2,FALSE)))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IF(D446="X",0,IF(E446="X",0,VLOOKUP(E446,'40'!$K$3:$L$16,2,FALSE)))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IF(D447="X",0,IF(E447="X",0,VLOOKUP(E447,'40'!$K$3:$L$16,2,FALSE)))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IF(D448="X",0,IF(E448="X",0,VLOOKUP(E448,'40'!$K$3:$L$16,2,FALSE)))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IF(D449="X",0,IF(E449="X",0,VLOOKUP(E449,'40'!$K$3:$L$16,2,FALSE)))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IF(D450="X",0,IF(E450="X",0,VLOOKUP(E450,'40'!$K$3:$L$16,2,FALSE)))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IF(D451="X",0,IF(E451="X",0,VLOOKUP(E451,'40'!$K$3:$L$16,2,FALSE)))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IF(D452="X",0,IF(E452="X",0,VLOOKUP(E452,'40'!$K$3:$L$16,2,FALSE)))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IF(D453="X",0,IF(E453="X",0,VLOOKUP(E453,'40'!$K$3:$L$16,2,FALSE)))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IF(D454="X",0,IF(E454="X",0,VLOOKUP(E454,'40'!$K$3:$L$16,2,FALSE)))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IF(D455="X",0,IF(E455="X",0,VLOOKUP(E455,'40'!$K$3:$L$16,2,FALSE)))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IF(D456="X",0,IF(E456="X",0,VLOOKUP(E456,'40'!$K$3:$L$16,2,FALSE)))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IF(D457="X",0,IF(E457="X",0,VLOOKUP(E457,'40'!$K$3:$L$16,2,FALSE)))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IF(D458="X",0,IF(E458="X",0,VLOOKUP(E458,'40'!$K$3:$L$16,2,FALSE)))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IF(D459="X",0,IF(E459="X",0,VLOOKUP(E459,'40'!$K$3:$L$16,2,FALSE)))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IF(D460="X",0,IF(E460="X",0,VLOOKUP(E460,'40'!$K$3:$L$16,2,FALSE)))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IF(D461="X",0,IF(E461="X",0,VLOOKUP(E461,'40'!$K$3:$L$16,2,FALSE)))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IF(D462="X",0,IF(E462="X",0,VLOOKUP(E462,'40'!$K$3:$L$16,2,FALSE)))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IF(D463="X",0,IF(E463="X",0,VLOOKUP(E463,'40'!$K$3:$L$16,2,FALSE)))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IF(D464="X",0,IF(E464="X",0,VLOOKUP(E464,'40'!$K$3:$L$16,2,FALSE)))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IF(D465="X",0,IF(E465="X",0,VLOOKUP(E465,'40'!$K$3:$L$16,2,FALSE)))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IF(D466="X",0,IF(E466="X",0,VLOOKUP(E466,'40'!$K$3:$L$16,2,FALSE)))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IF(D467="X",0,IF(E467="X",0,VLOOKUP(E467,'40'!$K$3:$L$16,2,FALSE)))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IF(D468="X",0,IF(E468="X",0,VLOOKUP(E468,'40'!$K$3:$L$16,2,FALSE)))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IF(D469="X",0,IF(E469="X",0,VLOOKUP(E469,'40'!$K$3:$L$16,2,FALSE)))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IF(D470="X",0,IF(E470="X",0,VLOOKUP(E470,'40'!$K$3:$L$16,2,FALSE)))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IF(D471="X",0,IF(E471="X",0,VLOOKUP(E471,'40'!$K$3:$L$16,2,FALSE)))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IF(D472="X",0,IF(E472="X",0,VLOOKUP(E472,'40'!$K$3:$L$16,2,FALSE)))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IF(D473="X",0,IF(E473="X",0,VLOOKUP(E473,'40'!$K$3:$L$16,2,FALSE)))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IF(D474="X",0,IF(E474="X",0,VLOOKUP(E474,'40'!$K$3:$L$16,2,FALSE)))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IF(D475="X",0,IF(E475="X",0,VLOOKUP(E475,'40'!$K$3:$L$16,2,FALSE)))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IF(D476="X",0,IF(E476="X",0,VLOOKUP(E476,'40'!$K$3:$L$16,2,FALSE)))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IF(D477="X",0,IF(E477="X",0,VLOOKUP(E477,'40'!$K$3:$L$16,2,FALSE)))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IF(D478="X",0,IF(E478="X",0,VLOOKUP(E478,'40'!$K$3:$L$16,2,FALSE)))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IF(D479="X",0,IF(E479="X",0,VLOOKUP(E479,'40'!$K$3:$L$16,2,FALSE)))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IF(D480="X",0,IF(E480="X",0,VLOOKUP(E480,'40'!$K$3:$L$16,2,FALSE)))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IF(D481="X",0,IF(E481="X",0,VLOOKUP(E481,'40'!$K$3:$L$16,2,FALSE)))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IF(D482="X",0,IF(E482="X",0,VLOOKUP(E482,'40'!$K$3:$L$16,2,FALSE)))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IF(D483="X",0,IF(E483="X",0,VLOOKUP(E483,'40'!$K$3:$L$16,2,FALSE)))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IF(D484="X",0,IF(E484="X",0,VLOOKUP(E484,'40'!$K$3:$L$16,2,FALSE)))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IF(D485="X",0,IF(E485="X",0,VLOOKUP(E485,'40'!$K$3:$L$16,2,FALSE)))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IF(D486="X",0,IF(E486="X",0,VLOOKUP(E486,'40'!$K$3:$L$16,2,FALSE)))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IF(D487="X",0,IF(E487="X",0,VLOOKUP(E487,'40'!$K$3:$L$16,2,FALSE)))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IF(D488="X",0,IF(E488="X",0,VLOOKUP(E488,'40'!$K$3:$L$16,2,FALSE)))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IF(D489="X",0,IF(E489="X",0,VLOOKUP(E489,'40'!$K$3:$L$16,2,FALSE)))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IF(D490="X",0,IF(E490="X",0,VLOOKUP(E490,'40'!$K$3:$L$16,2,FALSE)))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IF(D491="X",0,IF(E491="X",0,VLOOKUP(E491,'40'!$K$3:$L$16,2,FALSE)))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IF(D492="X",0,IF(E492="X",0,VLOOKUP(E492,'40'!$K$3:$L$16,2,FALSE)))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IF(D493="X",0,IF(E493="X",0,VLOOKUP(E493,'40'!$K$3:$L$16,2,FALSE)))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IF(D494="X",0,IF(E494="X",0,VLOOKUP(E494,'40'!$K$3:$L$16,2,FALSE)))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IF('40'!K3="", "Vrije categorie",'40'!K3)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IF('40'!K4="", "Vrije categorie",'40'!K4)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IF('40'!K5="", "Vrije categorie",'40'!K5)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IF('40'!K6="", "Vrije categorie",'40'!K6)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IF('40'!K7="", "Vrije categorie",'40'!K7)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IF('40'!K8="", "Vrije categorie",'40'!K8)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IF('40'!K9="", "Vrije categorie",'40'!K9)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IF('40'!K10="", "Vrije categorie",'40'!K10)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IF('40'!K11="", "Vrije categorie",'40'!K11)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IF('40'!K12="", "Vrije categorie",'40'!K12)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IF('40'!K13="", "Vrije categorie",'40'!K13)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IF('40'!K14="", "Vrije categorie",'40'!K14)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IF('40'!K15="", "Vrije categorie",'40'!K15)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zQXRpqk5T+rHyi1Av8biZwzI/iXlMko8XvIT7ywJlOPZGhbcqkXwfK5TkU68r0Kh+IREif9PDccLx/Fs00CeqQ==" saltValue="S7+kTXFjZGoa4rR7pvVwt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41,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'41a'!P499/M3</f>
        <v>#N/A</v>
      </c>
    </row>
    <row r="4" spans="1:14">
      <c r="A4" s="19" t="s">
        <v>190</v>
      </c>
      <c r="B4" s="384" t="str">
        <f>VLOOKUP(H5,Kwaliteitsinspecties!A5:E54,3)</f>
        <v>Complex 41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'41a'!P500/M4</f>
        <v>#N/A</v>
      </c>
    </row>
    <row r="5" spans="1:14">
      <c r="A5" s="20" t="s">
        <v>192</v>
      </c>
      <c r="B5" s="385" t="str">
        <f>VLOOKUP(H5,Kwaliteitsinspecties!A5:E54,4)</f>
        <v>Complex 41</v>
      </c>
      <c r="C5" s="385"/>
      <c r="D5" s="385"/>
      <c r="E5" s="385"/>
      <c r="F5" s="399" t="s">
        <v>193</v>
      </c>
      <c r="G5" s="399"/>
      <c r="H5" s="16">
        <f>Kwaliteitsinspecties!A45</f>
        <v>41</v>
      </c>
      <c r="K5" s="37" t="s">
        <v>194</v>
      </c>
      <c r="L5" s="49"/>
      <c r="M5" s="184"/>
      <c r="N5" s="88" t="e">
        <f>'41a'!P501/M5</f>
        <v>#N/A</v>
      </c>
    </row>
    <row r="6" spans="1:14">
      <c r="A6" s="21" t="s">
        <v>195</v>
      </c>
      <c r="B6" s="386" t="str">
        <f>VLOOKUP(H5,Kwaliteitsinspecties!A5:E54,5)</f>
        <v>Complex 41</v>
      </c>
      <c r="C6" s="386"/>
      <c r="D6" s="386"/>
      <c r="E6" s="386"/>
      <c r="F6" s="400" t="s">
        <v>196</v>
      </c>
      <c r="G6" s="400"/>
      <c r="H6" s="17" t="str">
        <f>CONCATENATE(H5,"a")</f>
        <v>41a</v>
      </c>
      <c r="K6" s="37" t="s">
        <v>197</v>
      </c>
      <c r="L6" s="49"/>
      <c r="M6" s="184"/>
      <c r="N6" s="88" t="e">
        <f>'41a'!P502/M6</f>
        <v>#N/A</v>
      </c>
    </row>
    <row r="7" spans="1:14">
      <c r="K7" s="37" t="s">
        <v>198</v>
      </c>
      <c r="L7" s="49"/>
      <c r="M7" s="184"/>
      <c r="N7" s="88" t="e">
        <f>'41a'!P503/M7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'41a'!P504/M8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'41a'!P505/M9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'41a'!P506/M10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'41a'!P507/M11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'41a'!P508/M12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'41a'!N512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'41a'!P509/M13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'41a'!P512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'41a'!G512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'41a'!F512-E27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'41a'!S495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'41a'!R495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'41a'!T495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'41a'!U495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'41a'!V495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'41a'!W495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'41a'!N505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Wp1xjtKq0OmOwMQ9iMUm1uBloGNW6cNRu+bIpZrHa8KgahT05CKbi1i//4IdX3D1+uE5cCCo1n57jl4FL2BEmg==" saltValue="6eaQiXguSUuYzUZrytWuK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'41'!H5</f>
        <v>41</v>
      </c>
      <c r="B1" s="401" t="s">
        <v>190</v>
      </c>
      <c r="C1" s="402"/>
      <c r="D1" s="403" t="str">
        <f>VLOOKUP(A1,Kwaliteitsinspecties!A5:J54,3)</f>
        <v>Complex 41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41 te Complex 41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IF(D4="X",0,IF(E4="X",0,VLOOKUP(E4,'41'!$K$3:$L$16,2,FALSE)))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IF(D5="X",0,IF(E5="X",0,VLOOKUP(E5,'41'!$K$3:$L$16,2,FALSE)))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IF(D6="X",0,IF(E6="X",0,VLOOKUP(E6,'41'!$K$3:$L$16,2,FALSE)))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IF(D7="X",0,IF(E7="X",0,VLOOKUP(E7,'41'!$K$3:$L$16,2,FALSE)))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IF(D8="X",0,IF(E8="X",0,VLOOKUP(E8,'41'!$K$3:$L$16,2,FALSE)))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IF(D9="X",0,IF(E9="X",0,VLOOKUP(E9,'41'!$K$3:$L$16,2,FALSE)))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IF(D10="X",0,IF(E10="X",0,VLOOKUP(E10,'41'!$K$3:$L$16,2,FALSE)))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IF(D11="X",0,IF(E11="X",0,VLOOKUP(E11,'41'!$K$3:$L$16,2,FALSE)))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IF(D12="X",0,IF(E12="X",0,VLOOKUP(E12,'41'!$K$3:$L$16,2,FALSE)))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IF(D13="X",0,IF(E13="X",0,VLOOKUP(E13,'41'!$K$3:$L$16,2,FALSE)))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IF(D14="X",0,IF(E14="X",0,VLOOKUP(E14,'41'!$K$3:$L$16,2,FALSE)))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IF(D15="X",0,IF(E15="X",0,VLOOKUP(E15,'41'!$K$3:$L$16,2,FALSE)))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IF(D16="X",0,IF(E16="X",0,VLOOKUP(E16,'41'!$K$3:$L$16,2,FALSE)))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IF(D17="X",0,IF(E17="X",0,VLOOKUP(E17,'41'!$K$3:$L$16,2,FALSE)))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IF(D18="X",0,IF(E18="X",0,VLOOKUP(E18,'41'!$K$3:$L$16,2,FALSE)))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IF(D19="X",0,IF(E19="X",0,VLOOKUP(E19,'41'!$K$3:$L$16,2,FALSE)))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IF(D20="X",0,IF(E20="X",0,VLOOKUP(E20,'41'!$K$3:$L$16,2,FALSE)))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IF(D21="X",0,IF(E21="X",0,VLOOKUP(E21,'41'!$K$3:$L$16,2,FALSE)))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IF(D22="X",0,IF(E22="X",0,VLOOKUP(E22,'41'!$K$3:$L$16,2,FALSE)))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IF(D23="X",0,IF(E23="X",0,VLOOKUP(E23,'41'!$K$3:$L$16,2,FALSE)))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IF(D24="X",0,IF(E24="X",0,VLOOKUP(E24,'41'!$K$3:$L$16,2,FALSE)))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IF(D25="X",0,IF(E25="X",0,VLOOKUP(E25,'41'!$K$3:$L$16,2,FALSE)))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IF(D26="X",0,IF(E26="X",0,VLOOKUP(E26,'41'!$K$3:$L$16,2,FALSE)))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IF(D27="X",0,IF(E27="X",0,VLOOKUP(E27,'41'!$K$3:$L$16,2,FALSE)))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IF(D28="X",0,IF(E28="X",0,VLOOKUP(E28,'41'!$K$3:$L$16,2,FALSE)))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IF(D29="X",0,IF(E29="X",0,VLOOKUP(E29,'41'!$K$3:$L$16,2,FALSE)))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IF(D30="X",0,IF(E30="X",0,VLOOKUP(E30,'41'!$K$3:$L$16,2,FALSE)))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IF(D31="X",0,IF(E31="X",0,VLOOKUP(E31,'41'!$K$3:$L$16,2,FALSE)))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IF(D32="X",0,IF(E32="X",0,VLOOKUP(E32,'41'!$K$3:$L$16,2,FALSE)))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IF(D33="X",0,IF(E33="X",0,VLOOKUP(E33,'41'!$K$3:$L$16,2,FALSE)))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IF(D34="X",0,IF(E34="X",0,VLOOKUP(E34,'41'!$K$3:$L$16,2,FALSE)))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IF(D35="X",0,IF(E35="X",0,VLOOKUP(E35,'41'!$K$3:$L$16,2,FALSE)))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IF(D36="X",0,IF(E36="X",0,VLOOKUP(E36,'41'!$K$3:$L$16,2,FALSE)))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IF(D37="X",0,IF(E37="X",0,VLOOKUP(E37,'41'!$K$3:$L$16,2,FALSE)))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IF(D38="X",0,IF(E38="X",0,VLOOKUP(E38,'41'!$K$3:$L$16,2,FALSE)))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IF(D39="X",0,IF(E39="X",0,VLOOKUP(E39,'41'!$K$3:$L$16,2,FALSE)))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IF(D40="X",0,IF(E40="X",0,VLOOKUP(E40,'41'!$K$3:$L$16,2,FALSE)))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IF(D41="X",0,IF(E41="X",0,VLOOKUP(E41,'41'!$K$3:$L$16,2,FALSE)))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IF(D42="X",0,IF(E42="X",0,VLOOKUP(E42,'41'!$K$3:$L$16,2,FALSE)))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IF(D43="X",0,IF(E43="X",0,VLOOKUP(E43,'41'!$K$3:$L$16,2,FALSE)))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IF(D44="X",0,IF(E44="X",0,VLOOKUP(E44,'41'!$K$3:$L$16,2,FALSE)))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IF(D45="X",0,IF(E45="X",0,VLOOKUP(E45,'41'!$K$3:$L$16,2,FALSE)))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IF(D46="X",0,IF(E46="X",0,VLOOKUP(E46,'41'!$K$3:$L$16,2,FALSE)))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IF(D47="X",0,IF(E47="X",0,VLOOKUP(E47,'41'!$K$3:$L$16,2,FALSE)))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IF(D48="X",0,IF(E48="X",0,VLOOKUP(E48,'41'!$K$3:$L$16,2,FALSE)))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IF(D49="X",0,IF(E49="X",0,VLOOKUP(E49,'41'!$K$3:$L$16,2,FALSE)))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IF(D50="X",0,IF(E50="X",0,VLOOKUP(E50,'41'!$K$3:$L$16,2,FALSE)))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IF(D51="X",0,IF(E51="X",0,VLOOKUP(E51,'41'!$K$3:$L$16,2,FALSE)))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IF(D52="X",0,IF(E52="X",0,VLOOKUP(E52,'41'!$K$3:$L$16,2,FALSE)))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IF(D53="X",0,IF(E53="X",0,VLOOKUP(E53,'41'!$K$3:$L$16,2,FALSE)))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IF(D54="X",0,IF(E54="X",0,VLOOKUP(E54,'41'!$K$3:$L$16,2,FALSE)))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IF(D55="X",0,IF(E55="X",0,VLOOKUP(E55,'41'!$K$3:$L$16,2,FALSE)))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IF(D56="X",0,IF(E56="X",0,VLOOKUP(E56,'41'!$K$3:$L$16,2,FALSE)))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IF(D57="X",0,IF(E57="X",0,VLOOKUP(E57,'41'!$K$3:$L$16,2,FALSE)))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IF(D58="X",0,IF(E58="X",0,VLOOKUP(E58,'41'!$K$3:$L$16,2,FALSE)))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IF(D59="X",0,IF(E59="X",0,VLOOKUP(E59,'41'!$K$3:$L$16,2,FALSE)))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IF(D60="X",0,IF(E60="X",0,VLOOKUP(E60,'41'!$K$3:$L$16,2,FALSE)))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IF(D61="X",0,IF(E61="X",0,VLOOKUP(E61,'41'!$K$3:$L$16,2,FALSE)))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IF(D62="X",0,IF(E62="X",0,VLOOKUP(E62,'41'!$K$3:$L$16,2,FALSE)))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IF(D63="X",0,IF(E63="X",0,VLOOKUP(E63,'41'!$K$3:$L$16,2,FALSE)))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IF(D64="X",0,IF(E64="X",0,VLOOKUP(E64,'41'!$K$3:$L$16,2,FALSE)))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IF(D65="X",0,IF(E65="X",0,VLOOKUP(E65,'41'!$K$3:$L$16,2,FALSE)))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IF(D66="X",0,IF(E66="X",0,VLOOKUP(E66,'41'!$K$3:$L$16,2,FALSE)))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IF(D67="X",0,IF(E67="X",0,VLOOKUP(E67,'41'!$K$3:$L$16,2,FALSE)))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IF(D68="X",0,IF(E68="X",0,VLOOKUP(E68,'41'!$K$3:$L$16,2,FALSE)))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IF(D69="X",0,IF(E69="X",0,VLOOKUP(E69,'41'!$K$3:$L$16,2,FALSE)))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IF(D70="X",0,IF(E70="X",0,VLOOKUP(E70,'41'!$K$3:$L$16,2,FALSE)))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IF(D71="X",0,IF(E71="X",0,VLOOKUP(E71,'41'!$K$3:$L$16,2,FALSE)))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IF(D72="X",0,IF(E72="X",0,VLOOKUP(E72,'41'!$K$3:$L$16,2,FALSE)))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IF(D73="X",0,IF(E73="X",0,VLOOKUP(E73,'41'!$K$3:$L$16,2,FALSE)))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IF(D74="X",0,IF(E74="X",0,VLOOKUP(E74,'41'!$K$3:$L$16,2,FALSE)))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IF(D75="X",0,IF(E75="X",0,VLOOKUP(E75,'41'!$K$3:$L$16,2,FALSE)))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IF(D76="X",0,IF(E76="X",0,VLOOKUP(E76,'41'!$K$3:$L$16,2,FALSE)))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IF(D77="X",0,IF(E77="X",0,VLOOKUP(E77,'41'!$K$3:$L$16,2,FALSE)))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IF(D78="X",0,IF(E78="X",0,VLOOKUP(E78,'41'!$K$3:$L$16,2,FALSE)))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IF(D79="X",0,IF(E79="X",0,VLOOKUP(E79,'41'!$K$3:$L$16,2,FALSE)))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IF(D80="X",0,IF(E80="X",0,VLOOKUP(E80,'41'!$K$3:$L$16,2,FALSE)))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IF(D81="X",0,IF(E81="X",0,VLOOKUP(E81,'41'!$K$3:$L$16,2,FALSE)))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IF(D82="X",0,IF(E82="X",0,VLOOKUP(E82,'41'!$K$3:$L$16,2,FALSE)))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IF(D83="X",0,IF(E83="X",0,VLOOKUP(E83,'41'!$K$3:$L$16,2,FALSE)))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IF(D84="X",0,IF(E84="X",0,VLOOKUP(E84,'41'!$K$3:$L$16,2,FALSE)))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IF(D85="X",0,IF(E85="X",0,VLOOKUP(E85,'41'!$K$3:$L$16,2,FALSE)))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IF(D86="X",0,IF(E86="X",0,VLOOKUP(E86,'41'!$K$3:$L$16,2,FALSE)))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IF(D87="X",0,IF(E87="X",0,VLOOKUP(E87,'41'!$K$3:$L$16,2,FALSE)))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IF(D88="X",0,IF(E88="X",0,VLOOKUP(E88,'41'!$K$3:$L$16,2,FALSE)))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IF(D89="X",0,IF(E89="X",0,VLOOKUP(E89,'41'!$K$3:$L$16,2,FALSE)))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IF(D90="X",0,IF(E90="X",0,VLOOKUP(E90,'41'!$K$3:$L$16,2,FALSE)))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IF(D91="X",0,IF(E91="X",0,VLOOKUP(E91,'41'!$K$3:$L$16,2,FALSE)))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IF(D92="X",0,IF(E92="X",0,VLOOKUP(E92,'41'!$K$3:$L$16,2,FALSE)))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IF(D93="X",0,IF(E93="X",0,VLOOKUP(E93,'41'!$K$3:$L$16,2,FALSE)))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IF(D94="X",0,IF(E94="X",0,VLOOKUP(E94,'41'!$K$3:$L$16,2,FALSE)))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IF(D95="X",0,IF(E95="X",0,VLOOKUP(E95,'41'!$K$3:$L$16,2,FALSE)))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IF(D96="X",0,IF(E96="X",0,VLOOKUP(E96,'41'!$K$3:$L$16,2,FALSE)))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IF(D97="X",0,IF(E97="X",0,VLOOKUP(E97,'41'!$K$3:$L$16,2,FALSE)))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IF(D98="X",0,IF(E98="X",0,VLOOKUP(E98,'41'!$K$3:$L$16,2,FALSE)))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IF(D99="X",0,IF(E99="X",0,VLOOKUP(E99,'41'!$K$3:$L$16,2,FALSE)))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IF(D100="X",0,IF(E100="X",0,VLOOKUP(E100,'41'!$K$3:$L$16,2,FALSE)))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IF(D101="X",0,IF(E101="X",0,VLOOKUP(E101,'41'!$K$3:$L$16,2,FALSE)))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IF(D102="X",0,IF(E102="X",0,VLOOKUP(E102,'41'!$K$3:$L$16,2,FALSE)))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IF(D103="X",0,IF(E103="X",0,VLOOKUP(E103,'41'!$K$3:$L$16,2,FALSE)))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IF(D104="X",0,IF(E104="X",0,VLOOKUP(E104,'41'!$K$3:$L$16,2,FALSE)))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IF(D105="X",0,IF(E105="X",0,VLOOKUP(E105,'41'!$K$3:$L$16,2,FALSE)))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IF(D106="X",0,IF(E106="X",0,VLOOKUP(E106,'41'!$K$3:$L$16,2,FALSE)))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IF(D107="X",0,IF(E107="X",0,VLOOKUP(E107,'41'!$K$3:$L$16,2,FALSE)))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IF(D108="X",0,IF(E108="X",0,VLOOKUP(E108,'41'!$K$3:$L$16,2,FALSE)))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IF(D109="X",0,IF(E109="X",0,VLOOKUP(E109,'41'!$K$3:$L$16,2,FALSE)))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IF(D110="X",0,IF(E110="X",0,VLOOKUP(E110,'41'!$K$3:$L$16,2,FALSE)))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IF(D111="X",0,IF(E111="X",0,VLOOKUP(E111,'41'!$K$3:$L$16,2,FALSE)))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IF(D112="X",0,IF(E112="X",0,VLOOKUP(E112,'41'!$K$3:$L$16,2,FALSE)))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IF(D113="X",0,IF(E113="X",0,VLOOKUP(E113,'41'!$K$3:$L$16,2,FALSE)))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IF(D114="X",0,IF(E114="X",0,VLOOKUP(E114,'41'!$K$3:$L$16,2,FALSE)))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IF(D115="X",0,IF(E115="X",0,VLOOKUP(E115,'41'!$K$3:$L$16,2,FALSE)))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IF(D116="X",0,IF(E116="X",0,VLOOKUP(E116,'41'!$K$3:$L$16,2,FALSE)))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IF(D117="X",0,IF(E117="X",0,VLOOKUP(E117,'41'!$K$3:$L$16,2,FALSE)))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IF(D118="X",0,IF(E118="X",0,VLOOKUP(E118,'41'!$K$3:$L$16,2,FALSE)))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IF(D119="X",0,IF(E119="X",0,VLOOKUP(E119,'41'!$K$3:$L$16,2,FALSE)))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IF(D120="X",0,IF(E120="X",0,VLOOKUP(E120,'41'!$K$3:$L$16,2,FALSE)))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IF(D121="X",0,IF(E121="X",0,VLOOKUP(E121,'41'!$K$3:$L$16,2,FALSE)))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IF(D122="X",0,IF(E122="X",0,VLOOKUP(E122,'41'!$K$3:$L$16,2,FALSE)))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IF(D123="X",0,IF(E123="X",0,VLOOKUP(E123,'41'!$K$3:$L$16,2,FALSE)))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IF(D124="X",0,IF(E124="X",0,VLOOKUP(E124,'41'!$K$3:$L$16,2,FALSE)))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IF(D125="X",0,IF(E125="X",0,VLOOKUP(E125,'41'!$K$3:$L$16,2,FALSE)))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IF(D126="X",0,IF(E126="X",0,VLOOKUP(E126,'41'!$K$3:$L$16,2,FALSE)))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IF(D127="X",0,IF(E127="X",0,VLOOKUP(E127,'41'!$K$3:$L$16,2,FALSE)))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IF(D128="X",0,IF(E128="X",0,VLOOKUP(E128,'41'!$K$3:$L$16,2,FALSE)))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IF(D129="X",0,IF(E129="X",0,VLOOKUP(E129,'41'!$K$3:$L$16,2,FALSE)))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IF(D130="X",0,IF(E130="X",0,VLOOKUP(E130,'41'!$K$3:$L$16,2,FALSE)))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IF(D131="X",0,IF(E131="X",0,VLOOKUP(E131,'41'!$K$3:$L$16,2,FALSE)))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IF(D132="X",0,IF(E132="X",0,VLOOKUP(E132,'41'!$K$3:$L$16,2,FALSE)))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IF(D133="X",0,IF(E133="X",0,VLOOKUP(E133,'41'!$K$3:$L$16,2,FALSE)))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IF(D134="X",0,IF(E134="X",0,VLOOKUP(E134,'41'!$K$3:$L$16,2,FALSE)))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IF(D135="X",0,IF(E135="X",0,VLOOKUP(E135,'41'!$K$3:$L$16,2,FALSE)))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IF(D136="X",0,IF(E136="X",0,VLOOKUP(E136,'41'!$K$3:$L$16,2,FALSE)))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IF(D137="X",0,IF(E137="X",0,VLOOKUP(E137,'41'!$K$3:$L$16,2,FALSE)))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IF(D138="X",0,IF(E138="X",0,VLOOKUP(E138,'41'!$K$3:$L$16,2,FALSE)))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IF(D139="X",0,IF(E139="X",0,VLOOKUP(E139,'41'!$K$3:$L$16,2,FALSE)))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IF(D140="X",0,IF(E140="X",0,VLOOKUP(E140,'41'!$K$3:$L$16,2,FALSE)))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IF(D141="X",0,IF(E141="X",0,VLOOKUP(E141,'41'!$K$3:$L$16,2,FALSE)))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IF(D142="X",0,IF(E142="X",0,VLOOKUP(E142,'41'!$K$3:$L$16,2,FALSE)))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IF(D143="X",0,IF(E143="X",0,VLOOKUP(E143,'41'!$K$3:$L$16,2,FALSE)))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IF(D144="X",0,IF(E144="X",0,VLOOKUP(E144,'41'!$K$3:$L$16,2,FALSE)))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IF(D145="X",0,IF(E145="X",0,VLOOKUP(E145,'41'!$K$3:$L$16,2,FALSE)))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IF(D146="X",0,IF(E146="X",0,VLOOKUP(E146,'41'!$K$3:$L$16,2,FALSE)))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IF(D147="X",0,IF(E147="X",0,VLOOKUP(E147,'41'!$K$3:$L$16,2,FALSE)))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IF(D148="X",0,IF(E148="X",0,VLOOKUP(E148,'41'!$K$3:$L$16,2,FALSE)))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IF(D149="X",0,IF(E149="X",0,VLOOKUP(E149,'41'!$K$3:$L$16,2,FALSE)))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IF(D150="X",0,IF(E150="X",0,VLOOKUP(E150,'41'!$K$3:$L$16,2,FALSE)))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IF(D151="X",0,IF(E151="X",0,VLOOKUP(E151,'41'!$K$3:$L$16,2,FALSE)))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IF(D152="X",0,IF(E152="X",0,VLOOKUP(E152,'41'!$K$3:$L$16,2,FALSE)))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IF(D153="X",0,IF(E153="X",0,VLOOKUP(E153,'41'!$K$3:$L$16,2,FALSE)))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IF(D154="X",0,IF(E154="X",0,VLOOKUP(E154,'41'!$K$3:$L$16,2,FALSE)))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IF(D155="X",0,IF(E155="X",0,VLOOKUP(E155,'41'!$K$3:$L$16,2,FALSE)))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IF(D156="X",0,IF(E156="X",0,VLOOKUP(E156,'41'!$K$3:$L$16,2,FALSE)))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IF(D157="X",0,IF(E157="X",0,VLOOKUP(E157,'41'!$K$3:$L$16,2,FALSE)))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IF(D158="X",0,IF(E158="X",0,VLOOKUP(E158,'41'!$K$3:$L$16,2,FALSE)))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IF(D159="X",0,IF(E159="X",0,VLOOKUP(E159,'41'!$K$3:$L$16,2,FALSE)))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IF(D160="X",0,IF(E160="X",0,VLOOKUP(E160,'41'!$K$3:$L$16,2,FALSE)))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IF(D161="X",0,IF(E161="X",0,VLOOKUP(E161,'41'!$K$3:$L$16,2,FALSE)))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IF(D162="X",0,IF(E162="X",0,VLOOKUP(E162,'41'!$K$3:$L$16,2,FALSE)))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IF(D163="X",0,IF(E163="X",0,VLOOKUP(E163,'41'!$K$3:$L$16,2,FALSE)))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IF(D164="X",0,IF(E164="X",0,VLOOKUP(E164,'41'!$K$3:$L$16,2,FALSE)))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IF(D165="X",0,IF(E165="X",0,VLOOKUP(E165,'41'!$K$3:$L$16,2,FALSE)))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IF(D166="X",0,IF(E166="X",0,VLOOKUP(E166,'41'!$K$3:$L$16,2,FALSE)))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IF(D167="X",0,IF(E167="X",0,VLOOKUP(E167,'41'!$K$3:$L$16,2,FALSE)))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IF(D168="X",0,IF(E168="X",0,VLOOKUP(E168,'41'!$K$3:$L$16,2,FALSE)))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IF(D169="X",0,IF(E169="X",0,VLOOKUP(E169,'41'!$K$3:$L$16,2,FALSE)))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IF(D170="X",0,IF(E170="X",0,VLOOKUP(E170,'41'!$K$3:$L$16,2,FALSE)))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IF(D171="X",0,IF(E171="X",0,VLOOKUP(E171,'41'!$K$3:$L$16,2,FALSE)))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IF(D172="X",0,IF(E172="X",0,VLOOKUP(E172,'41'!$K$3:$L$16,2,FALSE)))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IF(D173="X",0,IF(E173="X",0,VLOOKUP(E173,'41'!$K$3:$L$16,2,FALSE)))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IF(D174="X",0,IF(E174="X",0,VLOOKUP(E174,'41'!$K$3:$L$16,2,FALSE)))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IF(D175="X",0,IF(E175="X",0,VLOOKUP(E175,'41'!$K$3:$L$16,2,FALSE)))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IF(D176="X",0,IF(E176="X",0,VLOOKUP(E176,'41'!$K$3:$L$16,2,FALSE)))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IF(D177="X",0,IF(E177="X",0,VLOOKUP(E177,'41'!$K$3:$L$16,2,FALSE)))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IF(D178="X",0,IF(E178="X",0,VLOOKUP(E178,'41'!$K$3:$L$16,2,FALSE)))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IF(D179="X",0,IF(E179="X",0,VLOOKUP(E179,'41'!$K$3:$L$16,2,FALSE)))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IF(D180="X",0,IF(E180="X",0,VLOOKUP(E180,'41'!$K$3:$L$16,2,FALSE)))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IF(D181="X",0,IF(E181="X",0,VLOOKUP(E181,'41'!$K$3:$L$16,2,FALSE)))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IF(D182="X",0,IF(E182="X",0,VLOOKUP(E182,'41'!$K$3:$L$16,2,FALSE)))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IF(D183="X",0,IF(E183="X",0,VLOOKUP(E183,'41'!$K$3:$L$16,2,FALSE)))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IF(D184="X",0,IF(E184="X",0,VLOOKUP(E184,'41'!$K$3:$L$16,2,FALSE)))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IF(D185="X",0,IF(E185="X",0,VLOOKUP(E185,'41'!$K$3:$L$16,2,FALSE)))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IF(D186="X",0,IF(E186="X",0,VLOOKUP(E186,'41'!$K$3:$L$16,2,FALSE)))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IF(D187="X",0,IF(E187="X",0,VLOOKUP(E187,'41'!$K$3:$L$16,2,FALSE)))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IF(D188="X",0,IF(E188="X",0,VLOOKUP(E188,'41'!$K$3:$L$16,2,FALSE)))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IF(D189="X",0,IF(E189="X",0,VLOOKUP(E189,'41'!$K$3:$L$16,2,FALSE)))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IF(D190="X",0,IF(E190="X",0,VLOOKUP(E190,'41'!$K$3:$L$16,2,FALSE)))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IF(D191="X",0,IF(E191="X",0,VLOOKUP(E191,'41'!$K$3:$L$16,2,FALSE)))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IF(D192="X",0,IF(E192="X",0,VLOOKUP(E192,'41'!$K$3:$L$16,2,FALSE)))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IF(D193="X",0,IF(E193="X",0,VLOOKUP(E193,'41'!$K$3:$L$16,2,FALSE)))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IF(D194="X",0,IF(E194="X",0,VLOOKUP(E194,'41'!$K$3:$L$16,2,FALSE)))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IF(D195="X",0,IF(E195="X",0,VLOOKUP(E195,'41'!$K$3:$L$16,2,FALSE)))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IF(D196="X",0,IF(E196="X",0,VLOOKUP(E196,'41'!$K$3:$L$16,2,FALSE)))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IF(D197="X",0,IF(E197="X",0,VLOOKUP(E197,'41'!$K$3:$L$16,2,FALSE)))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IF(D198="X",0,IF(E198="X",0,VLOOKUP(E198,'41'!$K$3:$L$16,2,FALSE)))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IF(D199="X",0,IF(E199="X",0,VLOOKUP(E199,'41'!$K$3:$L$16,2,FALSE)))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IF(D200="X",0,IF(E200="X",0,VLOOKUP(E200,'41'!$K$3:$L$16,2,FALSE)))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IF(D201="X",0,IF(E201="X",0,VLOOKUP(E201,'41'!$K$3:$L$16,2,FALSE)))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IF(D202="X",0,IF(E202="X",0,VLOOKUP(E202,'41'!$K$3:$L$16,2,FALSE)))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IF(D203="X",0,IF(E203="X",0,VLOOKUP(E203,'41'!$K$3:$L$16,2,FALSE)))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IF(D204="X",0,IF(E204="X",0,VLOOKUP(E204,'41'!$K$3:$L$16,2,FALSE)))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IF(D205="X",0,IF(E205="X",0,VLOOKUP(E205,'41'!$K$3:$L$16,2,FALSE)))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IF(D206="X",0,IF(E206="X",0,VLOOKUP(E206,'41'!$K$3:$L$16,2,FALSE)))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IF(D207="X",0,IF(E207="X",0,VLOOKUP(E207,'41'!$K$3:$L$16,2,FALSE)))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IF(D208="X",0,IF(E208="X",0,VLOOKUP(E208,'41'!$K$3:$L$16,2,FALSE)))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IF(D209="X",0,IF(E209="X",0,VLOOKUP(E209,'41'!$K$3:$L$16,2,FALSE)))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IF(D210="X",0,IF(E210="X",0,VLOOKUP(E210,'41'!$K$3:$L$16,2,FALSE)))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IF(D211="X",0,IF(E211="X",0,VLOOKUP(E211,'41'!$K$3:$L$16,2,FALSE)))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IF(D212="X",0,IF(E212="X",0,VLOOKUP(E212,'41'!$K$3:$L$16,2,FALSE)))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IF(D213="X",0,IF(E213="X",0,VLOOKUP(E213,'41'!$K$3:$L$16,2,FALSE)))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IF(D214="X",0,IF(E214="X",0,VLOOKUP(E214,'41'!$K$3:$L$16,2,FALSE)))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IF(D215="X",0,IF(E215="X",0,VLOOKUP(E215,'41'!$K$3:$L$16,2,FALSE)))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IF(D216="X",0,IF(E216="X",0,VLOOKUP(E216,'41'!$K$3:$L$16,2,FALSE)))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IF(D217="X",0,IF(E217="X",0,VLOOKUP(E217,'41'!$K$3:$L$16,2,FALSE)))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IF(D218="X",0,IF(E218="X",0,VLOOKUP(E218,'41'!$K$3:$L$16,2,FALSE)))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IF(D219="X",0,IF(E219="X",0,VLOOKUP(E219,'41'!$K$3:$L$16,2,FALSE)))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IF(D220="X",0,IF(E220="X",0,VLOOKUP(E220,'41'!$K$3:$L$16,2,FALSE)))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IF(D221="X",0,IF(E221="X",0,VLOOKUP(E221,'41'!$K$3:$L$16,2,FALSE)))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IF(D222="X",0,IF(E222="X",0,VLOOKUP(E222,'41'!$K$3:$L$16,2,FALSE)))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IF(D223="X",0,IF(E223="X",0,VLOOKUP(E223,'41'!$K$3:$L$16,2,FALSE)))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IF(D224="X",0,IF(E224="X",0,VLOOKUP(E224,'41'!$K$3:$L$16,2,FALSE)))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IF(D225="X",0,IF(E225="X",0,VLOOKUP(E225,'41'!$K$3:$L$16,2,FALSE)))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IF(D226="X",0,IF(E226="X",0,VLOOKUP(E226,'41'!$K$3:$L$16,2,FALSE)))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IF(D227="X",0,IF(E227="X",0,VLOOKUP(E227,'41'!$K$3:$L$16,2,FALSE)))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IF(D228="X",0,IF(E228="X",0,VLOOKUP(E228,'41'!$K$3:$L$16,2,FALSE)))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IF(D229="X",0,IF(E229="X",0,VLOOKUP(E229,'41'!$K$3:$L$16,2,FALSE)))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IF(D230="X",0,IF(E230="X",0,VLOOKUP(E230,'41'!$K$3:$L$16,2,FALSE)))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IF(D231="X",0,IF(E231="X",0,VLOOKUP(E231,'41'!$K$3:$L$16,2,FALSE)))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IF(D232="X",0,IF(E232="X",0,VLOOKUP(E232,'41'!$K$3:$L$16,2,FALSE)))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IF(D233="X",0,IF(E233="X",0,VLOOKUP(E233,'41'!$K$3:$L$16,2,FALSE)))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IF(D234="X",0,IF(E234="X",0,VLOOKUP(E234,'41'!$K$3:$L$16,2,FALSE)))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IF(D235="X",0,IF(E235="X",0,VLOOKUP(E235,'41'!$K$3:$L$16,2,FALSE)))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IF(D236="X",0,IF(E236="X",0,VLOOKUP(E236,'41'!$K$3:$L$16,2,FALSE)))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IF(D237="X",0,IF(E237="X",0,VLOOKUP(E237,'41'!$K$3:$L$16,2,FALSE)))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IF(D238="X",0,IF(E238="X",0,VLOOKUP(E238,'41'!$K$3:$L$16,2,FALSE)))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IF(D239="X",0,IF(E239="X",0,VLOOKUP(E239,'41'!$K$3:$L$16,2,FALSE)))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IF(D240="X",0,IF(E240="X",0,VLOOKUP(E240,'41'!$K$3:$L$16,2,FALSE)))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IF(D241="X",0,IF(E241="X",0,VLOOKUP(E241,'41'!$K$3:$L$16,2,FALSE)))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IF(D242="X",0,IF(E242="X",0,VLOOKUP(E242,'41'!$K$3:$L$16,2,FALSE)))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IF(D243="X",0,IF(E243="X",0,VLOOKUP(E243,'41'!$K$3:$L$16,2,FALSE)))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IF(D244="X",0,IF(E244="X",0,VLOOKUP(E244,'41'!$K$3:$L$16,2,FALSE)))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IF(D245="X",0,IF(E245="X",0,VLOOKUP(E245,'41'!$K$3:$L$16,2,FALSE)))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IF(D246="X",0,IF(E246="X",0,VLOOKUP(E246,'41'!$K$3:$L$16,2,FALSE)))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IF(D247="X",0,IF(E247="X",0,VLOOKUP(E247,'41'!$K$3:$L$16,2,FALSE)))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IF(D248="X",0,IF(E248="X",0,VLOOKUP(E248,'41'!$K$3:$L$16,2,FALSE)))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IF(D249="X",0,IF(E249="X",0,VLOOKUP(E249,'41'!$K$3:$L$16,2,FALSE)))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IF(D250="X",0,IF(E250="X",0,VLOOKUP(E250,'41'!$K$3:$L$16,2,FALSE)))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IF(D251="X",0,IF(E251="X",0,VLOOKUP(E251,'41'!$K$3:$L$16,2,FALSE)))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IF(D252="X",0,IF(E252="X",0,VLOOKUP(E252,'41'!$K$3:$L$16,2,FALSE)))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IF(D253="X",0,IF(E253="X",0,VLOOKUP(E253,'41'!$K$3:$L$16,2,FALSE)))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IF(D254="X",0,IF(E254="X",0,VLOOKUP(E254,'41'!$K$3:$L$16,2,FALSE)))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IF(D255="X",0,IF(E255="X",0,VLOOKUP(E255,'41'!$K$3:$L$16,2,FALSE)))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IF(D256="X",0,IF(E256="X",0,VLOOKUP(E256,'41'!$K$3:$L$16,2,FALSE)))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IF(D257="X",0,IF(E257="X",0,VLOOKUP(E257,'41'!$K$3:$L$16,2,FALSE)))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IF(D258="X",0,IF(E258="X",0,VLOOKUP(E258,'41'!$K$3:$L$16,2,FALSE)))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IF(D259="X",0,IF(E259="X",0,VLOOKUP(E259,'41'!$K$3:$L$16,2,FALSE)))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IF(D260="X",0,IF(E260="X",0,VLOOKUP(E260,'41'!$K$3:$L$16,2,FALSE)))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IF(D261="X",0,IF(E261="X",0,VLOOKUP(E261,'41'!$K$3:$L$16,2,FALSE)))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IF(D262="X",0,IF(E262="X",0,VLOOKUP(E262,'41'!$K$3:$L$16,2,FALSE)))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IF(D263="X",0,IF(E263="X",0,VLOOKUP(E263,'41'!$K$3:$L$16,2,FALSE)))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IF(D264="X",0,IF(E264="X",0,VLOOKUP(E264,'41'!$K$3:$L$16,2,FALSE)))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IF(D265="X",0,IF(E265="X",0,VLOOKUP(E265,'41'!$K$3:$L$16,2,FALSE)))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IF(D266="X",0,IF(E266="X",0,VLOOKUP(E266,'41'!$K$3:$L$16,2,FALSE)))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IF(D267="X",0,IF(E267="X",0,VLOOKUP(E267,'41'!$K$3:$L$16,2,FALSE)))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IF(D268="X",0,IF(E268="X",0,VLOOKUP(E268,'41'!$K$3:$L$16,2,FALSE)))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IF(D269="X",0,IF(E269="X",0,VLOOKUP(E269,'41'!$K$3:$L$16,2,FALSE)))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IF(D270="X",0,IF(E270="X",0,VLOOKUP(E270,'41'!$K$3:$L$16,2,FALSE)))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IF(D271="X",0,IF(E271="X",0,VLOOKUP(E271,'41'!$K$3:$L$16,2,FALSE)))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IF(D272="X",0,IF(E272="X",0,VLOOKUP(E272,'41'!$K$3:$L$16,2,FALSE)))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IF(D273="X",0,IF(E273="X",0,VLOOKUP(E273,'41'!$K$3:$L$16,2,FALSE)))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IF(D274="X",0,IF(E274="X",0,VLOOKUP(E274,'41'!$K$3:$L$16,2,FALSE)))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IF(D275="X",0,IF(E275="X",0,VLOOKUP(E275,'41'!$K$3:$L$16,2,FALSE)))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IF(D276="X",0,IF(E276="X",0,VLOOKUP(E276,'41'!$K$3:$L$16,2,FALSE)))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IF(D277="X",0,IF(E277="X",0,VLOOKUP(E277,'41'!$K$3:$L$16,2,FALSE)))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IF(D278="X",0,IF(E278="X",0,VLOOKUP(E278,'41'!$K$3:$L$16,2,FALSE)))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IF(D279="X",0,IF(E279="X",0,VLOOKUP(E279,'41'!$K$3:$L$16,2,FALSE)))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IF(D280="X",0,IF(E280="X",0,VLOOKUP(E280,'41'!$K$3:$L$16,2,FALSE)))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IF(D281="X",0,IF(E281="X",0,VLOOKUP(E281,'41'!$K$3:$L$16,2,FALSE)))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IF(D282="X",0,IF(E282="X",0,VLOOKUP(E282,'41'!$K$3:$L$16,2,FALSE)))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IF(D283="X",0,IF(E283="X",0,VLOOKUP(E283,'41'!$K$3:$L$16,2,FALSE)))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IF(D284="X",0,IF(E284="X",0,VLOOKUP(E284,'41'!$K$3:$L$16,2,FALSE)))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IF(D285="X",0,IF(E285="X",0,VLOOKUP(E285,'41'!$K$3:$L$16,2,FALSE)))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IF(D286="X",0,IF(E286="X",0,VLOOKUP(E286,'41'!$K$3:$L$16,2,FALSE)))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IF(D287="X",0,IF(E287="X",0,VLOOKUP(E287,'41'!$K$3:$L$16,2,FALSE)))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IF(D288="X",0,IF(E288="X",0,VLOOKUP(E288,'41'!$K$3:$L$16,2,FALSE)))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IF(D289="X",0,IF(E289="X",0,VLOOKUP(E289,'41'!$K$3:$L$16,2,FALSE)))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IF(D290="X",0,IF(E290="X",0,VLOOKUP(E290,'41'!$K$3:$L$16,2,FALSE)))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IF(D291="X",0,IF(E291="X",0,VLOOKUP(E291,'41'!$K$3:$L$16,2,FALSE)))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IF(D292="X",0,IF(E292="X",0,VLOOKUP(E292,'41'!$K$3:$L$16,2,FALSE)))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IF(D293="X",0,IF(E293="X",0,VLOOKUP(E293,'41'!$K$3:$L$16,2,FALSE)))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IF(D294="X",0,IF(E294="X",0,VLOOKUP(E294,'41'!$K$3:$L$16,2,FALSE)))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IF(D295="X",0,IF(E295="X",0,VLOOKUP(E295,'41'!$K$3:$L$16,2,FALSE)))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IF(D296="X",0,IF(E296="X",0,VLOOKUP(E296,'41'!$K$3:$L$16,2,FALSE)))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IF(D297="X",0,IF(E297="X",0,VLOOKUP(E297,'41'!$K$3:$L$16,2,FALSE)))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IF(D298="X",0,IF(E298="X",0,VLOOKUP(E298,'41'!$K$3:$L$16,2,FALSE)))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IF(D299="X",0,IF(E299="X",0,VLOOKUP(E299,'41'!$K$3:$L$16,2,FALSE)))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IF(D300="X",0,IF(E300="X",0,VLOOKUP(E300,'41'!$K$3:$L$16,2,FALSE)))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IF(D301="X",0,IF(E301="X",0,VLOOKUP(E301,'41'!$K$3:$L$16,2,FALSE)))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IF(D302="X",0,IF(E302="X",0,VLOOKUP(E302,'41'!$K$3:$L$16,2,FALSE)))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IF(D303="X",0,IF(E303="X",0,VLOOKUP(E303,'41'!$K$3:$L$16,2,FALSE)))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IF(D304="X",0,IF(E304="X",0,VLOOKUP(E304,'41'!$K$3:$L$16,2,FALSE)))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IF(D305="X",0,IF(E305="X",0,VLOOKUP(E305,'41'!$K$3:$L$16,2,FALSE)))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IF(D306="X",0,IF(E306="X",0,VLOOKUP(E306,'41'!$K$3:$L$16,2,FALSE)))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IF(D307="X",0,IF(E307="X",0,VLOOKUP(E307,'41'!$K$3:$L$16,2,FALSE)))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IF(D308="X",0,IF(E308="X",0,VLOOKUP(E308,'41'!$K$3:$L$16,2,FALSE)))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IF(D309="X",0,IF(E309="X",0,VLOOKUP(E309,'41'!$K$3:$L$16,2,FALSE)))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IF(D310="X",0,IF(E310="X",0,VLOOKUP(E310,'41'!$K$3:$L$16,2,FALSE)))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IF(D311="X",0,IF(E311="X",0,VLOOKUP(E311,'41'!$K$3:$L$16,2,FALSE)))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IF(D312="X",0,IF(E312="X",0,VLOOKUP(E312,'41'!$K$3:$L$16,2,FALSE)))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IF(D313="X",0,IF(E313="X",0,VLOOKUP(E313,'41'!$K$3:$L$16,2,FALSE)))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IF(D314="X",0,IF(E314="X",0,VLOOKUP(E314,'41'!$K$3:$L$16,2,FALSE)))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IF(D315="X",0,IF(E315="X",0,VLOOKUP(E315,'41'!$K$3:$L$16,2,FALSE)))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IF(D316="X",0,IF(E316="X",0,VLOOKUP(E316,'41'!$K$3:$L$16,2,FALSE)))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IF(D317="X",0,IF(E317="X",0,VLOOKUP(E317,'41'!$K$3:$L$16,2,FALSE)))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IF(D318="X",0,IF(E318="X",0,VLOOKUP(E318,'41'!$K$3:$L$16,2,FALSE)))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IF(D319="X",0,IF(E319="X",0,VLOOKUP(E319,'41'!$K$3:$L$16,2,FALSE)))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IF(D320="X",0,IF(E320="X",0,VLOOKUP(E320,'41'!$K$3:$L$16,2,FALSE)))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IF(D321="X",0,IF(E321="X",0,VLOOKUP(E321,'41'!$K$3:$L$16,2,FALSE)))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IF(D322="X",0,IF(E322="X",0,VLOOKUP(E322,'41'!$K$3:$L$16,2,FALSE)))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IF(D323="X",0,IF(E323="X",0,VLOOKUP(E323,'41'!$K$3:$L$16,2,FALSE)))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IF(D324="X",0,IF(E324="X",0,VLOOKUP(E324,'41'!$K$3:$L$16,2,FALSE)))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IF(D325="X",0,IF(E325="X",0,VLOOKUP(E325,'41'!$K$3:$L$16,2,FALSE)))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IF(D326="X",0,IF(E326="X",0,VLOOKUP(E326,'41'!$K$3:$L$16,2,FALSE)))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IF(D327="X",0,IF(E327="X",0,VLOOKUP(E327,'41'!$K$3:$L$16,2,FALSE)))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IF(D328="X",0,IF(E328="X",0,VLOOKUP(E328,'41'!$K$3:$L$16,2,FALSE)))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IF(D329="X",0,IF(E329="X",0,VLOOKUP(E329,'41'!$K$3:$L$16,2,FALSE)))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IF(D330="X",0,IF(E330="X",0,VLOOKUP(E330,'41'!$K$3:$L$16,2,FALSE)))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IF(D331="X",0,IF(E331="X",0,VLOOKUP(E331,'41'!$K$3:$L$16,2,FALSE)))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IF(D332="X",0,IF(E332="X",0,VLOOKUP(E332,'41'!$K$3:$L$16,2,FALSE)))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IF(D333="X",0,IF(E333="X",0,VLOOKUP(E333,'41'!$K$3:$L$16,2,FALSE)))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IF(D334="X",0,IF(E334="X",0,VLOOKUP(E334,'41'!$K$3:$L$16,2,FALSE)))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IF(D335="X",0,IF(E335="X",0,VLOOKUP(E335,'41'!$K$3:$L$16,2,FALSE)))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IF(D336="X",0,IF(E336="X",0,VLOOKUP(E336,'41'!$K$3:$L$16,2,FALSE)))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IF(D337="X",0,IF(E337="X",0,VLOOKUP(E337,'41'!$K$3:$L$16,2,FALSE)))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IF(D338="X",0,IF(E338="X",0,VLOOKUP(E338,'41'!$K$3:$L$16,2,FALSE)))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IF(D339="X",0,IF(E339="X",0,VLOOKUP(E339,'41'!$K$3:$L$16,2,FALSE)))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IF(D340="X",0,IF(E340="X",0,VLOOKUP(E340,'41'!$K$3:$L$16,2,FALSE)))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IF(D341="X",0,IF(E341="X",0,VLOOKUP(E341,'41'!$K$3:$L$16,2,FALSE)))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IF(D342="X",0,IF(E342="X",0,VLOOKUP(E342,'41'!$K$3:$L$16,2,FALSE)))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IF(D343="X",0,IF(E343="X",0,VLOOKUP(E343,'41'!$K$3:$L$16,2,FALSE)))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IF(D344="X",0,IF(E344="X",0,VLOOKUP(E344,'41'!$K$3:$L$16,2,FALSE)))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IF(D345="X",0,IF(E345="X",0,VLOOKUP(E345,'41'!$K$3:$L$16,2,FALSE)))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IF(D346="X",0,IF(E346="X",0,VLOOKUP(E346,'41'!$K$3:$L$16,2,FALSE)))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IF(D347="X",0,IF(E347="X",0,VLOOKUP(E347,'41'!$K$3:$L$16,2,FALSE)))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IF(D348="X",0,IF(E348="X",0,VLOOKUP(E348,'41'!$K$3:$L$16,2,FALSE)))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IF(D349="X",0,IF(E349="X",0,VLOOKUP(E349,'41'!$K$3:$L$16,2,FALSE)))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IF(D350="X",0,IF(E350="X",0,VLOOKUP(E350,'41'!$K$3:$L$16,2,FALSE)))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IF(D351="X",0,IF(E351="X",0,VLOOKUP(E351,'41'!$K$3:$L$16,2,FALSE)))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IF(D352="X",0,IF(E352="X",0,VLOOKUP(E352,'41'!$K$3:$L$16,2,FALSE)))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IF(D353="X",0,IF(E353="X",0,VLOOKUP(E353,'41'!$K$3:$L$16,2,FALSE)))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IF(D354="X",0,IF(E354="X",0,VLOOKUP(E354,'41'!$K$3:$L$16,2,FALSE)))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IF(D355="X",0,IF(E355="X",0,VLOOKUP(E355,'41'!$K$3:$L$16,2,FALSE)))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IF(D356="X",0,IF(E356="X",0,VLOOKUP(E356,'41'!$K$3:$L$16,2,FALSE)))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IF(D357="X",0,IF(E357="X",0,VLOOKUP(E357,'41'!$K$3:$L$16,2,FALSE)))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IF(D358="X",0,IF(E358="X",0,VLOOKUP(E358,'41'!$K$3:$L$16,2,FALSE)))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IF(D359="X",0,IF(E359="X",0,VLOOKUP(E359,'41'!$K$3:$L$16,2,FALSE)))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IF(D360="X",0,IF(E360="X",0,VLOOKUP(E360,'41'!$K$3:$L$16,2,FALSE)))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IF(D361="X",0,IF(E361="X",0,VLOOKUP(E361,'41'!$K$3:$L$16,2,FALSE)))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IF(D362="X",0,IF(E362="X",0,VLOOKUP(E362,'41'!$K$3:$L$16,2,FALSE)))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IF(D363="X",0,IF(E363="X",0,VLOOKUP(E363,'41'!$K$3:$L$16,2,FALSE)))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IF(D364="X",0,IF(E364="X",0,VLOOKUP(E364,'41'!$K$3:$L$16,2,FALSE)))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IF(D365="X",0,IF(E365="X",0,VLOOKUP(E365,'41'!$K$3:$L$16,2,FALSE)))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IF(D366="X",0,IF(E366="X",0,VLOOKUP(E366,'41'!$K$3:$L$16,2,FALSE)))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IF(D367="X",0,IF(E367="X",0,VLOOKUP(E367,'41'!$K$3:$L$16,2,FALSE)))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IF(D368="X",0,IF(E368="X",0,VLOOKUP(E368,'41'!$K$3:$L$16,2,FALSE)))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IF(D369="X",0,IF(E369="X",0,VLOOKUP(E369,'41'!$K$3:$L$16,2,FALSE)))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IF(D370="X",0,IF(E370="X",0,VLOOKUP(E370,'41'!$K$3:$L$16,2,FALSE)))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IF(D371="X",0,IF(E371="X",0,VLOOKUP(E371,'41'!$K$3:$L$16,2,FALSE)))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IF(D372="X",0,IF(E372="X",0,VLOOKUP(E372,'41'!$K$3:$L$16,2,FALSE)))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IF(D373="X",0,IF(E373="X",0,VLOOKUP(E373,'41'!$K$3:$L$16,2,FALSE)))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IF(D374="X",0,IF(E374="X",0,VLOOKUP(E374,'41'!$K$3:$L$16,2,FALSE)))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IF(D375="X",0,IF(E375="X",0,VLOOKUP(E375,'41'!$K$3:$L$16,2,FALSE)))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IF(D376="X",0,IF(E376="X",0,VLOOKUP(E376,'41'!$K$3:$L$16,2,FALSE)))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IF(D377="X",0,IF(E377="X",0,VLOOKUP(E377,'41'!$K$3:$L$16,2,FALSE)))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IF(D378="X",0,IF(E378="X",0,VLOOKUP(E378,'41'!$K$3:$L$16,2,FALSE)))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IF(D379="X",0,IF(E379="X",0,VLOOKUP(E379,'41'!$K$3:$L$16,2,FALSE)))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IF(D380="X",0,IF(E380="X",0,VLOOKUP(E380,'41'!$K$3:$L$16,2,FALSE)))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IF(D381="X",0,IF(E381="X",0,VLOOKUP(E381,'41'!$K$3:$L$16,2,FALSE)))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IF(D382="X",0,IF(E382="X",0,VLOOKUP(E382,'41'!$K$3:$L$16,2,FALSE)))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IF(D383="X",0,IF(E383="X",0,VLOOKUP(E383,'41'!$K$3:$L$16,2,FALSE)))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IF(D384="X",0,IF(E384="X",0,VLOOKUP(E384,'41'!$K$3:$L$16,2,FALSE)))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IF(D385="X",0,IF(E385="X",0,VLOOKUP(E385,'41'!$K$3:$L$16,2,FALSE)))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IF(D386="X",0,IF(E386="X",0,VLOOKUP(E386,'41'!$K$3:$L$16,2,FALSE)))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IF(D387="X",0,IF(E387="X",0,VLOOKUP(E387,'41'!$K$3:$L$16,2,FALSE)))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IF(D388="X",0,IF(E388="X",0,VLOOKUP(E388,'41'!$K$3:$L$16,2,FALSE)))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IF(D389="X",0,IF(E389="X",0,VLOOKUP(E389,'41'!$K$3:$L$16,2,FALSE)))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IF(D390="X",0,IF(E390="X",0,VLOOKUP(E390,'41'!$K$3:$L$16,2,FALSE)))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IF(D391="X",0,IF(E391="X",0,VLOOKUP(E391,'41'!$K$3:$L$16,2,FALSE)))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IF(D392="X",0,IF(E392="X",0,VLOOKUP(E392,'41'!$K$3:$L$16,2,FALSE)))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IF(D393="X",0,IF(E393="X",0,VLOOKUP(E393,'41'!$K$3:$L$16,2,FALSE)))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IF(D394="X",0,IF(E394="X",0,VLOOKUP(E394,'41'!$K$3:$L$16,2,FALSE)))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IF(D395="X",0,IF(E395="X",0,VLOOKUP(E395,'41'!$K$3:$L$16,2,FALSE)))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IF(D396="X",0,IF(E396="X",0,VLOOKUP(E396,'41'!$K$3:$L$16,2,FALSE)))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IF(D397="X",0,IF(E397="X",0,VLOOKUP(E397,'41'!$K$3:$L$16,2,FALSE)))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IF(D398="X",0,IF(E398="X",0,VLOOKUP(E398,'41'!$K$3:$L$16,2,FALSE)))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IF(D399="X",0,IF(E399="X",0,VLOOKUP(E399,'41'!$K$3:$L$16,2,FALSE)))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IF(D400="X",0,IF(E400="X",0,VLOOKUP(E400,'41'!$K$3:$L$16,2,FALSE)))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IF(D401="X",0,IF(E401="X",0,VLOOKUP(E401,'41'!$K$3:$L$16,2,FALSE)))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IF(D402="X",0,IF(E402="X",0,VLOOKUP(E402,'41'!$K$3:$L$16,2,FALSE)))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IF(D403="X",0,IF(E403="X",0,VLOOKUP(E403,'41'!$K$3:$L$16,2,FALSE)))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IF(D404="X",0,IF(E404="X",0,VLOOKUP(E404,'41'!$K$3:$L$16,2,FALSE)))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IF(D405="X",0,IF(E405="X",0,VLOOKUP(E405,'41'!$K$3:$L$16,2,FALSE)))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IF(D406="X",0,IF(E406="X",0,VLOOKUP(E406,'41'!$K$3:$L$16,2,FALSE)))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IF(D407="X",0,IF(E407="X",0,VLOOKUP(E407,'41'!$K$3:$L$16,2,FALSE)))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IF(D408="X",0,IF(E408="X",0,VLOOKUP(E408,'41'!$K$3:$L$16,2,FALSE)))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IF(D409="X",0,IF(E409="X",0,VLOOKUP(E409,'41'!$K$3:$L$16,2,FALSE)))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IF(D410="X",0,IF(E410="X",0,VLOOKUP(E410,'41'!$K$3:$L$16,2,FALSE)))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IF(D411="X",0,IF(E411="X",0,VLOOKUP(E411,'41'!$K$3:$L$16,2,FALSE)))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IF(D412="X",0,IF(E412="X",0,VLOOKUP(E412,'41'!$K$3:$L$16,2,FALSE)))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IF(D413="X",0,IF(E413="X",0,VLOOKUP(E413,'41'!$K$3:$L$16,2,FALSE)))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IF(D414="X",0,IF(E414="X",0,VLOOKUP(E414,'41'!$K$3:$L$16,2,FALSE)))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IF(D415="X",0,IF(E415="X",0,VLOOKUP(E415,'41'!$K$3:$L$16,2,FALSE)))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IF(D416="X",0,IF(E416="X",0,VLOOKUP(E416,'41'!$K$3:$L$16,2,FALSE)))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IF(D417="X",0,IF(E417="X",0,VLOOKUP(E417,'41'!$K$3:$L$16,2,FALSE)))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IF(D418="X",0,IF(E418="X",0,VLOOKUP(E418,'41'!$K$3:$L$16,2,FALSE)))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IF(D419="X",0,IF(E419="X",0,VLOOKUP(E419,'41'!$K$3:$L$16,2,FALSE)))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IF(D420="X",0,IF(E420="X",0,VLOOKUP(E420,'41'!$K$3:$L$16,2,FALSE)))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IF(D421="X",0,IF(E421="X",0,VLOOKUP(E421,'41'!$K$3:$L$16,2,FALSE)))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IF(D422="X",0,IF(E422="X",0,VLOOKUP(E422,'41'!$K$3:$L$16,2,FALSE)))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IF(D423="X",0,IF(E423="X",0,VLOOKUP(E423,'41'!$K$3:$L$16,2,FALSE)))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IF(D424="X",0,IF(E424="X",0,VLOOKUP(E424,'41'!$K$3:$L$16,2,FALSE)))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IF(D425="X",0,IF(E425="X",0,VLOOKUP(E425,'41'!$K$3:$L$16,2,FALSE)))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IF(D426="X",0,IF(E426="X",0,VLOOKUP(E426,'41'!$K$3:$L$16,2,FALSE)))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IF(D427="X",0,IF(E427="X",0,VLOOKUP(E427,'41'!$K$3:$L$16,2,FALSE)))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IF(D428="X",0,IF(E428="X",0,VLOOKUP(E428,'41'!$K$3:$L$16,2,FALSE)))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IF(D429="X",0,IF(E429="X",0,VLOOKUP(E429,'41'!$K$3:$L$16,2,FALSE)))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IF(D430="X",0,IF(E430="X",0,VLOOKUP(E430,'41'!$K$3:$L$16,2,FALSE)))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IF(D431="X",0,IF(E431="X",0,VLOOKUP(E431,'41'!$K$3:$L$16,2,FALSE)))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IF(D432="X",0,IF(E432="X",0,VLOOKUP(E432,'41'!$K$3:$L$16,2,FALSE)))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IF(D433="X",0,IF(E433="X",0,VLOOKUP(E433,'41'!$K$3:$L$16,2,FALSE)))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IF(D434="X",0,IF(E434="X",0,VLOOKUP(E434,'41'!$K$3:$L$16,2,FALSE)))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IF(D435="X",0,IF(E435="X",0,VLOOKUP(E435,'41'!$K$3:$L$16,2,FALSE)))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IF(D436="X",0,IF(E436="X",0,VLOOKUP(E436,'41'!$K$3:$L$16,2,FALSE)))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IF(D437="X",0,IF(E437="X",0,VLOOKUP(E437,'41'!$K$3:$L$16,2,FALSE)))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IF(D438="X",0,IF(E438="X",0,VLOOKUP(E438,'41'!$K$3:$L$16,2,FALSE)))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IF(D439="X",0,IF(E439="X",0,VLOOKUP(E439,'41'!$K$3:$L$16,2,FALSE)))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IF(D440="X",0,IF(E440="X",0,VLOOKUP(E440,'41'!$K$3:$L$16,2,FALSE)))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IF(D441="X",0,IF(E441="X",0,VLOOKUP(E441,'41'!$K$3:$L$16,2,FALSE)))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IF(D442="X",0,IF(E442="X",0,VLOOKUP(E442,'41'!$K$3:$L$16,2,FALSE)))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IF(D443="X",0,IF(E443="X",0,VLOOKUP(E443,'41'!$K$3:$L$16,2,FALSE)))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IF(D444="X",0,IF(E444="X",0,VLOOKUP(E444,'41'!$K$3:$L$16,2,FALSE)))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IF(D445="X",0,IF(E445="X",0,VLOOKUP(E445,'41'!$K$3:$L$16,2,FALSE)))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IF(D446="X",0,IF(E446="X",0,VLOOKUP(E446,'41'!$K$3:$L$16,2,FALSE)))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IF(D447="X",0,IF(E447="X",0,VLOOKUP(E447,'41'!$K$3:$L$16,2,FALSE)))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IF(D448="X",0,IF(E448="X",0,VLOOKUP(E448,'41'!$K$3:$L$16,2,FALSE)))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IF(D449="X",0,IF(E449="X",0,VLOOKUP(E449,'41'!$K$3:$L$16,2,FALSE)))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IF(D450="X",0,IF(E450="X",0,VLOOKUP(E450,'41'!$K$3:$L$16,2,FALSE)))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IF(D451="X",0,IF(E451="X",0,VLOOKUP(E451,'41'!$K$3:$L$16,2,FALSE)))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IF(D452="X",0,IF(E452="X",0,VLOOKUP(E452,'41'!$K$3:$L$16,2,FALSE)))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IF(D453="X",0,IF(E453="X",0,VLOOKUP(E453,'41'!$K$3:$L$16,2,FALSE)))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IF(D454="X",0,IF(E454="X",0,VLOOKUP(E454,'41'!$K$3:$L$16,2,FALSE)))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IF(D455="X",0,IF(E455="X",0,VLOOKUP(E455,'41'!$K$3:$L$16,2,FALSE)))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IF(D456="X",0,IF(E456="X",0,VLOOKUP(E456,'41'!$K$3:$L$16,2,FALSE)))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IF(D457="X",0,IF(E457="X",0,VLOOKUP(E457,'41'!$K$3:$L$16,2,FALSE)))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IF(D458="X",0,IF(E458="X",0,VLOOKUP(E458,'41'!$K$3:$L$16,2,FALSE)))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IF(D459="X",0,IF(E459="X",0,VLOOKUP(E459,'41'!$K$3:$L$16,2,FALSE)))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IF(D460="X",0,IF(E460="X",0,VLOOKUP(E460,'41'!$K$3:$L$16,2,FALSE)))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IF(D461="X",0,IF(E461="X",0,VLOOKUP(E461,'41'!$K$3:$L$16,2,FALSE)))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IF(D462="X",0,IF(E462="X",0,VLOOKUP(E462,'41'!$K$3:$L$16,2,FALSE)))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IF(D463="X",0,IF(E463="X",0,VLOOKUP(E463,'41'!$K$3:$L$16,2,FALSE)))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IF(D464="X",0,IF(E464="X",0,VLOOKUP(E464,'41'!$K$3:$L$16,2,FALSE)))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IF(D465="X",0,IF(E465="X",0,VLOOKUP(E465,'41'!$K$3:$L$16,2,FALSE)))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IF(D466="X",0,IF(E466="X",0,VLOOKUP(E466,'41'!$K$3:$L$16,2,FALSE)))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IF(D467="X",0,IF(E467="X",0,VLOOKUP(E467,'41'!$K$3:$L$16,2,FALSE)))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IF(D468="X",0,IF(E468="X",0,VLOOKUP(E468,'41'!$K$3:$L$16,2,FALSE)))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IF(D469="X",0,IF(E469="X",0,VLOOKUP(E469,'41'!$K$3:$L$16,2,FALSE)))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IF(D470="X",0,IF(E470="X",0,VLOOKUP(E470,'41'!$K$3:$L$16,2,FALSE)))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IF(D471="X",0,IF(E471="X",0,VLOOKUP(E471,'41'!$K$3:$L$16,2,FALSE)))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IF(D472="X",0,IF(E472="X",0,VLOOKUP(E472,'41'!$K$3:$L$16,2,FALSE)))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IF(D473="X",0,IF(E473="X",0,VLOOKUP(E473,'41'!$K$3:$L$16,2,FALSE)))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IF(D474="X",0,IF(E474="X",0,VLOOKUP(E474,'41'!$K$3:$L$16,2,FALSE)))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IF(D475="X",0,IF(E475="X",0,VLOOKUP(E475,'41'!$K$3:$L$16,2,FALSE)))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IF(D476="X",0,IF(E476="X",0,VLOOKUP(E476,'41'!$K$3:$L$16,2,FALSE)))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IF(D477="X",0,IF(E477="X",0,VLOOKUP(E477,'41'!$K$3:$L$16,2,FALSE)))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IF(D478="X",0,IF(E478="X",0,VLOOKUP(E478,'41'!$K$3:$L$16,2,FALSE)))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IF(D479="X",0,IF(E479="X",0,VLOOKUP(E479,'41'!$K$3:$L$16,2,FALSE)))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IF(D480="X",0,IF(E480="X",0,VLOOKUP(E480,'41'!$K$3:$L$16,2,FALSE)))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IF(D481="X",0,IF(E481="X",0,VLOOKUP(E481,'41'!$K$3:$L$16,2,FALSE)))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IF(D482="X",0,IF(E482="X",0,VLOOKUP(E482,'41'!$K$3:$L$16,2,FALSE)))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IF(D483="X",0,IF(E483="X",0,VLOOKUP(E483,'41'!$K$3:$L$16,2,FALSE)))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IF(D484="X",0,IF(E484="X",0,VLOOKUP(E484,'41'!$K$3:$L$16,2,FALSE)))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IF(D485="X",0,IF(E485="X",0,VLOOKUP(E485,'41'!$K$3:$L$16,2,FALSE)))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IF(D486="X",0,IF(E486="X",0,VLOOKUP(E486,'41'!$K$3:$L$16,2,FALSE)))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IF(D487="X",0,IF(E487="X",0,VLOOKUP(E487,'41'!$K$3:$L$16,2,FALSE)))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IF(D488="X",0,IF(E488="X",0,VLOOKUP(E488,'41'!$K$3:$L$16,2,FALSE)))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IF(D489="X",0,IF(E489="X",0,VLOOKUP(E489,'41'!$K$3:$L$16,2,FALSE)))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IF(D490="X",0,IF(E490="X",0,VLOOKUP(E490,'41'!$K$3:$L$16,2,FALSE)))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IF(D491="X",0,IF(E491="X",0,VLOOKUP(E491,'41'!$K$3:$L$16,2,FALSE)))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IF(D492="X",0,IF(E492="X",0,VLOOKUP(E492,'41'!$K$3:$L$16,2,FALSE)))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IF(D493="X",0,IF(E493="X",0,VLOOKUP(E493,'41'!$K$3:$L$16,2,FALSE)))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IF(D494="X",0,IF(E494="X",0,VLOOKUP(E494,'41'!$K$3:$L$16,2,FALSE)))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IF('41'!K3="", "Vrije categorie",'41'!K3)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IF('41'!K4="", "Vrije categorie",'41'!K4)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IF('41'!K5="", "Vrije categorie",'41'!K5)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IF('41'!K6="", "Vrije categorie",'41'!K6)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IF('41'!K7="", "Vrije categorie",'41'!K7)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IF('41'!K8="", "Vrije categorie",'41'!K8)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IF('41'!K9="", "Vrije categorie",'41'!K9)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IF('41'!K10="", "Vrije categorie",'41'!K10)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IF('41'!K11="", "Vrije categorie",'41'!K11)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IF('41'!K12="", "Vrije categorie",'41'!K12)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IF('41'!K13="", "Vrije categorie",'41'!K13)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IF('41'!K14="", "Vrije categorie",'41'!K14)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IF('41'!K15="", "Vrije categorie",'41'!K15)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kWY9RlrcsNsxZtM/N0Y3b1WYqhFAMANZoaAHxKMeO/bSEC496GVC6HGe6TthcrPBGMwZ6qBiDu/XzJ5PeEj9kw==" saltValue="y//dCh6b+/tfTGaqEHeR8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42,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'42a'!P499/M3</f>
        <v>#N/A</v>
      </c>
    </row>
    <row r="4" spans="1:14">
      <c r="A4" s="19" t="s">
        <v>190</v>
      </c>
      <c r="B4" s="384" t="str">
        <f>VLOOKUP(H5,Kwaliteitsinspecties!A5:E54,3)</f>
        <v>Complex 42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'42a'!P500/M4</f>
        <v>#N/A</v>
      </c>
    </row>
    <row r="5" spans="1:14">
      <c r="A5" s="20" t="s">
        <v>192</v>
      </c>
      <c r="B5" s="385" t="str">
        <f>VLOOKUP(H5,Kwaliteitsinspecties!A5:E54,4)</f>
        <v>Complex 42</v>
      </c>
      <c r="C5" s="385"/>
      <c r="D5" s="385"/>
      <c r="E5" s="385"/>
      <c r="F5" s="399" t="s">
        <v>193</v>
      </c>
      <c r="G5" s="399"/>
      <c r="H5" s="16">
        <f>Kwaliteitsinspecties!A46</f>
        <v>42</v>
      </c>
      <c r="K5" s="37" t="s">
        <v>194</v>
      </c>
      <c r="L5" s="49"/>
      <c r="M5" s="184"/>
      <c r="N5" s="88" t="e">
        <f>'42a'!P501/M5</f>
        <v>#N/A</v>
      </c>
    </row>
    <row r="6" spans="1:14">
      <c r="A6" s="21" t="s">
        <v>195</v>
      </c>
      <c r="B6" s="386" t="str">
        <f>VLOOKUP(H5,Kwaliteitsinspecties!A5:E54,5)</f>
        <v>Complex 42</v>
      </c>
      <c r="C6" s="386"/>
      <c r="D6" s="386"/>
      <c r="E6" s="386"/>
      <c r="F6" s="400" t="s">
        <v>196</v>
      </c>
      <c r="G6" s="400"/>
      <c r="H6" s="17" t="str">
        <f>CONCATENATE(H5,"a")</f>
        <v>42a</v>
      </c>
      <c r="K6" s="37" t="s">
        <v>197</v>
      </c>
      <c r="L6" s="49"/>
      <c r="M6" s="184"/>
      <c r="N6" s="88" t="e">
        <f>'42a'!P502/M6</f>
        <v>#N/A</v>
      </c>
    </row>
    <row r="7" spans="1:14">
      <c r="K7" s="37" t="s">
        <v>198</v>
      </c>
      <c r="L7" s="49"/>
      <c r="M7" s="184"/>
      <c r="N7" s="88" t="e">
        <f>'42a'!P503/M7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'42a'!P504/M8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'42a'!P505/M9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'42a'!P506/M10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'42a'!P507/M11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'42a'!P508/M12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'42a'!N512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'42a'!P509/M13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'42a'!P512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'42a'!G512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'42a'!F512-E27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'42a'!S495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'42a'!R495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'42a'!T495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'42a'!U495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'42a'!V495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'42a'!W495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'42a'!N505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ZZKpdNt8fQvIHoTUF+u3jgbmb3nr94QffF4OBBZOIpTLsf1xY0tJnS6VefSLinQNCEvrnrh+U6Zt8sKKEFSDMQ==" saltValue="dTDm9OANWqcLZDaWGSn2Y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'42'!H5</f>
        <v>42</v>
      </c>
      <c r="B1" s="401" t="s">
        <v>190</v>
      </c>
      <c r="C1" s="402"/>
      <c r="D1" s="403" t="str">
        <f>VLOOKUP(A1,Kwaliteitsinspecties!A5:J54,3)</f>
        <v>Complex 42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42 te Complex 42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IF(D4="X",0,IF(E4="X",0,VLOOKUP(E4,'42'!$K$3:$L$16,2,FALSE)))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IF(D5="X",0,IF(E5="X",0,VLOOKUP(E5,'42'!$K$3:$L$16,2,FALSE)))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IF(D6="X",0,IF(E6="X",0,VLOOKUP(E6,'42'!$K$3:$L$16,2,FALSE)))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IF(D7="X",0,IF(E7="X",0,VLOOKUP(E7,'42'!$K$3:$L$16,2,FALSE)))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IF(D8="X",0,IF(E8="X",0,VLOOKUP(E8,'42'!$K$3:$L$16,2,FALSE)))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IF(D9="X",0,IF(E9="X",0,VLOOKUP(E9,'42'!$K$3:$L$16,2,FALSE)))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IF(D10="X",0,IF(E10="X",0,VLOOKUP(E10,'42'!$K$3:$L$16,2,FALSE)))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IF(D11="X",0,IF(E11="X",0,VLOOKUP(E11,'42'!$K$3:$L$16,2,FALSE)))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IF(D12="X",0,IF(E12="X",0,VLOOKUP(E12,'42'!$K$3:$L$16,2,FALSE)))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IF(D13="X",0,IF(E13="X",0,VLOOKUP(E13,'42'!$K$3:$L$16,2,FALSE)))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IF(D14="X",0,IF(E14="X",0,VLOOKUP(E14,'42'!$K$3:$L$16,2,FALSE)))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IF(D15="X",0,IF(E15="X",0,VLOOKUP(E15,'42'!$K$3:$L$16,2,FALSE)))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IF(D16="X",0,IF(E16="X",0,VLOOKUP(E16,'42'!$K$3:$L$16,2,FALSE)))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IF(D17="X",0,IF(E17="X",0,VLOOKUP(E17,'42'!$K$3:$L$16,2,FALSE)))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IF(D18="X",0,IF(E18="X",0,VLOOKUP(E18,'42'!$K$3:$L$16,2,FALSE)))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IF(D19="X",0,IF(E19="X",0,VLOOKUP(E19,'42'!$K$3:$L$16,2,FALSE)))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IF(D20="X",0,IF(E20="X",0,VLOOKUP(E20,'42'!$K$3:$L$16,2,FALSE)))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IF(D21="X",0,IF(E21="X",0,VLOOKUP(E21,'42'!$K$3:$L$16,2,FALSE)))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IF(D22="X",0,IF(E22="X",0,VLOOKUP(E22,'42'!$K$3:$L$16,2,FALSE)))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IF(D23="X",0,IF(E23="X",0,VLOOKUP(E23,'42'!$K$3:$L$16,2,FALSE)))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IF(D24="X",0,IF(E24="X",0,VLOOKUP(E24,'42'!$K$3:$L$16,2,FALSE)))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IF(D25="X",0,IF(E25="X",0,VLOOKUP(E25,'42'!$K$3:$L$16,2,FALSE)))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IF(D26="X",0,IF(E26="X",0,VLOOKUP(E26,'42'!$K$3:$L$16,2,FALSE)))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IF(D27="X",0,IF(E27="X",0,VLOOKUP(E27,'42'!$K$3:$L$16,2,FALSE)))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IF(D28="X",0,IF(E28="X",0,VLOOKUP(E28,'42'!$K$3:$L$16,2,FALSE)))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IF(D29="X",0,IF(E29="X",0,VLOOKUP(E29,'42'!$K$3:$L$16,2,FALSE)))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IF(D30="X",0,IF(E30="X",0,VLOOKUP(E30,'42'!$K$3:$L$16,2,FALSE)))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IF(D31="X",0,IF(E31="X",0,VLOOKUP(E31,'42'!$K$3:$L$16,2,FALSE)))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IF(D32="X",0,IF(E32="X",0,VLOOKUP(E32,'42'!$K$3:$L$16,2,FALSE)))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IF(D33="X",0,IF(E33="X",0,VLOOKUP(E33,'42'!$K$3:$L$16,2,FALSE)))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IF(D34="X",0,IF(E34="X",0,VLOOKUP(E34,'42'!$K$3:$L$16,2,FALSE)))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IF(D35="X",0,IF(E35="X",0,VLOOKUP(E35,'42'!$K$3:$L$16,2,FALSE)))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IF(D36="X",0,IF(E36="X",0,VLOOKUP(E36,'42'!$K$3:$L$16,2,FALSE)))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IF(D37="X",0,IF(E37="X",0,VLOOKUP(E37,'42'!$K$3:$L$16,2,FALSE)))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IF(D38="X",0,IF(E38="X",0,VLOOKUP(E38,'42'!$K$3:$L$16,2,FALSE)))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IF(D39="X",0,IF(E39="X",0,VLOOKUP(E39,'42'!$K$3:$L$16,2,FALSE)))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IF(D40="X",0,IF(E40="X",0,VLOOKUP(E40,'42'!$K$3:$L$16,2,FALSE)))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IF(D41="X",0,IF(E41="X",0,VLOOKUP(E41,'42'!$K$3:$L$16,2,FALSE)))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IF(D42="X",0,IF(E42="X",0,VLOOKUP(E42,'42'!$K$3:$L$16,2,FALSE)))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IF(D43="X",0,IF(E43="X",0,VLOOKUP(E43,'42'!$K$3:$L$16,2,FALSE)))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IF(D44="X",0,IF(E44="X",0,VLOOKUP(E44,'42'!$K$3:$L$16,2,FALSE)))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IF(D45="X",0,IF(E45="X",0,VLOOKUP(E45,'42'!$K$3:$L$16,2,FALSE)))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IF(D46="X",0,IF(E46="X",0,VLOOKUP(E46,'42'!$K$3:$L$16,2,FALSE)))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IF(D47="X",0,IF(E47="X",0,VLOOKUP(E47,'42'!$K$3:$L$16,2,FALSE)))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IF(D48="X",0,IF(E48="X",0,VLOOKUP(E48,'42'!$K$3:$L$16,2,FALSE)))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IF(D49="X",0,IF(E49="X",0,VLOOKUP(E49,'42'!$K$3:$L$16,2,FALSE)))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IF(D50="X",0,IF(E50="X",0,VLOOKUP(E50,'42'!$K$3:$L$16,2,FALSE)))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IF(D51="X",0,IF(E51="X",0,VLOOKUP(E51,'42'!$K$3:$L$16,2,FALSE)))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IF(D52="X",0,IF(E52="X",0,VLOOKUP(E52,'42'!$K$3:$L$16,2,FALSE)))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IF(D53="X",0,IF(E53="X",0,VLOOKUP(E53,'42'!$K$3:$L$16,2,FALSE)))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IF(D54="X",0,IF(E54="X",0,VLOOKUP(E54,'42'!$K$3:$L$16,2,FALSE)))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IF(D55="X",0,IF(E55="X",0,VLOOKUP(E55,'42'!$K$3:$L$16,2,FALSE)))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IF(D56="X",0,IF(E56="X",0,VLOOKUP(E56,'42'!$K$3:$L$16,2,FALSE)))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IF(D57="X",0,IF(E57="X",0,VLOOKUP(E57,'42'!$K$3:$L$16,2,FALSE)))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IF(D58="X",0,IF(E58="X",0,VLOOKUP(E58,'42'!$K$3:$L$16,2,FALSE)))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IF(D59="X",0,IF(E59="X",0,VLOOKUP(E59,'42'!$K$3:$L$16,2,FALSE)))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IF(D60="X",0,IF(E60="X",0,VLOOKUP(E60,'42'!$K$3:$L$16,2,FALSE)))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IF(D61="X",0,IF(E61="X",0,VLOOKUP(E61,'42'!$K$3:$L$16,2,FALSE)))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IF(D62="X",0,IF(E62="X",0,VLOOKUP(E62,'42'!$K$3:$L$16,2,FALSE)))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IF(D63="X",0,IF(E63="X",0,VLOOKUP(E63,'42'!$K$3:$L$16,2,FALSE)))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IF(D64="X",0,IF(E64="X",0,VLOOKUP(E64,'42'!$K$3:$L$16,2,FALSE)))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IF(D65="X",0,IF(E65="X",0,VLOOKUP(E65,'42'!$K$3:$L$16,2,FALSE)))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IF(D66="X",0,IF(E66="X",0,VLOOKUP(E66,'42'!$K$3:$L$16,2,FALSE)))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IF(D67="X",0,IF(E67="X",0,VLOOKUP(E67,'42'!$K$3:$L$16,2,FALSE)))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IF(D68="X",0,IF(E68="X",0,VLOOKUP(E68,'42'!$K$3:$L$16,2,FALSE)))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IF(D69="X",0,IF(E69="X",0,VLOOKUP(E69,'42'!$K$3:$L$16,2,FALSE)))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IF(D70="X",0,IF(E70="X",0,VLOOKUP(E70,'42'!$K$3:$L$16,2,FALSE)))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IF(D71="X",0,IF(E71="X",0,VLOOKUP(E71,'42'!$K$3:$L$16,2,FALSE)))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IF(D72="X",0,IF(E72="X",0,VLOOKUP(E72,'42'!$K$3:$L$16,2,FALSE)))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IF(D73="X",0,IF(E73="X",0,VLOOKUP(E73,'42'!$K$3:$L$16,2,FALSE)))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IF(D74="X",0,IF(E74="X",0,VLOOKUP(E74,'42'!$K$3:$L$16,2,FALSE)))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IF(D75="X",0,IF(E75="X",0,VLOOKUP(E75,'42'!$K$3:$L$16,2,FALSE)))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IF(D76="X",0,IF(E76="X",0,VLOOKUP(E76,'42'!$K$3:$L$16,2,FALSE)))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IF(D77="X",0,IF(E77="X",0,VLOOKUP(E77,'42'!$K$3:$L$16,2,FALSE)))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IF(D78="X",0,IF(E78="X",0,VLOOKUP(E78,'42'!$K$3:$L$16,2,FALSE)))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IF(D79="X",0,IF(E79="X",0,VLOOKUP(E79,'42'!$K$3:$L$16,2,FALSE)))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IF(D80="X",0,IF(E80="X",0,VLOOKUP(E80,'42'!$K$3:$L$16,2,FALSE)))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IF(D81="X",0,IF(E81="X",0,VLOOKUP(E81,'42'!$K$3:$L$16,2,FALSE)))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IF(D82="X",0,IF(E82="X",0,VLOOKUP(E82,'42'!$K$3:$L$16,2,FALSE)))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IF(D83="X",0,IF(E83="X",0,VLOOKUP(E83,'42'!$K$3:$L$16,2,FALSE)))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IF(D84="X",0,IF(E84="X",0,VLOOKUP(E84,'42'!$K$3:$L$16,2,FALSE)))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IF(D85="X",0,IF(E85="X",0,VLOOKUP(E85,'42'!$K$3:$L$16,2,FALSE)))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IF(D86="X",0,IF(E86="X",0,VLOOKUP(E86,'42'!$K$3:$L$16,2,FALSE)))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IF(D87="X",0,IF(E87="X",0,VLOOKUP(E87,'42'!$K$3:$L$16,2,FALSE)))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IF(D88="X",0,IF(E88="X",0,VLOOKUP(E88,'42'!$K$3:$L$16,2,FALSE)))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IF(D89="X",0,IF(E89="X",0,VLOOKUP(E89,'42'!$K$3:$L$16,2,FALSE)))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IF(D90="X",0,IF(E90="X",0,VLOOKUP(E90,'42'!$K$3:$L$16,2,FALSE)))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IF(D91="X",0,IF(E91="X",0,VLOOKUP(E91,'42'!$K$3:$L$16,2,FALSE)))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IF(D92="X",0,IF(E92="X",0,VLOOKUP(E92,'42'!$K$3:$L$16,2,FALSE)))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IF(D93="X",0,IF(E93="X",0,VLOOKUP(E93,'42'!$K$3:$L$16,2,FALSE)))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IF(D94="X",0,IF(E94="X",0,VLOOKUP(E94,'42'!$K$3:$L$16,2,FALSE)))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IF(D95="X",0,IF(E95="X",0,VLOOKUP(E95,'42'!$K$3:$L$16,2,FALSE)))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IF(D96="X",0,IF(E96="X",0,VLOOKUP(E96,'42'!$K$3:$L$16,2,FALSE)))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IF(D97="X",0,IF(E97="X",0,VLOOKUP(E97,'42'!$K$3:$L$16,2,FALSE)))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IF(D98="X",0,IF(E98="X",0,VLOOKUP(E98,'42'!$K$3:$L$16,2,FALSE)))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IF(D99="X",0,IF(E99="X",0,VLOOKUP(E99,'42'!$K$3:$L$16,2,FALSE)))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IF(D100="X",0,IF(E100="X",0,VLOOKUP(E100,'42'!$K$3:$L$16,2,FALSE)))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IF(D101="X",0,IF(E101="X",0,VLOOKUP(E101,'42'!$K$3:$L$16,2,FALSE)))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IF(D102="X",0,IF(E102="X",0,VLOOKUP(E102,'42'!$K$3:$L$16,2,FALSE)))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IF(D103="X",0,IF(E103="X",0,VLOOKUP(E103,'42'!$K$3:$L$16,2,FALSE)))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IF(D104="X",0,IF(E104="X",0,VLOOKUP(E104,'42'!$K$3:$L$16,2,FALSE)))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IF(D105="X",0,IF(E105="X",0,VLOOKUP(E105,'42'!$K$3:$L$16,2,FALSE)))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IF(D106="X",0,IF(E106="X",0,VLOOKUP(E106,'42'!$K$3:$L$16,2,FALSE)))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IF(D107="X",0,IF(E107="X",0,VLOOKUP(E107,'42'!$K$3:$L$16,2,FALSE)))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IF(D108="X",0,IF(E108="X",0,VLOOKUP(E108,'42'!$K$3:$L$16,2,FALSE)))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IF(D109="X",0,IF(E109="X",0,VLOOKUP(E109,'42'!$K$3:$L$16,2,FALSE)))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IF(D110="X",0,IF(E110="X",0,VLOOKUP(E110,'42'!$K$3:$L$16,2,FALSE)))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IF(D111="X",0,IF(E111="X",0,VLOOKUP(E111,'42'!$K$3:$L$16,2,FALSE)))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IF(D112="X",0,IF(E112="X",0,VLOOKUP(E112,'42'!$K$3:$L$16,2,FALSE)))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IF(D113="X",0,IF(E113="X",0,VLOOKUP(E113,'42'!$K$3:$L$16,2,FALSE)))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IF(D114="X",0,IF(E114="X",0,VLOOKUP(E114,'42'!$K$3:$L$16,2,FALSE)))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IF(D115="X",0,IF(E115="X",0,VLOOKUP(E115,'42'!$K$3:$L$16,2,FALSE)))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IF(D116="X",0,IF(E116="X",0,VLOOKUP(E116,'42'!$K$3:$L$16,2,FALSE)))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IF(D117="X",0,IF(E117="X",0,VLOOKUP(E117,'42'!$K$3:$L$16,2,FALSE)))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IF(D118="X",0,IF(E118="X",0,VLOOKUP(E118,'42'!$K$3:$L$16,2,FALSE)))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IF(D119="X",0,IF(E119="X",0,VLOOKUP(E119,'42'!$K$3:$L$16,2,FALSE)))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IF(D120="X",0,IF(E120="X",0,VLOOKUP(E120,'42'!$K$3:$L$16,2,FALSE)))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IF(D121="X",0,IF(E121="X",0,VLOOKUP(E121,'42'!$K$3:$L$16,2,FALSE)))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IF(D122="X",0,IF(E122="X",0,VLOOKUP(E122,'42'!$K$3:$L$16,2,FALSE)))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IF(D123="X",0,IF(E123="X",0,VLOOKUP(E123,'42'!$K$3:$L$16,2,FALSE)))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IF(D124="X",0,IF(E124="X",0,VLOOKUP(E124,'42'!$K$3:$L$16,2,FALSE)))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IF(D125="X",0,IF(E125="X",0,VLOOKUP(E125,'42'!$K$3:$L$16,2,FALSE)))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IF(D126="X",0,IF(E126="X",0,VLOOKUP(E126,'42'!$K$3:$L$16,2,FALSE)))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IF(D127="X",0,IF(E127="X",0,VLOOKUP(E127,'42'!$K$3:$L$16,2,FALSE)))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IF(D128="X",0,IF(E128="X",0,VLOOKUP(E128,'42'!$K$3:$L$16,2,FALSE)))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IF(D129="X",0,IF(E129="X",0,VLOOKUP(E129,'42'!$K$3:$L$16,2,FALSE)))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IF(D130="X",0,IF(E130="X",0,VLOOKUP(E130,'42'!$K$3:$L$16,2,FALSE)))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IF(D131="X",0,IF(E131="X",0,VLOOKUP(E131,'42'!$K$3:$L$16,2,FALSE)))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IF(D132="X",0,IF(E132="X",0,VLOOKUP(E132,'42'!$K$3:$L$16,2,FALSE)))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IF(D133="X",0,IF(E133="X",0,VLOOKUP(E133,'42'!$K$3:$L$16,2,FALSE)))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IF(D134="X",0,IF(E134="X",0,VLOOKUP(E134,'42'!$K$3:$L$16,2,FALSE)))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IF(D135="X",0,IF(E135="X",0,VLOOKUP(E135,'42'!$K$3:$L$16,2,FALSE)))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IF(D136="X",0,IF(E136="X",0,VLOOKUP(E136,'42'!$K$3:$L$16,2,FALSE)))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IF(D137="X",0,IF(E137="X",0,VLOOKUP(E137,'42'!$K$3:$L$16,2,FALSE)))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IF(D138="X",0,IF(E138="X",0,VLOOKUP(E138,'42'!$K$3:$L$16,2,FALSE)))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IF(D139="X",0,IF(E139="X",0,VLOOKUP(E139,'42'!$K$3:$L$16,2,FALSE)))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IF(D140="X",0,IF(E140="X",0,VLOOKUP(E140,'42'!$K$3:$L$16,2,FALSE)))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IF(D141="X",0,IF(E141="X",0,VLOOKUP(E141,'42'!$K$3:$L$16,2,FALSE)))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IF(D142="X",0,IF(E142="X",0,VLOOKUP(E142,'42'!$K$3:$L$16,2,FALSE)))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IF(D143="X",0,IF(E143="X",0,VLOOKUP(E143,'42'!$K$3:$L$16,2,FALSE)))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IF(D144="X",0,IF(E144="X",0,VLOOKUP(E144,'42'!$K$3:$L$16,2,FALSE)))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IF(D145="X",0,IF(E145="X",0,VLOOKUP(E145,'42'!$K$3:$L$16,2,FALSE)))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IF(D146="X",0,IF(E146="X",0,VLOOKUP(E146,'42'!$K$3:$L$16,2,FALSE)))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IF(D147="X",0,IF(E147="X",0,VLOOKUP(E147,'42'!$K$3:$L$16,2,FALSE)))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IF(D148="X",0,IF(E148="X",0,VLOOKUP(E148,'42'!$K$3:$L$16,2,FALSE)))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IF(D149="X",0,IF(E149="X",0,VLOOKUP(E149,'42'!$K$3:$L$16,2,FALSE)))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IF(D150="X",0,IF(E150="X",0,VLOOKUP(E150,'42'!$K$3:$L$16,2,FALSE)))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IF(D151="X",0,IF(E151="X",0,VLOOKUP(E151,'42'!$K$3:$L$16,2,FALSE)))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IF(D152="X",0,IF(E152="X",0,VLOOKUP(E152,'42'!$K$3:$L$16,2,FALSE)))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IF(D153="X",0,IF(E153="X",0,VLOOKUP(E153,'42'!$K$3:$L$16,2,FALSE)))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IF(D154="X",0,IF(E154="X",0,VLOOKUP(E154,'42'!$K$3:$L$16,2,FALSE)))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IF(D155="X",0,IF(E155="X",0,VLOOKUP(E155,'42'!$K$3:$L$16,2,FALSE)))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IF(D156="X",0,IF(E156="X",0,VLOOKUP(E156,'42'!$K$3:$L$16,2,FALSE)))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IF(D157="X",0,IF(E157="X",0,VLOOKUP(E157,'42'!$K$3:$L$16,2,FALSE)))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IF(D158="X",0,IF(E158="X",0,VLOOKUP(E158,'42'!$K$3:$L$16,2,FALSE)))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IF(D159="X",0,IF(E159="X",0,VLOOKUP(E159,'42'!$K$3:$L$16,2,FALSE)))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IF(D160="X",0,IF(E160="X",0,VLOOKUP(E160,'42'!$K$3:$L$16,2,FALSE)))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IF(D161="X",0,IF(E161="X",0,VLOOKUP(E161,'42'!$K$3:$L$16,2,FALSE)))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IF(D162="X",0,IF(E162="X",0,VLOOKUP(E162,'42'!$K$3:$L$16,2,FALSE)))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IF(D163="X",0,IF(E163="X",0,VLOOKUP(E163,'42'!$K$3:$L$16,2,FALSE)))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IF(D164="X",0,IF(E164="X",0,VLOOKUP(E164,'42'!$K$3:$L$16,2,FALSE)))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IF(D165="X",0,IF(E165="X",0,VLOOKUP(E165,'42'!$K$3:$L$16,2,FALSE)))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IF(D166="X",0,IF(E166="X",0,VLOOKUP(E166,'42'!$K$3:$L$16,2,FALSE)))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IF(D167="X",0,IF(E167="X",0,VLOOKUP(E167,'42'!$K$3:$L$16,2,FALSE)))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IF(D168="X",0,IF(E168="X",0,VLOOKUP(E168,'42'!$K$3:$L$16,2,FALSE)))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IF(D169="X",0,IF(E169="X",0,VLOOKUP(E169,'42'!$K$3:$L$16,2,FALSE)))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IF(D170="X",0,IF(E170="X",0,VLOOKUP(E170,'42'!$K$3:$L$16,2,FALSE)))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IF(D171="X",0,IF(E171="X",0,VLOOKUP(E171,'42'!$K$3:$L$16,2,FALSE)))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IF(D172="X",0,IF(E172="X",0,VLOOKUP(E172,'42'!$K$3:$L$16,2,FALSE)))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IF(D173="X",0,IF(E173="X",0,VLOOKUP(E173,'42'!$K$3:$L$16,2,FALSE)))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IF(D174="X",0,IF(E174="X",0,VLOOKUP(E174,'42'!$K$3:$L$16,2,FALSE)))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IF(D175="X",0,IF(E175="X",0,VLOOKUP(E175,'42'!$K$3:$L$16,2,FALSE)))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IF(D176="X",0,IF(E176="X",0,VLOOKUP(E176,'42'!$K$3:$L$16,2,FALSE)))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IF(D177="X",0,IF(E177="X",0,VLOOKUP(E177,'42'!$K$3:$L$16,2,FALSE)))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IF(D178="X",0,IF(E178="X",0,VLOOKUP(E178,'42'!$K$3:$L$16,2,FALSE)))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IF(D179="X",0,IF(E179="X",0,VLOOKUP(E179,'42'!$K$3:$L$16,2,FALSE)))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IF(D180="X",0,IF(E180="X",0,VLOOKUP(E180,'42'!$K$3:$L$16,2,FALSE)))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IF(D181="X",0,IF(E181="X",0,VLOOKUP(E181,'42'!$K$3:$L$16,2,FALSE)))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IF(D182="X",0,IF(E182="X",0,VLOOKUP(E182,'42'!$K$3:$L$16,2,FALSE)))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IF(D183="X",0,IF(E183="X",0,VLOOKUP(E183,'42'!$K$3:$L$16,2,FALSE)))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IF(D184="X",0,IF(E184="X",0,VLOOKUP(E184,'42'!$K$3:$L$16,2,FALSE)))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IF(D185="X",0,IF(E185="X",0,VLOOKUP(E185,'42'!$K$3:$L$16,2,FALSE)))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IF(D186="X",0,IF(E186="X",0,VLOOKUP(E186,'42'!$K$3:$L$16,2,FALSE)))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IF(D187="X",0,IF(E187="X",0,VLOOKUP(E187,'42'!$K$3:$L$16,2,FALSE)))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IF(D188="X",0,IF(E188="X",0,VLOOKUP(E188,'42'!$K$3:$L$16,2,FALSE)))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IF(D189="X",0,IF(E189="X",0,VLOOKUP(E189,'42'!$K$3:$L$16,2,FALSE)))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IF(D190="X",0,IF(E190="X",0,VLOOKUP(E190,'42'!$K$3:$L$16,2,FALSE)))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IF(D191="X",0,IF(E191="X",0,VLOOKUP(E191,'42'!$K$3:$L$16,2,FALSE)))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IF(D192="X",0,IF(E192="X",0,VLOOKUP(E192,'42'!$K$3:$L$16,2,FALSE)))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IF(D193="X",0,IF(E193="X",0,VLOOKUP(E193,'42'!$K$3:$L$16,2,FALSE)))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IF(D194="X",0,IF(E194="X",0,VLOOKUP(E194,'42'!$K$3:$L$16,2,FALSE)))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IF(D195="X",0,IF(E195="X",0,VLOOKUP(E195,'42'!$K$3:$L$16,2,FALSE)))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IF(D196="X",0,IF(E196="X",0,VLOOKUP(E196,'42'!$K$3:$L$16,2,FALSE)))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IF(D197="X",0,IF(E197="X",0,VLOOKUP(E197,'42'!$K$3:$L$16,2,FALSE)))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IF(D198="X",0,IF(E198="X",0,VLOOKUP(E198,'42'!$K$3:$L$16,2,FALSE)))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IF(D199="X",0,IF(E199="X",0,VLOOKUP(E199,'42'!$K$3:$L$16,2,FALSE)))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IF(D200="X",0,IF(E200="X",0,VLOOKUP(E200,'42'!$K$3:$L$16,2,FALSE)))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IF(D201="X",0,IF(E201="X",0,VLOOKUP(E201,'42'!$K$3:$L$16,2,FALSE)))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IF(D202="X",0,IF(E202="X",0,VLOOKUP(E202,'42'!$K$3:$L$16,2,FALSE)))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IF(D203="X",0,IF(E203="X",0,VLOOKUP(E203,'42'!$K$3:$L$16,2,FALSE)))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IF(D204="X",0,IF(E204="X",0,VLOOKUP(E204,'42'!$K$3:$L$16,2,FALSE)))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IF(D205="X",0,IF(E205="X",0,VLOOKUP(E205,'42'!$K$3:$L$16,2,FALSE)))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IF(D206="X",0,IF(E206="X",0,VLOOKUP(E206,'42'!$K$3:$L$16,2,FALSE)))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IF(D207="X",0,IF(E207="X",0,VLOOKUP(E207,'42'!$K$3:$L$16,2,FALSE)))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IF(D208="X",0,IF(E208="X",0,VLOOKUP(E208,'42'!$K$3:$L$16,2,FALSE)))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IF(D209="X",0,IF(E209="X",0,VLOOKUP(E209,'42'!$K$3:$L$16,2,FALSE)))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IF(D210="X",0,IF(E210="X",0,VLOOKUP(E210,'42'!$K$3:$L$16,2,FALSE)))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IF(D211="X",0,IF(E211="X",0,VLOOKUP(E211,'42'!$K$3:$L$16,2,FALSE)))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IF(D212="X",0,IF(E212="X",0,VLOOKUP(E212,'42'!$K$3:$L$16,2,FALSE)))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IF(D213="X",0,IF(E213="X",0,VLOOKUP(E213,'42'!$K$3:$L$16,2,FALSE)))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IF(D214="X",0,IF(E214="X",0,VLOOKUP(E214,'42'!$K$3:$L$16,2,FALSE)))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IF(D215="X",0,IF(E215="X",0,VLOOKUP(E215,'42'!$K$3:$L$16,2,FALSE)))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IF(D216="X",0,IF(E216="X",0,VLOOKUP(E216,'42'!$K$3:$L$16,2,FALSE)))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IF(D217="X",0,IF(E217="X",0,VLOOKUP(E217,'42'!$K$3:$L$16,2,FALSE)))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IF(D218="X",0,IF(E218="X",0,VLOOKUP(E218,'42'!$K$3:$L$16,2,FALSE)))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IF(D219="X",0,IF(E219="X",0,VLOOKUP(E219,'42'!$K$3:$L$16,2,FALSE)))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IF(D220="X",0,IF(E220="X",0,VLOOKUP(E220,'42'!$K$3:$L$16,2,FALSE)))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IF(D221="X",0,IF(E221="X",0,VLOOKUP(E221,'42'!$K$3:$L$16,2,FALSE)))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IF(D222="X",0,IF(E222="X",0,VLOOKUP(E222,'42'!$K$3:$L$16,2,FALSE)))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IF(D223="X",0,IF(E223="X",0,VLOOKUP(E223,'42'!$K$3:$L$16,2,FALSE)))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IF(D224="X",0,IF(E224="X",0,VLOOKUP(E224,'42'!$K$3:$L$16,2,FALSE)))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IF(D225="X",0,IF(E225="X",0,VLOOKUP(E225,'42'!$K$3:$L$16,2,FALSE)))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IF(D226="X",0,IF(E226="X",0,VLOOKUP(E226,'42'!$K$3:$L$16,2,FALSE)))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IF(D227="X",0,IF(E227="X",0,VLOOKUP(E227,'42'!$K$3:$L$16,2,FALSE)))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IF(D228="X",0,IF(E228="X",0,VLOOKUP(E228,'42'!$K$3:$L$16,2,FALSE)))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IF(D229="X",0,IF(E229="X",0,VLOOKUP(E229,'42'!$K$3:$L$16,2,FALSE)))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IF(D230="X",0,IF(E230="X",0,VLOOKUP(E230,'42'!$K$3:$L$16,2,FALSE)))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IF(D231="X",0,IF(E231="X",0,VLOOKUP(E231,'42'!$K$3:$L$16,2,FALSE)))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IF(D232="X",0,IF(E232="X",0,VLOOKUP(E232,'42'!$K$3:$L$16,2,FALSE)))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IF(D233="X",0,IF(E233="X",0,VLOOKUP(E233,'42'!$K$3:$L$16,2,FALSE)))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IF(D234="X",0,IF(E234="X",0,VLOOKUP(E234,'42'!$K$3:$L$16,2,FALSE)))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IF(D235="X",0,IF(E235="X",0,VLOOKUP(E235,'42'!$K$3:$L$16,2,FALSE)))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IF(D236="X",0,IF(E236="X",0,VLOOKUP(E236,'42'!$K$3:$L$16,2,FALSE)))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IF(D237="X",0,IF(E237="X",0,VLOOKUP(E237,'42'!$K$3:$L$16,2,FALSE)))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IF(D238="X",0,IF(E238="X",0,VLOOKUP(E238,'42'!$K$3:$L$16,2,FALSE)))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IF(D239="X",0,IF(E239="X",0,VLOOKUP(E239,'42'!$K$3:$L$16,2,FALSE)))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IF(D240="X",0,IF(E240="X",0,VLOOKUP(E240,'42'!$K$3:$L$16,2,FALSE)))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IF(D241="X",0,IF(E241="X",0,VLOOKUP(E241,'42'!$K$3:$L$16,2,FALSE)))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IF(D242="X",0,IF(E242="X",0,VLOOKUP(E242,'42'!$K$3:$L$16,2,FALSE)))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IF(D243="X",0,IF(E243="X",0,VLOOKUP(E243,'42'!$K$3:$L$16,2,FALSE)))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IF(D244="X",0,IF(E244="X",0,VLOOKUP(E244,'42'!$K$3:$L$16,2,FALSE)))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IF(D245="X",0,IF(E245="X",0,VLOOKUP(E245,'42'!$K$3:$L$16,2,FALSE)))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IF(D246="X",0,IF(E246="X",0,VLOOKUP(E246,'42'!$K$3:$L$16,2,FALSE)))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IF(D247="X",0,IF(E247="X",0,VLOOKUP(E247,'42'!$K$3:$L$16,2,FALSE)))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IF(D248="X",0,IF(E248="X",0,VLOOKUP(E248,'42'!$K$3:$L$16,2,FALSE)))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IF(D249="X",0,IF(E249="X",0,VLOOKUP(E249,'42'!$K$3:$L$16,2,FALSE)))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IF(D250="X",0,IF(E250="X",0,VLOOKUP(E250,'42'!$K$3:$L$16,2,FALSE)))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IF(D251="X",0,IF(E251="X",0,VLOOKUP(E251,'42'!$K$3:$L$16,2,FALSE)))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IF(D252="X",0,IF(E252="X",0,VLOOKUP(E252,'42'!$K$3:$L$16,2,FALSE)))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IF(D253="X",0,IF(E253="X",0,VLOOKUP(E253,'42'!$K$3:$L$16,2,FALSE)))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IF(D254="X",0,IF(E254="X",0,VLOOKUP(E254,'42'!$K$3:$L$16,2,FALSE)))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IF(D255="X",0,IF(E255="X",0,VLOOKUP(E255,'42'!$K$3:$L$16,2,FALSE)))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IF(D256="X",0,IF(E256="X",0,VLOOKUP(E256,'42'!$K$3:$L$16,2,FALSE)))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IF(D257="X",0,IF(E257="X",0,VLOOKUP(E257,'42'!$K$3:$L$16,2,FALSE)))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IF(D258="X",0,IF(E258="X",0,VLOOKUP(E258,'42'!$K$3:$L$16,2,FALSE)))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IF(D259="X",0,IF(E259="X",0,VLOOKUP(E259,'42'!$K$3:$L$16,2,FALSE)))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IF(D260="X",0,IF(E260="X",0,VLOOKUP(E260,'42'!$K$3:$L$16,2,FALSE)))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IF(D261="X",0,IF(E261="X",0,VLOOKUP(E261,'42'!$K$3:$L$16,2,FALSE)))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IF(D262="X",0,IF(E262="X",0,VLOOKUP(E262,'42'!$K$3:$L$16,2,FALSE)))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IF(D263="X",0,IF(E263="X",0,VLOOKUP(E263,'42'!$K$3:$L$16,2,FALSE)))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IF(D264="X",0,IF(E264="X",0,VLOOKUP(E264,'42'!$K$3:$L$16,2,FALSE)))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IF(D265="X",0,IF(E265="X",0,VLOOKUP(E265,'42'!$K$3:$L$16,2,FALSE)))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IF(D266="X",0,IF(E266="X",0,VLOOKUP(E266,'42'!$K$3:$L$16,2,FALSE)))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IF(D267="X",0,IF(E267="X",0,VLOOKUP(E267,'42'!$K$3:$L$16,2,FALSE)))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IF(D268="X",0,IF(E268="X",0,VLOOKUP(E268,'42'!$K$3:$L$16,2,FALSE)))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IF(D269="X",0,IF(E269="X",0,VLOOKUP(E269,'42'!$K$3:$L$16,2,FALSE)))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IF(D270="X",0,IF(E270="X",0,VLOOKUP(E270,'42'!$K$3:$L$16,2,FALSE)))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IF(D271="X",0,IF(E271="X",0,VLOOKUP(E271,'42'!$K$3:$L$16,2,FALSE)))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IF(D272="X",0,IF(E272="X",0,VLOOKUP(E272,'42'!$K$3:$L$16,2,FALSE)))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IF(D273="X",0,IF(E273="X",0,VLOOKUP(E273,'42'!$K$3:$L$16,2,FALSE)))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IF(D274="X",0,IF(E274="X",0,VLOOKUP(E274,'42'!$K$3:$L$16,2,FALSE)))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IF(D275="X",0,IF(E275="X",0,VLOOKUP(E275,'42'!$K$3:$L$16,2,FALSE)))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IF(D276="X",0,IF(E276="X",0,VLOOKUP(E276,'42'!$K$3:$L$16,2,FALSE)))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IF(D277="X",0,IF(E277="X",0,VLOOKUP(E277,'42'!$K$3:$L$16,2,FALSE)))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IF(D278="X",0,IF(E278="X",0,VLOOKUP(E278,'42'!$K$3:$L$16,2,FALSE)))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IF(D279="X",0,IF(E279="X",0,VLOOKUP(E279,'42'!$K$3:$L$16,2,FALSE)))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IF(D280="X",0,IF(E280="X",0,VLOOKUP(E280,'42'!$K$3:$L$16,2,FALSE)))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IF(D281="X",0,IF(E281="X",0,VLOOKUP(E281,'42'!$K$3:$L$16,2,FALSE)))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IF(D282="X",0,IF(E282="X",0,VLOOKUP(E282,'42'!$K$3:$L$16,2,FALSE)))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IF(D283="X",0,IF(E283="X",0,VLOOKUP(E283,'42'!$K$3:$L$16,2,FALSE)))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IF(D284="X",0,IF(E284="X",0,VLOOKUP(E284,'42'!$K$3:$L$16,2,FALSE)))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IF(D285="X",0,IF(E285="X",0,VLOOKUP(E285,'42'!$K$3:$L$16,2,FALSE)))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IF(D286="X",0,IF(E286="X",0,VLOOKUP(E286,'42'!$K$3:$L$16,2,FALSE)))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IF(D287="X",0,IF(E287="X",0,VLOOKUP(E287,'42'!$K$3:$L$16,2,FALSE)))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IF(D288="X",0,IF(E288="X",0,VLOOKUP(E288,'42'!$K$3:$L$16,2,FALSE)))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IF(D289="X",0,IF(E289="X",0,VLOOKUP(E289,'42'!$K$3:$L$16,2,FALSE)))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IF(D290="X",0,IF(E290="X",0,VLOOKUP(E290,'42'!$K$3:$L$16,2,FALSE)))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IF(D291="X",0,IF(E291="X",0,VLOOKUP(E291,'42'!$K$3:$L$16,2,FALSE)))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IF(D292="X",0,IF(E292="X",0,VLOOKUP(E292,'42'!$K$3:$L$16,2,FALSE)))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IF(D293="X",0,IF(E293="X",0,VLOOKUP(E293,'42'!$K$3:$L$16,2,FALSE)))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IF(D294="X",0,IF(E294="X",0,VLOOKUP(E294,'42'!$K$3:$L$16,2,FALSE)))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IF(D295="X",0,IF(E295="X",0,VLOOKUP(E295,'42'!$K$3:$L$16,2,FALSE)))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IF(D296="X",0,IF(E296="X",0,VLOOKUP(E296,'42'!$K$3:$L$16,2,FALSE)))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IF(D297="X",0,IF(E297="X",0,VLOOKUP(E297,'42'!$K$3:$L$16,2,FALSE)))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IF(D298="X",0,IF(E298="X",0,VLOOKUP(E298,'42'!$K$3:$L$16,2,FALSE)))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IF(D299="X",0,IF(E299="X",0,VLOOKUP(E299,'42'!$K$3:$L$16,2,FALSE)))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IF(D300="X",0,IF(E300="X",0,VLOOKUP(E300,'42'!$K$3:$L$16,2,FALSE)))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IF(D301="X",0,IF(E301="X",0,VLOOKUP(E301,'42'!$K$3:$L$16,2,FALSE)))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IF(D302="X",0,IF(E302="X",0,VLOOKUP(E302,'42'!$K$3:$L$16,2,FALSE)))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IF(D303="X",0,IF(E303="X",0,VLOOKUP(E303,'42'!$K$3:$L$16,2,FALSE)))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IF(D304="X",0,IF(E304="X",0,VLOOKUP(E304,'42'!$K$3:$L$16,2,FALSE)))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IF(D305="X",0,IF(E305="X",0,VLOOKUP(E305,'42'!$K$3:$L$16,2,FALSE)))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IF(D306="X",0,IF(E306="X",0,VLOOKUP(E306,'42'!$K$3:$L$16,2,FALSE)))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IF(D307="X",0,IF(E307="X",0,VLOOKUP(E307,'42'!$K$3:$L$16,2,FALSE)))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IF(D308="X",0,IF(E308="X",0,VLOOKUP(E308,'42'!$K$3:$L$16,2,FALSE)))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IF(D309="X",0,IF(E309="X",0,VLOOKUP(E309,'42'!$K$3:$L$16,2,FALSE)))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IF(D310="X",0,IF(E310="X",0,VLOOKUP(E310,'42'!$K$3:$L$16,2,FALSE)))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IF(D311="X",0,IF(E311="X",0,VLOOKUP(E311,'42'!$K$3:$L$16,2,FALSE)))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IF(D312="X",0,IF(E312="X",0,VLOOKUP(E312,'42'!$K$3:$L$16,2,FALSE)))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IF(D313="X",0,IF(E313="X",0,VLOOKUP(E313,'42'!$K$3:$L$16,2,FALSE)))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IF(D314="X",0,IF(E314="X",0,VLOOKUP(E314,'42'!$K$3:$L$16,2,FALSE)))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IF(D315="X",0,IF(E315="X",0,VLOOKUP(E315,'42'!$K$3:$L$16,2,FALSE)))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IF(D316="X",0,IF(E316="X",0,VLOOKUP(E316,'42'!$K$3:$L$16,2,FALSE)))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IF(D317="X",0,IF(E317="X",0,VLOOKUP(E317,'42'!$K$3:$L$16,2,FALSE)))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IF(D318="X",0,IF(E318="X",0,VLOOKUP(E318,'42'!$K$3:$L$16,2,FALSE)))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IF(D319="X",0,IF(E319="X",0,VLOOKUP(E319,'42'!$K$3:$L$16,2,FALSE)))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IF(D320="X",0,IF(E320="X",0,VLOOKUP(E320,'42'!$K$3:$L$16,2,FALSE)))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IF(D321="X",0,IF(E321="X",0,VLOOKUP(E321,'42'!$K$3:$L$16,2,FALSE)))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IF(D322="X",0,IF(E322="X",0,VLOOKUP(E322,'42'!$K$3:$L$16,2,FALSE)))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IF(D323="X",0,IF(E323="X",0,VLOOKUP(E323,'42'!$K$3:$L$16,2,FALSE)))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IF(D324="X",0,IF(E324="X",0,VLOOKUP(E324,'42'!$K$3:$L$16,2,FALSE)))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IF(D325="X",0,IF(E325="X",0,VLOOKUP(E325,'42'!$K$3:$L$16,2,FALSE)))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IF(D326="X",0,IF(E326="X",0,VLOOKUP(E326,'42'!$K$3:$L$16,2,FALSE)))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IF(D327="X",0,IF(E327="X",0,VLOOKUP(E327,'42'!$K$3:$L$16,2,FALSE)))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IF(D328="X",0,IF(E328="X",0,VLOOKUP(E328,'42'!$K$3:$L$16,2,FALSE)))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IF(D329="X",0,IF(E329="X",0,VLOOKUP(E329,'42'!$K$3:$L$16,2,FALSE)))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IF(D330="X",0,IF(E330="X",0,VLOOKUP(E330,'42'!$K$3:$L$16,2,FALSE)))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IF(D331="X",0,IF(E331="X",0,VLOOKUP(E331,'42'!$K$3:$L$16,2,FALSE)))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IF(D332="X",0,IF(E332="X",0,VLOOKUP(E332,'42'!$K$3:$L$16,2,FALSE)))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IF(D333="X",0,IF(E333="X",0,VLOOKUP(E333,'42'!$K$3:$L$16,2,FALSE)))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IF(D334="X",0,IF(E334="X",0,VLOOKUP(E334,'42'!$K$3:$L$16,2,FALSE)))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IF(D335="X",0,IF(E335="X",0,VLOOKUP(E335,'42'!$K$3:$L$16,2,FALSE)))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IF(D336="X",0,IF(E336="X",0,VLOOKUP(E336,'42'!$K$3:$L$16,2,FALSE)))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IF(D337="X",0,IF(E337="X",0,VLOOKUP(E337,'42'!$K$3:$L$16,2,FALSE)))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IF(D338="X",0,IF(E338="X",0,VLOOKUP(E338,'42'!$K$3:$L$16,2,FALSE)))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IF(D339="X",0,IF(E339="X",0,VLOOKUP(E339,'42'!$K$3:$L$16,2,FALSE)))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IF(D340="X",0,IF(E340="X",0,VLOOKUP(E340,'42'!$K$3:$L$16,2,FALSE)))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IF(D341="X",0,IF(E341="X",0,VLOOKUP(E341,'42'!$K$3:$L$16,2,FALSE)))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IF(D342="X",0,IF(E342="X",0,VLOOKUP(E342,'42'!$K$3:$L$16,2,FALSE)))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IF(D343="X",0,IF(E343="X",0,VLOOKUP(E343,'42'!$K$3:$L$16,2,FALSE)))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IF(D344="X",0,IF(E344="X",0,VLOOKUP(E344,'42'!$K$3:$L$16,2,FALSE)))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IF(D345="X",0,IF(E345="X",0,VLOOKUP(E345,'42'!$K$3:$L$16,2,FALSE)))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IF(D346="X",0,IF(E346="X",0,VLOOKUP(E346,'42'!$K$3:$L$16,2,FALSE)))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IF(D347="X",0,IF(E347="X",0,VLOOKUP(E347,'42'!$K$3:$L$16,2,FALSE)))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IF(D348="X",0,IF(E348="X",0,VLOOKUP(E348,'42'!$K$3:$L$16,2,FALSE)))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IF(D349="X",0,IF(E349="X",0,VLOOKUP(E349,'42'!$K$3:$L$16,2,FALSE)))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IF(D350="X",0,IF(E350="X",0,VLOOKUP(E350,'42'!$K$3:$L$16,2,FALSE)))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IF(D351="X",0,IF(E351="X",0,VLOOKUP(E351,'42'!$K$3:$L$16,2,FALSE)))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IF(D352="X",0,IF(E352="X",0,VLOOKUP(E352,'42'!$K$3:$L$16,2,FALSE)))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IF(D353="X",0,IF(E353="X",0,VLOOKUP(E353,'42'!$K$3:$L$16,2,FALSE)))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IF(D354="X",0,IF(E354="X",0,VLOOKUP(E354,'42'!$K$3:$L$16,2,FALSE)))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IF(D355="X",0,IF(E355="X",0,VLOOKUP(E355,'42'!$K$3:$L$16,2,FALSE)))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IF(D356="X",0,IF(E356="X",0,VLOOKUP(E356,'42'!$K$3:$L$16,2,FALSE)))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IF(D357="X",0,IF(E357="X",0,VLOOKUP(E357,'42'!$K$3:$L$16,2,FALSE)))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IF(D358="X",0,IF(E358="X",0,VLOOKUP(E358,'42'!$K$3:$L$16,2,FALSE)))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IF(D359="X",0,IF(E359="X",0,VLOOKUP(E359,'42'!$K$3:$L$16,2,FALSE)))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IF(D360="X",0,IF(E360="X",0,VLOOKUP(E360,'42'!$K$3:$L$16,2,FALSE)))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IF(D361="X",0,IF(E361="X",0,VLOOKUP(E361,'42'!$K$3:$L$16,2,FALSE)))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IF(D362="X",0,IF(E362="X",0,VLOOKUP(E362,'42'!$K$3:$L$16,2,FALSE)))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IF(D363="X",0,IF(E363="X",0,VLOOKUP(E363,'42'!$K$3:$L$16,2,FALSE)))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IF(D364="X",0,IF(E364="X",0,VLOOKUP(E364,'42'!$K$3:$L$16,2,FALSE)))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IF(D365="X",0,IF(E365="X",0,VLOOKUP(E365,'42'!$K$3:$L$16,2,FALSE)))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IF(D366="X",0,IF(E366="X",0,VLOOKUP(E366,'42'!$K$3:$L$16,2,FALSE)))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IF(D367="X",0,IF(E367="X",0,VLOOKUP(E367,'42'!$K$3:$L$16,2,FALSE)))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IF(D368="X",0,IF(E368="X",0,VLOOKUP(E368,'42'!$K$3:$L$16,2,FALSE)))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IF(D369="X",0,IF(E369="X",0,VLOOKUP(E369,'42'!$K$3:$L$16,2,FALSE)))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IF(D370="X",0,IF(E370="X",0,VLOOKUP(E370,'42'!$K$3:$L$16,2,FALSE)))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IF(D371="X",0,IF(E371="X",0,VLOOKUP(E371,'42'!$K$3:$L$16,2,FALSE)))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IF(D372="X",0,IF(E372="X",0,VLOOKUP(E372,'42'!$K$3:$L$16,2,FALSE)))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IF(D373="X",0,IF(E373="X",0,VLOOKUP(E373,'42'!$K$3:$L$16,2,FALSE)))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IF(D374="X",0,IF(E374="X",0,VLOOKUP(E374,'42'!$K$3:$L$16,2,FALSE)))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IF(D375="X",0,IF(E375="X",0,VLOOKUP(E375,'42'!$K$3:$L$16,2,FALSE)))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IF(D376="X",0,IF(E376="X",0,VLOOKUP(E376,'42'!$K$3:$L$16,2,FALSE)))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IF(D377="X",0,IF(E377="X",0,VLOOKUP(E377,'42'!$K$3:$L$16,2,FALSE)))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IF(D378="X",0,IF(E378="X",0,VLOOKUP(E378,'42'!$K$3:$L$16,2,FALSE)))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IF(D379="X",0,IF(E379="X",0,VLOOKUP(E379,'42'!$K$3:$L$16,2,FALSE)))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IF(D380="X",0,IF(E380="X",0,VLOOKUP(E380,'42'!$K$3:$L$16,2,FALSE)))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IF(D381="X",0,IF(E381="X",0,VLOOKUP(E381,'42'!$K$3:$L$16,2,FALSE)))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IF(D382="X",0,IF(E382="X",0,VLOOKUP(E382,'42'!$K$3:$L$16,2,FALSE)))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IF(D383="X",0,IF(E383="X",0,VLOOKUP(E383,'42'!$K$3:$L$16,2,FALSE)))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IF(D384="X",0,IF(E384="X",0,VLOOKUP(E384,'42'!$K$3:$L$16,2,FALSE)))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IF(D385="X",0,IF(E385="X",0,VLOOKUP(E385,'42'!$K$3:$L$16,2,FALSE)))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IF(D386="X",0,IF(E386="X",0,VLOOKUP(E386,'42'!$K$3:$L$16,2,FALSE)))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IF(D387="X",0,IF(E387="X",0,VLOOKUP(E387,'42'!$K$3:$L$16,2,FALSE)))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IF(D388="X",0,IF(E388="X",0,VLOOKUP(E388,'42'!$K$3:$L$16,2,FALSE)))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IF(D389="X",0,IF(E389="X",0,VLOOKUP(E389,'42'!$K$3:$L$16,2,FALSE)))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IF(D390="X",0,IF(E390="X",0,VLOOKUP(E390,'42'!$K$3:$L$16,2,FALSE)))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IF(D391="X",0,IF(E391="X",0,VLOOKUP(E391,'42'!$K$3:$L$16,2,FALSE)))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IF(D392="X",0,IF(E392="X",0,VLOOKUP(E392,'42'!$K$3:$L$16,2,FALSE)))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IF(D393="X",0,IF(E393="X",0,VLOOKUP(E393,'42'!$K$3:$L$16,2,FALSE)))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IF(D394="X",0,IF(E394="X",0,VLOOKUP(E394,'42'!$K$3:$L$16,2,FALSE)))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IF(D395="X",0,IF(E395="X",0,VLOOKUP(E395,'42'!$K$3:$L$16,2,FALSE)))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IF(D396="X",0,IF(E396="X",0,VLOOKUP(E396,'42'!$K$3:$L$16,2,FALSE)))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IF(D397="X",0,IF(E397="X",0,VLOOKUP(E397,'42'!$K$3:$L$16,2,FALSE)))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IF(D398="X",0,IF(E398="X",0,VLOOKUP(E398,'42'!$K$3:$L$16,2,FALSE)))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IF(D399="X",0,IF(E399="X",0,VLOOKUP(E399,'42'!$K$3:$L$16,2,FALSE)))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IF(D400="X",0,IF(E400="X",0,VLOOKUP(E400,'42'!$K$3:$L$16,2,FALSE)))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IF(D401="X",0,IF(E401="X",0,VLOOKUP(E401,'42'!$K$3:$L$16,2,FALSE)))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IF(D402="X",0,IF(E402="X",0,VLOOKUP(E402,'42'!$K$3:$L$16,2,FALSE)))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IF(D403="X",0,IF(E403="X",0,VLOOKUP(E403,'42'!$K$3:$L$16,2,FALSE)))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IF(D404="X",0,IF(E404="X",0,VLOOKUP(E404,'42'!$K$3:$L$16,2,FALSE)))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IF(D405="X",0,IF(E405="X",0,VLOOKUP(E405,'42'!$K$3:$L$16,2,FALSE)))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IF(D406="X",0,IF(E406="X",0,VLOOKUP(E406,'42'!$K$3:$L$16,2,FALSE)))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IF(D407="X",0,IF(E407="X",0,VLOOKUP(E407,'42'!$K$3:$L$16,2,FALSE)))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IF(D408="X",0,IF(E408="X",0,VLOOKUP(E408,'42'!$K$3:$L$16,2,FALSE)))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IF(D409="X",0,IF(E409="X",0,VLOOKUP(E409,'42'!$K$3:$L$16,2,FALSE)))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IF(D410="X",0,IF(E410="X",0,VLOOKUP(E410,'42'!$K$3:$L$16,2,FALSE)))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IF(D411="X",0,IF(E411="X",0,VLOOKUP(E411,'42'!$K$3:$L$16,2,FALSE)))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IF(D412="X",0,IF(E412="X",0,VLOOKUP(E412,'42'!$K$3:$L$16,2,FALSE)))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IF(D413="X",0,IF(E413="X",0,VLOOKUP(E413,'42'!$K$3:$L$16,2,FALSE)))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IF(D414="X",0,IF(E414="X",0,VLOOKUP(E414,'42'!$K$3:$L$16,2,FALSE)))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IF(D415="X",0,IF(E415="X",0,VLOOKUP(E415,'42'!$K$3:$L$16,2,FALSE)))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IF(D416="X",0,IF(E416="X",0,VLOOKUP(E416,'42'!$K$3:$L$16,2,FALSE)))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IF(D417="X",0,IF(E417="X",0,VLOOKUP(E417,'42'!$K$3:$L$16,2,FALSE)))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IF(D418="X",0,IF(E418="X",0,VLOOKUP(E418,'42'!$K$3:$L$16,2,FALSE)))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IF(D419="X",0,IF(E419="X",0,VLOOKUP(E419,'42'!$K$3:$L$16,2,FALSE)))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IF(D420="X",0,IF(E420="X",0,VLOOKUP(E420,'42'!$K$3:$L$16,2,FALSE)))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IF(D421="X",0,IF(E421="X",0,VLOOKUP(E421,'42'!$K$3:$L$16,2,FALSE)))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IF(D422="X",0,IF(E422="X",0,VLOOKUP(E422,'42'!$K$3:$L$16,2,FALSE)))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IF(D423="X",0,IF(E423="X",0,VLOOKUP(E423,'42'!$K$3:$L$16,2,FALSE)))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IF(D424="X",0,IF(E424="X",0,VLOOKUP(E424,'42'!$K$3:$L$16,2,FALSE)))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IF(D425="X",0,IF(E425="X",0,VLOOKUP(E425,'42'!$K$3:$L$16,2,FALSE)))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IF(D426="X",0,IF(E426="X",0,VLOOKUP(E426,'42'!$K$3:$L$16,2,FALSE)))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IF(D427="X",0,IF(E427="X",0,VLOOKUP(E427,'42'!$K$3:$L$16,2,FALSE)))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IF(D428="X",0,IF(E428="X",0,VLOOKUP(E428,'42'!$K$3:$L$16,2,FALSE)))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IF(D429="X",0,IF(E429="X",0,VLOOKUP(E429,'42'!$K$3:$L$16,2,FALSE)))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IF(D430="X",0,IF(E430="X",0,VLOOKUP(E430,'42'!$K$3:$L$16,2,FALSE)))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IF(D431="X",0,IF(E431="X",0,VLOOKUP(E431,'42'!$K$3:$L$16,2,FALSE)))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IF(D432="X",0,IF(E432="X",0,VLOOKUP(E432,'42'!$K$3:$L$16,2,FALSE)))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IF(D433="X",0,IF(E433="X",0,VLOOKUP(E433,'42'!$K$3:$L$16,2,FALSE)))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IF(D434="X",0,IF(E434="X",0,VLOOKUP(E434,'42'!$K$3:$L$16,2,FALSE)))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IF(D435="X",0,IF(E435="X",0,VLOOKUP(E435,'42'!$K$3:$L$16,2,FALSE)))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IF(D436="X",0,IF(E436="X",0,VLOOKUP(E436,'42'!$K$3:$L$16,2,FALSE)))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IF(D437="X",0,IF(E437="X",0,VLOOKUP(E437,'42'!$K$3:$L$16,2,FALSE)))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IF(D438="X",0,IF(E438="X",0,VLOOKUP(E438,'42'!$K$3:$L$16,2,FALSE)))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IF(D439="X",0,IF(E439="X",0,VLOOKUP(E439,'42'!$K$3:$L$16,2,FALSE)))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IF(D440="X",0,IF(E440="X",0,VLOOKUP(E440,'42'!$K$3:$L$16,2,FALSE)))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IF(D441="X",0,IF(E441="X",0,VLOOKUP(E441,'42'!$K$3:$L$16,2,FALSE)))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IF(D442="X",0,IF(E442="X",0,VLOOKUP(E442,'42'!$K$3:$L$16,2,FALSE)))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IF(D443="X",0,IF(E443="X",0,VLOOKUP(E443,'42'!$K$3:$L$16,2,FALSE)))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IF(D444="X",0,IF(E444="X",0,VLOOKUP(E444,'42'!$K$3:$L$16,2,FALSE)))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IF(D445="X",0,IF(E445="X",0,VLOOKUP(E445,'42'!$K$3:$L$16,2,FALSE)))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IF(D446="X",0,IF(E446="X",0,VLOOKUP(E446,'42'!$K$3:$L$16,2,FALSE)))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IF(D447="X",0,IF(E447="X",0,VLOOKUP(E447,'42'!$K$3:$L$16,2,FALSE)))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IF(D448="X",0,IF(E448="X",0,VLOOKUP(E448,'42'!$K$3:$L$16,2,FALSE)))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IF(D449="X",0,IF(E449="X",0,VLOOKUP(E449,'42'!$K$3:$L$16,2,FALSE)))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IF(D450="X",0,IF(E450="X",0,VLOOKUP(E450,'42'!$K$3:$L$16,2,FALSE)))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IF(D451="X",0,IF(E451="X",0,VLOOKUP(E451,'42'!$K$3:$L$16,2,FALSE)))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IF(D452="X",0,IF(E452="X",0,VLOOKUP(E452,'42'!$K$3:$L$16,2,FALSE)))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IF(D453="X",0,IF(E453="X",0,VLOOKUP(E453,'42'!$K$3:$L$16,2,FALSE)))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IF(D454="X",0,IF(E454="X",0,VLOOKUP(E454,'42'!$K$3:$L$16,2,FALSE)))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IF(D455="X",0,IF(E455="X",0,VLOOKUP(E455,'42'!$K$3:$L$16,2,FALSE)))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IF(D456="X",0,IF(E456="X",0,VLOOKUP(E456,'42'!$K$3:$L$16,2,FALSE)))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IF(D457="X",0,IF(E457="X",0,VLOOKUP(E457,'42'!$K$3:$L$16,2,FALSE)))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IF(D458="X",0,IF(E458="X",0,VLOOKUP(E458,'42'!$K$3:$L$16,2,FALSE)))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IF(D459="X",0,IF(E459="X",0,VLOOKUP(E459,'42'!$K$3:$L$16,2,FALSE)))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IF(D460="X",0,IF(E460="X",0,VLOOKUP(E460,'42'!$K$3:$L$16,2,FALSE)))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IF(D461="X",0,IF(E461="X",0,VLOOKUP(E461,'42'!$K$3:$L$16,2,FALSE)))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IF(D462="X",0,IF(E462="X",0,VLOOKUP(E462,'42'!$K$3:$L$16,2,FALSE)))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IF(D463="X",0,IF(E463="X",0,VLOOKUP(E463,'42'!$K$3:$L$16,2,FALSE)))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IF(D464="X",0,IF(E464="X",0,VLOOKUP(E464,'42'!$K$3:$L$16,2,FALSE)))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IF(D465="X",0,IF(E465="X",0,VLOOKUP(E465,'42'!$K$3:$L$16,2,FALSE)))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IF(D466="X",0,IF(E466="X",0,VLOOKUP(E466,'42'!$K$3:$L$16,2,FALSE)))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IF(D467="X",0,IF(E467="X",0,VLOOKUP(E467,'42'!$K$3:$L$16,2,FALSE)))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IF(D468="X",0,IF(E468="X",0,VLOOKUP(E468,'42'!$K$3:$L$16,2,FALSE)))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IF(D469="X",0,IF(E469="X",0,VLOOKUP(E469,'42'!$K$3:$L$16,2,FALSE)))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IF(D470="X",0,IF(E470="X",0,VLOOKUP(E470,'42'!$K$3:$L$16,2,FALSE)))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IF(D471="X",0,IF(E471="X",0,VLOOKUP(E471,'42'!$K$3:$L$16,2,FALSE)))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IF(D472="X",0,IF(E472="X",0,VLOOKUP(E472,'42'!$K$3:$L$16,2,FALSE)))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IF(D473="X",0,IF(E473="X",0,VLOOKUP(E473,'42'!$K$3:$L$16,2,FALSE)))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IF(D474="X",0,IF(E474="X",0,VLOOKUP(E474,'42'!$K$3:$L$16,2,FALSE)))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IF(D475="X",0,IF(E475="X",0,VLOOKUP(E475,'42'!$K$3:$L$16,2,FALSE)))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IF(D476="X",0,IF(E476="X",0,VLOOKUP(E476,'42'!$K$3:$L$16,2,FALSE)))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IF(D477="X",0,IF(E477="X",0,VLOOKUP(E477,'42'!$K$3:$L$16,2,FALSE)))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IF(D478="X",0,IF(E478="X",0,VLOOKUP(E478,'42'!$K$3:$L$16,2,FALSE)))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IF(D479="X",0,IF(E479="X",0,VLOOKUP(E479,'42'!$K$3:$L$16,2,FALSE)))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IF(D480="X",0,IF(E480="X",0,VLOOKUP(E480,'42'!$K$3:$L$16,2,FALSE)))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IF(D481="X",0,IF(E481="X",0,VLOOKUP(E481,'42'!$K$3:$L$16,2,FALSE)))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IF(D482="X",0,IF(E482="X",0,VLOOKUP(E482,'42'!$K$3:$L$16,2,FALSE)))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IF(D483="X",0,IF(E483="X",0,VLOOKUP(E483,'42'!$K$3:$L$16,2,FALSE)))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IF(D484="X",0,IF(E484="X",0,VLOOKUP(E484,'42'!$K$3:$L$16,2,FALSE)))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IF(D485="X",0,IF(E485="X",0,VLOOKUP(E485,'42'!$K$3:$L$16,2,FALSE)))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IF(D486="X",0,IF(E486="X",0,VLOOKUP(E486,'42'!$K$3:$L$16,2,FALSE)))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IF(D487="X",0,IF(E487="X",0,VLOOKUP(E487,'42'!$K$3:$L$16,2,FALSE)))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IF(D488="X",0,IF(E488="X",0,VLOOKUP(E488,'42'!$K$3:$L$16,2,FALSE)))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IF(D489="X",0,IF(E489="X",0,VLOOKUP(E489,'42'!$K$3:$L$16,2,FALSE)))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IF(D490="X",0,IF(E490="X",0,VLOOKUP(E490,'42'!$K$3:$L$16,2,FALSE)))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IF(D491="X",0,IF(E491="X",0,VLOOKUP(E491,'42'!$K$3:$L$16,2,FALSE)))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IF(D492="X",0,IF(E492="X",0,VLOOKUP(E492,'42'!$K$3:$L$16,2,FALSE)))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IF(D493="X",0,IF(E493="X",0,VLOOKUP(E493,'42'!$K$3:$L$16,2,FALSE)))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IF(D494="X",0,IF(E494="X",0,VLOOKUP(E494,'42'!$K$3:$L$16,2,FALSE)))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IF('42'!K3="", "Vrije categorie",'42'!K3)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IF('42'!K4="", "Vrije categorie",'42'!K4)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IF('42'!K5="", "Vrije categorie",'42'!K5)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IF('42'!K6="", "Vrije categorie",'42'!K6)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IF('42'!K7="", "Vrije categorie",'42'!K7)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IF('42'!K8="", "Vrije categorie",'42'!K8)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IF('42'!K9="", "Vrije categorie",'42'!K9)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IF('42'!K10="", "Vrije categorie",'42'!K10)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IF('42'!K11="", "Vrije categorie",'42'!K11)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IF('42'!K12="", "Vrije categorie",'42'!K12)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IF('42'!K13="", "Vrije categorie",'42'!K13)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IF('42'!K14="", "Vrije categorie",'42'!K14)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IF('42'!K15="", "Vrije categorie",'42'!K15)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eur1xanSt5+9VB5f7X/6PU3ObCU5oaHk1+dVstMTjCWvF7KUZB0gJneGBtFLKAYTZsaCZhjE1ihL5fCTRfv5zA==" saltValue="anl2dzcJhLkDkzVcerm3p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43,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'43a'!P499/M3</f>
        <v>#N/A</v>
      </c>
    </row>
    <row r="4" spans="1:14">
      <c r="A4" s="19" t="s">
        <v>190</v>
      </c>
      <c r="B4" s="384" t="str">
        <f>VLOOKUP(H5,Kwaliteitsinspecties!A5:E54,3)</f>
        <v>Complex 43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'43a'!P500/M4</f>
        <v>#N/A</v>
      </c>
    </row>
    <row r="5" spans="1:14">
      <c r="A5" s="20" t="s">
        <v>192</v>
      </c>
      <c r="B5" s="385" t="str">
        <f>VLOOKUP(H5,Kwaliteitsinspecties!A5:E54,4)</f>
        <v>Complex 43</v>
      </c>
      <c r="C5" s="385"/>
      <c r="D5" s="385"/>
      <c r="E5" s="385"/>
      <c r="F5" s="399" t="s">
        <v>193</v>
      </c>
      <c r="G5" s="399"/>
      <c r="H5" s="16">
        <f>Kwaliteitsinspecties!A47</f>
        <v>43</v>
      </c>
      <c r="K5" s="37" t="s">
        <v>194</v>
      </c>
      <c r="L5" s="49"/>
      <c r="M5" s="184"/>
      <c r="N5" s="88" t="e">
        <f>'43a'!P501/M5</f>
        <v>#N/A</v>
      </c>
    </row>
    <row r="6" spans="1:14">
      <c r="A6" s="21" t="s">
        <v>195</v>
      </c>
      <c r="B6" s="386" t="str">
        <f>VLOOKUP(H5,Kwaliteitsinspecties!A5:E54,5)</f>
        <v>Complex 43</v>
      </c>
      <c r="C6" s="386"/>
      <c r="D6" s="386"/>
      <c r="E6" s="386"/>
      <c r="F6" s="400" t="s">
        <v>196</v>
      </c>
      <c r="G6" s="400"/>
      <c r="H6" s="17" t="str">
        <f>CONCATENATE(H5,"a")</f>
        <v>43a</v>
      </c>
      <c r="K6" s="37" t="s">
        <v>197</v>
      </c>
      <c r="L6" s="49"/>
      <c r="M6" s="184"/>
      <c r="N6" s="88" t="e">
        <f>'43a'!P502/M6</f>
        <v>#N/A</v>
      </c>
    </row>
    <row r="7" spans="1:14">
      <c r="K7" s="37" t="s">
        <v>198</v>
      </c>
      <c r="L7" s="49"/>
      <c r="M7" s="184"/>
      <c r="N7" s="88" t="e">
        <f>'43a'!P503/M7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'43a'!P504/M8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'43a'!P505/M9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'43a'!P506/M10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'43a'!P507/M11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'43a'!P508/M12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'43a'!N512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'43a'!P509/M13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'43a'!P512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'43a'!G512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'43a'!F512-E27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'43a'!S495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'43a'!R495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'43a'!T495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'43a'!U495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'43a'!V495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'43a'!W495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'43a'!N505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hZsAKClbzYUWNlINEMVlxkDky14/vI9U/bUX2kLNXYNxCk2x/8jFF75OfPXDTM84xBzwqHPCMb/jzaXse1rDUA==" saltValue="reb/B6iPn1AvhIEKa2J/d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topLeftCell="A9" workbookViewId="0">
      <selection activeCell="A42" sqref="A42:C42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3,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>
        <v>210</v>
      </c>
      <c r="M3" s="183"/>
      <c r="N3" s="87" t="e">
        <f>'3a'!P499/M3</f>
        <v>#DIV/0!</v>
      </c>
    </row>
    <row r="4" spans="1:14">
      <c r="A4" s="19" t="s">
        <v>190</v>
      </c>
      <c r="B4" s="384" t="str">
        <f>VLOOKUP(H5,Kwaliteitsinspecties!A5:E54,3)</f>
        <v>SWS De Leenstertil</v>
      </c>
      <c r="C4" s="384"/>
      <c r="D4" s="384"/>
      <c r="E4" s="384"/>
      <c r="F4" s="22"/>
      <c r="G4" s="22"/>
      <c r="H4" s="15"/>
      <c r="K4" s="37" t="s">
        <v>191</v>
      </c>
      <c r="L4" s="49">
        <v>210</v>
      </c>
      <c r="M4" s="184"/>
      <c r="N4" s="87" t="e">
        <f>'3a'!P500/M4</f>
        <v>#DIV/0!</v>
      </c>
    </row>
    <row r="5" spans="1:14">
      <c r="A5" s="20" t="s">
        <v>192</v>
      </c>
      <c r="B5" s="385" t="str">
        <f>VLOOKUP(H5,Kwaliteitsinspecties!A5:E54,4)</f>
        <v xml:space="preserve"> R. Ritzemastraat 2A</v>
      </c>
      <c r="C5" s="385"/>
      <c r="D5" s="385"/>
      <c r="E5" s="385"/>
      <c r="F5" s="399" t="s">
        <v>193</v>
      </c>
      <c r="G5" s="399"/>
      <c r="H5" s="16">
        <f>Kwaliteitsinspecties!A7</f>
        <v>3</v>
      </c>
      <c r="K5" s="37" t="s">
        <v>194</v>
      </c>
      <c r="L5" s="49">
        <v>210</v>
      </c>
      <c r="M5" s="184"/>
      <c r="N5" s="87" t="e">
        <f>'3a'!P501/M5</f>
        <v>#DIV/0!</v>
      </c>
    </row>
    <row r="6" spans="1:14">
      <c r="A6" s="21" t="s">
        <v>195</v>
      </c>
      <c r="B6" s="386" t="str">
        <f>VLOOKUP(H5,Kwaliteitsinspecties!A5:E54,5)</f>
        <v>Leens</v>
      </c>
      <c r="C6" s="386"/>
      <c r="D6" s="386"/>
      <c r="E6" s="386"/>
      <c r="F6" s="400" t="s">
        <v>196</v>
      </c>
      <c r="G6" s="400"/>
      <c r="H6" s="17" t="str">
        <f>CONCATENATE(H5,"a")</f>
        <v>3a</v>
      </c>
      <c r="K6" s="37" t="s">
        <v>197</v>
      </c>
      <c r="L6" s="49">
        <v>210</v>
      </c>
      <c r="M6" s="184"/>
      <c r="N6" s="87" t="e">
        <f>'3a'!P502/M6</f>
        <v>#DIV/0!</v>
      </c>
    </row>
    <row r="7" spans="1:14">
      <c r="K7" s="37" t="s">
        <v>198</v>
      </c>
      <c r="L7" s="49">
        <v>210</v>
      </c>
      <c r="M7" s="184"/>
      <c r="N7" s="87" t="e">
        <f>'3a'!P503/M7</f>
        <v>#DIV/0!</v>
      </c>
    </row>
    <row r="8" spans="1:14">
      <c r="A8" s="6" t="s">
        <v>199</v>
      </c>
      <c r="B8" s="7"/>
      <c r="C8" s="7"/>
      <c r="D8" s="7"/>
      <c r="E8" s="18">
        <f>MAX(L3:L16)</f>
        <v>260</v>
      </c>
      <c r="K8" s="37" t="s">
        <v>200</v>
      </c>
      <c r="L8" s="49">
        <v>12</v>
      </c>
      <c r="M8" s="184"/>
      <c r="N8" s="87" t="e">
        <f>'3a'!P504/M8</f>
        <v>#DIV/0!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>
        <v>210</v>
      </c>
      <c r="M9" s="184"/>
      <c r="N9" s="87" t="e">
        <f>'3a'!P505/M9</f>
        <v>#DIV/0!</v>
      </c>
    </row>
    <row r="10" spans="1:14">
      <c r="H10" s="10" t="s">
        <v>202</v>
      </c>
      <c r="K10" s="37" t="s">
        <v>203</v>
      </c>
      <c r="L10" s="49">
        <v>210</v>
      </c>
      <c r="M10" s="184"/>
      <c r="N10" s="87" t="e">
        <f>'3a'!P506/M10</f>
        <v>#DIV/0!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#DIV/0!</v>
      </c>
      <c r="K11" s="37" t="s">
        <v>205</v>
      </c>
      <c r="L11" s="49">
        <v>210</v>
      </c>
      <c r="M11" s="184"/>
      <c r="N11" s="87" t="e">
        <f>'3a'!P507/M11</f>
        <v>#DIV/0!</v>
      </c>
    </row>
    <row r="12" spans="1:14">
      <c r="F12" s="10" t="s">
        <v>65</v>
      </c>
      <c r="G12" s="10" t="s">
        <v>206</v>
      </c>
      <c r="K12" s="37" t="s">
        <v>207</v>
      </c>
      <c r="L12" s="49">
        <v>12</v>
      </c>
      <c r="M12" s="184"/>
      <c r="N12" s="87" t="e">
        <f>'3a'!P508/M12</f>
        <v>#DIV/0!</v>
      </c>
    </row>
    <row r="13" spans="1:14">
      <c r="A13" s="7" t="s">
        <v>208</v>
      </c>
      <c r="B13" s="7"/>
      <c r="C13" s="7"/>
      <c r="D13" s="7"/>
      <c r="E13" s="8"/>
      <c r="F13" s="46">
        <f>'3a'!N513</f>
        <v>981.6</v>
      </c>
      <c r="G13" s="185"/>
      <c r="H13" s="197">
        <f>(F13*G13)*4</f>
        <v>0</v>
      </c>
      <c r="K13" s="37" t="s">
        <v>209</v>
      </c>
      <c r="L13" s="49">
        <v>12</v>
      </c>
      <c r="M13" s="184"/>
      <c r="N13" s="87" t="e">
        <f>'3a'!P509/M13</f>
        <v>#DIV/0!</v>
      </c>
    </row>
    <row r="14" spans="1:14" ht="15.75">
      <c r="F14" s="24" t="s">
        <v>210</v>
      </c>
      <c r="G14" s="79"/>
      <c r="H14" s="197" t="e">
        <f>SUM(H11:H13)</f>
        <v>#DIV/0!</v>
      </c>
      <c r="K14" s="37" t="s">
        <v>211</v>
      </c>
      <c r="L14" s="49">
        <v>260</v>
      </c>
      <c r="M14" s="186"/>
      <c r="N14" s="87" t="e">
        <f>'3a'!P510/M14</f>
        <v>#DIV/0!</v>
      </c>
    </row>
    <row r="15" spans="1:14">
      <c r="K15" s="37" t="s">
        <v>212</v>
      </c>
      <c r="L15" s="49">
        <v>260</v>
      </c>
      <c r="M15" s="186"/>
      <c r="N15" s="87" t="e">
        <f>'3a'!P511/M15</f>
        <v>#DIV/0!</v>
      </c>
    </row>
    <row r="16" spans="1:14">
      <c r="A16" t="s">
        <v>213</v>
      </c>
      <c r="K16" s="39" t="s">
        <v>214</v>
      </c>
      <c r="L16" s="50">
        <v>260</v>
      </c>
      <c r="M16" s="187"/>
      <c r="N16" s="87" t="e">
        <f>'3a'!P512/M16</f>
        <v>#DIV/0!</v>
      </c>
    </row>
    <row r="17" spans="1:9">
      <c r="A17" s="396" t="s">
        <v>215</v>
      </c>
      <c r="B17" s="396"/>
      <c r="C17" s="396"/>
      <c r="D17" s="47">
        <f>'3a'!P513</f>
        <v>196047.9</v>
      </c>
      <c r="E17" s="396" t="s">
        <v>216</v>
      </c>
      <c r="F17" s="396"/>
      <c r="G17" s="47">
        <f>D17/E8</f>
        <v>754.03038461538461</v>
      </c>
      <c r="H17" s="44" t="s">
        <v>217</v>
      </c>
      <c r="I17" s="46" t="e">
        <f>D17/SUM(N3:N16)</f>
        <v>#DIV/0!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'3a'!G513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'3a'!F513-E27</f>
        <v>52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 hidden="1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 hidden="1">
      <c r="A29" s="370" t="s">
        <v>228</v>
      </c>
      <c r="B29" s="371"/>
      <c r="C29" s="371"/>
      <c r="D29" s="382"/>
      <c r="E29" s="96">
        <f>'3a'!S495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 hidden="1">
      <c r="A30" s="370" t="s">
        <v>229</v>
      </c>
      <c r="B30" s="371"/>
      <c r="C30" s="371"/>
      <c r="D30" s="372"/>
      <c r="E30" s="28">
        <f>'3a'!R495</f>
        <v>546.75000000000034</v>
      </c>
      <c r="F30" s="189"/>
      <c r="G30" s="199">
        <f t="shared" si="0"/>
        <v>0</v>
      </c>
      <c r="H30" s="38"/>
      <c r="I30" s="199">
        <f t="shared" si="1"/>
        <v>0</v>
      </c>
    </row>
    <row r="31" spans="1:9" hidden="1">
      <c r="A31" s="370" t="s">
        <v>230</v>
      </c>
      <c r="B31" s="371"/>
      <c r="C31" s="371"/>
      <c r="D31" s="372"/>
      <c r="E31" s="28">
        <f>'3a'!T495</f>
        <v>188.95000000000005</v>
      </c>
      <c r="F31" s="189"/>
      <c r="G31" s="199">
        <f t="shared" si="0"/>
        <v>0</v>
      </c>
      <c r="H31" s="38"/>
      <c r="I31" s="199">
        <f t="shared" si="1"/>
        <v>0</v>
      </c>
    </row>
    <row r="32" spans="1:9" hidden="1">
      <c r="A32" s="370" t="s">
        <v>231</v>
      </c>
      <c r="B32" s="371"/>
      <c r="C32" s="371"/>
      <c r="D32" s="372"/>
      <c r="E32" s="28">
        <f>'3a'!U495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 hidden="1">
      <c r="A33" s="370" t="s">
        <v>232</v>
      </c>
      <c r="B33" s="371"/>
      <c r="C33" s="371"/>
      <c r="D33" s="372"/>
      <c r="E33" s="28">
        <f>'3a'!V495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 hidden="1">
      <c r="A34" s="370" t="s">
        <v>233</v>
      </c>
      <c r="B34" s="371"/>
      <c r="C34" s="371"/>
      <c r="D34" s="372"/>
      <c r="E34" s="28">
        <f>'3a'!W495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 hidden="1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 hidden="1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 hidden="1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'3a'!N505</f>
        <v>33.349999999999994</v>
      </c>
      <c r="F41" s="192"/>
      <c r="G41" s="203">
        <f>E41*F41</f>
        <v>0</v>
      </c>
      <c r="H41" s="36">
        <v>1</v>
      </c>
      <c r="I41" s="203"/>
    </row>
    <row r="42" spans="1:9">
      <c r="A42" s="389" t="s">
        <v>293</v>
      </c>
      <c r="B42" s="390"/>
      <c r="C42" s="390"/>
      <c r="D42" s="12" t="s">
        <v>294</v>
      </c>
      <c r="E42" s="12">
        <v>1</v>
      </c>
      <c r="F42" s="193"/>
      <c r="G42" s="199"/>
      <c r="H42" s="38">
        <v>12</v>
      </c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#DIV/0!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#DIV/0!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qrJPt8/VvvB4YTmMIH9U6PV+I0DCkGgtT3KtS58bKwJJJ+7hiqwOhgPUNifkNTEWDKIsI9JnZvNM00wFSkDpbQ==" saltValue="bhZWYF7amJQDQ3HADERYm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'43'!H5</f>
        <v>43</v>
      </c>
      <c r="B1" s="401" t="s">
        <v>190</v>
      </c>
      <c r="C1" s="402"/>
      <c r="D1" s="403" t="str">
        <f>VLOOKUP(A1,Kwaliteitsinspecties!A5:J54,3)</f>
        <v>Complex 43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43 te Complex 43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IF(D4="X",0,IF(E4="X",0,VLOOKUP(E4,'43'!$K$3:$L$16,2,FALSE)))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IF(D5="X",0,IF(E5="X",0,VLOOKUP(E5,'43'!$K$3:$L$16,2,FALSE)))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IF(D6="X",0,IF(E6="X",0,VLOOKUP(E6,'43'!$K$3:$L$16,2,FALSE)))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IF(D7="X",0,IF(E7="X",0,VLOOKUP(E7,'43'!$K$3:$L$16,2,FALSE)))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IF(D8="X",0,IF(E8="X",0,VLOOKUP(E8,'43'!$K$3:$L$16,2,FALSE)))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IF(D9="X",0,IF(E9="X",0,VLOOKUP(E9,'43'!$K$3:$L$16,2,FALSE)))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IF(D10="X",0,IF(E10="X",0,VLOOKUP(E10,'43'!$K$3:$L$16,2,FALSE)))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IF(D11="X",0,IF(E11="X",0,VLOOKUP(E11,'43'!$K$3:$L$16,2,FALSE)))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IF(D12="X",0,IF(E12="X",0,VLOOKUP(E12,'43'!$K$3:$L$16,2,FALSE)))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IF(D13="X",0,IF(E13="X",0,VLOOKUP(E13,'43'!$K$3:$L$16,2,FALSE)))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IF(D14="X",0,IF(E14="X",0,VLOOKUP(E14,'43'!$K$3:$L$16,2,FALSE)))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IF(D15="X",0,IF(E15="X",0,VLOOKUP(E15,'43'!$K$3:$L$16,2,FALSE)))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IF(D16="X",0,IF(E16="X",0,VLOOKUP(E16,'43'!$K$3:$L$16,2,FALSE)))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IF(D17="X",0,IF(E17="X",0,VLOOKUP(E17,'43'!$K$3:$L$16,2,FALSE)))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IF(D18="X",0,IF(E18="X",0,VLOOKUP(E18,'43'!$K$3:$L$16,2,FALSE)))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IF(D19="X",0,IF(E19="X",0,VLOOKUP(E19,'43'!$K$3:$L$16,2,FALSE)))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IF(D20="X",0,IF(E20="X",0,VLOOKUP(E20,'43'!$K$3:$L$16,2,FALSE)))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IF(D21="X",0,IF(E21="X",0,VLOOKUP(E21,'43'!$K$3:$L$16,2,FALSE)))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IF(D22="X",0,IF(E22="X",0,VLOOKUP(E22,'43'!$K$3:$L$16,2,FALSE)))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IF(D23="X",0,IF(E23="X",0,VLOOKUP(E23,'43'!$K$3:$L$16,2,FALSE)))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IF(D24="X",0,IF(E24="X",0,VLOOKUP(E24,'43'!$K$3:$L$16,2,FALSE)))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IF(D25="X",0,IF(E25="X",0,VLOOKUP(E25,'43'!$K$3:$L$16,2,FALSE)))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IF(D26="X",0,IF(E26="X",0,VLOOKUP(E26,'43'!$K$3:$L$16,2,FALSE)))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IF(D27="X",0,IF(E27="X",0,VLOOKUP(E27,'43'!$K$3:$L$16,2,FALSE)))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IF(D28="X",0,IF(E28="X",0,VLOOKUP(E28,'43'!$K$3:$L$16,2,FALSE)))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IF(D29="X",0,IF(E29="X",0,VLOOKUP(E29,'43'!$K$3:$L$16,2,FALSE)))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IF(D30="X",0,IF(E30="X",0,VLOOKUP(E30,'43'!$K$3:$L$16,2,FALSE)))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IF(D31="X",0,IF(E31="X",0,VLOOKUP(E31,'43'!$K$3:$L$16,2,FALSE)))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IF(D32="X",0,IF(E32="X",0,VLOOKUP(E32,'43'!$K$3:$L$16,2,FALSE)))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IF(D33="X",0,IF(E33="X",0,VLOOKUP(E33,'43'!$K$3:$L$16,2,FALSE)))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IF(D34="X",0,IF(E34="X",0,VLOOKUP(E34,'43'!$K$3:$L$16,2,FALSE)))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IF(D35="X",0,IF(E35="X",0,VLOOKUP(E35,'43'!$K$3:$L$16,2,FALSE)))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IF(D36="X",0,IF(E36="X",0,VLOOKUP(E36,'43'!$K$3:$L$16,2,FALSE)))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IF(D37="X",0,IF(E37="X",0,VLOOKUP(E37,'43'!$K$3:$L$16,2,FALSE)))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IF(D38="X",0,IF(E38="X",0,VLOOKUP(E38,'43'!$K$3:$L$16,2,FALSE)))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IF(D39="X",0,IF(E39="X",0,VLOOKUP(E39,'43'!$K$3:$L$16,2,FALSE)))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IF(D40="X",0,IF(E40="X",0,VLOOKUP(E40,'43'!$K$3:$L$16,2,FALSE)))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IF(D41="X",0,IF(E41="X",0,VLOOKUP(E41,'43'!$K$3:$L$16,2,FALSE)))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IF(D42="X",0,IF(E42="X",0,VLOOKUP(E42,'43'!$K$3:$L$16,2,FALSE)))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IF(D43="X",0,IF(E43="X",0,VLOOKUP(E43,'43'!$K$3:$L$16,2,FALSE)))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IF(D44="X",0,IF(E44="X",0,VLOOKUP(E44,'43'!$K$3:$L$16,2,FALSE)))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IF(D45="X",0,IF(E45="X",0,VLOOKUP(E45,'43'!$K$3:$L$16,2,FALSE)))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IF(D46="X",0,IF(E46="X",0,VLOOKUP(E46,'43'!$K$3:$L$16,2,FALSE)))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IF(D47="X",0,IF(E47="X",0,VLOOKUP(E47,'43'!$K$3:$L$16,2,FALSE)))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IF(D48="X",0,IF(E48="X",0,VLOOKUP(E48,'43'!$K$3:$L$16,2,FALSE)))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IF(D49="X",0,IF(E49="X",0,VLOOKUP(E49,'43'!$K$3:$L$16,2,FALSE)))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IF(D50="X",0,IF(E50="X",0,VLOOKUP(E50,'43'!$K$3:$L$16,2,FALSE)))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IF(D51="X",0,IF(E51="X",0,VLOOKUP(E51,'43'!$K$3:$L$16,2,FALSE)))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IF(D52="X",0,IF(E52="X",0,VLOOKUP(E52,'43'!$K$3:$L$16,2,FALSE)))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IF(D53="X",0,IF(E53="X",0,VLOOKUP(E53,'43'!$K$3:$L$16,2,FALSE)))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IF(D54="X",0,IF(E54="X",0,VLOOKUP(E54,'43'!$K$3:$L$16,2,FALSE)))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IF(D55="X",0,IF(E55="X",0,VLOOKUP(E55,'43'!$K$3:$L$16,2,FALSE)))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IF(D56="X",0,IF(E56="X",0,VLOOKUP(E56,'43'!$K$3:$L$16,2,FALSE)))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IF(D57="X",0,IF(E57="X",0,VLOOKUP(E57,'43'!$K$3:$L$16,2,FALSE)))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IF(D58="X",0,IF(E58="X",0,VLOOKUP(E58,'43'!$K$3:$L$16,2,FALSE)))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IF(D59="X",0,IF(E59="X",0,VLOOKUP(E59,'43'!$K$3:$L$16,2,FALSE)))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IF(D60="X",0,IF(E60="X",0,VLOOKUP(E60,'43'!$K$3:$L$16,2,FALSE)))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IF(D61="X",0,IF(E61="X",0,VLOOKUP(E61,'43'!$K$3:$L$16,2,FALSE)))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IF(D62="X",0,IF(E62="X",0,VLOOKUP(E62,'43'!$K$3:$L$16,2,FALSE)))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IF(D63="X",0,IF(E63="X",0,VLOOKUP(E63,'43'!$K$3:$L$16,2,FALSE)))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IF(D64="X",0,IF(E64="X",0,VLOOKUP(E64,'43'!$K$3:$L$16,2,FALSE)))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IF(D65="X",0,IF(E65="X",0,VLOOKUP(E65,'43'!$K$3:$L$16,2,FALSE)))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IF(D66="X",0,IF(E66="X",0,VLOOKUP(E66,'43'!$K$3:$L$16,2,FALSE)))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IF(D67="X",0,IF(E67="X",0,VLOOKUP(E67,'43'!$K$3:$L$16,2,FALSE)))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IF(D68="X",0,IF(E68="X",0,VLOOKUP(E68,'43'!$K$3:$L$16,2,FALSE)))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IF(D69="X",0,IF(E69="X",0,VLOOKUP(E69,'43'!$K$3:$L$16,2,FALSE)))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IF(D70="X",0,IF(E70="X",0,VLOOKUP(E70,'43'!$K$3:$L$16,2,FALSE)))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IF(D71="X",0,IF(E71="X",0,VLOOKUP(E71,'43'!$K$3:$L$16,2,FALSE)))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IF(D72="X",0,IF(E72="X",0,VLOOKUP(E72,'43'!$K$3:$L$16,2,FALSE)))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IF(D73="X",0,IF(E73="X",0,VLOOKUP(E73,'43'!$K$3:$L$16,2,FALSE)))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IF(D74="X",0,IF(E74="X",0,VLOOKUP(E74,'43'!$K$3:$L$16,2,FALSE)))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IF(D75="X",0,IF(E75="X",0,VLOOKUP(E75,'43'!$K$3:$L$16,2,FALSE)))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IF(D76="X",0,IF(E76="X",0,VLOOKUP(E76,'43'!$K$3:$L$16,2,FALSE)))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IF(D77="X",0,IF(E77="X",0,VLOOKUP(E77,'43'!$K$3:$L$16,2,FALSE)))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IF(D78="X",0,IF(E78="X",0,VLOOKUP(E78,'43'!$K$3:$L$16,2,FALSE)))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IF(D79="X",0,IF(E79="X",0,VLOOKUP(E79,'43'!$K$3:$L$16,2,FALSE)))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IF(D80="X",0,IF(E80="X",0,VLOOKUP(E80,'43'!$K$3:$L$16,2,FALSE)))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IF(D81="X",0,IF(E81="X",0,VLOOKUP(E81,'43'!$K$3:$L$16,2,FALSE)))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IF(D82="X",0,IF(E82="X",0,VLOOKUP(E82,'43'!$K$3:$L$16,2,FALSE)))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IF(D83="X",0,IF(E83="X",0,VLOOKUP(E83,'43'!$K$3:$L$16,2,FALSE)))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IF(D84="X",0,IF(E84="X",0,VLOOKUP(E84,'43'!$K$3:$L$16,2,FALSE)))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IF(D85="X",0,IF(E85="X",0,VLOOKUP(E85,'43'!$K$3:$L$16,2,FALSE)))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IF(D86="X",0,IF(E86="X",0,VLOOKUP(E86,'43'!$K$3:$L$16,2,FALSE)))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IF(D87="X",0,IF(E87="X",0,VLOOKUP(E87,'43'!$K$3:$L$16,2,FALSE)))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IF(D88="X",0,IF(E88="X",0,VLOOKUP(E88,'43'!$K$3:$L$16,2,FALSE)))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IF(D89="X",0,IF(E89="X",0,VLOOKUP(E89,'43'!$K$3:$L$16,2,FALSE)))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IF(D90="X",0,IF(E90="X",0,VLOOKUP(E90,'43'!$K$3:$L$16,2,FALSE)))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IF(D91="X",0,IF(E91="X",0,VLOOKUP(E91,'43'!$K$3:$L$16,2,FALSE)))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IF(D92="X",0,IF(E92="X",0,VLOOKUP(E92,'43'!$K$3:$L$16,2,FALSE)))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IF(D93="X",0,IF(E93="X",0,VLOOKUP(E93,'43'!$K$3:$L$16,2,FALSE)))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IF(D94="X",0,IF(E94="X",0,VLOOKUP(E94,'43'!$K$3:$L$16,2,FALSE)))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IF(D95="X",0,IF(E95="X",0,VLOOKUP(E95,'43'!$K$3:$L$16,2,FALSE)))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IF(D96="X",0,IF(E96="X",0,VLOOKUP(E96,'43'!$K$3:$L$16,2,FALSE)))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IF(D97="X",0,IF(E97="X",0,VLOOKUP(E97,'43'!$K$3:$L$16,2,FALSE)))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IF(D98="X",0,IF(E98="X",0,VLOOKUP(E98,'43'!$K$3:$L$16,2,FALSE)))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IF(D99="X",0,IF(E99="X",0,VLOOKUP(E99,'43'!$K$3:$L$16,2,FALSE)))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IF(D100="X",0,IF(E100="X",0,VLOOKUP(E100,'43'!$K$3:$L$16,2,FALSE)))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IF(D101="X",0,IF(E101="X",0,VLOOKUP(E101,'43'!$K$3:$L$16,2,FALSE)))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IF(D102="X",0,IF(E102="X",0,VLOOKUP(E102,'43'!$K$3:$L$16,2,FALSE)))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IF(D103="X",0,IF(E103="X",0,VLOOKUP(E103,'43'!$K$3:$L$16,2,FALSE)))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IF(D104="X",0,IF(E104="X",0,VLOOKUP(E104,'43'!$K$3:$L$16,2,FALSE)))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IF(D105="X",0,IF(E105="X",0,VLOOKUP(E105,'43'!$K$3:$L$16,2,FALSE)))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IF(D106="X",0,IF(E106="X",0,VLOOKUP(E106,'43'!$K$3:$L$16,2,FALSE)))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IF(D107="X",0,IF(E107="X",0,VLOOKUP(E107,'43'!$K$3:$L$16,2,FALSE)))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IF(D108="X",0,IF(E108="X",0,VLOOKUP(E108,'43'!$K$3:$L$16,2,FALSE)))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IF(D109="X",0,IF(E109="X",0,VLOOKUP(E109,'43'!$K$3:$L$16,2,FALSE)))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IF(D110="X",0,IF(E110="X",0,VLOOKUP(E110,'43'!$K$3:$L$16,2,FALSE)))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IF(D111="X",0,IF(E111="X",0,VLOOKUP(E111,'43'!$K$3:$L$16,2,FALSE)))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IF(D112="X",0,IF(E112="X",0,VLOOKUP(E112,'43'!$K$3:$L$16,2,FALSE)))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IF(D113="X",0,IF(E113="X",0,VLOOKUP(E113,'43'!$K$3:$L$16,2,FALSE)))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IF(D114="X",0,IF(E114="X",0,VLOOKUP(E114,'43'!$K$3:$L$16,2,FALSE)))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IF(D115="X",0,IF(E115="X",0,VLOOKUP(E115,'43'!$K$3:$L$16,2,FALSE)))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IF(D116="X",0,IF(E116="X",0,VLOOKUP(E116,'43'!$K$3:$L$16,2,FALSE)))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IF(D117="X",0,IF(E117="X",0,VLOOKUP(E117,'43'!$K$3:$L$16,2,FALSE)))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IF(D118="X",0,IF(E118="X",0,VLOOKUP(E118,'43'!$K$3:$L$16,2,FALSE)))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IF(D119="X",0,IF(E119="X",0,VLOOKUP(E119,'43'!$K$3:$L$16,2,FALSE)))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IF(D120="X",0,IF(E120="X",0,VLOOKUP(E120,'43'!$K$3:$L$16,2,FALSE)))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IF(D121="X",0,IF(E121="X",0,VLOOKUP(E121,'43'!$K$3:$L$16,2,FALSE)))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IF(D122="X",0,IF(E122="X",0,VLOOKUP(E122,'43'!$K$3:$L$16,2,FALSE)))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IF(D123="X",0,IF(E123="X",0,VLOOKUP(E123,'43'!$K$3:$L$16,2,FALSE)))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IF(D124="X",0,IF(E124="X",0,VLOOKUP(E124,'43'!$K$3:$L$16,2,FALSE)))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IF(D125="X",0,IF(E125="X",0,VLOOKUP(E125,'43'!$K$3:$L$16,2,FALSE)))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IF(D126="X",0,IF(E126="X",0,VLOOKUP(E126,'43'!$K$3:$L$16,2,FALSE)))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IF(D127="X",0,IF(E127="X",0,VLOOKUP(E127,'43'!$K$3:$L$16,2,FALSE)))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IF(D128="X",0,IF(E128="X",0,VLOOKUP(E128,'43'!$K$3:$L$16,2,FALSE)))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IF(D129="X",0,IF(E129="X",0,VLOOKUP(E129,'43'!$K$3:$L$16,2,FALSE)))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IF(D130="X",0,IF(E130="X",0,VLOOKUP(E130,'43'!$K$3:$L$16,2,FALSE)))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IF(D131="X",0,IF(E131="X",0,VLOOKUP(E131,'43'!$K$3:$L$16,2,FALSE)))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IF(D132="X",0,IF(E132="X",0,VLOOKUP(E132,'43'!$K$3:$L$16,2,FALSE)))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IF(D133="X",0,IF(E133="X",0,VLOOKUP(E133,'43'!$K$3:$L$16,2,FALSE)))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IF(D134="X",0,IF(E134="X",0,VLOOKUP(E134,'43'!$K$3:$L$16,2,FALSE)))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IF(D135="X",0,IF(E135="X",0,VLOOKUP(E135,'43'!$K$3:$L$16,2,FALSE)))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IF(D136="X",0,IF(E136="X",0,VLOOKUP(E136,'43'!$K$3:$L$16,2,FALSE)))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IF(D137="X",0,IF(E137="X",0,VLOOKUP(E137,'43'!$K$3:$L$16,2,FALSE)))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IF(D138="X",0,IF(E138="X",0,VLOOKUP(E138,'43'!$K$3:$L$16,2,FALSE)))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IF(D139="X",0,IF(E139="X",0,VLOOKUP(E139,'43'!$K$3:$L$16,2,FALSE)))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IF(D140="X",0,IF(E140="X",0,VLOOKUP(E140,'43'!$K$3:$L$16,2,FALSE)))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IF(D141="X",0,IF(E141="X",0,VLOOKUP(E141,'43'!$K$3:$L$16,2,FALSE)))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IF(D142="X",0,IF(E142="X",0,VLOOKUP(E142,'43'!$K$3:$L$16,2,FALSE)))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IF(D143="X",0,IF(E143="X",0,VLOOKUP(E143,'43'!$K$3:$L$16,2,FALSE)))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IF(D144="X",0,IF(E144="X",0,VLOOKUP(E144,'43'!$K$3:$L$16,2,FALSE)))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IF(D145="X",0,IF(E145="X",0,VLOOKUP(E145,'43'!$K$3:$L$16,2,FALSE)))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IF(D146="X",0,IF(E146="X",0,VLOOKUP(E146,'43'!$K$3:$L$16,2,FALSE)))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IF(D147="X",0,IF(E147="X",0,VLOOKUP(E147,'43'!$K$3:$L$16,2,FALSE)))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IF(D148="X",0,IF(E148="X",0,VLOOKUP(E148,'43'!$K$3:$L$16,2,FALSE)))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IF(D149="X",0,IF(E149="X",0,VLOOKUP(E149,'43'!$K$3:$L$16,2,FALSE)))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IF(D150="X",0,IF(E150="X",0,VLOOKUP(E150,'43'!$K$3:$L$16,2,FALSE)))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IF(D151="X",0,IF(E151="X",0,VLOOKUP(E151,'43'!$K$3:$L$16,2,FALSE)))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IF(D152="X",0,IF(E152="X",0,VLOOKUP(E152,'43'!$K$3:$L$16,2,FALSE)))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IF(D153="X",0,IF(E153="X",0,VLOOKUP(E153,'43'!$K$3:$L$16,2,FALSE)))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IF(D154="X",0,IF(E154="X",0,VLOOKUP(E154,'43'!$K$3:$L$16,2,FALSE)))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IF(D155="X",0,IF(E155="X",0,VLOOKUP(E155,'43'!$K$3:$L$16,2,FALSE)))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IF(D156="X",0,IF(E156="X",0,VLOOKUP(E156,'43'!$K$3:$L$16,2,FALSE)))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IF(D157="X",0,IF(E157="X",0,VLOOKUP(E157,'43'!$K$3:$L$16,2,FALSE)))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IF(D158="X",0,IF(E158="X",0,VLOOKUP(E158,'43'!$K$3:$L$16,2,FALSE)))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IF(D159="X",0,IF(E159="X",0,VLOOKUP(E159,'43'!$K$3:$L$16,2,FALSE)))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IF(D160="X",0,IF(E160="X",0,VLOOKUP(E160,'43'!$K$3:$L$16,2,FALSE)))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IF(D161="X",0,IF(E161="X",0,VLOOKUP(E161,'43'!$K$3:$L$16,2,FALSE)))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IF(D162="X",0,IF(E162="X",0,VLOOKUP(E162,'43'!$K$3:$L$16,2,FALSE)))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IF(D163="X",0,IF(E163="X",0,VLOOKUP(E163,'43'!$K$3:$L$16,2,FALSE)))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IF(D164="X",0,IF(E164="X",0,VLOOKUP(E164,'43'!$K$3:$L$16,2,FALSE)))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IF(D165="X",0,IF(E165="X",0,VLOOKUP(E165,'43'!$K$3:$L$16,2,FALSE)))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IF(D166="X",0,IF(E166="X",0,VLOOKUP(E166,'43'!$K$3:$L$16,2,FALSE)))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IF(D167="X",0,IF(E167="X",0,VLOOKUP(E167,'43'!$K$3:$L$16,2,FALSE)))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IF(D168="X",0,IF(E168="X",0,VLOOKUP(E168,'43'!$K$3:$L$16,2,FALSE)))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IF(D169="X",0,IF(E169="X",0,VLOOKUP(E169,'43'!$K$3:$L$16,2,FALSE)))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IF(D170="X",0,IF(E170="X",0,VLOOKUP(E170,'43'!$K$3:$L$16,2,FALSE)))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IF(D171="X",0,IF(E171="X",0,VLOOKUP(E171,'43'!$K$3:$L$16,2,FALSE)))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IF(D172="X",0,IF(E172="X",0,VLOOKUP(E172,'43'!$K$3:$L$16,2,FALSE)))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IF(D173="X",0,IF(E173="X",0,VLOOKUP(E173,'43'!$K$3:$L$16,2,FALSE)))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IF(D174="X",0,IF(E174="X",0,VLOOKUP(E174,'43'!$K$3:$L$16,2,FALSE)))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IF(D175="X",0,IF(E175="X",0,VLOOKUP(E175,'43'!$K$3:$L$16,2,FALSE)))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IF(D176="X",0,IF(E176="X",0,VLOOKUP(E176,'43'!$K$3:$L$16,2,FALSE)))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IF(D177="X",0,IF(E177="X",0,VLOOKUP(E177,'43'!$K$3:$L$16,2,FALSE)))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IF(D178="X",0,IF(E178="X",0,VLOOKUP(E178,'43'!$K$3:$L$16,2,FALSE)))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IF(D179="X",0,IF(E179="X",0,VLOOKUP(E179,'43'!$K$3:$L$16,2,FALSE)))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IF(D180="X",0,IF(E180="X",0,VLOOKUP(E180,'43'!$K$3:$L$16,2,FALSE)))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IF(D181="X",0,IF(E181="X",0,VLOOKUP(E181,'43'!$K$3:$L$16,2,FALSE)))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IF(D182="X",0,IF(E182="X",0,VLOOKUP(E182,'43'!$K$3:$L$16,2,FALSE)))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IF(D183="X",0,IF(E183="X",0,VLOOKUP(E183,'43'!$K$3:$L$16,2,FALSE)))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IF(D184="X",0,IF(E184="X",0,VLOOKUP(E184,'43'!$K$3:$L$16,2,FALSE)))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IF(D185="X",0,IF(E185="X",0,VLOOKUP(E185,'43'!$K$3:$L$16,2,FALSE)))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IF(D186="X",0,IF(E186="X",0,VLOOKUP(E186,'43'!$K$3:$L$16,2,FALSE)))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IF(D187="X",0,IF(E187="X",0,VLOOKUP(E187,'43'!$K$3:$L$16,2,FALSE)))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IF(D188="X",0,IF(E188="X",0,VLOOKUP(E188,'43'!$K$3:$L$16,2,FALSE)))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IF(D189="X",0,IF(E189="X",0,VLOOKUP(E189,'43'!$K$3:$L$16,2,FALSE)))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IF(D190="X",0,IF(E190="X",0,VLOOKUP(E190,'43'!$K$3:$L$16,2,FALSE)))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IF(D191="X",0,IF(E191="X",0,VLOOKUP(E191,'43'!$K$3:$L$16,2,FALSE)))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IF(D192="X",0,IF(E192="X",0,VLOOKUP(E192,'43'!$K$3:$L$16,2,FALSE)))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IF(D193="X",0,IF(E193="X",0,VLOOKUP(E193,'43'!$K$3:$L$16,2,FALSE)))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IF(D194="X",0,IF(E194="X",0,VLOOKUP(E194,'43'!$K$3:$L$16,2,FALSE)))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IF(D195="X",0,IF(E195="X",0,VLOOKUP(E195,'43'!$K$3:$L$16,2,FALSE)))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IF(D196="X",0,IF(E196="X",0,VLOOKUP(E196,'43'!$K$3:$L$16,2,FALSE)))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IF(D197="X",0,IF(E197="X",0,VLOOKUP(E197,'43'!$K$3:$L$16,2,FALSE)))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IF(D198="X",0,IF(E198="X",0,VLOOKUP(E198,'43'!$K$3:$L$16,2,FALSE)))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IF(D199="X",0,IF(E199="X",0,VLOOKUP(E199,'43'!$K$3:$L$16,2,FALSE)))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IF(D200="X",0,IF(E200="X",0,VLOOKUP(E200,'43'!$K$3:$L$16,2,FALSE)))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IF(D201="X",0,IF(E201="X",0,VLOOKUP(E201,'43'!$K$3:$L$16,2,FALSE)))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IF(D202="X",0,IF(E202="X",0,VLOOKUP(E202,'43'!$K$3:$L$16,2,FALSE)))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IF(D203="X",0,IF(E203="X",0,VLOOKUP(E203,'43'!$K$3:$L$16,2,FALSE)))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IF(D204="X",0,IF(E204="X",0,VLOOKUP(E204,'43'!$K$3:$L$16,2,FALSE)))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IF(D205="X",0,IF(E205="X",0,VLOOKUP(E205,'43'!$K$3:$L$16,2,FALSE)))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IF(D206="X",0,IF(E206="X",0,VLOOKUP(E206,'43'!$K$3:$L$16,2,FALSE)))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IF(D207="X",0,IF(E207="X",0,VLOOKUP(E207,'43'!$K$3:$L$16,2,FALSE)))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IF(D208="X",0,IF(E208="X",0,VLOOKUP(E208,'43'!$K$3:$L$16,2,FALSE)))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IF(D209="X",0,IF(E209="X",0,VLOOKUP(E209,'43'!$K$3:$L$16,2,FALSE)))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IF(D210="X",0,IF(E210="X",0,VLOOKUP(E210,'43'!$K$3:$L$16,2,FALSE)))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IF(D211="X",0,IF(E211="X",0,VLOOKUP(E211,'43'!$K$3:$L$16,2,FALSE)))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IF(D212="X",0,IF(E212="X",0,VLOOKUP(E212,'43'!$K$3:$L$16,2,FALSE)))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IF(D213="X",0,IF(E213="X",0,VLOOKUP(E213,'43'!$K$3:$L$16,2,FALSE)))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IF(D214="X",0,IF(E214="X",0,VLOOKUP(E214,'43'!$K$3:$L$16,2,FALSE)))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IF(D215="X",0,IF(E215="X",0,VLOOKUP(E215,'43'!$K$3:$L$16,2,FALSE)))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IF(D216="X",0,IF(E216="X",0,VLOOKUP(E216,'43'!$K$3:$L$16,2,FALSE)))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IF(D217="X",0,IF(E217="X",0,VLOOKUP(E217,'43'!$K$3:$L$16,2,FALSE)))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IF(D218="X",0,IF(E218="X",0,VLOOKUP(E218,'43'!$K$3:$L$16,2,FALSE)))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IF(D219="X",0,IF(E219="X",0,VLOOKUP(E219,'43'!$K$3:$L$16,2,FALSE)))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IF(D220="X",0,IF(E220="X",0,VLOOKUP(E220,'43'!$K$3:$L$16,2,FALSE)))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IF(D221="X",0,IF(E221="X",0,VLOOKUP(E221,'43'!$K$3:$L$16,2,FALSE)))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IF(D222="X",0,IF(E222="X",0,VLOOKUP(E222,'43'!$K$3:$L$16,2,FALSE)))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IF(D223="X",0,IF(E223="X",0,VLOOKUP(E223,'43'!$K$3:$L$16,2,FALSE)))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IF(D224="X",0,IF(E224="X",0,VLOOKUP(E224,'43'!$K$3:$L$16,2,FALSE)))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IF(D225="X",0,IF(E225="X",0,VLOOKUP(E225,'43'!$K$3:$L$16,2,FALSE)))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IF(D226="X",0,IF(E226="X",0,VLOOKUP(E226,'43'!$K$3:$L$16,2,FALSE)))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IF(D227="X",0,IF(E227="X",0,VLOOKUP(E227,'43'!$K$3:$L$16,2,FALSE)))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IF(D228="X",0,IF(E228="X",0,VLOOKUP(E228,'43'!$K$3:$L$16,2,FALSE)))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IF(D229="X",0,IF(E229="X",0,VLOOKUP(E229,'43'!$K$3:$L$16,2,FALSE)))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IF(D230="X",0,IF(E230="X",0,VLOOKUP(E230,'43'!$K$3:$L$16,2,FALSE)))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IF(D231="X",0,IF(E231="X",0,VLOOKUP(E231,'43'!$K$3:$L$16,2,FALSE)))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IF(D232="X",0,IF(E232="X",0,VLOOKUP(E232,'43'!$K$3:$L$16,2,FALSE)))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IF(D233="X",0,IF(E233="X",0,VLOOKUP(E233,'43'!$K$3:$L$16,2,FALSE)))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IF(D234="X",0,IF(E234="X",0,VLOOKUP(E234,'43'!$K$3:$L$16,2,FALSE)))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IF(D235="X",0,IF(E235="X",0,VLOOKUP(E235,'43'!$K$3:$L$16,2,FALSE)))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IF(D236="X",0,IF(E236="X",0,VLOOKUP(E236,'43'!$K$3:$L$16,2,FALSE)))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IF(D237="X",0,IF(E237="X",0,VLOOKUP(E237,'43'!$K$3:$L$16,2,FALSE)))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IF(D238="X",0,IF(E238="X",0,VLOOKUP(E238,'43'!$K$3:$L$16,2,FALSE)))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IF(D239="X",0,IF(E239="X",0,VLOOKUP(E239,'43'!$K$3:$L$16,2,FALSE)))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IF(D240="X",0,IF(E240="X",0,VLOOKUP(E240,'43'!$K$3:$L$16,2,FALSE)))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IF(D241="X",0,IF(E241="X",0,VLOOKUP(E241,'43'!$K$3:$L$16,2,FALSE)))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IF(D242="X",0,IF(E242="X",0,VLOOKUP(E242,'43'!$K$3:$L$16,2,FALSE)))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IF(D243="X",0,IF(E243="X",0,VLOOKUP(E243,'43'!$K$3:$L$16,2,FALSE)))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IF(D244="X",0,IF(E244="X",0,VLOOKUP(E244,'43'!$K$3:$L$16,2,FALSE)))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IF(D245="X",0,IF(E245="X",0,VLOOKUP(E245,'43'!$K$3:$L$16,2,FALSE)))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IF(D246="X",0,IF(E246="X",0,VLOOKUP(E246,'43'!$K$3:$L$16,2,FALSE)))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IF(D247="X",0,IF(E247="X",0,VLOOKUP(E247,'43'!$K$3:$L$16,2,FALSE)))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IF(D248="X",0,IF(E248="X",0,VLOOKUP(E248,'43'!$K$3:$L$16,2,FALSE)))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IF(D249="X",0,IF(E249="X",0,VLOOKUP(E249,'43'!$K$3:$L$16,2,FALSE)))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IF(D250="X",0,IF(E250="X",0,VLOOKUP(E250,'43'!$K$3:$L$16,2,FALSE)))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IF(D251="X",0,IF(E251="X",0,VLOOKUP(E251,'43'!$K$3:$L$16,2,FALSE)))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IF(D252="X",0,IF(E252="X",0,VLOOKUP(E252,'43'!$K$3:$L$16,2,FALSE)))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IF(D253="X",0,IF(E253="X",0,VLOOKUP(E253,'43'!$K$3:$L$16,2,FALSE)))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IF(D254="X",0,IF(E254="X",0,VLOOKUP(E254,'43'!$K$3:$L$16,2,FALSE)))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IF(D255="X",0,IF(E255="X",0,VLOOKUP(E255,'43'!$K$3:$L$16,2,FALSE)))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IF(D256="X",0,IF(E256="X",0,VLOOKUP(E256,'43'!$K$3:$L$16,2,FALSE)))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IF(D257="X",0,IF(E257="X",0,VLOOKUP(E257,'43'!$K$3:$L$16,2,FALSE)))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IF(D258="X",0,IF(E258="X",0,VLOOKUP(E258,'43'!$K$3:$L$16,2,FALSE)))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IF(D259="X",0,IF(E259="X",0,VLOOKUP(E259,'43'!$K$3:$L$16,2,FALSE)))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IF(D260="X",0,IF(E260="X",0,VLOOKUP(E260,'43'!$K$3:$L$16,2,FALSE)))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IF(D261="X",0,IF(E261="X",0,VLOOKUP(E261,'43'!$K$3:$L$16,2,FALSE)))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IF(D262="X",0,IF(E262="X",0,VLOOKUP(E262,'43'!$K$3:$L$16,2,FALSE)))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IF(D263="X",0,IF(E263="X",0,VLOOKUP(E263,'43'!$K$3:$L$16,2,FALSE)))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IF(D264="X",0,IF(E264="X",0,VLOOKUP(E264,'43'!$K$3:$L$16,2,FALSE)))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IF(D265="X",0,IF(E265="X",0,VLOOKUP(E265,'43'!$K$3:$L$16,2,FALSE)))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IF(D266="X",0,IF(E266="X",0,VLOOKUP(E266,'43'!$K$3:$L$16,2,FALSE)))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IF(D267="X",0,IF(E267="X",0,VLOOKUP(E267,'43'!$K$3:$L$16,2,FALSE)))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IF(D268="X",0,IF(E268="X",0,VLOOKUP(E268,'43'!$K$3:$L$16,2,FALSE)))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IF(D269="X",0,IF(E269="X",0,VLOOKUP(E269,'43'!$K$3:$L$16,2,FALSE)))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IF(D270="X",0,IF(E270="X",0,VLOOKUP(E270,'43'!$K$3:$L$16,2,FALSE)))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IF(D271="X",0,IF(E271="X",0,VLOOKUP(E271,'43'!$K$3:$L$16,2,FALSE)))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IF(D272="X",0,IF(E272="X",0,VLOOKUP(E272,'43'!$K$3:$L$16,2,FALSE)))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IF(D273="X",0,IF(E273="X",0,VLOOKUP(E273,'43'!$K$3:$L$16,2,FALSE)))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IF(D274="X",0,IF(E274="X",0,VLOOKUP(E274,'43'!$K$3:$L$16,2,FALSE)))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IF(D275="X",0,IF(E275="X",0,VLOOKUP(E275,'43'!$K$3:$L$16,2,FALSE)))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IF(D276="X",0,IF(E276="X",0,VLOOKUP(E276,'43'!$K$3:$L$16,2,FALSE)))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IF(D277="X",0,IF(E277="X",0,VLOOKUP(E277,'43'!$K$3:$L$16,2,FALSE)))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IF(D278="X",0,IF(E278="X",0,VLOOKUP(E278,'43'!$K$3:$L$16,2,FALSE)))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IF(D279="X",0,IF(E279="X",0,VLOOKUP(E279,'43'!$K$3:$L$16,2,FALSE)))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IF(D280="X",0,IF(E280="X",0,VLOOKUP(E280,'43'!$K$3:$L$16,2,FALSE)))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IF(D281="X",0,IF(E281="X",0,VLOOKUP(E281,'43'!$K$3:$L$16,2,FALSE)))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IF(D282="X",0,IF(E282="X",0,VLOOKUP(E282,'43'!$K$3:$L$16,2,FALSE)))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IF(D283="X",0,IF(E283="X",0,VLOOKUP(E283,'43'!$K$3:$L$16,2,FALSE)))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IF(D284="X",0,IF(E284="X",0,VLOOKUP(E284,'43'!$K$3:$L$16,2,FALSE)))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IF(D285="X",0,IF(E285="X",0,VLOOKUP(E285,'43'!$K$3:$L$16,2,FALSE)))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IF(D286="X",0,IF(E286="X",0,VLOOKUP(E286,'43'!$K$3:$L$16,2,FALSE)))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IF(D287="X",0,IF(E287="X",0,VLOOKUP(E287,'43'!$K$3:$L$16,2,FALSE)))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IF(D288="X",0,IF(E288="X",0,VLOOKUP(E288,'43'!$K$3:$L$16,2,FALSE)))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IF(D289="X",0,IF(E289="X",0,VLOOKUP(E289,'43'!$K$3:$L$16,2,FALSE)))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IF(D290="X",0,IF(E290="X",0,VLOOKUP(E290,'43'!$K$3:$L$16,2,FALSE)))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IF(D291="X",0,IF(E291="X",0,VLOOKUP(E291,'43'!$K$3:$L$16,2,FALSE)))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IF(D292="X",0,IF(E292="X",0,VLOOKUP(E292,'43'!$K$3:$L$16,2,FALSE)))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IF(D293="X",0,IF(E293="X",0,VLOOKUP(E293,'43'!$K$3:$L$16,2,FALSE)))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IF(D294="X",0,IF(E294="X",0,VLOOKUP(E294,'43'!$K$3:$L$16,2,FALSE)))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IF(D295="X",0,IF(E295="X",0,VLOOKUP(E295,'43'!$K$3:$L$16,2,FALSE)))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IF(D296="X",0,IF(E296="X",0,VLOOKUP(E296,'43'!$K$3:$L$16,2,FALSE)))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IF(D297="X",0,IF(E297="X",0,VLOOKUP(E297,'43'!$K$3:$L$16,2,FALSE)))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IF(D298="X",0,IF(E298="X",0,VLOOKUP(E298,'43'!$K$3:$L$16,2,FALSE)))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IF(D299="X",0,IF(E299="X",0,VLOOKUP(E299,'43'!$K$3:$L$16,2,FALSE)))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IF(D300="X",0,IF(E300="X",0,VLOOKUP(E300,'43'!$K$3:$L$16,2,FALSE)))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IF(D301="X",0,IF(E301="X",0,VLOOKUP(E301,'43'!$K$3:$L$16,2,FALSE)))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IF(D302="X",0,IF(E302="X",0,VLOOKUP(E302,'43'!$K$3:$L$16,2,FALSE)))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IF(D303="X",0,IF(E303="X",0,VLOOKUP(E303,'43'!$K$3:$L$16,2,FALSE)))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IF(D304="X",0,IF(E304="X",0,VLOOKUP(E304,'43'!$K$3:$L$16,2,FALSE)))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IF(D305="X",0,IF(E305="X",0,VLOOKUP(E305,'43'!$K$3:$L$16,2,FALSE)))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IF(D306="X",0,IF(E306="X",0,VLOOKUP(E306,'43'!$K$3:$L$16,2,FALSE)))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IF(D307="X",0,IF(E307="X",0,VLOOKUP(E307,'43'!$K$3:$L$16,2,FALSE)))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IF(D308="X",0,IF(E308="X",0,VLOOKUP(E308,'43'!$K$3:$L$16,2,FALSE)))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IF(D309="X",0,IF(E309="X",0,VLOOKUP(E309,'43'!$K$3:$L$16,2,FALSE)))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IF(D310="X",0,IF(E310="X",0,VLOOKUP(E310,'43'!$K$3:$L$16,2,FALSE)))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IF(D311="X",0,IF(E311="X",0,VLOOKUP(E311,'43'!$K$3:$L$16,2,FALSE)))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IF(D312="X",0,IF(E312="X",0,VLOOKUP(E312,'43'!$K$3:$L$16,2,FALSE)))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IF(D313="X",0,IF(E313="X",0,VLOOKUP(E313,'43'!$K$3:$L$16,2,FALSE)))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IF(D314="X",0,IF(E314="X",0,VLOOKUP(E314,'43'!$K$3:$L$16,2,FALSE)))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IF(D315="X",0,IF(E315="X",0,VLOOKUP(E315,'43'!$K$3:$L$16,2,FALSE)))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IF(D316="X",0,IF(E316="X",0,VLOOKUP(E316,'43'!$K$3:$L$16,2,FALSE)))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IF(D317="X",0,IF(E317="X",0,VLOOKUP(E317,'43'!$K$3:$L$16,2,FALSE)))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IF(D318="X",0,IF(E318="X",0,VLOOKUP(E318,'43'!$K$3:$L$16,2,FALSE)))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IF(D319="X",0,IF(E319="X",0,VLOOKUP(E319,'43'!$K$3:$L$16,2,FALSE)))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IF(D320="X",0,IF(E320="X",0,VLOOKUP(E320,'43'!$K$3:$L$16,2,FALSE)))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IF(D321="X",0,IF(E321="X",0,VLOOKUP(E321,'43'!$K$3:$L$16,2,FALSE)))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IF(D322="X",0,IF(E322="X",0,VLOOKUP(E322,'43'!$K$3:$L$16,2,FALSE)))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IF(D323="X",0,IF(E323="X",0,VLOOKUP(E323,'43'!$K$3:$L$16,2,FALSE)))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IF(D324="X",0,IF(E324="X",0,VLOOKUP(E324,'43'!$K$3:$L$16,2,FALSE)))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IF(D325="X",0,IF(E325="X",0,VLOOKUP(E325,'43'!$K$3:$L$16,2,FALSE)))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IF(D326="X",0,IF(E326="X",0,VLOOKUP(E326,'43'!$K$3:$L$16,2,FALSE)))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IF(D327="X",0,IF(E327="X",0,VLOOKUP(E327,'43'!$K$3:$L$16,2,FALSE)))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IF(D328="X",0,IF(E328="X",0,VLOOKUP(E328,'43'!$K$3:$L$16,2,FALSE)))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IF(D329="X",0,IF(E329="X",0,VLOOKUP(E329,'43'!$K$3:$L$16,2,FALSE)))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IF(D330="X",0,IF(E330="X",0,VLOOKUP(E330,'43'!$K$3:$L$16,2,FALSE)))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IF(D331="X",0,IF(E331="X",0,VLOOKUP(E331,'43'!$K$3:$L$16,2,FALSE)))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IF(D332="X",0,IF(E332="X",0,VLOOKUP(E332,'43'!$K$3:$L$16,2,FALSE)))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IF(D333="X",0,IF(E333="X",0,VLOOKUP(E333,'43'!$K$3:$L$16,2,FALSE)))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IF(D334="X",0,IF(E334="X",0,VLOOKUP(E334,'43'!$K$3:$L$16,2,FALSE)))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IF(D335="X",0,IF(E335="X",0,VLOOKUP(E335,'43'!$K$3:$L$16,2,FALSE)))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IF(D336="X",0,IF(E336="X",0,VLOOKUP(E336,'43'!$K$3:$L$16,2,FALSE)))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IF(D337="X",0,IF(E337="X",0,VLOOKUP(E337,'43'!$K$3:$L$16,2,FALSE)))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IF(D338="X",0,IF(E338="X",0,VLOOKUP(E338,'43'!$K$3:$L$16,2,FALSE)))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IF(D339="X",0,IF(E339="X",0,VLOOKUP(E339,'43'!$K$3:$L$16,2,FALSE)))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IF(D340="X",0,IF(E340="X",0,VLOOKUP(E340,'43'!$K$3:$L$16,2,FALSE)))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IF(D341="X",0,IF(E341="X",0,VLOOKUP(E341,'43'!$K$3:$L$16,2,FALSE)))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IF(D342="X",0,IF(E342="X",0,VLOOKUP(E342,'43'!$K$3:$L$16,2,FALSE)))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IF(D343="X",0,IF(E343="X",0,VLOOKUP(E343,'43'!$K$3:$L$16,2,FALSE)))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IF(D344="X",0,IF(E344="X",0,VLOOKUP(E344,'43'!$K$3:$L$16,2,FALSE)))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IF(D345="X",0,IF(E345="X",0,VLOOKUP(E345,'43'!$K$3:$L$16,2,FALSE)))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IF(D346="X",0,IF(E346="X",0,VLOOKUP(E346,'43'!$K$3:$L$16,2,FALSE)))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IF(D347="X",0,IF(E347="X",0,VLOOKUP(E347,'43'!$K$3:$L$16,2,FALSE)))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IF(D348="X",0,IF(E348="X",0,VLOOKUP(E348,'43'!$K$3:$L$16,2,FALSE)))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IF(D349="X",0,IF(E349="X",0,VLOOKUP(E349,'43'!$K$3:$L$16,2,FALSE)))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IF(D350="X",0,IF(E350="X",0,VLOOKUP(E350,'43'!$K$3:$L$16,2,FALSE)))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IF(D351="X",0,IF(E351="X",0,VLOOKUP(E351,'43'!$K$3:$L$16,2,FALSE)))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IF(D352="X",0,IF(E352="X",0,VLOOKUP(E352,'43'!$K$3:$L$16,2,FALSE)))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IF(D353="X",0,IF(E353="X",0,VLOOKUP(E353,'43'!$K$3:$L$16,2,FALSE)))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IF(D354="X",0,IF(E354="X",0,VLOOKUP(E354,'43'!$K$3:$L$16,2,FALSE)))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IF(D355="X",0,IF(E355="X",0,VLOOKUP(E355,'43'!$K$3:$L$16,2,FALSE)))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IF(D356="X",0,IF(E356="X",0,VLOOKUP(E356,'43'!$K$3:$L$16,2,FALSE)))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IF(D357="X",0,IF(E357="X",0,VLOOKUP(E357,'43'!$K$3:$L$16,2,FALSE)))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IF(D358="X",0,IF(E358="X",0,VLOOKUP(E358,'43'!$K$3:$L$16,2,FALSE)))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IF(D359="X",0,IF(E359="X",0,VLOOKUP(E359,'43'!$K$3:$L$16,2,FALSE)))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IF(D360="X",0,IF(E360="X",0,VLOOKUP(E360,'43'!$K$3:$L$16,2,FALSE)))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IF(D361="X",0,IF(E361="X",0,VLOOKUP(E361,'43'!$K$3:$L$16,2,FALSE)))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IF(D362="X",0,IF(E362="X",0,VLOOKUP(E362,'43'!$K$3:$L$16,2,FALSE)))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IF(D363="X",0,IF(E363="X",0,VLOOKUP(E363,'43'!$K$3:$L$16,2,FALSE)))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IF(D364="X",0,IF(E364="X",0,VLOOKUP(E364,'43'!$K$3:$L$16,2,FALSE)))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IF(D365="X",0,IF(E365="X",0,VLOOKUP(E365,'43'!$K$3:$L$16,2,FALSE)))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IF(D366="X",0,IF(E366="X",0,VLOOKUP(E366,'43'!$K$3:$L$16,2,FALSE)))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IF(D367="X",0,IF(E367="X",0,VLOOKUP(E367,'43'!$K$3:$L$16,2,FALSE)))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IF(D368="X",0,IF(E368="X",0,VLOOKUP(E368,'43'!$K$3:$L$16,2,FALSE)))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IF(D369="X",0,IF(E369="X",0,VLOOKUP(E369,'43'!$K$3:$L$16,2,FALSE)))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IF(D370="X",0,IF(E370="X",0,VLOOKUP(E370,'43'!$K$3:$L$16,2,FALSE)))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IF(D371="X",0,IF(E371="X",0,VLOOKUP(E371,'43'!$K$3:$L$16,2,FALSE)))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IF(D372="X",0,IF(E372="X",0,VLOOKUP(E372,'43'!$K$3:$L$16,2,FALSE)))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IF(D373="X",0,IF(E373="X",0,VLOOKUP(E373,'43'!$K$3:$L$16,2,FALSE)))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IF(D374="X",0,IF(E374="X",0,VLOOKUP(E374,'43'!$K$3:$L$16,2,FALSE)))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IF(D375="X",0,IF(E375="X",0,VLOOKUP(E375,'43'!$K$3:$L$16,2,FALSE)))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IF(D376="X",0,IF(E376="X",0,VLOOKUP(E376,'43'!$K$3:$L$16,2,FALSE)))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IF(D377="X",0,IF(E377="X",0,VLOOKUP(E377,'43'!$K$3:$L$16,2,FALSE)))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IF(D378="X",0,IF(E378="X",0,VLOOKUP(E378,'43'!$K$3:$L$16,2,FALSE)))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IF(D379="X",0,IF(E379="X",0,VLOOKUP(E379,'43'!$K$3:$L$16,2,FALSE)))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IF(D380="X",0,IF(E380="X",0,VLOOKUP(E380,'43'!$K$3:$L$16,2,FALSE)))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IF(D381="X",0,IF(E381="X",0,VLOOKUP(E381,'43'!$K$3:$L$16,2,FALSE)))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IF(D382="X",0,IF(E382="X",0,VLOOKUP(E382,'43'!$K$3:$L$16,2,FALSE)))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IF(D383="X",0,IF(E383="X",0,VLOOKUP(E383,'43'!$K$3:$L$16,2,FALSE)))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IF(D384="X",0,IF(E384="X",0,VLOOKUP(E384,'43'!$K$3:$L$16,2,FALSE)))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IF(D385="X",0,IF(E385="X",0,VLOOKUP(E385,'43'!$K$3:$L$16,2,FALSE)))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IF(D386="X",0,IF(E386="X",0,VLOOKUP(E386,'43'!$K$3:$L$16,2,FALSE)))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IF(D387="X",0,IF(E387="X",0,VLOOKUP(E387,'43'!$K$3:$L$16,2,FALSE)))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IF(D388="X",0,IF(E388="X",0,VLOOKUP(E388,'43'!$K$3:$L$16,2,FALSE)))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IF(D389="X",0,IF(E389="X",0,VLOOKUP(E389,'43'!$K$3:$L$16,2,FALSE)))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IF(D390="X",0,IF(E390="X",0,VLOOKUP(E390,'43'!$K$3:$L$16,2,FALSE)))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IF(D391="X",0,IF(E391="X",0,VLOOKUP(E391,'43'!$K$3:$L$16,2,FALSE)))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IF(D392="X",0,IF(E392="X",0,VLOOKUP(E392,'43'!$K$3:$L$16,2,FALSE)))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IF(D393="X",0,IF(E393="X",0,VLOOKUP(E393,'43'!$K$3:$L$16,2,FALSE)))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IF(D394="X",0,IF(E394="X",0,VLOOKUP(E394,'43'!$K$3:$L$16,2,FALSE)))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IF(D395="X",0,IF(E395="X",0,VLOOKUP(E395,'43'!$K$3:$L$16,2,FALSE)))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IF(D396="X",0,IF(E396="X",0,VLOOKUP(E396,'43'!$K$3:$L$16,2,FALSE)))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IF(D397="X",0,IF(E397="X",0,VLOOKUP(E397,'43'!$K$3:$L$16,2,FALSE)))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IF(D398="X",0,IF(E398="X",0,VLOOKUP(E398,'43'!$K$3:$L$16,2,FALSE)))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IF(D399="X",0,IF(E399="X",0,VLOOKUP(E399,'43'!$K$3:$L$16,2,FALSE)))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IF(D400="X",0,IF(E400="X",0,VLOOKUP(E400,'43'!$K$3:$L$16,2,FALSE)))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IF(D401="X",0,IF(E401="X",0,VLOOKUP(E401,'43'!$K$3:$L$16,2,FALSE)))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IF(D402="X",0,IF(E402="X",0,VLOOKUP(E402,'43'!$K$3:$L$16,2,FALSE)))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IF(D403="X",0,IF(E403="X",0,VLOOKUP(E403,'43'!$K$3:$L$16,2,FALSE)))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IF(D404="X",0,IF(E404="X",0,VLOOKUP(E404,'43'!$K$3:$L$16,2,FALSE)))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IF(D405="X",0,IF(E405="X",0,VLOOKUP(E405,'43'!$K$3:$L$16,2,FALSE)))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IF(D406="X",0,IF(E406="X",0,VLOOKUP(E406,'43'!$K$3:$L$16,2,FALSE)))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IF(D407="X",0,IF(E407="X",0,VLOOKUP(E407,'43'!$K$3:$L$16,2,FALSE)))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IF(D408="X",0,IF(E408="X",0,VLOOKUP(E408,'43'!$K$3:$L$16,2,FALSE)))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IF(D409="X",0,IF(E409="X",0,VLOOKUP(E409,'43'!$K$3:$L$16,2,FALSE)))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IF(D410="X",0,IF(E410="X",0,VLOOKUP(E410,'43'!$K$3:$L$16,2,FALSE)))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IF(D411="X",0,IF(E411="X",0,VLOOKUP(E411,'43'!$K$3:$L$16,2,FALSE)))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IF(D412="X",0,IF(E412="X",0,VLOOKUP(E412,'43'!$K$3:$L$16,2,FALSE)))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IF(D413="X",0,IF(E413="X",0,VLOOKUP(E413,'43'!$K$3:$L$16,2,FALSE)))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IF(D414="X",0,IF(E414="X",0,VLOOKUP(E414,'43'!$K$3:$L$16,2,FALSE)))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IF(D415="X",0,IF(E415="X",0,VLOOKUP(E415,'43'!$K$3:$L$16,2,FALSE)))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IF(D416="X",0,IF(E416="X",0,VLOOKUP(E416,'43'!$K$3:$L$16,2,FALSE)))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IF(D417="X",0,IF(E417="X",0,VLOOKUP(E417,'43'!$K$3:$L$16,2,FALSE)))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IF(D418="X",0,IF(E418="X",0,VLOOKUP(E418,'43'!$K$3:$L$16,2,FALSE)))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IF(D419="X",0,IF(E419="X",0,VLOOKUP(E419,'43'!$K$3:$L$16,2,FALSE)))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IF(D420="X",0,IF(E420="X",0,VLOOKUP(E420,'43'!$K$3:$L$16,2,FALSE)))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IF(D421="X",0,IF(E421="X",0,VLOOKUP(E421,'43'!$K$3:$L$16,2,FALSE)))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IF(D422="X",0,IF(E422="X",0,VLOOKUP(E422,'43'!$K$3:$L$16,2,FALSE)))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IF(D423="X",0,IF(E423="X",0,VLOOKUP(E423,'43'!$K$3:$L$16,2,FALSE)))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IF(D424="X",0,IF(E424="X",0,VLOOKUP(E424,'43'!$K$3:$L$16,2,FALSE)))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IF(D425="X",0,IF(E425="X",0,VLOOKUP(E425,'43'!$K$3:$L$16,2,FALSE)))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IF(D426="X",0,IF(E426="X",0,VLOOKUP(E426,'43'!$K$3:$L$16,2,FALSE)))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IF(D427="X",0,IF(E427="X",0,VLOOKUP(E427,'43'!$K$3:$L$16,2,FALSE)))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IF(D428="X",0,IF(E428="X",0,VLOOKUP(E428,'43'!$K$3:$L$16,2,FALSE)))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IF(D429="X",0,IF(E429="X",0,VLOOKUP(E429,'43'!$K$3:$L$16,2,FALSE)))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IF(D430="X",0,IF(E430="X",0,VLOOKUP(E430,'43'!$K$3:$L$16,2,FALSE)))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IF(D431="X",0,IF(E431="X",0,VLOOKUP(E431,'43'!$K$3:$L$16,2,FALSE)))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IF(D432="X",0,IF(E432="X",0,VLOOKUP(E432,'43'!$K$3:$L$16,2,FALSE)))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IF(D433="X",0,IF(E433="X",0,VLOOKUP(E433,'43'!$K$3:$L$16,2,FALSE)))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IF(D434="X",0,IF(E434="X",0,VLOOKUP(E434,'43'!$K$3:$L$16,2,FALSE)))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IF(D435="X",0,IF(E435="X",0,VLOOKUP(E435,'43'!$K$3:$L$16,2,FALSE)))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IF(D436="X",0,IF(E436="X",0,VLOOKUP(E436,'43'!$K$3:$L$16,2,FALSE)))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IF(D437="X",0,IF(E437="X",0,VLOOKUP(E437,'43'!$K$3:$L$16,2,FALSE)))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IF(D438="X",0,IF(E438="X",0,VLOOKUP(E438,'43'!$K$3:$L$16,2,FALSE)))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IF(D439="X",0,IF(E439="X",0,VLOOKUP(E439,'43'!$K$3:$L$16,2,FALSE)))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IF(D440="X",0,IF(E440="X",0,VLOOKUP(E440,'43'!$K$3:$L$16,2,FALSE)))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IF(D441="X",0,IF(E441="X",0,VLOOKUP(E441,'43'!$K$3:$L$16,2,FALSE)))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IF(D442="X",0,IF(E442="X",0,VLOOKUP(E442,'43'!$K$3:$L$16,2,FALSE)))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IF(D443="X",0,IF(E443="X",0,VLOOKUP(E443,'43'!$K$3:$L$16,2,FALSE)))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IF(D444="X",0,IF(E444="X",0,VLOOKUP(E444,'43'!$K$3:$L$16,2,FALSE)))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IF(D445="X",0,IF(E445="X",0,VLOOKUP(E445,'43'!$K$3:$L$16,2,FALSE)))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IF(D446="X",0,IF(E446="X",0,VLOOKUP(E446,'43'!$K$3:$L$16,2,FALSE)))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IF(D447="X",0,IF(E447="X",0,VLOOKUP(E447,'43'!$K$3:$L$16,2,FALSE)))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IF(D448="X",0,IF(E448="X",0,VLOOKUP(E448,'43'!$K$3:$L$16,2,FALSE)))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IF(D449="X",0,IF(E449="X",0,VLOOKUP(E449,'43'!$K$3:$L$16,2,FALSE)))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IF(D450="X",0,IF(E450="X",0,VLOOKUP(E450,'43'!$K$3:$L$16,2,FALSE)))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IF(D451="X",0,IF(E451="X",0,VLOOKUP(E451,'43'!$K$3:$L$16,2,FALSE)))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IF(D452="X",0,IF(E452="X",0,VLOOKUP(E452,'43'!$K$3:$L$16,2,FALSE)))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IF(D453="X",0,IF(E453="X",0,VLOOKUP(E453,'43'!$K$3:$L$16,2,FALSE)))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IF(D454="X",0,IF(E454="X",0,VLOOKUP(E454,'43'!$K$3:$L$16,2,FALSE)))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IF(D455="X",0,IF(E455="X",0,VLOOKUP(E455,'43'!$K$3:$L$16,2,FALSE)))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IF(D456="X",0,IF(E456="X",0,VLOOKUP(E456,'43'!$K$3:$L$16,2,FALSE)))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IF(D457="X",0,IF(E457="X",0,VLOOKUP(E457,'43'!$K$3:$L$16,2,FALSE)))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IF(D458="X",0,IF(E458="X",0,VLOOKUP(E458,'43'!$K$3:$L$16,2,FALSE)))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IF(D459="X",0,IF(E459="X",0,VLOOKUP(E459,'43'!$K$3:$L$16,2,FALSE)))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IF(D460="X",0,IF(E460="X",0,VLOOKUP(E460,'43'!$K$3:$L$16,2,FALSE)))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IF(D461="X",0,IF(E461="X",0,VLOOKUP(E461,'43'!$K$3:$L$16,2,FALSE)))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IF(D462="X",0,IF(E462="X",0,VLOOKUP(E462,'43'!$K$3:$L$16,2,FALSE)))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IF(D463="X",0,IF(E463="X",0,VLOOKUP(E463,'43'!$K$3:$L$16,2,FALSE)))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IF(D464="X",0,IF(E464="X",0,VLOOKUP(E464,'43'!$K$3:$L$16,2,FALSE)))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IF(D465="X",0,IF(E465="X",0,VLOOKUP(E465,'43'!$K$3:$L$16,2,FALSE)))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IF(D466="X",0,IF(E466="X",0,VLOOKUP(E466,'43'!$K$3:$L$16,2,FALSE)))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IF(D467="X",0,IF(E467="X",0,VLOOKUP(E467,'43'!$K$3:$L$16,2,FALSE)))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IF(D468="X",0,IF(E468="X",0,VLOOKUP(E468,'43'!$K$3:$L$16,2,FALSE)))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IF(D469="X",0,IF(E469="X",0,VLOOKUP(E469,'43'!$K$3:$L$16,2,FALSE)))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IF(D470="X",0,IF(E470="X",0,VLOOKUP(E470,'43'!$K$3:$L$16,2,FALSE)))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IF(D471="X",0,IF(E471="X",0,VLOOKUP(E471,'43'!$K$3:$L$16,2,FALSE)))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IF(D472="X",0,IF(E472="X",0,VLOOKUP(E472,'43'!$K$3:$L$16,2,FALSE)))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IF(D473="X",0,IF(E473="X",0,VLOOKUP(E473,'43'!$K$3:$L$16,2,FALSE)))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IF(D474="X",0,IF(E474="X",0,VLOOKUP(E474,'43'!$K$3:$L$16,2,FALSE)))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IF(D475="X",0,IF(E475="X",0,VLOOKUP(E475,'43'!$K$3:$L$16,2,FALSE)))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IF(D476="X",0,IF(E476="X",0,VLOOKUP(E476,'43'!$K$3:$L$16,2,FALSE)))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IF(D477="X",0,IF(E477="X",0,VLOOKUP(E477,'43'!$K$3:$L$16,2,FALSE)))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IF(D478="X",0,IF(E478="X",0,VLOOKUP(E478,'43'!$K$3:$L$16,2,FALSE)))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IF(D479="X",0,IF(E479="X",0,VLOOKUP(E479,'43'!$K$3:$L$16,2,FALSE)))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IF(D480="X",0,IF(E480="X",0,VLOOKUP(E480,'43'!$K$3:$L$16,2,FALSE)))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IF(D481="X",0,IF(E481="X",0,VLOOKUP(E481,'43'!$K$3:$L$16,2,FALSE)))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IF(D482="X",0,IF(E482="X",0,VLOOKUP(E482,'43'!$K$3:$L$16,2,FALSE)))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IF(D483="X",0,IF(E483="X",0,VLOOKUP(E483,'43'!$K$3:$L$16,2,FALSE)))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IF(D484="X",0,IF(E484="X",0,VLOOKUP(E484,'43'!$K$3:$L$16,2,FALSE)))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IF(D485="X",0,IF(E485="X",0,VLOOKUP(E485,'43'!$K$3:$L$16,2,FALSE)))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IF(D486="X",0,IF(E486="X",0,VLOOKUP(E486,'43'!$K$3:$L$16,2,FALSE)))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IF(D487="X",0,IF(E487="X",0,VLOOKUP(E487,'43'!$K$3:$L$16,2,FALSE)))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IF(D488="X",0,IF(E488="X",0,VLOOKUP(E488,'43'!$K$3:$L$16,2,FALSE)))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IF(D489="X",0,IF(E489="X",0,VLOOKUP(E489,'43'!$K$3:$L$16,2,FALSE)))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IF(D490="X",0,IF(E490="X",0,VLOOKUP(E490,'43'!$K$3:$L$16,2,FALSE)))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IF(D491="X",0,IF(E491="X",0,VLOOKUP(E491,'43'!$K$3:$L$16,2,FALSE)))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IF(D492="X",0,IF(E492="X",0,VLOOKUP(E492,'43'!$K$3:$L$16,2,FALSE)))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IF(D493="X",0,IF(E493="X",0,VLOOKUP(E493,'43'!$K$3:$L$16,2,FALSE)))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IF(D494="X",0,IF(E494="X",0,VLOOKUP(E494,'43'!$K$3:$L$16,2,FALSE)))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IF('43'!K3="", "Vrije categorie",'43'!K3)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IF('43'!K4="", "Vrije categorie",'43'!K4)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IF('43'!K5="", "Vrije categorie",'43'!K5)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IF('43'!K6="", "Vrije categorie",'43'!K6)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IF('43'!K7="", "Vrije categorie",'43'!K7)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IF('43'!K8="", "Vrije categorie",'43'!K8)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IF('43'!K9="", "Vrije categorie",'43'!K9)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IF('43'!K10="", "Vrije categorie",'43'!K10)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IF('43'!K11="", "Vrije categorie",'43'!K11)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IF('43'!K12="", "Vrije categorie",'43'!K12)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IF('43'!K13="", "Vrije categorie",'43'!K13)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IF('43'!K14="", "Vrije categorie",'43'!K14)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IF('43'!K15="", "Vrije categorie",'43'!K15)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AXROfgqrW9DMldcqKbEKm1oWZ1/NuQUVDNB79zRaW6us6egnJPLs+SToJZd+bIseq1kckJs7MKdkX+P7v7C2nw==" saltValue="ElTeMFlPGLFrRs4+nApQ0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44,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'44a'!P499/M3</f>
        <v>#N/A</v>
      </c>
    </row>
    <row r="4" spans="1:14">
      <c r="A4" s="19" t="s">
        <v>190</v>
      </c>
      <c r="B4" s="384" t="str">
        <f>VLOOKUP(H5,Kwaliteitsinspecties!A5:E54,3)</f>
        <v>Complex 44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'44a'!P500/M4</f>
        <v>#N/A</v>
      </c>
    </row>
    <row r="5" spans="1:14">
      <c r="A5" s="20" t="s">
        <v>192</v>
      </c>
      <c r="B5" s="385" t="str">
        <f>VLOOKUP(H5,Kwaliteitsinspecties!A5:E54,4)</f>
        <v>Complex 44</v>
      </c>
      <c r="C5" s="385"/>
      <c r="D5" s="385"/>
      <c r="E5" s="385"/>
      <c r="F5" s="399" t="s">
        <v>193</v>
      </c>
      <c r="G5" s="399"/>
      <c r="H5" s="16">
        <f>Kwaliteitsinspecties!A48</f>
        <v>44</v>
      </c>
      <c r="K5" s="37" t="s">
        <v>194</v>
      </c>
      <c r="L5" s="49"/>
      <c r="M5" s="184"/>
      <c r="N5" s="88" t="e">
        <f>'44a'!P501/M5</f>
        <v>#N/A</v>
      </c>
    </row>
    <row r="6" spans="1:14">
      <c r="A6" s="21" t="s">
        <v>195</v>
      </c>
      <c r="B6" s="386" t="str">
        <f>VLOOKUP(H5,Kwaliteitsinspecties!A5:E54,5)</f>
        <v>Complex 44</v>
      </c>
      <c r="C6" s="386"/>
      <c r="D6" s="386"/>
      <c r="E6" s="386"/>
      <c r="F6" s="400" t="s">
        <v>196</v>
      </c>
      <c r="G6" s="400"/>
      <c r="H6" s="17" t="str">
        <f>CONCATENATE(H5,"a")</f>
        <v>44a</v>
      </c>
      <c r="K6" s="37" t="s">
        <v>197</v>
      </c>
      <c r="L6" s="49"/>
      <c r="M6" s="184"/>
      <c r="N6" s="88" t="e">
        <f>'44a'!P502/M6</f>
        <v>#N/A</v>
      </c>
    </row>
    <row r="7" spans="1:14">
      <c r="K7" s="37" t="s">
        <v>198</v>
      </c>
      <c r="L7" s="49"/>
      <c r="M7" s="184"/>
      <c r="N7" s="88" t="e">
        <f>'44a'!P503/M7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'44a'!P504/M8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'44a'!P505/M9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'44a'!P506/M10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'44a'!P507/M11</f>
        <v>#N/A</v>
      </c>
    </row>
    <row r="12" spans="1:14">
      <c r="F12" s="10" t="s">
        <v>65</v>
      </c>
      <c r="G12" s="10" t="s">
        <v>206</v>
      </c>
      <c r="H12" s="10"/>
      <c r="K12" s="37" t="s">
        <v>207</v>
      </c>
      <c r="L12" s="49"/>
      <c r="M12" s="184"/>
      <c r="N12" s="88" t="e">
        <f>'44a'!P508/M12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'44a'!N512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'44a'!P509/M13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6"/>
      <c r="N14" s="88"/>
    </row>
    <row r="15" spans="1:14">
      <c r="K15" s="37"/>
      <c r="L15" s="49"/>
      <c r="M15" s="186"/>
      <c r="N15" s="88"/>
    </row>
    <row r="16" spans="1:14">
      <c r="A16" t="s">
        <v>213</v>
      </c>
      <c r="K16" s="39"/>
      <c r="L16" s="50"/>
      <c r="M16" s="187"/>
      <c r="N16" s="89"/>
    </row>
    <row r="17" spans="1:9">
      <c r="A17" s="396" t="s">
        <v>215</v>
      </c>
      <c r="B17" s="396"/>
      <c r="C17" s="396"/>
      <c r="D17" s="47" t="e">
        <f>'44a'!P512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'44a'!G512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'44a'!F512-E27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'44a'!S495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'44a'!R495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'44a'!T495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'44a'!U495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'44a'!V495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'44a'!W495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'44a'!N505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AH1oG1rB2Cz/fR7xYxkWkoruVNaOmyOI7aG/OWCi1wwqIJ38xiu3GgYUffTRVhCrx6t9uI/ofTOJNx/qz9GEVw==" saltValue="6iltXrUpIwOITNMpUW0DX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'44'!H5</f>
        <v>44</v>
      </c>
      <c r="B1" s="401" t="s">
        <v>190</v>
      </c>
      <c r="C1" s="402"/>
      <c r="D1" s="403" t="str">
        <f>VLOOKUP(A1,Kwaliteitsinspecties!A5:J54,3)</f>
        <v>Complex 44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44 te Complex 44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IF(D4="X",0,IF(E4="X",0,VLOOKUP(E4,'44'!$K$3:$L$16,2,FALSE)))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IF(D5="X",0,IF(E5="X",0,VLOOKUP(E5,'44'!$K$3:$L$16,2,FALSE)))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IF(D6="X",0,IF(E6="X",0,VLOOKUP(E6,'44'!$K$3:$L$16,2,FALSE)))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IF(D7="X",0,IF(E7="X",0,VLOOKUP(E7,'44'!$K$3:$L$16,2,FALSE)))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IF(D8="X",0,IF(E8="X",0,VLOOKUP(E8,'44'!$K$3:$L$16,2,FALSE)))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IF(D9="X",0,IF(E9="X",0,VLOOKUP(E9,'44'!$K$3:$L$16,2,FALSE)))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IF(D10="X",0,IF(E10="X",0,VLOOKUP(E10,'44'!$K$3:$L$16,2,FALSE)))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IF(D11="X",0,IF(E11="X",0,VLOOKUP(E11,'44'!$K$3:$L$16,2,FALSE)))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IF(D12="X",0,IF(E12="X",0,VLOOKUP(E12,'44'!$K$3:$L$16,2,FALSE)))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IF(D13="X",0,IF(E13="X",0,VLOOKUP(E13,'44'!$K$3:$L$16,2,FALSE)))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IF(D14="X",0,IF(E14="X",0,VLOOKUP(E14,'44'!$K$3:$L$16,2,FALSE)))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IF(D15="X",0,IF(E15="X",0,VLOOKUP(E15,'44'!$K$3:$L$16,2,FALSE)))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IF(D16="X",0,IF(E16="X",0,VLOOKUP(E16,'44'!$K$3:$L$16,2,FALSE)))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IF(D17="X",0,IF(E17="X",0,VLOOKUP(E17,'44'!$K$3:$L$16,2,FALSE)))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IF(D18="X",0,IF(E18="X",0,VLOOKUP(E18,'44'!$K$3:$L$16,2,FALSE)))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IF(D19="X",0,IF(E19="X",0,VLOOKUP(E19,'44'!$K$3:$L$16,2,FALSE)))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IF(D20="X",0,IF(E20="X",0,VLOOKUP(E20,'44'!$K$3:$L$16,2,FALSE)))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IF(D21="X",0,IF(E21="X",0,VLOOKUP(E21,'44'!$K$3:$L$16,2,FALSE)))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IF(D22="X",0,IF(E22="X",0,VLOOKUP(E22,'44'!$K$3:$L$16,2,FALSE)))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IF(D23="X",0,IF(E23="X",0,VLOOKUP(E23,'44'!$K$3:$L$16,2,FALSE)))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IF(D24="X",0,IF(E24="X",0,VLOOKUP(E24,'44'!$K$3:$L$16,2,FALSE)))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IF(D25="X",0,IF(E25="X",0,VLOOKUP(E25,'44'!$K$3:$L$16,2,FALSE)))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IF(D26="X",0,IF(E26="X",0,VLOOKUP(E26,'44'!$K$3:$L$16,2,FALSE)))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IF(D27="X",0,IF(E27="X",0,VLOOKUP(E27,'44'!$K$3:$L$16,2,FALSE)))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IF(D28="X",0,IF(E28="X",0,VLOOKUP(E28,'44'!$K$3:$L$16,2,FALSE)))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IF(D29="X",0,IF(E29="X",0,VLOOKUP(E29,'44'!$K$3:$L$16,2,FALSE)))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IF(D30="X",0,IF(E30="X",0,VLOOKUP(E30,'44'!$K$3:$L$16,2,FALSE)))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IF(D31="X",0,IF(E31="X",0,VLOOKUP(E31,'44'!$K$3:$L$16,2,FALSE)))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IF(D32="X",0,IF(E32="X",0,VLOOKUP(E32,'44'!$K$3:$L$16,2,FALSE)))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IF(D33="X",0,IF(E33="X",0,VLOOKUP(E33,'44'!$K$3:$L$16,2,FALSE)))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IF(D34="X",0,IF(E34="X",0,VLOOKUP(E34,'44'!$K$3:$L$16,2,FALSE)))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IF(D35="X",0,IF(E35="X",0,VLOOKUP(E35,'44'!$K$3:$L$16,2,FALSE)))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IF(D36="X",0,IF(E36="X",0,VLOOKUP(E36,'44'!$K$3:$L$16,2,FALSE)))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IF(D37="X",0,IF(E37="X",0,VLOOKUP(E37,'44'!$K$3:$L$16,2,FALSE)))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IF(D38="X",0,IF(E38="X",0,VLOOKUP(E38,'44'!$K$3:$L$16,2,FALSE)))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IF(D39="X",0,IF(E39="X",0,VLOOKUP(E39,'44'!$K$3:$L$16,2,FALSE)))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IF(D40="X",0,IF(E40="X",0,VLOOKUP(E40,'44'!$K$3:$L$16,2,FALSE)))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IF(D41="X",0,IF(E41="X",0,VLOOKUP(E41,'44'!$K$3:$L$16,2,FALSE)))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IF(D42="X",0,IF(E42="X",0,VLOOKUP(E42,'44'!$K$3:$L$16,2,FALSE)))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IF(D43="X",0,IF(E43="X",0,VLOOKUP(E43,'44'!$K$3:$L$16,2,FALSE)))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IF(D44="X",0,IF(E44="X",0,VLOOKUP(E44,'44'!$K$3:$L$16,2,FALSE)))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IF(D45="X",0,IF(E45="X",0,VLOOKUP(E45,'44'!$K$3:$L$16,2,FALSE)))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IF(D46="X",0,IF(E46="X",0,VLOOKUP(E46,'44'!$K$3:$L$16,2,FALSE)))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IF(D47="X",0,IF(E47="X",0,VLOOKUP(E47,'44'!$K$3:$L$16,2,FALSE)))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IF(D48="X",0,IF(E48="X",0,VLOOKUP(E48,'44'!$K$3:$L$16,2,FALSE)))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IF(D49="X",0,IF(E49="X",0,VLOOKUP(E49,'44'!$K$3:$L$16,2,FALSE)))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IF(D50="X",0,IF(E50="X",0,VLOOKUP(E50,'44'!$K$3:$L$16,2,FALSE)))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IF(D51="X",0,IF(E51="X",0,VLOOKUP(E51,'44'!$K$3:$L$16,2,FALSE)))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IF(D52="X",0,IF(E52="X",0,VLOOKUP(E52,'44'!$K$3:$L$16,2,FALSE)))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IF(D53="X",0,IF(E53="X",0,VLOOKUP(E53,'44'!$K$3:$L$16,2,FALSE)))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IF(D54="X",0,IF(E54="X",0,VLOOKUP(E54,'44'!$K$3:$L$16,2,FALSE)))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IF(D55="X",0,IF(E55="X",0,VLOOKUP(E55,'44'!$K$3:$L$16,2,FALSE)))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IF(D56="X",0,IF(E56="X",0,VLOOKUP(E56,'44'!$K$3:$L$16,2,FALSE)))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IF(D57="X",0,IF(E57="X",0,VLOOKUP(E57,'44'!$K$3:$L$16,2,FALSE)))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IF(D58="X",0,IF(E58="X",0,VLOOKUP(E58,'44'!$K$3:$L$16,2,FALSE)))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IF(D59="X",0,IF(E59="X",0,VLOOKUP(E59,'44'!$K$3:$L$16,2,FALSE)))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IF(D60="X",0,IF(E60="X",0,VLOOKUP(E60,'44'!$K$3:$L$16,2,FALSE)))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IF(D61="X",0,IF(E61="X",0,VLOOKUP(E61,'44'!$K$3:$L$16,2,FALSE)))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IF(D62="X",0,IF(E62="X",0,VLOOKUP(E62,'44'!$K$3:$L$16,2,FALSE)))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IF(D63="X",0,IF(E63="X",0,VLOOKUP(E63,'44'!$K$3:$L$16,2,FALSE)))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IF(D64="X",0,IF(E64="X",0,VLOOKUP(E64,'44'!$K$3:$L$16,2,FALSE)))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IF(D65="X",0,IF(E65="X",0,VLOOKUP(E65,'44'!$K$3:$L$16,2,FALSE)))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IF(D66="X",0,IF(E66="X",0,VLOOKUP(E66,'44'!$K$3:$L$16,2,FALSE)))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IF(D67="X",0,IF(E67="X",0,VLOOKUP(E67,'44'!$K$3:$L$16,2,FALSE)))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IF(D68="X",0,IF(E68="X",0,VLOOKUP(E68,'44'!$K$3:$L$16,2,FALSE)))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IF(D69="X",0,IF(E69="X",0,VLOOKUP(E69,'44'!$K$3:$L$16,2,FALSE)))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IF(D70="X",0,IF(E70="X",0,VLOOKUP(E70,'44'!$K$3:$L$16,2,FALSE)))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IF(D71="X",0,IF(E71="X",0,VLOOKUP(E71,'44'!$K$3:$L$16,2,FALSE)))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IF(D72="X",0,IF(E72="X",0,VLOOKUP(E72,'44'!$K$3:$L$16,2,FALSE)))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IF(D73="X",0,IF(E73="X",0,VLOOKUP(E73,'44'!$K$3:$L$16,2,FALSE)))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IF(D74="X",0,IF(E74="X",0,VLOOKUP(E74,'44'!$K$3:$L$16,2,FALSE)))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IF(D75="X",0,IF(E75="X",0,VLOOKUP(E75,'44'!$K$3:$L$16,2,FALSE)))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IF(D76="X",0,IF(E76="X",0,VLOOKUP(E76,'44'!$K$3:$L$16,2,FALSE)))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IF(D77="X",0,IF(E77="X",0,VLOOKUP(E77,'44'!$K$3:$L$16,2,FALSE)))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IF(D78="X",0,IF(E78="X",0,VLOOKUP(E78,'44'!$K$3:$L$16,2,FALSE)))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IF(D79="X",0,IF(E79="X",0,VLOOKUP(E79,'44'!$K$3:$L$16,2,FALSE)))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IF(D80="X",0,IF(E80="X",0,VLOOKUP(E80,'44'!$K$3:$L$16,2,FALSE)))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IF(D81="X",0,IF(E81="X",0,VLOOKUP(E81,'44'!$K$3:$L$16,2,FALSE)))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IF(D82="X",0,IF(E82="X",0,VLOOKUP(E82,'44'!$K$3:$L$16,2,FALSE)))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IF(D83="X",0,IF(E83="X",0,VLOOKUP(E83,'44'!$K$3:$L$16,2,FALSE)))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IF(D84="X",0,IF(E84="X",0,VLOOKUP(E84,'44'!$K$3:$L$16,2,FALSE)))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IF(D85="X",0,IF(E85="X",0,VLOOKUP(E85,'44'!$K$3:$L$16,2,FALSE)))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IF(D86="X",0,IF(E86="X",0,VLOOKUP(E86,'44'!$K$3:$L$16,2,FALSE)))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IF(D87="X",0,IF(E87="X",0,VLOOKUP(E87,'44'!$K$3:$L$16,2,FALSE)))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IF(D88="X",0,IF(E88="X",0,VLOOKUP(E88,'44'!$K$3:$L$16,2,FALSE)))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IF(D89="X",0,IF(E89="X",0,VLOOKUP(E89,'44'!$K$3:$L$16,2,FALSE)))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IF(D90="X",0,IF(E90="X",0,VLOOKUP(E90,'44'!$K$3:$L$16,2,FALSE)))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IF(D91="X",0,IF(E91="X",0,VLOOKUP(E91,'44'!$K$3:$L$16,2,FALSE)))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IF(D92="X",0,IF(E92="X",0,VLOOKUP(E92,'44'!$K$3:$L$16,2,FALSE)))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IF(D93="X",0,IF(E93="X",0,VLOOKUP(E93,'44'!$K$3:$L$16,2,FALSE)))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IF(D94="X",0,IF(E94="X",0,VLOOKUP(E94,'44'!$K$3:$L$16,2,FALSE)))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IF(D95="X",0,IF(E95="X",0,VLOOKUP(E95,'44'!$K$3:$L$16,2,FALSE)))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IF(D96="X",0,IF(E96="X",0,VLOOKUP(E96,'44'!$K$3:$L$16,2,FALSE)))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IF(D97="X",0,IF(E97="X",0,VLOOKUP(E97,'44'!$K$3:$L$16,2,FALSE)))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IF(D98="X",0,IF(E98="X",0,VLOOKUP(E98,'44'!$K$3:$L$16,2,FALSE)))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IF(D99="X",0,IF(E99="X",0,VLOOKUP(E99,'44'!$K$3:$L$16,2,FALSE)))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IF(D100="X",0,IF(E100="X",0,VLOOKUP(E100,'44'!$K$3:$L$16,2,FALSE)))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IF(D101="X",0,IF(E101="X",0,VLOOKUP(E101,'44'!$K$3:$L$16,2,FALSE)))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IF(D102="X",0,IF(E102="X",0,VLOOKUP(E102,'44'!$K$3:$L$16,2,FALSE)))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IF(D103="X",0,IF(E103="X",0,VLOOKUP(E103,'44'!$K$3:$L$16,2,FALSE)))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IF(D104="X",0,IF(E104="X",0,VLOOKUP(E104,'44'!$K$3:$L$16,2,FALSE)))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IF(D105="X",0,IF(E105="X",0,VLOOKUP(E105,'44'!$K$3:$L$16,2,FALSE)))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IF(D106="X",0,IF(E106="X",0,VLOOKUP(E106,'44'!$K$3:$L$16,2,FALSE)))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IF(D107="X",0,IF(E107="X",0,VLOOKUP(E107,'44'!$K$3:$L$16,2,FALSE)))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IF(D108="X",0,IF(E108="X",0,VLOOKUP(E108,'44'!$K$3:$L$16,2,FALSE)))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IF(D109="X",0,IF(E109="X",0,VLOOKUP(E109,'44'!$K$3:$L$16,2,FALSE)))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IF(D110="X",0,IF(E110="X",0,VLOOKUP(E110,'44'!$K$3:$L$16,2,FALSE)))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IF(D111="X",0,IF(E111="X",0,VLOOKUP(E111,'44'!$K$3:$L$16,2,FALSE)))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IF(D112="X",0,IF(E112="X",0,VLOOKUP(E112,'44'!$K$3:$L$16,2,FALSE)))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IF(D113="X",0,IF(E113="X",0,VLOOKUP(E113,'44'!$K$3:$L$16,2,FALSE)))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IF(D114="X",0,IF(E114="X",0,VLOOKUP(E114,'44'!$K$3:$L$16,2,FALSE)))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IF(D115="X",0,IF(E115="X",0,VLOOKUP(E115,'44'!$K$3:$L$16,2,FALSE)))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IF(D116="X",0,IF(E116="X",0,VLOOKUP(E116,'44'!$K$3:$L$16,2,FALSE)))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IF(D117="X",0,IF(E117="X",0,VLOOKUP(E117,'44'!$K$3:$L$16,2,FALSE)))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IF(D118="X",0,IF(E118="X",0,VLOOKUP(E118,'44'!$K$3:$L$16,2,FALSE)))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IF(D119="X",0,IF(E119="X",0,VLOOKUP(E119,'44'!$K$3:$L$16,2,FALSE)))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IF(D120="X",0,IF(E120="X",0,VLOOKUP(E120,'44'!$K$3:$L$16,2,FALSE)))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IF(D121="X",0,IF(E121="X",0,VLOOKUP(E121,'44'!$K$3:$L$16,2,FALSE)))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IF(D122="X",0,IF(E122="X",0,VLOOKUP(E122,'44'!$K$3:$L$16,2,FALSE)))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IF(D123="X",0,IF(E123="X",0,VLOOKUP(E123,'44'!$K$3:$L$16,2,FALSE)))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IF(D124="X",0,IF(E124="X",0,VLOOKUP(E124,'44'!$K$3:$L$16,2,FALSE)))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IF(D125="X",0,IF(E125="X",0,VLOOKUP(E125,'44'!$K$3:$L$16,2,FALSE)))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IF(D126="X",0,IF(E126="X",0,VLOOKUP(E126,'44'!$K$3:$L$16,2,FALSE)))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IF(D127="X",0,IF(E127="X",0,VLOOKUP(E127,'44'!$K$3:$L$16,2,FALSE)))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IF(D128="X",0,IF(E128="X",0,VLOOKUP(E128,'44'!$K$3:$L$16,2,FALSE)))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IF(D129="X",0,IF(E129="X",0,VLOOKUP(E129,'44'!$K$3:$L$16,2,FALSE)))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IF(D130="X",0,IF(E130="X",0,VLOOKUP(E130,'44'!$K$3:$L$16,2,FALSE)))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IF(D131="X",0,IF(E131="X",0,VLOOKUP(E131,'44'!$K$3:$L$16,2,FALSE)))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IF(D132="X",0,IF(E132="X",0,VLOOKUP(E132,'44'!$K$3:$L$16,2,FALSE)))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IF(D133="X",0,IF(E133="X",0,VLOOKUP(E133,'44'!$K$3:$L$16,2,FALSE)))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IF(D134="X",0,IF(E134="X",0,VLOOKUP(E134,'44'!$K$3:$L$16,2,FALSE)))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IF(D135="X",0,IF(E135="X",0,VLOOKUP(E135,'44'!$K$3:$L$16,2,FALSE)))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IF(D136="X",0,IF(E136="X",0,VLOOKUP(E136,'44'!$K$3:$L$16,2,FALSE)))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IF(D137="X",0,IF(E137="X",0,VLOOKUP(E137,'44'!$K$3:$L$16,2,FALSE)))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IF(D138="X",0,IF(E138="X",0,VLOOKUP(E138,'44'!$K$3:$L$16,2,FALSE)))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IF(D139="X",0,IF(E139="X",0,VLOOKUP(E139,'44'!$K$3:$L$16,2,FALSE)))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IF(D140="X",0,IF(E140="X",0,VLOOKUP(E140,'44'!$K$3:$L$16,2,FALSE)))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IF(D141="X",0,IF(E141="X",0,VLOOKUP(E141,'44'!$K$3:$L$16,2,FALSE)))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IF(D142="X",0,IF(E142="X",0,VLOOKUP(E142,'44'!$K$3:$L$16,2,FALSE)))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IF(D143="X",0,IF(E143="X",0,VLOOKUP(E143,'44'!$K$3:$L$16,2,FALSE)))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IF(D144="X",0,IF(E144="X",0,VLOOKUP(E144,'44'!$K$3:$L$16,2,FALSE)))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IF(D145="X",0,IF(E145="X",0,VLOOKUP(E145,'44'!$K$3:$L$16,2,FALSE)))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IF(D146="X",0,IF(E146="X",0,VLOOKUP(E146,'44'!$K$3:$L$16,2,FALSE)))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IF(D147="X",0,IF(E147="X",0,VLOOKUP(E147,'44'!$K$3:$L$16,2,FALSE)))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IF(D148="X",0,IF(E148="X",0,VLOOKUP(E148,'44'!$K$3:$L$16,2,FALSE)))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IF(D149="X",0,IF(E149="X",0,VLOOKUP(E149,'44'!$K$3:$L$16,2,FALSE)))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IF(D150="X",0,IF(E150="X",0,VLOOKUP(E150,'44'!$K$3:$L$16,2,FALSE)))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IF(D151="X",0,IF(E151="X",0,VLOOKUP(E151,'44'!$K$3:$L$16,2,FALSE)))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IF(D152="X",0,IF(E152="X",0,VLOOKUP(E152,'44'!$K$3:$L$16,2,FALSE)))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IF(D153="X",0,IF(E153="X",0,VLOOKUP(E153,'44'!$K$3:$L$16,2,FALSE)))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IF(D154="X",0,IF(E154="X",0,VLOOKUP(E154,'44'!$K$3:$L$16,2,FALSE)))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IF(D155="X",0,IF(E155="X",0,VLOOKUP(E155,'44'!$K$3:$L$16,2,FALSE)))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IF(D156="X",0,IF(E156="X",0,VLOOKUP(E156,'44'!$K$3:$L$16,2,FALSE)))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IF(D157="X",0,IF(E157="X",0,VLOOKUP(E157,'44'!$K$3:$L$16,2,FALSE)))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IF(D158="X",0,IF(E158="X",0,VLOOKUP(E158,'44'!$K$3:$L$16,2,FALSE)))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IF(D159="X",0,IF(E159="X",0,VLOOKUP(E159,'44'!$K$3:$L$16,2,FALSE)))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IF(D160="X",0,IF(E160="X",0,VLOOKUP(E160,'44'!$K$3:$L$16,2,FALSE)))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IF(D161="X",0,IF(E161="X",0,VLOOKUP(E161,'44'!$K$3:$L$16,2,FALSE)))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IF(D162="X",0,IF(E162="X",0,VLOOKUP(E162,'44'!$K$3:$L$16,2,FALSE)))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IF(D163="X",0,IF(E163="X",0,VLOOKUP(E163,'44'!$K$3:$L$16,2,FALSE)))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IF(D164="X",0,IF(E164="X",0,VLOOKUP(E164,'44'!$K$3:$L$16,2,FALSE)))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IF(D165="X",0,IF(E165="X",0,VLOOKUP(E165,'44'!$K$3:$L$16,2,FALSE)))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IF(D166="X",0,IF(E166="X",0,VLOOKUP(E166,'44'!$K$3:$L$16,2,FALSE)))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IF(D167="X",0,IF(E167="X",0,VLOOKUP(E167,'44'!$K$3:$L$16,2,FALSE)))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IF(D168="X",0,IF(E168="X",0,VLOOKUP(E168,'44'!$K$3:$L$16,2,FALSE)))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IF(D169="X",0,IF(E169="X",0,VLOOKUP(E169,'44'!$K$3:$L$16,2,FALSE)))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IF(D170="X",0,IF(E170="X",0,VLOOKUP(E170,'44'!$K$3:$L$16,2,FALSE)))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IF(D171="X",0,IF(E171="X",0,VLOOKUP(E171,'44'!$K$3:$L$16,2,FALSE)))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IF(D172="X",0,IF(E172="X",0,VLOOKUP(E172,'44'!$K$3:$L$16,2,FALSE)))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IF(D173="X",0,IF(E173="X",0,VLOOKUP(E173,'44'!$K$3:$L$16,2,FALSE)))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IF(D174="X",0,IF(E174="X",0,VLOOKUP(E174,'44'!$K$3:$L$16,2,FALSE)))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IF(D175="X",0,IF(E175="X",0,VLOOKUP(E175,'44'!$K$3:$L$16,2,FALSE)))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IF(D176="X",0,IF(E176="X",0,VLOOKUP(E176,'44'!$K$3:$L$16,2,FALSE)))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IF(D177="X",0,IF(E177="X",0,VLOOKUP(E177,'44'!$K$3:$L$16,2,FALSE)))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IF(D178="X",0,IF(E178="X",0,VLOOKUP(E178,'44'!$K$3:$L$16,2,FALSE)))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IF(D179="X",0,IF(E179="X",0,VLOOKUP(E179,'44'!$K$3:$L$16,2,FALSE)))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IF(D180="X",0,IF(E180="X",0,VLOOKUP(E180,'44'!$K$3:$L$16,2,FALSE)))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IF(D181="X",0,IF(E181="X",0,VLOOKUP(E181,'44'!$K$3:$L$16,2,FALSE)))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IF(D182="X",0,IF(E182="X",0,VLOOKUP(E182,'44'!$K$3:$L$16,2,FALSE)))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IF(D183="X",0,IF(E183="X",0,VLOOKUP(E183,'44'!$K$3:$L$16,2,FALSE)))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IF(D184="X",0,IF(E184="X",0,VLOOKUP(E184,'44'!$K$3:$L$16,2,FALSE)))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IF(D185="X",0,IF(E185="X",0,VLOOKUP(E185,'44'!$K$3:$L$16,2,FALSE)))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IF(D186="X",0,IF(E186="X",0,VLOOKUP(E186,'44'!$K$3:$L$16,2,FALSE)))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IF(D187="X",0,IF(E187="X",0,VLOOKUP(E187,'44'!$K$3:$L$16,2,FALSE)))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IF(D188="X",0,IF(E188="X",0,VLOOKUP(E188,'44'!$K$3:$L$16,2,FALSE)))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IF(D189="X",0,IF(E189="X",0,VLOOKUP(E189,'44'!$K$3:$L$16,2,FALSE)))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IF(D190="X",0,IF(E190="X",0,VLOOKUP(E190,'44'!$K$3:$L$16,2,FALSE)))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IF(D191="X",0,IF(E191="X",0,VLOOKUP(E191,'44'!$K$3:$L$16,2,FALSE)))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IF(D192="X",0,IF(E192="X",0,VLOOKUP(E192,'44'!$K$3:$L$16,2,FALSE)))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IF(D193="X",0,IF(E193="X",0,VLOOKUP(E193,'44'!$K$3:$L$16,2,FALSE)))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IF(D194="X",0,IF(E194="X",0,VLOOKUP(E194,'44'!$K$3:$L$16,2,FALSE)))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IF(D195="X",0,IF(E195="X",0,VLOOKUP(E195,'44'!$K$3:$L$16,2,FALSE)))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IF(D196="X",0,IF(E196="X",0,VLOOKUP(E196,'44'!$K$3:$L$16,2,FALSE)))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IF(D197="X",0,IF(E197="X",0,VLOOKUP(E197,'44'!$K$3:$L$16,2,FALSE)))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IF(D198="X",0,IF(E198="X",0,VLOOKUP(E198,'44'!$K$3:$L$16,2,FALSE)))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IF(D199="X",0,IF(E199="X",0,VLOOKUP(E199,'44'!$K$3:$L$16,2,FALSE)))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IF(D200="X",0,IF(E200="X",0,VLOOKUP(E200,'44'!$K$3:$L$16,2,FALSE)))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IF(D201="X",0,IF(E201="X",0,VLOOKUP(E201,'44'!$K$3:$L$16,2,FALSE)))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IF(D202="X",0,IF(E202="X",0,VLOOKUP(E202,'44'!$K$3:$L$16,2,FALSE)))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IF(D203="X",0,IF(E203="X",0,VLOOKUP(E203,'44'!$K$3:$L$16,2,FALSE)))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IF(D204="X",0,IF(E204="X",0,VLOOKUP(E204,'44'!$K$3:$L$16,2,FALSE)))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IF(D205="X",0,IF(E205="X",0,VLOOKUP(E205,'44'!$K$3:$L$16,2,FALSE)))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IF(D206="X",0,IF(E206="X",0,VLOOKUP(E206,'44'!$K$3:$L$16,2,FALSE)))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IF(D207="X",0,IF(E207="X",0,VLOOKUP(E207,'44'!$K$3:$L$16,2,FALSE)))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IF(D208="X",0,IF(E208="X",0,VLOOKUP(E208,'44'!$K$3:$L$16,2,FALSE)))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IF(D209="X",0,IF(E209="X",0,VLOOKUP(E209,'44'!$K$3:$L$16,2,FALSE)))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IF(D210="X",0,IF(E210="X",0,VLOOKUP(E210,'44'!$K$3:$L$16,2,FALSE)))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IF(D211="X",0,IF(E211="X",0,VLOOKUP(E211,'44'!$K$3:$L$16,2,FALSE)))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IF(D212="X",0,IF(E212="X",0,VLOOKUP(E212,'44'!$K$3:$L$16,2,FALSE)))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IF(D213="X",0,IF(E213="X",0,VLOOKUP(E213,'44'!$K$3:$L$16,2,FALSE)))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IF(D214="X",0,IF(E214="X",0,VLOOKUP(E214,'44'!$K$3:$L$16,2,FALSE)))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IF(D215="X",0,IF(E215="X",0,VLOOKUP(E215,'44'!$K$3:$L$16,2,FALSE)))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IF(D216="X",0,IF(E216="X",0,VLOOKUP(E216,'44'!$K$3:$L$16,2,FALSE)))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IF(D217="X",0,IF(E217="X",0,VLOOKUP(E217,'44'!$K$3:$L$16,2,FALSE)))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IF(D218="X",0,IF(E218="X",0,VLOOKUP(E218,'44'!$K$3:$L$16,2,FALSE)))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IF(D219="X",0,IF(E219="X",0,VLOOKUP(E219,'44'!$K$3:$L$16,2,FALSE)))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IF(D220="X",0,IF(E220="X",0,VLOOKUP(E220,'44'!$K$3:$L$16,2,FALSE)))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IF(D221="X",0,IF(E221="X",0,VLOOKUP(E221,'44'!$K$3:$L$16,2,FALSE)))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IF(D222="X",0,IF(E222="X",0,VLOOKUP(E222,'44'!$K$3:$L$16,2,FALSE)))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IF(D223="X",0,IF(E223="X",0,VLOOKUP(E223,'44'!$K$3:$L$16,2,FALSE)))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IF(D224="X",0,IF(E224="X",0,VLOOKUP(E224,'44'!$K$3:$L$16,2,FALSE)))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IF(D225="X",0,IF(E225="X",0,VLOOKUP(E225,'44'!$K$3:$L$16,2,FALSE)))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IF(D226="X",0,IF(E226="X",0,VLOOKUP(E226,'44'!$K$3:$L$16,2,FALSE)))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IF(D227="X",0,IF(E227="X",0,VLOOKUP(E227,'44'!$K$3:$L$16,2,FALSE)))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IF(D228="X",0,IF(E228="X",0,VLOOKUP(E228,'44'!$K$3:$L$16,2,FALSE)))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IF(D229="X",0,IF(E229="X",0,VLOOKUP(E229,'44'!$K$3:$L$16,2,FALSE)))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IF(D230="X",0,IF(E230="X",0,VLOOKUP(E230,'44'!$K$3:$L$16,2,FALSE)))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IF(D231="X",0,IF(E231="X",0,VLOOKUP(E231,'44'!$K$3:$L$16,2,FALSE)))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IF(D232="X",0,IF(E232="X",0,VLOOKUP(E232,'44'!$K$3:$L$16,2,FALSE)))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IF(D233="X",0,IF(E233="X",0,VLOOKUP(E233,'44'!$K$3:$L$16,2,FALSE)))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IF(D234="X",0,IF(E234="X",0,VLOOKUP(E234,'44'!$K$3:$L$16,2,FALSE)))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IF(D235="X",0,IF(E235="X",0,VLOOKUP(E235,'44'!$K$3:$L$16,2,FALSE)))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IF(D236="X",0,IF(E236="X",0,VLOOKUP(E236,'44'!$K$3:$L$16,2,FALSE)))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IF(D237="X",0,IF(E237="X",0,VLOOKUP(E237,'44'!$K$3:$L$16,2,FALSE)))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IF(D238="X",0,IF(E238="X",0,VLOOKUP(E238,'44'!$K$3:$L$16,2,FALSE)))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IF(D239="X",0,IF(E239="X",0,VLOOKUP(E239,'44'!$K$3:$L$16,2,FALSE)))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IF(D240="X",0,IF(E240="X",0,VLOOKUP(E240,'44'!$K$3:$L$16,2,FALSE)))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IF(D241="X",0,IF(E241="X",0,VLOOKUP(E241,'44'!$K$3:$L$16,2,FALSE)))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IF(D242="X",0,IF(E242="X",0,VLOOKUP(E242,'44'!$K$3:$L$16,2,FALSE)))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IF(D243="X",0,IF(E243="X",0,VLOOKUP(E243,'44'!$K$3:$L$16,2,FALSE)))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IF(D244="X",0,IF(E244="X",0,VLOOKUP(E244,'44'!$K$3:$L$16,2,FALSE)))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IF(D245="X",0,IF(E245="X",0,VLOOKUP(E245,'44'!$K$3:$L$16,2,FALSE)))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IF(D246="X",0,IF(E246="X",0,VLOOKUP(E246,'44'!$K$3:$L$16,2,FALSE)))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IF(D247="X",0,IF(E247="X",0,VLOOKUP(E247,'44'!$K$3:$L$16,2,FALSE)))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IF(D248="X",0,IF(E248="X",0,VLOOKUP(E248,'44'!$K$3:$L$16,2,FALSE)))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IF(D249="X",0,IF(E249="X",0,VLOOKUP(E249,'44'!$K$3:$L$16,2,FALSE)))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IF(D250="X",0,IF(E250="X",0,VLOOKUP(E250,'44'!$K$3:$L$16,2,FALSE)))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IF(D251="X",0,IF(E251="X",0,VLOOKUP(E251,'44'!$K$3:$L$16,2,FALSE)))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IF(D252="X",0,IF(E252="X",0,VLOOKUP(E252,'44'!$K$3:$L$16,2,FALSE)))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IF(D253="X",0,IF(E253="X",0,VLOOKUP(E253,'44'!$K$3:$L$16,2,FALSE)))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IF(D254="X",0,IF(E254="X",0,VLOOKUP(E254,'44'!$K$3:$L$16,2,FALSE)))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IF(D255="X",0,IF(E255="X",0,VLOOKUP(E255,'44'!$K$3:$L$16,2,FALSE)))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IF(D256="X",0,IF(E256="X",0,VLOOKUP(E256,'44'!$K$3:$L$16,2,FALSE)))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IF(D257="X",0,IF(E257="X",0,VLOOKUP(E257,'44'!$K$3:$L$16,2,FALSE)))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IF(D258="X",0,IF(E258="X",0,VLOOKUP(E258,'44'!$K$3:$L$16,2,FALSE)))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IF(D259="X",0,IF(E259="X",0,VLOOKUP(E259,'44'!$K$3:$L$16,2,FALSE)))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IF(D260="X",0,IF(E260="X",0,VLOOKUP(E260,'44'!$K$3:$L$16,2,FALSE)))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IF(D261="X",0,IF(E261="X",0,VLOOKUP(E261,'44'!$K$3:$L$16,2,FALSE)))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IF(D262="X",0,IF(E262="X",0,VLOOKUP(E262,'44'!$K$3:$L$16,2,FALSE)))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IF(D263="X",0,IF(E263="X",0,VLOOKUP(E263,'44'!$K$3:$L$16,2,FALSE)))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IF(D264="X",0,IF(E264="X",0,VLOOKUP(E264,'44'!$K$3:$L$16,2,FALSE)))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IF(D265="X",0,IF(E265="X",0,VLOOKUP(E265,'44'!$K$3:$L$16,2,FALSE)))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IF(D266="X",0,IF(E266="X",0,VLOOKUP(E266,'44'!$K$3:$L$16,2,FALSE)))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IF(D267="X",0,IF(E267="X",0,VLOOKUP(E267,'44'!$K$3:$L$16,2,FALSE)))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IF(D268="X",0,IF(E268="X",0,VLOOKUP(E268,'44'!$K$3:$L$16,2,FALSE)))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IF(D269="X",0,IF(E269="X",0,VLOOKUP(E269,'44'!$K$3:$L$16,2,FALSE)))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IF(D270="X",0,IF(E270="X",0,VLOOKUP(E270,'44'!$K$3:$L$16,2,FALSE)))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IF(D271="X",0,IF(E271="X",0,VLOOKUP(E271,'44'!$K$3:$L$16,2,FALSE)))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IF(D272="X",0,IF(E272="X",0,VLOOKUP(E272,'44'!$K$3:$L$16,2,FALSE)))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IF(D273="X",0,IF(E273="X",0,VLOOKUP(E273,'44'!$K$3:$L$16,2,FALSE)))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IF(D274="X",0,IF(E274="X",0,VLOOKUP(E274,'44'!$K$3:$L$16,2,FALSE)))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IF(D275="X",0,IF(E275="X",0,VLOOKUP(E275,'44'!$K$3:$L$16,2,FALSE)))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IF(D276="X",0,IF(E276="X",0,VLOOKUP(E276,'44'!$K$3:$L$16,2,FALSE)))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IF(D277="X",0,IF(E277="X",0,VLOOKUP(E277,'44'!$K$3:$L$16,2,FALSE)))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IF(D278="X",0,IF(E278="X",0,VLOOKUP(E278,'44'!$K$3:$L$16,2,FALSE)))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IF(D279="X",0,IF(E279="X",0,VLOOKUP(E279,'44'!$K$3:$L$16,2,FALSE)))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IF(D280="X",0,IF(E280="X",0,VLOOKUP(E280,'44'!$K$3:$L$16,2,FALSE)))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IF(D281="X",0,IF(E281="X",0,VLOOKUP(E281,'44'!$K$3:$L$16,2,FALSE)))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IF(D282="X",0,IF(E282="X",0,VLOOKUP(E282,'44'!$K$3:$L$16,2,FALSE)))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IF(D283="X",0,IF(E283="X",0,VLOOKUP(E283,'44'!$K$3:$L$16,2,FALSE)))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IF(D284="X",0,IF(E284="X",0,VLOOKUP(E284,'44'!$K$3:$L$16,2,FALSE)))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IF(D285="X",0,IF(E285="X",0,VLOOKUP(E285,'44'!$K$3:$L$16,2,FALSE)))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IF(D286="X",0,IF(E286="X",0,VLOOKUP(E286,'44'!$K$3:$L$16,2,FALSE)))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IF(D287="X",0,IF(E287="X",0,VLOOKUP(E287,'44'!$K$3:$L$16,2,FALSE)))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IF(D288="X",0,IF(E288="X",0,VLOOKUP(E288,'44'!$K$3:$L$16,2,FALSE)))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IF(D289="X",0,IF(E289="X",0,VLOOKUP(E289,'44'!$K$3:$L$16,2,FALSE)))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IF(D290="X",0,IF(E290="X",0,VLOOKUP(E290,'44'!$K$3:$L$16,2,FALSE)))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IF(D291="X",0,IF(E291="X",0,VLOOKUP(E291,'44'!$K$3:$L$16,2,FALSE)))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IF(D292="X",0,IF(E292="X",0,VLOOKUP(E292,'44'!$K$3:$L$16,2,FALSE)))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IF(D293="X",0,IF(E293="X",0,VLOOKUP(E293,'44'!$K$3:$L$16,2,FALSE)))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IF(D294="X",0,IF(E294="X",0,VLOOKUP(E294,'44'!$K$3:$L$16,2,FALSE)))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IF(D295="X",0,IF(E295="X",0,VLOOKUP(E295,'44'!$K$3:$L$16,2,FALSE)))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IF(D296="X",0,IF(E296="X",0,VLOOKUP(E296,'44'!$K$3:$L$16,2,FALSE)))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IF(D297="X",0,IF(E297="X",0,VLOOKUP(E297,'44'!$K$3:$L$16,2,FALSE)))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IF(D298="X",0,IF(E298="X",0,VLOOKUP(E298,'44'!$K$3:$L$16,2,FALSE)))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IF(D299="X",0,IF(E299="X",0,VLOOKUP(E299,'44'!$K$3:$L$16,2,FALSE)))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IF(D300="X",0,IF(E300="X",0,VLOOKUP(E300,'44'!$K$3:$L$16,2,FALSE)))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IF(D301="X",0,IF(E301="X",0,VLOOKUP(E301,'44'!$K$3:$L$16,2,FALSE)))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IF(D302="X",0,IF(E302="X",0,VLOOKUP(E302,'44'!$K$3:$L$16,2,FALSE)))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IF(D303="X",0,IF(E303="X",0,VLOOKUP(E303,'44'!$K$3:$L$16,2,FALSE)))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IF(D304="X",0,IF(E304="X",0,VLOOKUP(E304,'44'!$K$3:$L$16,2,FALSE)))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IF(D305="X",0,IF(E305="X",0,VLOOKUP(E305,'44'!$K$3:$L$16,2,FALSE)))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IF(D306="X",0,IF(E306="X",0,VLOOKUP(E306,'44'!$K$3:$L$16,2,FALSE)))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IF(D307="X",0,IF(E307="X",0,VLOOKUP(E307,'44'!$K$3:$L$16,2,FALSE)))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IF(D308="X",0,IF(E308="X",0,VLOOKUP(E308,'44'!$K$3:$L$16,2,FALSE)))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IF(D309="X",0,IF(E309="X",0,VLOOKUP(E309,'44'!$K$3:$L$16,2,FALSE)))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IF(D310="X",0,IF(E310="X",0,VLOOKUP(E310,'44'!$K$3:$L$16,2,FALSE)))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IF(D311="X",0,IF(E311="X",0,VLOOKUP(E311,'44'!$K$3:$L$16,2,FALSE)))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IF(D312="X",0,IF(E312="X",0,VLOOKUP(E312,'44'!$K$3:$L$16,2,FALSE)))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IF(D313="X",0,IF(E313="X",0,VLOOKUP(E313,'44'!$K$3:$L$16,2,FALSE)))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IF(D314="X",0,IF(E314="X",0,VLOOKUP(E314,'44'!$K$3:$L$16,2,FALSE)))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IF(D315="X",0,IF(E315="X",0,VLOOKUP(E315,'44'!$K$3:$L$16,2,FALSE)))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IF(D316="X",0,IF(E316="X",0,VLOOKUP(E316,'44'!$K$3:$L$16,2,FALSE)))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IF(D317="X",0,IF(E317="X",0,VLOOKUP(E317,'44'!$K$3:$L$16,2,FALSE)))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IF(D318="X",0,IF(E318="X",0,VLOOKUP(E318,'44'!$K$3:$L$16,2,FALSE)))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IF(D319="X",0,IF(E319="X",0,VLOOKUP(E319,'44'!$K$3:$L$16,2,FALSE)))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IF(D320="X",0,IF(E320="X",0,VLOOKUP(E320,'44'!$K$3:$L$16,2,FALSE)))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IF(D321="X",0,IF(E321="X",0,VLOOKUP(E321,'44'!$K$3:$L$16,2,FALSE)))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IF(D322="X",0,IF(E322="X",0,VLOOKUP(E322,'44'!$K$3:$L$16,2,FALSE)))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IF(D323="X",0,IF(E323="X",0,VLOOKUP(E323,'44'!$K$3:$L$16,2,FALSE)))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IF(D324="X",0,IF(E324="X",0,VLOOKUP(E324,'44'!$K$3:$L$16,2,FALSE)))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IF(D325="X",0,IF(E325="X",0,VLOOKUP(E325,'44'!$K$3:$L$16,2,FALSE)))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IF(D326="X",0,IF(E326="X",0,VLOOKUP(E326,'44'!$K$3:$L$16,2,FALSE)))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IF(D327="X",0,IF(E327="X",0,VLOOKUP(E327,'44'!$K$3:$L$16,2,FALSE)))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IF(D328="X",0,IF(E328="X",0,VLOOKUP(E328,'44'!$K$3:$L$16,2,FALSE)))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IF(D329="X",0,IF(E329="X",0,VLOOKUP(E329,'44'!$K$3:$L$16,2,FALSE)))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IF(D330="X",0,IF(E330="X",0,VLOOKUP(E330,'44'!$K$3:$L$16,2,FALSE)))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IF(D331="X",0,IF(E331="X",0,VLOOKUP(E331,'44'!$K$3:$L$16,2,FALSE)))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IF(D332="X",0,IF(E332="X",0,VLOOKUP(E332,'44'!$K$3:$L$16,2,FALSE)))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IF(D333="X",0,IF(E333="X",0,VLOOKUP(E333,'44'!$K$3:$L$16,2,FALSE)))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IF(D334="X",0,IF(E334="X",0,VLOOKUP(E334,'44'!$K$3:$L$16,2,FALSE)))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IF(D335="X",0,IF(E335="X",0,VLOOKUP(E335,'44'!$K$3:$L$16,2,FALSE)))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IF(D336="X",0,IF(E336="X",0,VLOOKUP(E336,'44'!$K$3:$L$16,2,FALSE)))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IF(D337="X",0,IF(E337="X",0,VLOOKUP(E337,'44'!$K$3:$L$16,2,FALSE)))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IF(D338="X",0,IF(E338="X",0,VLOOKUP(E338,'44'!$K$3:$L$16,2,FALSE)))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IF(D339="X",0,IF(E339="X",0,VLOOKUP(E339,'44'!$K$3:$L$16,2,FALSE)))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IF(D340="X",0,IF(E340="X",0,VLOOKUP(E340,'44'!$K$3:$L$16,2,FALSE)))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IF(D341="X",0,IF(E341="X",0,VLOOKUP(E341,'44'!$K$3:$L$16,2,FALSE)))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IF(D342="X",0,IF(E342="X",0,VLOOKUP(E342,'44'!$K$3:$L$16,2,FALSE)))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IF(D343="X",0,IF(E343="X",0,VLOOKUP(E343,'44'!$K$3:$L$16,2,FALSE)))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IF(D344="X",0,IF(E344="X",0,VLOOKUP(E344,'44'!$K$3:$L$16,2,FALSE)))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IF(D345="X",0,IF(E345="X",0,VLOOKUP(E345,'44'!$K$3:$L$16,2,FALSE)))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IF(D346="X",0,IF(E346="X",0,VLOOKUP(E346,'44'!$K$3:$L$16,2,FALSE)))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IF(D347="X",0,IF(E347="X",0,VLOOKUP(E347,'44'!$K$3:$L$16,2,FALSE)))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IF(D348="X",0,IF(E348="X",0,VLOOKUP(E348,'44'!$K$3:$L$16,2,FALSE)))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IF(D349="X",0,IF(E349="X",0,VLOOKUP(E349,'44'!$K$3:$L$16,2,FALSE)))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IF(D350="X",0,IF(E350="X",0,VLOOKUP(E350,'44'!$K$3:$L$16,2,FALSE)))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IF(D351="X",0,IF(E351="X",0,VLOOKUP(E351,'44'!$K$3:$L$16,2,FALSE)))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IF(D352="X",0,IF(E352="X",0,VLOOKUP(E352,'44'!$K$3:$L$16,2,FALSE)))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IF(D353="X",0,IF(E353="X",0,VLOOKUP(E353,'44'!$K$3:$L$16,2,FALSE)))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IF(D354="X",0,IF(E354="X",0,VLOOKUP(E354,'44'!$K$3:$L$16,2,FALSE)))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IF(D355="X",0,IF(E355="X",0,VLOOKUP(E355,'44'!$K$3:$L$16,2,FALSE)))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IF(D356="X",0,IF(E356="X",0,VLOOKUP(E356,'44'!$K$3:$L$16,2,FALSE)))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IF(D357="X",0,IF(E357="X",0,VLOOKUP(E357,'44'!$K$3:$L$16,2,FALSE)))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IF(D358="X",0,IF(E358="X",0,VLOOKUP(E358,'44'!$K$3:$L$16,2,FALSE)))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IF(D359="X",0,IF(E359="X",0,VLOOKUP(E359,'44'!$K$3:$L$16,2,FALSE)))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IF(D360="X",0,IF(E360="X",0,VLOOKUP(E360,'44'!$K$3:$L$16,2,FALSE)))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IF(D361="X",0,IF(E361="X",0,VLOOKUP(E361,'44'!$K$3:$L$16,2,FALSE)))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IF(D362="X",0,IF(E362="X",0,VLOOKUP(E362,'44'!$K$3:$L$16,2,FALSE)))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IF(D363="X",0,IF(E363="X",0,VLOOKUP(E363,'44'!$K$3:$L$16,2,FALSE)))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IF(D364="X",0,IF(E364="X",0,VLOOKUP(E364,'44'!$K$3:$L$16,2,FALSE)))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IF(D365="X",0,IF(E365="X",0,VLOOKUP(E365,'44'!$K$3:$L$16,2,FALSE)))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IF(D366="X",0,IF(E366="X",0,VLOOKUP(E366,'44'!$K$3:$L$16,2,FALSE)))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IF(D367="X",0,IF(E367="X",0,VLOOKUP(E367,'44'!$K$3:$L$16,2,FALSE)))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IF(D368="X",0,IF(E368="X",0,VLOOKUP(E368,'44'!$K$3:$L$16,2,FALSE)))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IF(D369="X",0,IF(E369="X",0,VLOOKUP(E369,'44'!$K$3:$L$16,2,FALSE)))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IF(D370="X",0,IF(E370="X",0,VLOOKUP(E370,'44'!$K$3:$L$16,2,FALSE)))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IF(D371="X",0,IF(E371="X",0,VLOOKUP(E371,'44'!$K$3:$L$16,2,FALSE)))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IF(D372="X",0,IF(E372="X",0,VLOOKUP(E372,'44'!$K$3:$L$16,2,FALSE)))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IF(D373="X",0,IF(E373="X",0,VLOOKUP(E373,'44'!$K$3:$L$16,2,FALSE)))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IF(D374="X",0,IF(E374="X",0,VLOOKUP(E374,'44'!$K$3:$L$16,2,FALSE)))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IF(D375="X",0,IF(E375="X",0,VLOOKUP(E375,'44'!$K$3:$L$16,2,FALSE)))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IF(D376="X",0,IF(E376="X",0,VLOOKUP(E376,'44'!$K$3:$L$16,2,FALSE)))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IF(D377="X",0,IF(E377="X",0,VLOOKUP(E377,'44'!$K$3:$L$16,2,FALSE)))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IF(D378="X",0,IF(E378="X",0,VLOOKUP(E378,'44'!$K$3:$L$16,2,FALSE)))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IF(D379="X",0,IF(E379="X",0,VLOOKUP(E379,'44'!$K$3:$L$16,2,FALSE)))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IF(D380="X",0,IF(E380="X",0,VLOOKUP(E380,'44'!$K$3:$L$16,2,FALSE)))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IF(D381="X",0,IF(E381="X",0,VLOOKUP(E381,'44'!$K$3:$L$16,2,FALSE)))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IF(D382="X",0,IF(E382="X",0,VLOOKUP(E382,'44'!$K$3:$L$16,2,FALSE)))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IF(D383="X",0,IF(E383="X",0,VLOOKUP(E383,'44'!$K$3:$L$16,2,FALSE)))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IF(D384="X",0,IF(E384="X",0,VLOOKUP(E384,'44'!$K$3:$L$16,2,FALSE)))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IF(D385="X",0,IF(E385="X",0,VLOOKUP(E385,'44'!$K$3:$L$16,2,FALSE)))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IF(D386="X",0,IF(E386="X",0,VLOOKUP(E386,'44'!$K$3:$L$16,2,FALSE)))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IF(D387="X",0,IF(E387="X",0,VLOOKUP(E387,'44'!$K$3:$L$16,2,FALSE)))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IF(D388="X",0,IF(E388="X",0,VLOOKUP(E388,'44'!$K$3:$L$16,2,FALSE)))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IF(D389="X",0,IF(E389="X",0,VLOOKUP(E389,'44'!$K$3:$L$16,2,FALSE)))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IF(D390="X",0,IF(E390="X",0,VLOOKUP(E390,'44'!$K$3:$L$16,2,FALSE)))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IF(D391="X",0,IF(E391="X",0,VLOOKUP(E391,'44'!$K$3:$L$16,2,FALSE)))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IF(D392="X",0,IF(E392="X",0,VLOOKUP(E392,'44'!$K$3:$L$16,2,FALSE)))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IF(D393="X",0,IF(E393="X",0,VLOOKUP(E393,'44'!$K$3:$L$16,2,FALSE)))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IF(D394="X",0,IF(E394="X",0,VLOOKUP(E394,'44'!$K$3:$L$16,2,FALSE)))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IF(D395="X",0,IF(E395="X",0,VLOOKUP(E395,'44'!$K$3:$L$16,2,FALSE)))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IF(D396="X",0,IF(E396="X",0,VLOOKUP(E396,'44'!$K$3:$L$16,2,FALSE)))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IF(D397="X",0,IF(E397="X",0,VLOOKUP(E397,'44'!$K$3:$L$16,2,FALSE)))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IF(D398="X",0,IF(E398="X",0,VLOOKUP(E398,'44'!$K$3:$L$16,2,FALSE)))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IF(D399="X",0,IF(E399="X",0,VLOOKUP(E399,'44'!$K$3:$L$16,2,FALSE)))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IF(D400="X",0,IF(E400="X",0,VLOOKUP(E400,'44'!$K$3:$L$16,2,FALSE)))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IF(D401="X",0,IF(E401="X",0,VLOOKUP(E401,'44'!$K$3:$L$16,2,FALSE)))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IF(D402="X",0,IF(E402="X",0,VLOOKUP(E402,'44'!$K$3:$L$16,2,FALSE)))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IF(D403="X",0,IF(E403="X",0,VLOOKUP(E403,'44'!$K$3:$L$16,2,FALSE)))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IF(D404="X",0,IF(E404="X",0,VLOOKUP(E404,'44'!$K$3:$L$16,2,FALSE)))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IF(D405="X",0,IF(E405="X",0,VLOOKUP(E405,'44'!$K$3:$L$16,2,FALSE)))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IF(D406="X",0,IF(E406="X",0,VLOOKUP(E406,'44'!$K$3:$L$16,2,FALSE)))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IF(D407="X",0,IF(E407="X",0,VLOOKUP(E407,'44'!$K$3:$L$16,2,FALSE)))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IF(D408="X",0,IF(E408="X",0,VLOOKUP(E408,'44'!$K$3:$L$16,2,FALSE)))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IF(D409="X",0,IF(E409="X",0,VLOOKUP(E409,'44'!$K$3:$L$16,2,FALSE)))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IF(D410="X",0,IF(E410="X",0,VLOOKUP(E410,'44'!$K$3:$L$16,2,FALSE)))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IF(D411="X",0,IF(E411="X",0,VLOOKUP(E411,'44'!$K$3:$L$16,2,FALSE)))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IF(D412="X",0,IF(E412="X",0,VLOOKUP(E412,'44'!$K$3:$L$16,2,FALSE)))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IF(D413="X",0,IF(E413="X",0,VLOOKUP(E413,'44'!$K$3:$L$16,2,FALSE)))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IF(D414="X",0,IF(E414="X",0,VLOOKUP(E414,'44'!$K$3:$L$16,2,FALSE)))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IF(D415="X",0,IF(E415="X",0,VLOOKUP(E415,'44'!$K$3:$L$16,2,FALSE)))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IF(D416="X",0,IF(E416="X",0,VLOOKUP(E416,'44'!$K$3:$L$16,2,FALSE)))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IF(D417="X",0,IF(E417="X",0,VLOOKUP(E417,'44'!$K$3:$L$16,2,FALSE)))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IF(D418="X",0,IF(E418="X",0,VLOOKUP(E418,'44'!$K$3:$L$16,2,FALSE)))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IF(D419="X",0,IF(E419="X",0,VLOOKUP(E419,'44'!$K$3:$L$16,2,FALSE)))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IF(D420="X",0,IF(E420="X",0,VLOOKUP(E420,'44'!$K$3:$L$16,2,FALSE)))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IF(D421="X",0,IF(E421="X",0,VLOOKUP(E421,'44'!$K$3:$L$16,2,FALSE)))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IF(D422="X",0,IF(E422="X",0,VLOOKUP(E422,'44'!$K$3:$L$16,2,FALSE)))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IF(D423="X",0,IF(E423="X",0,VLOOKUP(E423,'44'!$K$3:$L$16,2,FALSE)))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IF(D424="X",0,IF(E424="X",0,VLOOKUP(E424,'44'!$K$3:$L$16,2,FALSE)))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IF(D425="X",0,IF(E425="X",0,VLOOKUP(E425,'44'!$K$3:$L$16,2,FALSE)))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IF(D426="X",0,IF(E426="X",0,VLOOKUP(E426,'44'!$K$3:$L$16,2,FALSE)))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IF(D427="X",0,IF(E427="X",0,VLOOKUP(E427,'44'!$K$3:$L$16,2,FALSE)))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IF(D428="X",0,IF(E428="X",0,VLOOKUP(E428,'44'!$K$3:$L$16,2,FALSE)))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IF(D429="X",0,IF(E429="X",0,VLOOKUP(E429,'44'!$K$3:$L$16,2,FALSE)))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IF(D430="X",0,IF(E430="X",0,VLOOKUP(E430,'44'!$K$3:$L$16,2,FALSE)))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IF(D431="X",0,IF(E431="X",0,VLOOKUP(E431,'44'!$K$3:$L$16,2,FALSE)))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IF(D432="X",0,IF(E432="X",0,VLOOKUP(E432,'44'!$K$3:$L$16,2,FALSE)))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IF(D433="X",0,IF(E433="X",0,VLOOKUP(E433,'44'!$K$3:$L$16,2,FALSE)))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IF(D434="X",0,IF(E434="X",0,VLOOKUP(E434,'44'!$K$3:$L$16,2,FALSE)))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IF(D435="X",0,IF(E435="X",0,VLOOKUP(E435,'44'!$K$3:$L$16,2,FALSE)))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IF(D436="X",0,IF(E436="X",0,VLOOKUP(E436,'44'!$K$3:$L$16,2,FALSE)))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IF(D437="X",0,IF(E437="X",0,VLOOKUP(E437,'44'!$K$3:$L$16,2,FALSE)))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IF(D438="X",0,IF(E438="X",0,VLOOKUP(E438,'44'!$K$3:$L$16,2,FALSE)))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IF(D439="X",0,IF(E439="X",0,VLOOKUP(E439,'44'!$K$3:$L$16,2,FALSE)))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IF(D440="X",0,IF(E440="X",0,VLOOKUP(E440,'44'!$K$3:$L$16,2,FALSE)))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IF(D441="X",0,IF(E441="X",0,VLOOKUP(E441,'44'!$K$3:$L$16,2,FALSE)))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IF(D442="X",0,IF(E442="X",0,VLOOKUP(E442,'44'!$K$3:$L$16,2,FALSE)))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IF(D443="X",0,IF(E443="X",0,VLOOKUP(E443,'44'!$K$3:$L$16,2,FALSE)))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IF(D444="X",0,IF(E444="X",0,VLOOKUP(E444,'44'!$K$3:$L$16,2,FALSE)))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IF(D445="X",0,IF(E445="X",0,VLOOKUP(E445,'44'!$K$3:$L$16,2,FALSE)))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IF(D446="X",0,IF(E446="X",0,VLOOKUP(E446,'44'!$K$3:$L$16,2,FALSE)))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IF(D447="X",0,IF(E447="X",0,VLOOKUP(E447,'44'!$K$3:$L$16,2,FALSE)))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IF(D448="X",0,IF(E448="X",0,VLOOKUP(E448,'44'!$K$3:$L$16,2,FALSE)))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IF(D449="X",0,IF(E449="X",0,VLOOKUP(E449,'44'!$K$3:$L$16,2,FALSE)))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IF(D450="X",0,IF(E450="X",0,VLOOKUP(E450,'44'!$K$3:$L$16,2,FALSE)))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IF(D451="X",0,IF(E451="X",0,VLOOKUP(E451,'44'!$K$3:$L$16,2,FALSE)))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IF(D452="X",0,IF(E452="X",0,VLOOKUP(E452,'44'!$K$3:$L$16,2,FALSE)))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IF(D453="X",0,IF(E453="X",0,VLOOKUP(E453,'44'!$K$3:$L$16,2,FALSE)))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IF(D454="X",0,IF(E454="X",0,VLOOKUP(E454,'44'!$K$3:$L$16,2,FALSE)))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IF(D455="X",0,IF(E455="X",0,VLOOKUP(E455,'44'!$K$3:$L$16,2,FALSE)))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IF(D456="X",0,IF(E456="X",0,VLOOKUP(E456,'44'!$K$3:$L$16,2,FALSE)))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IF(D457="X",0,IF(E457="X",0,VLOOKUP(E457,'44'!$K$3:$L$16,2,FALSE)))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IF(D458="X",0,IF(E458="X",0,VLOOKUP(E458,'44'!$K$3:$L$16,2,FALSE)))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IF(D459="X",0,IF(E459="X",0,VLOOKUP(E459,'44'!$K$3:$L$16,2,FALSE)))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IF(D460="X",0,IF(E460="X",0,VLOOKUP(E460,'44'!$K$3:$L$16,2,FALSE)))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IF(D461="X",0,IF(E461="X",0,VLOOKUP(E461,'44'!$K$3:$L$16,2,FALSE)))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IF(D462="X",0,IF(E462="X",0,VLOOKUP(E462,'44'!$K$3:$L$16,2,FALSE)))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IF(D463="X",0,IF(E463="X",0,VLOOKUP(E463,'44'!$K$3:$L$16,2,FALSE)))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IF(D464="X",0,IF(E464="X",0,VLOOKUP(E464,'44'!$K$3:$L$16,2,FALSE)))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IF(D465="X",0,IF(E465="X",0,VLOOKUP(E465,'44'!$K$3:$L$16,2,FALSE)))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IF(D466="X",0,IF(E466="X",0,VLOOKUP(E466,'44'!$K$3:$L$16,2,FALSE)))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IF(D467="X",0,IF(E467="X",0,VLOOKUP(E467,'44'!$K$3:$L$16,2,FALSE)))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IF(D468="X",0,IF(E468="X",0,VLOOKUP(E468,'44'!$K$3:$L$16,2,FALSE)))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IF(D469="X",0,IF(E469="X",0,VLOOKUP(E469,'44'!$K$3:$L$16,2,FALSE)))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IF(D470="X",0,IF(E470="X",0,VLOOKUP(E470,'44'!$K$3:$L$16,2,FALSE)))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IF(D471="X",0,IF(E471="X",0,VLOOKUP(E471,'44'!$K$3:$L$16,2,FALSE)))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IF(D472="X",0,IF(E472="X",0,VLOOKUP(E472,'44'!$K$3:$L$16,2,FALSE)))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IF(D473="X",0,IF(E473="X",0,VLOOKUP(E473,'44'!$K$3:$L$16,2,FALSE)))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IF(D474="X",0,IF(E474="X",0,VLOOKUP(E474,'44'!$K$3:$L$16,2,FALSE)))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IF(D475="X",0,IF(E475="X",0,VLOOKUP(E475,'44'!$K$3:$L$16,2,FALSE)))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IF(D476="X",0,IF(E476="X",0,VLOOKUP(E476,'44'!$K$3:$L$16,2,FALSE)))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IF(D477="X",0,IF(E477="X",0,VLOOKUP(E477,'44'!$K$3:$L$16,2,FALSE)))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IF(D478="X",0,IF(E478="X",0,VLOOKUP(E478,'44'!$K$3:$L$16,2,FALSE)))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IF(D479="X",0,IF(E479="X",0,VLOOKUP(E479,'44'!$K$3:$L$16,2,FALSE)))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IF(D480="X",0,IF(E480="X",0,VLOOKUP(E480,'44'!$K$3:$L$16,2,FALSE)))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IF(D481="X",0,IF(E481="X",0,VLOOKUP(E481,'44'!$K$3:$L$16,2,FALSE)))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IF(D482="X",0,IF(E482="X",0,VLOOKUP(E482,'44'!$K$3:$L$16,2,FALSE)))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IF(D483="X",0,IF(E483="X",0,VLOOKUP(E483,'44'!$K$3:$L$16,2,FALSE)))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IF(D484="X",0,IF(E484="X",0,VLOOKUP(E484,'44'!$K$3:$L$16,2,FALSE)))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IF(D485="X",0,IF(E485="X",0,VLOOKUP(E485,'44'!$K$3:$L$16,2,FALSE)))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IF(D486="X",0,IF(E486="X",0,VLOOKUP(E486,'44'!$K$3:$L$16,2,FALSE)))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IF(D487="X",0,IF(E487="X",0,VLOOKUP(E487,'44'!$K$3:$L$16,2,FALSE)))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IF(D488="X",0,IF(E488="X",0,VLOOKUP(E488,'44'!$K$3:$L$16,2,FALSE)))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IF(D489="X",0,IF(E489="X",0,VLOOKUP(E489,'44'!$K$3:$L$16,2,FALSE)))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IF(D490="X",0,IF(E490="X",0,VLOOKUP(E490,'44'!$K$3:$L$16,2,FALSE)))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IF(D491="X",0,IF(E491="X",0,VLOOKUP(E491,'44'!$K$3:$L$16,2,FALSE)))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IF(D492="X",0,IF(E492="X",0,VLOOKUP(E492,'44'!$K$3:$L$16,2,FALSE)))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IF(D493="X",0,IF(E493="X",0,VLOOKUP(E493,'44'!$K$3:$L$16,2,FALSE)))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IF(D494="X",0,IF(E494="X",0,VLOOKUP(E494,'44'!$K$3:$L$16,2,FALSE)))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IF('44'!K3="", "Vrije categorie",'44'!K3)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IF('44'!K4="", "Vrije categorie",'44'!K4)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IF('44'!K5="", "Vrije categorie",'44'!K5)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IF('44'!K6="", "Vrije categorie",'44'!K6)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IF('44'!K7="", "Vrije categorie",'44'!K7)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IF('44'!K8="", "Vrije categorie",'44'!K8)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IF('44'!K9="", "Vrije categorie",'44'!K9)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IF('44'!K10="", "Vrije categorie",'44'!K10)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IF('44'!K11="", "Vrije categorie",'44'!K11)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IF('44'!K12="", "Vrije categorie",'44'!K12)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IF('44'!K13="", "Vrije categorie",'44'!K13)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IF('44'!K14="", "Vrije categorie",'44'!K14)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IF('44'!K15="", "Vrije categorie",'44'!K15)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GVyK9+mVz8SvMOEnZFspGhTfFvFHguPnW5EJyCRrXzfNXoL65fYwpj+4K5Lq5hkV36231Qt1n/WX2ZdRmS5BuA==" saltValue="KMg2f3ni3dPgeEhpPOzWY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45,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'45a'!P499/M3</f>
        <v>#N/A</v>
      </c>
    </row>
    <row r="4" spans="1:14">
      <c r="A4" s="19" t="s">
        <v>190</v>
      </c>
      <c r="B4" s="384" t="str">
        <f>VLOOKUP(H5,Kwaliteitsinspecties!A5:E54,3)</f>
        <v>Complex 45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'45a'!P500/M4</f>
        <v>#N/A</v>
      </c>
    </row>
    <row r="5" spans="1:14">
      <c r="A5" s="20" t="s">
        <v>192</v>
      </c>
      <c r="B5" s="385" t="str">
        <f>VLOOKUP(H5,Kwaliteitsinspecties!A5:E54,4)</f>
        <v>Complex 45</v>
      </c>
      <c r="C5" s="385"/>
      <c r="D5" s="385"/>
      <c r="E5" s="385"/>
      <c r="F5" s="399" t="s">
        <v>193</v>
      </c>
      <c r="G5" s="399"/>
      <c r="H5" s="16">
        <f>Kwaliteitsinspecties!A49</f>
        <v>45</v>
      </c>
      <c r="K5" s="37" t="s">
        <v>194</v>
      </c>
      <c r="L5" s="49"/>
      <c r="M5" s="184"/>
      <c r="N5" s="88" t="e">
        <f>'45a'!P501/M5</f>
        <v>#N/A</v>
      </c>
    </row>
    <row r="6" spans="1:14">
      <c r="A6" s="21" t="s">
        <v>195</v>
      </c>
      <c r="B6" s="386" t="str">
        <f>VLOOKUP(H5,Kwaliteitsinspecties!A5:E54,5)</f>
        <v>Complex 45</v>
      </c>
      <c r="C6" s="386"/>
      <c r="D6" s="386"/>
      <c r="E6" s="386"/>
      <c r="F6" s="400" t="s">
        <v>196</v>
      </c>
      <c r="G6" s="400"/>
      <c r="H6" s="17" t="str">
        <f>CONCATENATE(H5,"a")</f>
        <v>45a</v>
      </c>
      <c r="K6" s="37" t="s">
        <v>197</v>
      </c>
      <c r="L6" s="49"/>
      <c r="M6" s="184"/>
      <c r="N6" s="88" t="e">
        <f>'45a'!P502/M6</f>
        <v>#N/A</v>
      </c>
    </row>
    <row r="7" spans="1:14">
      <c r="K7" s="37" t="s">
        <v>198</v>
      </c>
      <c r="L7" s="49"/>
      <c r="M7" s="184"/>
      <c r="N7" s="88" t="e">
        <f>'45a'!P503/M7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'45a'!P504/M8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'45a'!P505/M9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'45a'!P506/M10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'45a'!P507/M11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'45a'!P508/M12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'45a'!N512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'45a'!P509/M13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'45a'!P512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'45a'!G512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'45a'!F512-E27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'45a'!S495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'45a'!R495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'45a'!T495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'45a'!U495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'45a'!V495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'45a'!W495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'45a'!N505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nxOKfEg4t8WnxHYla2K1g1Q4/Q40x0uCQe/6paF271BCM+mckvZyIOuS+nPsbl1u8vFkMkV3/eiSNQMeEd4W2A==" saltValue="EpT+1P1IlhK+rvcEwsFIu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'45'!H5</f>
        <v>45</v>
      </c>
      <c r="B1" s="401" t="s">
        <v>190</v>
      </c>
      <c r="C1" s="402"/>
      <c r="D1" s="403" t="str">
        <f>VLOOKUP(A1,Kwaliteitsinspecties!A5:J54,3)</f>
        <v>Complex 45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45 te Complex 45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IF(D4="X",0,IF(E4="X",0,VLOOKUP(E4,'45'!$K$3:$L$16,2,FALSE)))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IF(D5="X",0,IF(E5="X",0,VLOOKUP(E5,'45'!$K$3:$L$16,2,FALSE)))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IF(D6="X",0,IF(E6="X",0,VLOOKUP(E6,'45'!$K$3:$L$16,2,FALSE)))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IF(D7="X",0,IF(E7="X",0,VLOOKUP(E7,'45'!$K$3:$L$16,2,FALSE)))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IF(D8="X",0,IF(E8="X",0,VLOOKUP(E8,'45'!$K$3:$L$16,2,FALSE)))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IF(D9="X",0,IF(E9="X",0,VLOOKUP(E9,'45'!$K$3:$L$16,2,FALSE)))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IF(D10="X",0,IF(E10="X",0,VLOOKUP(E10,'45'!$K$3:$L$16,2,FALSE)))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IF(D11="X",0,IF(E11="X",0,VLOOKUP(E11,'45'!$K$3:$L$16,2,FALSE)))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IF(D12="X",0,IF(E12="X",0,VLOOKUP(E12,'45'!$K$3:$L$16,2,FALSE)))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IF(D13="X",0,IF(E13="X",0,VLOOKUP(E13,'45'!$K$3:$L$16,2,FALSE)))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IF(D14="X",0,IF(E14="X",0,VLOOKUP(E14,'45'!$K$3:$L$16,2,FALSE)))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IF(D15="X",0,IF(E15="X",0,VLOOKUP(E15,'45'!$K$3:$L$16,2,FALSE)))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IF(D16="X",0,IF(E16="X",0,VLOOKUP(E16,'45'!$K$3:$L$16,2,FALSE)))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IF(D17="X",0,IF(E17="X",0,VLOOKUP(E17,'45'!$K$3:$L$16,2,FALSE)))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IF(D18="X",0,IF(E18="X",0,VLOOKUP(E18,'45'!$K$3:$L$16,2,FALSE)))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IF(D19="X",0,IF(E19="X",0,VLOOKUP(E19,'45'!$K$3:$L$16,2,FALSE)))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IF(D20="X",0,IF(E20="X",0,VLOOKUP(E20,'45'!$K$3:$L$16,2,FALSE)))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IF(D21="X",0,IF(E21="X",0,VLOOKUP(E21,'45'!$K$3:$L$16,2,FALSE)))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IF(D22="X",0,IF(E22="X",0,VLOOKUP(E22,'45'!$K$3:$L$16,2,FALSE)))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IF(D23="X",0,IF(E23="X",0,VLOOKUP(E23,'45'!$K$3:$L$16,2,FALSE)))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IF(D24="X",0,IF(E24="X",0,VLOOKUP(E24,'45'!$K$3:$L$16,2,FALSE)))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IF(D25="X",0,IF(E25="X",0,VLOOKUP(E25,'45'!$K$3:$L$16,2,FALSE)))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IF(D26="X",0,IF(E26="X",0,VLOOKUP(E26,'45'!$K$3:$L$16,2,FALSE)))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IF(D27="X",0,IF(E27="X",0,VLOOKUP(E27,'45'!$K$3:$L$16,2,FALSE)))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IF(D28="X",0,IF(E28="X",0,VLOOKUP(E28,'45'!$K$3:$L$16,2,FALSE)))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IF(D29="X",0,IF(E29="X",0,VLOOKUP(E29,'45'!$K$3:$L$16,2,FALSE)))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IF(D30="X",0,IF(E30="X",0,VLOOKUP(E30,'45'!$K$3:$L$16,2,FALSE)))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IF(D31="X",0,IF(E31="X",0,VLOOKUP(E31,'45'!$K$3:$L$16,2,FALSE)))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IF(D32="X",0,IF(E32="X",0,VLOOKUP(E32,'45'!$K$3:$L$16,2,FALSE)))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IF(D33="X",0,IF(E33="X",0,VLOOKUP(E33,'45'!$K$3:$L$16,2,FALSE)))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IF(D34="X",0,IF(E34="X",0,VLOOKUP(E34,'45'!$K$3:$L$16,2,FALSE)))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IF(D35="X",0,IF(E35="X",0,VLOOKUP(E35,'45'!$K$3:$L$16,2,FALSE)))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IF(D36="X",0,IF(E36="X",0,VLOOKUP(E36,'45'!$K$3:$L$16,2,FALSE)))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IF(D37="X",0,IF(E37="X",0,VLOOKUP(E37,'45'!$K$3:$L$16,2,FALSE)))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IF(D38="X",0,IF(E38="X",0,VLOOKUP(E38,'45'!$K$3:$L$16,2,FALSE)))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IF(D39="X",0,IF(E39="X",0,VLOOKUP(E39,'45'!$K$3:$L$16,2,FALSE)))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IF(D40="X",0,IF(E40="X",0,VLOOKUP(E40,'45'!$K$3:$L$16,2,FALSE)))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IF(D41="X",0,IF(E41="X",0,VLOOKUP(E41,'45'!$K$3:$L$16,2,FALSE)))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IF(D42="X",0,IF(E42="X",0,VLOOKUP(E42,'45'!$K$3:$L$16,2,FALSE)))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IF(D43="X",0,IF(E43="X",0,VLOOKUP(E43,'45'!$K$3:$L$16,2,FALSE)))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IF(D44="X",0,IF(E44="X",0,VLOOKUP(E44,'45'!$K$3:$L$16,2,FALSE)))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IF(D45="X",0,IF(E45="X",0,VLOOKUP(E45,'45'!$K$3:$L$16,2,FALSE)))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IF(D46="X",0,IF(E46="X",0,VLOOKUP(E46,'45'!$K$3:$L$16,2,FALSE)))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IF(D47="X",0,IF(E47="X",0,VLOOKUP(E47,'45'!$K$3:$L$16,2,FALSE)))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IF(D48="X",0,IF(E48="X",0,VLOOKUP(E48,'45'!$K$3:$L$16,2,FALSE)))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IF(D49="X",0,IF(E49="X",0,VLOOKUP(E49,'45'!$K$3:$L$16,2,FALSE)))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IF(D50="X",0,IF(E50="X",0,VLOOKUP(E50,'45'!$K$3:$L$16,2,FALSE)))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IF(D51="X",0,IF(E51="X",0,VLOOKUP(E51,'45'!$K$3:$L$16,2,FALSE)))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IF(D52="X",0,IF(E52="X",0,VLOOKUP(E52,'45'!$K$3:$L$16,2,FALSE)))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IF(D53="X",0,IF(E53="X",0,VLOOKUP(E53,'45'!$K$3:$L$16,2,FALSE)))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IF(D54="X",0,IF(E54="X",0,VLOOKUP(E54,'45'!$K$3:$L$16,2,FALSE)))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IF(D55="X",0,IF(E55="X",0,VLOOKUP(E55,'45'!$K$3:$L$16,2,FALSE)))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IF(D56="X",0,IF(E56="X",0,VLOOKUP(E56,'45'!$K$3:$L$16,2,FALSE)))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IF(D57="X",0,IF(E57="X",0,VLOOKUP(E57,'45'!$K$3:$L$16,2,FALSE)))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IF(D58="X",0,IF(E58="X",0,VLOOKUP(E58,'45'!$K$3:$L$16,2,FALSE)))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IF(D59="X",0,IF(E59="X",0,VLOOKUP(E59,'45'!$K$3:$L$16,2,FALSE)))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IF(D60="X",0,IF(E60="X",0,VLOOKUP(E60,'45'!$K$3:$L$16,2,FALSE)))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IF(D61="X",0,IF(E61="X",0,VLOOKUP(E61,'45'!$K$3:$L$16,2,FALSE)))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IF(D62="X",0,IF(E62="X",0,VLOOKUP(E62,'45'!$K$3:$L$16,2,FALSE)))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IF(D63="X",0,IF(E63="X",0,VLOOKUP(E63,'45'!$K$3:$L$16,2,FALSE)))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IF(D64="X",0,IF(E64="X",0,VLOOKUP(E64,'45'!$K$3:$L$16,2,FALSE)))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IF(D65="X",0,IF(E65="X",0,VLOOKUP(E65,'45'!$K$3:$L$16,2,FALSE)))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IF(D66="X",0,IF(E66="X",0,VLOOKUP(E66,'45'!$K$3:$L$16,2,FALSE)))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IF(D67="X",0,IF(E67="X",0,VLOOKUP(E67,'45'!$K$3:$L$16,2,FALSE)))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IF(D68="X",0,IF(E68="X",0,VLOOKUP(E68,'45'!$K$3:$L$16,2,FALSE)))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IF(D69="X",0,IF(E69="X",0,VLOOKUP(E69,'45'!$K$3:$L$16,2,FALSE)))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IF(D70="X",0,IF(E70="X",0,VLOOKUP(E70,'45'!$K$3:$L$16,2,FALSE)))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IF(D71="X",0,IF(E71="X",0,VLOOKUP(E71,'45'!$K$3:$L$16,2,FALSE)))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IF(D72="X",0,IF(E72="X",0,VLOOKUP(E72,'45'!$K$3:$L$16,2,FALSE)))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IF(D73="X",0,IF(E73="X",0,VLOOKUP(E73,'45'!$K$3:$L$16,2,FALSE)))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IF(D74="X",0,IF(E74="X",0,VLOOKUP(E74,'45'!$K$3:$L$16,2,FALSE)))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IF(D75="X",0,IF(E75="X",0,VLOOKUP(E75,'45'!$K$3:$L$16,2,FALSE)))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IF(D76="X",0,IF(E76="X",0,VLOOKUP(E76,'45'!$K$3:$L$16,2,FALSE)))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IF(D77="X",0,IF(E77="X",0,VLOOKUP(E77,'45'!$K$3:$L$16,2,FALSE)))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IF(D78="X",0,IF(E78="X",0,VLOOKUP(E78,'45'!$K$3:$L$16,2,FALSE)))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IF(D79="X",0,IF(E79="X",0,VLOOKUP(E79,'45'!$K$3:$L$16,2,FALSE)))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IF(D80="X",0,IF(E80="X",0,VLOOKUP(E80,'45'!$K$3:$L$16,2,FALSE)))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IF(D81="X",0,IF(E81="X",0,VLOOKUP(E81,'45'!$K$3:$L$16,2,FALSE)))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IF(D82="X",0,IF(E82="X",0,VLOOKUP(E82,'45'!$K$3:$L$16,2,FALSE)))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IF(D83="X",0,IF(E83="X",0,VLOOKUP(E83,'45'!$K$3:$L$16,2,FALSE)))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IF(D84="X",0,IF(E84="X",0,VLOOKUP(E84,'45'!$K$3:$L$16,2,FALSE)))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IF(D85="X",0,IF(E85="X",0,VLOOKUP(E85,'45'!$K$3:$L$16,2,FALSE)))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IF(D86="X",0,IF(E86="X",0,VLOOKUP(E86,'45'!$K$3:$L$16,2,FALSE)))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IF(D87="X",0,IF(E87="X",0,VLOOKUP(E87,'45'!$K$3:$L$16,2,FALSE)))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IF(D88="X",0,IF(E88="X",0,VLOOKUP(E88,'45'!$K$3:$L$16,2,FALSE)))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IF(D89="X",0,IF(E89="X",0,VLOOKUP(E89,'45'!$K$3:$L$16,2,FALSE)))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IF(D90="X",0,IF(E90="X",0,VLOOKUP(E90,'45'!$K$3:$L$16,2,FALSE)))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IF(D91="X",0,IF(E91="X",0,VLOOKUP(E91,'45'!$K$3:$L$16,2,FALSE)))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IF(D92="X",0,IF(E92="X",0,VLOOKUP(E92,'45'!$K$3:$L$16,2,FALSE)))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IF(D93="X",0,IF(E93="X",0,VLOOKUP(E93,'45'!$K$3:$L$16,2,FALSE)))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IF(D94="X",0,IF(E94="X",0,VLOOKUP(E94,'45'!$K$3:$L$16,2,FALSE)))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IF(D95="X",0,IF(E95="X",0,VLOOKUP(E95,'45'!$K$3:$L$16,2,FALSE)))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IF(D96="X",0,IF(E96="X",0,VLOOKUP(E96,'45'!$K$3:$L$16,2,FALSE)))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IF(D97="X",0,IF(E97="X",0,VLOOKUP(E97,'45'!$K$3:$L$16,2,FALSE)))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IF(D98="X",0,IF(E98="X",0,VLOOKUP(E98,'45'!$K$3:$L$16,2,FALSE)))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IF(D99="X",0,IF(E99="X",0,VLOOKUP(E99,'45'!$K$3:$L$16,2,FALSE)))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IF(D100="X",0,IF(E100="X",0,VLOOKUP(E100,'45'!$K$3:$L$16,2,FALSE)))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IF(D101="X",0,IF(E101="X",0,VLOOKUP(E101,'45'!$K$3:$L$16,2,FALSE)))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IF(D102="X",0,IF(E102="X",0,VLOOKUP(E102,'45'!$K$3:$L$16,2,FALSE)))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IF(D103="X",0,IF(E103="X",0,VLOOKUP(E103,'45'!$K$3:$L$16,2,FALSE)))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IF(D104="X",0,IF(E104="X",0,VLOOKUP(E104,'45'!$K$3:$L$16,2,FALSE)))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IF(D105="X",0,IF(E105="X",0,VLOOKUP(E105,'45'!$K$3:$L$16,2,FALSE)))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IF(D106="X",0,IF(E106="X",0,VLOOKUP(E106,'45'!$K$3:$L$16,2,FALSE)))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IF(D107="X",0,IF(E107="X",0,VLOOKUP(E107,'45'!$K$3:$L$16,2,FALSE)))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IF(D108="X",0,IF(E108="X",0,VLOOKUP(E108,'45'!$K$3:$L$16,2,FALSE)))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IF(D109="X",0,IF(E109="X",0,VLOOKUP(E109,'45'!$K$3:$L$16,2,FALSE)))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IF(D110="X",0,IF(E110="X",0,VLOOKUP(E110,'45'!$K$3:$L$16,2,FALSE)))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IF(D111="X",0,IF(E111="X",0,VLOOKUP(E111,'45'!$K$3:$L$16,2,FALSE)))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IF(D112="X",0,IF(E112="X",0,VLOOKUP(E112,'45'!$K$3:$L$16,2,FALSE)))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IF(D113="X",0,IF(E113="X",0,VLOOKUP(E113,'45'!$K$3:$L$16,2,FALSE)))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IF(D114="X",0,IF(E114="X",0,VLOOKUP(E114,'45'!$K$3:$L$16,2,FALSE)))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IF(D115="X",0,IF(E115="X",0,VLOOKUP(E115,'45'!$K$3:$L$16,2,FALSE)))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IF(D116="X",0,IF(E116="X",0,VLOOKUP(E116,'45'!$K$3:$L$16,2,FALSE)))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IF(D117="X",0,IF(E117="X",0,VLOOKUP(E117,'45'!$K$3:$L$16,2,FALSE)))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IF(D118="X",0,IF(E118="X",0,VLOOKUP(E118,'45'!$K$3:$L$16,2,FALSE)))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IF(D119="X",0,IF(E119="X",0,VLOOKUP(E119,'45'!$K$3:$L$16,2,FALSE)))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IF(D120="X",0,IF(E120="X",0,VLOOKUP(E120,'45'!$K$3:$L$16,2,FALSE)))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IF(D121="X",0,IF(E121="X",0,VLOOKUP(E121,'45'!$K$3:$L$16,2,FALSE)))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IF(D122="X",0,IF(E122="X",0,VLOOKUP(E122,'45'!$K$3:$L$16,2,FALSE)))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IF(D123="X",0,IF(E123="X",0,VLOOKUP(E123,'45'!$K$3:$L$16,2,FALSE)))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IF(D124="X",0,IF(E124="X",0,VLOOKUP(E124,'45'!$K$3:$L$16,2,FALSE)))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IF(D125="X",0,IF(E125="X",0,VLOOKUP(E125,'45'!$K$3:$L$16,2,FALSE)))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IF(D126="X",0,IF(E126="X",0,VLOOKUP(E126,'45'!$K$3:$L$16,2,FALSE)))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IF(D127="X",0,IF(E127="X",0,VLOOKUP(E127,'45'!$K$3:$L$16,2,FALSE)))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IF(D128="X",0,IF(E128="X",0,VLOOKUP(E128,'45'!$K$3:$L$16,2,FALSE)))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IF(D129="X",0,IF(E129="X",0,VLOOKUP(E129,'45'!$K$3:$L$16,2,FALSE)))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IF(D130="X",0,IF(E130="X",0,VLOOKUP(E130,'45'!$K$3:$L$16,2,FALSE)))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IF(D131="X",0,IF(E131="X",0,VLOOKUP(E131,'45'!$K$3:$L$16,2,FALSE)))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IF(D132="X",0,IF(E132="X",0,VLOOKUP(E132,'45'!$K$3:$L$16,2,FALSE)))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IF(D133="X",0,IF(E133="X",0,VLOOKUP(E133,'45'!$K$3:$L$16,2,FALSE)))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IF(D134="X",0,IF(E134="X",0,VLOOKUP(E134,'45'!$K$3:$L$16,2,FALSE)))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IF(D135="X",0,IF(E135="X",0,VLOOKUP(E135,'45'!$K$3:$L$16,2,FALSE)))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IF(D136="X",0,IF(E136="X",0,VLOOKUP(E136,'45'!$K$3:$L$16,2,FALSE)))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IF(D137="X",0,IF(E137="X",0,VLOOKUP(E137,'45'!$K$3:$L$16,2,FALSE)))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IF(D138="X",0,IF(E138="X",0,VLOOKUP(E138,'45'!$K$3:$L$16,2,FALSE)))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IF(D139="X",0,IF(E139="X",0,VLOOKUP(E139,'45'!$K$3:$L$16,2,FALSE)))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IF(D140="X",0,IF(E140="X",0,VLOOKUP(E140,'45'!$K$3:$L$16,2,FALSE)))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IF(D141="X",0,IF(E141="X",0,VLOOKUP(E141,'45'!$K$3:$L$16,2,FALSE)))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IF(D142="X",0,IF(E142="X",0,VLOOKUP(E142,'45'!$K$3:$L$16,2,FALSE)))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IF(D143="X",0,IF(E143="X",0,VLOOKUP(E143,'45'!$K$3:$L$16,2,FALSE)))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IF(D144="X",0,IF(E144="X",0,VLOOKUP(E144,'45'!$K$3:$L$16,2,FALSE)))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IF(D145="X",0,IF(E145="X",0,VLOOKUP(E145,'45'!$K$3:$L$16,2,FALSE)))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IF(D146="X",0,IF(E146="X",0,VLOOKUP(E146,'45'!$K$3:$L$16,2,FALSE)))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IF(D147="X",0,IF(E147="X",0,VLOOKUP(E147,'45'!$K$3:$L$16,2,FALSE)))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IF(D148="X",0,IF(E148="X",0,VLOOKUP(E148,'45'!$K$3:$L$16,2,FALSE)))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IF(D149="X",0,IF(E149="X",0,VLOOKUP(E149,'45'!$K$3:$L$16,2,FALSE)))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IF(D150="X",0,IF(E150="X",0,VLOOKUP(E150,'45'!$K$3:$L$16,2,FALSE)))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IF(D151="X",0,IF(E151="X",0,VLOOKUP(E151,'45'!$K$3:$L$16,2,FALSE)))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IF(D152="X",0,IF(E152="X",0,VLOOKUP(E152,'45'!$K$3:$L$16,2,FALSE)))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IF(D153="X",0,IF(E153="X",0,VLOOKUP(E153,'45'!$K$3:$L$16,2,FALSE)))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IF(D154="X",0,IF(E154="X",0,VLOOKUP(E154,'45'!$K$3:$L$16,2,FALSE)))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IF(D155="X",0,IF(E155="X",0,VLOOKUP(E155,'45'!$K$3:$L$16,2,FALSE)))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IF(D156="X",0,IF(E156="X",0,VLOOKUP(E156,'45'!$K$3:$L$16,2,FALSE)))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IF(D157="X",0,IF(E157="X",0,VLOOKUP(E157,'45'!$K$3:$L$16,2,FALSE)))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IF(D158="X",0,IF(E158="X",0,VLOOKUP(E158,'45'!$K$3:$L$16,2,FALSE)))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IF(D159="X",0,IF(E159="X",0,VLOOKUP(E159,'45'!$K$3:$L$16,2,FALSE)))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IF(D160="X",0,IF(E160="X",0,VLOOKUP(E160,'45'!$K$3:$L$16,2,FALSE)))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IF(D161="X",0,IF(E161="X",0,VLOOKUP(E161,'45'!$K$3:$L$16,2,FALSE)))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IF(D162="X",0,IF(E162="X",0,VLOOKUP(E162,'45'!$K$3:$L$16,2,FALSE)))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IF(D163="X",0,IF(E163="X",0,VLOOKUP(E163,'45'!$K$3:$L$16,2,FALSE)))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IF(D164="X",0,IF(E164="X",0,VLOOKUP(E164,'45'!$K$3:$L$16,2,FALSE)))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IF(D165="X",0,IF(E165="X",0,VLOOKUP(E165,'45'!$K$3:$L$16,2,FALSE)))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IF(D166="X",0,IF(E166="X",0,VLOOKUP(E166,'45'!$K$3:$L$16,2,FALSE)))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IF(D167="X",0,IF(E167="X",0,VLOOKUP(E167,'45'!$K$3:$L$16,2,FALSE)))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IF(D168="X",0,IF(E168="X",0,VLOOKUP(E168,'45'!$K$3:$L$16,2,FALSE)))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IF(D169="X",0,IF(E169="X",0,VLOOKUP(E169,'45'!$K$3:$L$16,2,FALSE)))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IF(D170="X",0,IF(E170="X",0,VLOOKUP(E170,'45'!$K$3:$L$16,2,FALSE)))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IF(D171="X",0,IF(E171="X",0,VLOOKUP(E171,'45'!$K$3:$L$16,2,FALSE)))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IF(D172="X",0,IF(E172="X",0,VLOOKUP(E172,'45'!$K$3:$L$16,2,FALSE)))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IF(D173="X",0,IF(E173="X",0,VLOOKUP(E173,'45'!$K$3:$L$16,2,FALSE)))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IF(D174="X",0,IF(E174="X",0,VLOOKUP(E174,'45'!$K$3:$L$16,2,FALSE)))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IF(D175="X",0,IF(E175="X",0,VLOOKUP(E175,'45'!$K$3:$L$16,2,FALSE)))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IF(D176="X",0,IF(E176="X",0,VLOOKUP(E176,'45'!$K$3:$L$16,2,FALSE)))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IF(D177="X",0,IF(E177="X",0,VLOOKUP(E177,'45'!$K$3:$L$16,2,FALSE)))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IF(D178="X",0,IF(E178="X",0,VLOOKUP(E178,'45'!$K$3:$L$16,2,FALSE)))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IF(D179="X",0,IF(E179="X",0,VLOOKUP(E179,'45'!$K$3:$L$16,2,FALSE)))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IF(D180="X",0,IF(E180="X",0,VLOOKUP(E180,'45'!$K$3:$L$16,2,FALSE)))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IF(D181="X",0,IF(E181="X",0,VLOOKUP(E181,'45'!$K$3:$L$16,2,FALSE)))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IF(D182="X",0,IF(E182="X",0,VLOOKUP(E182,'45'!$K$3:$L$16,2,FALSE)))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IF(D183="X",0,IF(E183="X",0,VLOOKUP(E183,'45'!$K$3:$L$16,2,FALSE)))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IF(D184="X",0,IF(E184="X",0,VLOOKUP(E184,'45'!$K$3:$L$16,2,FALSE)))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IF(D185="X",0,IF(E185="X",0,VLOOKUP(E185,'45'!$K$3:$L$16,2,FALSE)))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IF(D186="X",0,IF(E186="X",0,VLOOKUP(E186,'45'!$K$3:$L$16,2,FALSE)))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IF(D187="X",0,IF(E187="X",0,VLOOKUP(E187,'45'!$K$3:$L$16,2,FALSE)))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IF(D188="X",0,IF(E188="X",0,VLOOKUP(E188,'45'!$K$3:$L$16,2,FALSE)))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IF(D189="X",0,IF(E189="X",0,VLOOKUP(E189,'45'!$K$3:$L$16,2,FALSE)))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IF(D190="X",0,IF(E190="X",0,VLOOKUP(E190,'45'!$K$3:$L$16,2,FALSE)))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IF(D191="X",0,IF(E191="X",0,VLOOKUP(E191,'45'!$K$3:$L$16,2,FALSE)))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IF(D192="X",0,IF(E192="X",0,VLOOKUP(E192,'45'!$K$3:$L$16,2,FALSE)))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IF(D193="X",0,IF(E193="X",0,VLOOKUP(E193,'45'!$K$3:$L$16,2,FALSE)))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IF(D194="X",0,IF(E194="X",0,VLOOKUP(E194,'45'!$K$3:$L$16,2,FALSE)))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IF(D195="X",0,IF(E195="X",0,VLOOKUP(E195,'45'!$K$3:$L$16,2,FALSE)))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IF(D196="X",0,IF(E196="X",0,VLOOKUP(E196,'45'!$K$3:$L$16,2,FALSE)))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IF(D197="X",0,IF(E197="X",0,VLOOKUP(E197,'45'!$K$3:$L$16,2,FALSE)))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IF(D198="X",0,IF(E198="X",0,VLOOKUP(E198,'45'!$K$3:$L$16,2,FALSE)))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IF(D199="X",0,IF(E199="X",0,VLOOKUP(E199,'45'!$K$3:$L$16,2,FALSE)))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IF(D200="X",0,IF(E200="X",0,VLOOKUP(E200,'45'!$K$3:$L$16,2,FALSE)))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IF(D201="X",0,IF(E201="X",0,VLOOKUP(E201,'45'!$K$3:$L$16,2,FALSE)))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IF(D202="X",0,IF(E202="X",0,VLOOKUP(E202,'45'!$K$3:$L$16,2,FALSE)))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IF(D203="X",0,IF(E203="X",0,VLOOKUP(E203,'45'!$K$3:$L$16,2,FALSE)))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IF(D204="X",0,IF(E204="X",0,VLOOKUP(E204,'45'!$K$3:$L$16,2,FALSE)))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IF(D205="X",0,IF(E205="X",0,VLOOKUP(E205,'45'!$K$3:$L$16,2,FALSE)))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IF(D206="X",0,IF(E206="X",0,VLOOKUP(E206,'45'!$K$3:$L$16,2,FALSE)))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IF(D207="X",0,IF(E207="X",0,VLOOKUP(E207,'45'!$K$3:$L$16,2,FALSE)))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IF(D208="X",0,IF(E208="X",0,VLOOKUP(E208,'45'!$K$3:$L$16,2,FALSE)))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IF(D209="X",0,IF(E209="X",0,VLOOKUP(E209,'45'!$K$3:$L$16,2,FALSE)))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IF(D210="X",0,IF(E210="X",0,VLOOKUP(E210,'45'!$K$3:$L$16,2,FALSE)))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IF(D211="X",0,IF(E211="X",0,VLOOKUP(E211,'45'!$K$3:$L$16,2,FALSE)))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IF(D212="X",0,IF(E212="X",0,VLOOKUP(E212,'45'!$K$3:$L$16,2,FALSE)))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IF(D213="X",0,IF(E213="X",0,VLOOKUP(E213,'45'!$K$3:$L$16,2,FALSE)))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IF(D214="X",0,IF(E214="X",0,VLOOKUP(E214,'45'!$K$3:$L$16,2,FALSE)))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IF(D215="X",0,IF(E215="X",0,VLOOKUP(E215,'45'!$K$3:$L$16,2,FALSE)))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IF(D216="X",0,IF(E216="X",0,VLOOKUP(E216,'45'!$K$3:$L$16,2,FALSE)))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IF(D217="X",0,IF(E217="X",0,VLOOKUP(E217,'45'!$K$3:$L$16,2,FALSE)))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IF(D218="X",0,IF(E218="X",0,VLOOKUP(E218,'45'!$K$3:$L$16,2,FALSE)))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IF(D219="X",0,IF(E219="X",0,VLOOKUP(E219,'45'!$K$3:$L$16,2,FALSE)))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IF(D220="X",0,IF(E220="X",0,VLOOKUP(E220,'45'!$K$3:$L$16,2,FALSE)))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IF(D221="X",0,IF(E221="X",0,VLOOKUP(E221,'45'!$K$3:$L$16,2,FALSE)))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IF(D222="X",0,IF(E222="X",0,VLOOKUP(E222,'45'!$K$3:$L$16,2,FALSE)))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IF(D223="X",0,IF(E223="X",0,VLOOKUP(E223,'45'!$K$3:$L$16,2,FALSE)))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IF(D224="X",0,IF(E224="X",0,VLOOKUP(E224,'45'!$K$3:$L$16,2,FALSE)))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IF(D225="X",0,IF(E225="X",0,VLOOKUP(E225,'45'!$K$3:$L$16,2,FALSE)))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IF(D226="X",0,IF(E226="X",0,VLOOKUP(E226,'45'!$K$3:$L$16,2,FALSE)))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IF(D227="X",0,IF(E227="X",0,VLOOKUP(E227,'45'!$K$3:$L$16,2,FALSE)))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IF(D228="X",0,IF(E228="X",0,VLOOKUP(E228,'45'!$K$3:$L$16,2,FALSE)))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IF(D229="X",0,IF(E229="X",0,VLOOKUP(E229,'45'!$K$3:$L$16,2,FALSE)))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IF(D230="X",0,IF(E230="X",0,VLOOKUP(E230,'45'!$K$3:$L$16,2,FALSE)))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IF(D231="X",0,IF(E231="X",0,VLOOKUP(E231,'45'!$K$3:$L$16,2,FALSE)))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IF(D232="X",0,IF(E232="X",0,VLOOKUP(E232,'45'!$K$3:$L$16,2,FALSE)))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IF(D233="X",0,IF(E233="X",0,VLOOKUP(E233,'45'!$K$3:$L$16,2,FALSE)))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IF(D234="X",0,IF(E234="X",0,VLOOKUP(E234,'45'!$K$3:$L$16,2,FALSE)))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IF(D235="X",0,IF(E235="X",0,VLOOKUP(E235,'45'!$K$3:$L$16,2,FALSE)))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IF(D236="X",0,IF(E236="X",0,VLOOKUP(E236,'45'!$K$3:$L$16,2,FALSE)))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IF(D237="X",0,IF(E237="X",0,VLOOKUP(E237,'45'!$K$3:$L$16,2,FALSE)))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IF(D238="X",0,IF(E238="X",0,VLOOKUP(E238,'45'!$K$3:$L$16,2,FALSE)))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IF(D239="X",0,IF(E239="X",0,VLOOKUP(E239,'45'!$K$3:$L$16,2,FALSE)))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IF(D240="X",0,IF(E240="X",0,VLOOKUP(E240,'45'!$K$3:$L$16,2,FALSE)))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IF(D241="X",0,IF(E241="X",0,VLOOKUP(E241,'45'!$K$3:$L$16,2,FALSE)))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IF(D242="X",0,IF(E242="X",0,VLOOKUP(E242,'45'!$K$3:$L$16,2,FALSE)))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IF(D243="X",0,IF(E243="X",0,VLOOKUP(E243,'45'!$K$3:$L$16,2,FALSE)))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IF(D244="X",0,IF(E244="X",0,VLOOKUP(E244,'45'!$K$3:$L$16,2,FALSE)))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IF(D245="X",0,IF(E245="X",0,VLOOKUP(E245,'45'!$K$3:$L$16,2,FALSE)))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IF(D246="X",0,IF(E246="X",0,VLOOKUP(E246,'45'!$K$3:$L$16,2,FALSE)))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IF(D247="X",0,IF(E247="X",0,VLOOKUP(E247,'45'!$K$3:$L$16,2,FALSE)))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IF(D248="X",0,IF(E248="X",0,VLOOKUP(E248,'45'!$K$3:$L$16,2,FALSE)))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IF(D249="X",0,IF(E249="X",0,VLOOKUP(E249,'45'!$K$3:$L$16,2,FALSE)))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IF(D250="X",0,IF(E250="X",0,VLOOKUP(E250,'45'!$K$3:$L$16,2,FALSE)))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IF(D251="X",0,IF(E251="X",0,VLOOKUP(E251,'45'!$K$3:$L$16,2,FALSE)))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IF(D252="X",0,IF(E252="X",0,VLOOKUP(E252,'45'!$K$3:$L$16,2,FALSE)))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IF(D253="X",0,IF(E253="X",0,VLOOKUP(E253,'45'!$K$3:$L$16,2,FALSE)))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IF(D254="X",0,IF(E254="X",0,VLOOKUP(E254,'45'!$K$3:$L$16,2,FALSE)))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IF(D255="X",0,IF(E255="X",0,VLOOKUP(E255,'45'!$K$3:$L$16,2,FALSE)))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IF(D256="X",0,IF(E256="X",0,VLOOKUP(E256,'45'!$K$3:$L$16,2,FALSE)))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IF(D257="X",0,IF(E257="X",0,VLOOKUP(E257,'45'!$K$3:$L$16,2,FALSE)))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IF(D258="X",0,IF(E258="X",0,VLOOKUP(E258,'45'!$K$3:$L$16,2,FALSE)))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IF(D259="X",0,IF(E259="X",0,VLOOKUP(E259,'45'!$K$3:$L$16,2,FALSE)))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IF(D260="X",0,IF(E260="X",0,VLOOKUP(E260,'45'!$K$3:$L$16,2,FALSE)))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IF(D261="X",0,IF(E261="X",0,VLOOKUP(E261,'45'!$K$3:$L$16,2,FALSE)))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IF(D262="X",0,IF(E262="X",0,VLOOKUP(E262,'45'!$K$3:$L$16,2,FALSE)))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IF(D263="X",0,IF(E263="X",0,VLOOKUP(E263,'45'!$K$3:$L$16,2,FALSE)))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IF(D264="X",0,IF(E264="X",0,VLOOKUP(E264,'45'!$K$3:$L$16,2,FALSE)))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IF(D265="X",0,IF(E265="X",0,VLOOKUP(E265,'45'!$K$3:$L$16,2,FALSE)))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IF(D266="X",0,IF(E266="X",0,VLOOKUP(E266,'45'!$K$3:$L$16,2,FALSE)))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IF(D267="X",0,IF(E267="X",0,VLOOKUP(E267,'45'!$K$3:$L$16,2,FALSE)))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IF(D268="X",0,IF(E268="X",0,VLOOKUP(E268,'45'!$K$3:$L$16,2,FALSE)))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IF(D269="X",0,IF(E269="X",0,VLOOKUP(E269,'45'!$K$3:$L$16,2,FALSE)))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IF(D270="X",0,IF(E270="X",0,VLOOKUP(E270,'45'!$K$3:$L$16,2,FALSE)))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IF(D271="X",0,IF(E271="X",0,VLOOKUP(E271,'45'!$K$3:$L$16,2,FALSE)))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IF(D272="X",0,IF(E272="X",0,VLOOKUP(E272,'45'!$K$3:$L$16,2,FALSE)))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IF(D273="X",0,IF(E273="X",0,VLOOKUP(E273,'45'!$K$3:$L$16,2,FALSE)))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IF(D274="X",0,IF(E274="X",0,VLOOKUP(E274,'45'!$K$3:$L$16,2,FALSE)))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IF(D275="X",0,IF(E275="X",0,VLOOKUP(E275,'45'!$K$3:$L$16,2,FALSE)))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IF(D276="X",0,IF(E276="X",0,VLOOKUP(E276,'45'!$K$3:$L$16,2,FALSE)))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IF(D277="X",0,IF(E277="X",0,VLOOKUP(E277,'45'!$K$3:$L$16,2,FALSE)))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IF(D278="X",0,IF(E278="X",0,VLOOKUP(E278,'45'!$K$3:$L$16,2,FALSE)))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IF(D279="X",0,IF(E279="X",0,VLOOKUP(E279,'45'!$K$3:$L$16,2,FALSE)))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IF(D280="X",0,IF(E280="X",0,VLOOKUP(E280,'45'!$K$3:$L$16,2,FALSE)))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IF(D281="X",0,IF(E281="X",0,VLOOKUP(E281,'45'!$K$3:$L$16,2,FALSE)))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IF(D282="X",0,IF(E282="X",0,VLOOKUP(E282,'45'!$K$3:$L$16,2,FALSE)))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IF(D283="X",0,IF(E283="X",0,VLOOKUP(E283,'45'!$K$3:$L$16,2,FALSE)))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IF(D284="X",0,IF(E284="X",0,VLOOKUP(E284,'45'!$K$3:$L$16,2,FALSE)))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IF(D285="X",0,IF(E285="X",0,VLOOKUP(E285,'45'!$K$3:$L$16,2,FALSE)))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IF(D286="X",0,IF(E286="X",0,VLOOKUP(E286,'45'!$K$3:$L$16,2,FALSE)))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IF(D287="X",0,IF(E287="X",0,VLOOKUP(E287,'45'!$K$3:$L$16,2,FALSE)))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IF(D288="X",0,IF(E288="X",0,VLOOKUP(E288,'45'!$K$3:$L$16,2,FALSE)))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IF(D289="X",0,IF(E289="X",0,VLOOKUP(E289,'45'!$K$3:$L$16,2,FALSE)))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IF(D290="X",0,IF(E290="X",0,VLOOKUP(E290,'45'!$K$3:$L$16,2,FALSE)))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IF(D291="X",0,IF(E291="X",0,VLOOKUP(E291,'45'!$K$3:$L$16,2,FALSE)))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IF(D292="X",0,IF(E292="X",0,VLOOKUP(E292,'45'!$K$3:$L$16,2,FALSE)))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IF(D293="X",0,IF(E293="X",0,VLOOKUP(E293,'45'!$K$3:$L$16,2,FALSE)))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IF(D294="X",0,IF(E294="X",0,VLOOKUP(E294,'45'!$K$3:$L$16,2,FALSE)))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IF(D295="X",0,IF(E295="X",0,VLOOKUP(E295,'45'!$K$3:$L$16,2,FALSE)))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IF(D296="X",0,IF(E296="X",0,VLOOKUP(E296,'45'!$K$3:$L$16,2,FALSE)))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IF(D297="X",0,IF(E297="X",0,VLOOKUP(E297,'45'!$K$3:$L$16,2,FALSE)))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IF(D298="X",0,IF(E298="X",0,VLOOKUP(E298,'45'!$K$3:$L$16,2,FALSE)))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IF(D299="X",0,IF(E299="X",0,VLOOKUP(E299,'45'!$K$3:$L$16,2,FALSE)))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IF(D300="X",0,IF(E300="X",0,VLOOKUP(E300,'45'!$K$3:$L$16,2,FALSE)))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IF(D301="X",0,IF(E301="X",0,VLOOKUP(E301,'45'!$K$3:$L$16,2,FALSE)))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IF(D302="X",0,IF(E302="X",0,VLOOKUP(E302,'45'!$K$3:$L$16,2,FALSE)))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IF(D303="X",0,IF(E303="X",0,VLOOKUP(E303,'45'!$K$3:$L$16,2,FALSE)))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IF(D304="X",0,IF(E304="X",0,VLOOKUP(E304,'45'!$K$3:$L$16,2,FALSE)))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IF(D305="X",0,IF(E305="X",0,VLOOKUP(E305,'45'!$K$3:$L$16,2,FALSE)))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IF(D306="X",0,IF(E306="X",0,VLOOKUP(E306,'45'!$K$3:$L$16,2,FALSE)))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IF(D307="X",0,IF(E307="X",0,VLOOKUP(E307,'45'!$K$3:$L$16,2,FALSE)))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IF(D308="X",0,IF(E308="X",0,VLOOKUP(E308,'45'!$K$3:$L$16,2,FALSE)))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IF(D309="X",0,IF(E309="X",0,VLOOKUP(E309,'45'!$K$3:$L$16,2,FALSE)))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IF(D310="X",0,IF(E310="X",0,VLOOKUP(E310,'45'!$K$3:$L$16,2,FALSE)))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IF(D311="X",0,IF(E311="X",0,VLOOKUP(E311,'45'!$K$3:$L$16,2,FALSE)))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IF(D312="X",0,IF(E312="X",0,VLOOKUP(E312,'45'!$K$3:$L$16,2,FALSE)))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IF(D313="X",0,IF(E313="X",0,VLOOKUP(E313,'45'!$K$3:$L$16,2,FALSE)))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IF(D314="X",0,IF(E314="X",0,VLOOKUP(E314,'45'!$K$3:$L$16,2,FALSE)))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IF(D315="X",0,IF(E315="X",0,VLOOKUP(E315,'45'!$K$3:$L$16,2,FALSE)))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IF(D316="X",0,IF(E316="X",0,VLOOKUP(E316,'45'!$K$3:$L$16,2,FALSE)))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IF(D317="X",0,IF(E317="X",0,VLOOKUP(E317,'45'!$K$3:$L$16,2,FALSE)))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IF(D318="X",0,IF(E318="X",0,VLOOKUP(E318,'45'!$K$3:$L$16,2,FALSE)))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IF(D319="X",0,IF(E319="X",0,VLOOKUP(E319,'45'!$K$3:$L$16,2,FALSE)))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IF(D320="X",0,IF(E320="X",0,VLOOKUP(E320,'45'!$K$3:$L$16,2,FALSE)))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IF(D321="X",0,IF(E321="X",0,VLOOKUP(E321,'45'!$K$3:$L$16,2,FALSE)))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IF(D322="X",0,IF(E322="X",0,VLOOKUP(E322,'45'!$K$3:$L$16,2,FALSE)))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IF(D323="X",0,IF(E323="X",0,VLOOKUP(E323,'45'!$K$3:$L$16,2,FALSE)))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IF(D324="X",0,IF(E324="X",0,VLOOKUP(E324,'45'!$K$3:$L$16,2,FALSE)))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IF(D325="X",0,IF(E325="X",0,VLOOKUP(E325,'45'!$K$3:$L$16,2,FALSE)))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IF(D326="X",0,IF(E326="X",0,VLOOKUP(E326,'45'!$K$3:$L$16,2,FALSE)))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IF(D327="X",0,IF(E327="X",0,VLOOKUP(E327,'45'!$K$3:$L$16,2,FALSE)))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IF(D328="X",0,IF(E328="X",0,VLOOKUP(E328,'45'!$K$3:$L$16,2,FALSE)))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IF(D329="X",0,IF(E329="X",0,VLOOKUP(E329,'45'!$K$3:$L$16,2,FALSE)))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IF(D330="X",0,IF(E330="X",0,VLOOKUP(E330,'45'!$K$3:$L$16,2,FALSE)))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IF(D331="X",0,IF(E331="X",0,VLOOKUP(E331,'45'!$K$3:$L$16,2,FALSE)))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IF(D332="X",0,IF(E332="X",0,VLOOKUP(E332,'45'!$K$3:$L$16,2,FALSE)))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IF(D333="X",0,IF(E333="X",0,VLOOKUP(E333,'45'!$K$3:$L$16,2,FALSE)))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IF(D334="X",0,IF(E334="X",0,VLOOKUP(E334,'45'!$K$3:$L$16,2,FALSE)))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IF(D335="X",0,IF(E335="X",0,VLOOKUP(E335,'45'!$K$3:$L$16,2,FALSE)))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IF(D336="X",0,IF(E336="X",0,VLOOKUP(E336,'45'!$K$3:$L$16,2,FALSE)))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IF(D337="X",0,IF(E337="X",0,VLOOKUP(E337,'45'!$K$3:$L$16,2,FALSE)))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IF(D338="X",0,IF(E338="X",0,VLOOKUP(E338,'45'!$K$3:$L$16,2,FALSE)))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IF(D339="X",0,IF(E339="X",0,VLOOKUP(E339,'45'!$K$3:$L$16,2,FALSE)))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IF(D340="X",0,IF(E340="X",0,VLOOKUP(E340,'45'!$K$3:$L$16,2,FALSE)))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IF(D341="X",0,IF(E341="X",0,VLOOKUP(E341,'45'!$K$3:$L$16,2,FALSE)))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IF(D342="X",0,IF(E342="X",0,VLOOKUP(E342,'45'!$K$3:$L$16,2,FALSE)))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IF(D343="X",0,IF(E343="X",0,VLOOKUP(E343,'45'!$K$3:$L$16,2,FALSE)))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IF(D344="X",0,IF(E344="X",0,VLOOKUP(E344,'45'!$K$3:$L$16,2,FALSE)))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IF(D345="X",0,IF(E345="X",0,VLOOKUP(E345,'45'!$K$3:$L$16,2,FALSE)))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IF(D346="X",0,IF(E346="X",0,VLOOKUP(E346,'45'!$K$3:$L$16,2,FALSE)))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IF(D347="X",0,IF(E347="X",0,VLOOKUP(E347,'45'!$K$3:$L$16,2,FALSE)))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IF(D348="X",0,IF(E348="X",0,VLOOKUP(E348,'45'!$K$3:$L$16,2,FALSE)))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IF(D349="X",0,IF(E349="X",0,VLOOKUP(E349,'45'!$K$3:$L$16,2,FALSE)))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IF(D350="X",0,IF(E350="X",0,VLOOKUP(E350,'45'!$K$3:$L$16,2,FALSE)))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IF(D351="X",0,IF(E351="X",0,VLOOKUP(E351,'45'!$K$3:$L$16,2,FALSE)))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IF(D352="X",0,IF(E352="X",0,VLOOKUP(E352,'45'!$K$3:$L$16,2,FALSE)))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IF(D353="X",0,IF(E353="X",0,VLOOKUP(E353,'45'!$K$3:$L$16,2,FALSE)))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IF(D354="X",0,IF(E354="X",0,VLOOKUP(E354,'45'!$K$3:$L$16,2,FALSE)))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IF(D355="X",0,IF(E355="X",0,VLOOKUP(E355,'45'!$K$3:$L$16,2,FALSE)))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IF(D356="X",0,IF(E356="X",0,VLOOKUP(E356,'45'!$K$3:$L$16,2,FALSE)))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IF(D357="X",0,IF(E357="X",0,VLOOKUP(E357,'45'!$K$3:$L$16,2,FALSE)))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IF(D358="X",0,IF(E358="X",0,VLOOKUP(E358,'45'!$K$3:$L$16,2,FALSE)))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IF(D359="X",0,IF(E359="X",0,VLOOKUP(E359,'45'!$K$3:$L$16,2,FALSE)))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IF(D360="X",0,IF(E360="X",0,VLOOKUP(E360,'45'!$K$3:$L$16,2,FALSE)))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IF(D361="X",0,IF(E361="X",0,VLOOKUP(E361,'45'!$K$3:$L$16,2,FALSE)))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IF(D362="X",0,IF(E362="X",0,VLOOKUP(E362,'45'!$K$3:$L$16,2,FALSE)))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IF(D363="X",0,IF(E363="X",0,VLOOKUP(E363,'45'!$K$3:$L$16,2,FALSE)))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IF(D364="X",0,IF(E364="X",0,VLOOKUP(E364,'45'!$K$3:$L$16,2,FALSE)))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IF(D365="X",0,IF(E365="X",0,VLOOKUP(E365,'45'!$K$3:$L$16,2,FALSE)))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IF(D366="X",0,IF(E366="X",0,VLOOKUP(E366,'45'!$K$3:$L$16,2,FALSE)))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IF(D367="X",0,IF(E367="X",0,VLOOKUP(E367,'45'!$K$3:$L$16,2,FALSE)))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IF(D368="X",0,IF(E368="X",0,VLOOKUP(E368,'45'!$K$3:$L$16,2,FALSE)))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IF(D369="X",0,IF(E369="X",0,VLOOKUP(E369,'45'!$K$3:$L$16,2,FALSE)))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IF(D370="X",0,IF(E370="X",0,VLOOKUP(E370,'45'!$K$3:$L$16,2,FALSE)))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IF(D371="X",0,IF(E371="X",0,VLOOKUP(E371,'45'!$K$3:$L$16,2,FALSE)))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IF(D372="X",0,IF(E372="X",0,VLOOKUP(E372,'45'!$K$3:$L$16,2,FALSE)))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IF(D373="X",0,IF(E373="X",0,VLOOKUP(E373,'45'!$K$3:$L$16,2,FALSE)))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IF(D374="X",0,IF(E374="X",0,VLOOKUP(E374,'45'!$K$3:$L$16,2,FALSE)))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IF(D375="X",0,IF(E375="X",0,VLOOKUP(E375,'45'!$K$3:$L$16,2,FALSE)))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IF(D376="X",0,IF(E376="X",0,VLOOKUP(E376,'45'!$K$3:$L$16,2,FALSE)))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IF(D377="X",0,IF(E377="X",0,VLOOKUP(E377,'45'!$K$3:$L$16,2,FALSE)))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IF(D378="X",0,IF(E378="X",0,VLOOKUP(E378,'45'!$K$3:$L$16,2,FALSE)))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IF(D379="X",0,IF(E379="X",0,VLOOKUP(E379,'45'!$K$3:$L$16,2,FALSE)))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IF(D380="X",0,IF(E380="X",0,VLOOKUP(E380,'45'!$K$3:$L$16,2,FALSE)))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IF(D381="X",0,IF(E381="X",0,VLOOKUP(E381,'45'!$K$3:$L$16,2,FALSE)))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IF(D382="X",0,IF(E382="X",0,VLOOKUP(E382,'45'!$K$3:$L$16,2,FALSE)))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IF(D383="X",0,IF(E383="X",0,VLOOKUP(E383,'45'!$K$3:$L$16,2,FALSE)))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IF(D384="X",0,IF(E384="X",0,VLOOKUP(E384,'45'!$K$3:$L$16,2,FALSE)))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IF(D385="X",0,IF(E385="X",0,VLOOKUP(E385,'45'!$K$3:$L$16,2,FALSE)))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IF(D386="X",0,IF(E386="X",0,VLOOKUP(E386,'45'!$K$3:$L$16,2,FALSE)))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IF(D387="X",0,IF(E387="X",0,VLOOKUP(E387,'45'!$K$3:$L$16,2,FALSE)))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IF(D388="X",0,IF(E388="X",0,VLOOKUP(E388,'45'!$K$3:$L$16,2,FALSE)))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IF(D389="X",0,IF(E389="X",0,VLOOKUP(E389,'45'!$K$3:$L$16,2,FALSE)))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IF(D390="X",0,IF(E390="X",0,VLOOKUP(E390,'45'!$K$3:$L$16,2,FALSE)))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IF(D391="X",0,IF(E391="X",0,VLOOKUP(E391,'45'!$K$3:$L$16,2,FALSE)))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IF(D392="X",0,IF(E392="X",0,VLOOKUP(E392,'45'!$K$3:$L$16,2,FALSE)))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IF(D393="X",0,IF(E393="X",0,VLOOKUP(E393,'45'!$K$3:$L$16,2,FALSE)))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IF(D394="X",0,IF(E394="X",0,VLOOKUP(E394,'45'!$K$3:$L$16,2,FALSE)))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IF(D395="X",0,IF(E395="X",0,VLOOKUP(E395,'45'!$K$3:$L$16,2,FALSE)))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IF(D396="X",0,IF(E396="X",0,VLOOKUP(E396,'45'!$K$3:$L$16,2,FALSE)))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IF(D397="X",0,IF(E397="X",0,VLOOKUP(E397,'45'!$K$3:$L$16,2,FALSE)))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IF(D398="X",0,IF(E398="X",0,VLOOKUP(E398,'45'!$K$3:$L$16,2,FALSE)))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IF(D399="X",0,IF(E399="X",0,VLOOKUP(E399,'45'!$K$3:$L$16,2,FALSE)))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IF(D400="X",0,IF(E400="X",0,VLOOKUP(E400,'45'!$K$3:$L$16,2,FALSE)))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IF(D401="X",0,IF(E401="X",0,VLOOKUP(E401,'45'!$K$3:$L$16,2,FALSE)))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IF(D402="X",0,IF(E402="X",0,VLOOKUP(E402,'45'!$K$3:$L$16,2,FALSE)))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IF(D403="X",0,IF(E403="X",0,VLOOKUP(E403,'45'!$K$3:$L$16,2,FALSE)))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IF(D404="X",0,IF(E404="X",0,VLOOKUP(E404,'45'!$K$3:$L$16,2,FALSE)))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IF(D405="X",0,IF(E405="X",0,VLOOKUP(E405,'45'!$K$3:$L$16,2,FALSE)))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IF(D406="X",0,IF(E406="X",0,VLOOKUP(E406,'45'!$K$3:$L$16,2,FALSE)))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IF(D407="X",0,IF(E407="X",0,VLOOKUP(E407,'45'!$K$3:$L$16,2,FALSE)))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IF(D408="X",0,IF(E408="X",0,VLOOKUP(E408,'45'!$K$3:$L$16,2,FALSE)))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IF(D409="X",0,IF(E409="X",0,VLOOKUP(E409,'45'!$K$3:$L$16,2,FALSE)))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IF(D410="X",0,IF(E410="X",0,VLOOKUP(E410,'45'!$K$3:$L$16,2,FALSE)))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IF(D411="X",0,IF(E411="X",0,VLOOKUP(E411,'45'!$K$3:$L$16,2,FALSE)))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IF(D412="X",0,IF(E412="X",0,VLOOKUP(E412,'45'!$K$3:$L$16,2,FALSE)))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IF(D413="X",0,IF(E413="X",0,VLOOKUP(E413,'45'!$K$3:$L$16,2,FALSE)))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IF(D414="X",0,IF(E414="X",0,VLOOKUP(E414,'45'!$K$3:$L$16,2,FALSE)))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IF(D415="X",0,IF(E415="X",0,VLOOKUP(E415,'45'!$K$3:$L$16,2,FALSE)))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IF(D416="X",0,IF(E416="X",0,VLOOKUP(E416,'45'!$K$3:$L$16,2,FALSE)))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IF(D417="X",0,IF(E417="X",0,VLOOKUP(E417,'45'!$K$3:$L$16,2,FALSE)))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IF(D418="X",0,IF(E418="X",0,VLOOKUP(E418,'45'!$K$3:$L$16,2,FALSE)))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IF(D419="X",0,IF(E419="X",0,VLOOKUP(E419,'45'!$K$3:$L$16,2,FALSE)))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IF(D420="X",0,IF(E420="X",0,VLOOKUP(E420,'45'!$K$3:$L$16,2,FALSE)))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IF(D421="X",0,IF(E421="X",0,VLOOKUP(E421,'45'!$K$3:$L$16,2,FALSE)))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IF(D422="X",0,IF(E422="X",0,VLOOKUP(E422,'45'!$K$3:$L$16,2,FALSE)))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IF(D423="X",0,IF(E423="X",0,VLOOKUP(E423,'45'!$K$3:$L$16,2,FALSE)))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IF(D424="X",0,IF(E424="X",0,VLOOKUP(E424,'45'!$K$3:$L$16,2,FALSE)))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IF(D425="X",0,IF(E425="X",0,VLOOKUP(E425,'45'!$K$3:$L$16,2,FALSE)))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IF(D426="X",0,IF(E426="X",0,VLOOKUP(E426,'45'!$K$3:$L$16,2,FALSE)))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IF(D427="X",0,IF(E427="X",0,VLOOKUP(E427,'45'!$K$3:$L$16,2,FALSE)))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IF(D428="X",0,IF(E428="X",0,VLOOKUP(E428,'45'!$K$3:$L$16,2,FALSE)))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IF(D429="X",0,IF(E429="X",0,VLOOKUP(E429,'45'!$K$3:$L$16,2,FALSE)))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IF(D430="X",0,IF(E430="X",0,VLOOKUP(E430,'45'!$K$3:$L$16,2,FALSE)))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IF(D431="X",0,IF(E431="X",0,VLOOKUP(E431,'45'!$K$3:$L$16,2,FALSE)))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IF(D432="X",0,IF(E432="X",0,VLOOKUP(E432,'45'!$K$3:$L$16,2,FALSE)))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IF(D433="X",0,IF(E433="X",0,VLOOKUP(E433,'45'!$K$3:$L$16,2,FALSE)))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IF(D434="X",0,IF(E434="X",0,VLOOKUP(E434,'45'!$K$3:$L$16,2,FALSE)))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IF(D435="X",0,IF(E435="X",0,VLOOKUP(E435,'45'!$K$3:$L$16,2,FALSE)))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IF(D436="X",0,IF(E436="X",0,VLOOKUP(E436,'45'!$K$3:$L$16,2,FALSE)))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IF(D437="X",0,IF(E437="X",0,VLOOKUP(E437,'45'!$K$3:$L$16,2,FALSE)))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IF(D438="X",0,IF(E438="X",0,VLOOKUP(E438,'45'!$K$3:$L$16,2,FALSE)))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IF(D439="X",0,IF(E439="X",0,VLOOKUP(E439,'45'!$K$3:$L$16,2,FALSE)))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IF(D440="X",0,IF(E440="X",0,VLOOKUP(E440,'45'!$K$3:$L$16,2,FALSE)))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IF(D441="X",0,IF(E441="X",0,VLOOKUP(E441,'45'!$K$3:$L$16,2,FALSE)))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IF(D442="X",0,IF(E442="X",0,VLOOKUP(E442,'45'!$K$3:$L$16,2,FALSE)))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IF(D443="X",0,IF(E443="X",0,VLOOKUP(E443,'45'!$K$3:$L$16,2,FALSE)))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IF(D444="X",0,IF(E444="X",0,VLOOKUP(E444,'45'!$K$3:$L$16,2,FALSE)))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IF(D445="X",0,IF(E445="X",0,VLOOKUP(E445,'45'!$K$3:$L$16,2,FALSE)))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IF(D446="X",0,IF(E446="X",0,VLOOKUP(E446,'45'!$K$3:$L$16,2,FALSE)))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IF(D447="X",0,IF(E447="X",0,VLOOKUP(E447,'45'!$K$3:$L$16,2,FALSE)))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IF(D448="X",0,IF(E448="X",0,VLOOKUP(E448,'45'!$K$3:$L$16,2,FALSE)))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IF(D449="X",0,IF(E449="X",0,VLOOKUP(E449,'45'!$K$3:$L$16,2,FALSE)))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IF(D450="X",0,IF(E450="X",0,VLOOKUP(E450,'45'!$K$3:$L$16,2,FALSE)))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IF(D451="X",0,IF(E451="X",0,VLOOKUP(E451,'45'!$K$3:$L$16,2,FALSE)))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IF(D452="X",0,IF(E452="X",0,VLOOKUP(E452,'45'!$K$3:$L$16,2,FALSE)))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IF(D453="X",0,IF(E453="X",0,VLOOKUP(E453,'45'!$K$3:$L$16,2,FALSE)))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IF(D454="X",0,IF(E454="X",0,VLOOKUP(E454,'45'!$K$3:$L$16,2,FALSE)))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IF(D455="X",0,IF(E455="X",0,VLOOKUP(E455,'45'!$K$3:$L$16,2,FALSE)))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IF(D456="X",0,IF(E456="X",0,VLOOKUP(E456,'45'!$K$3:$L$16,2,FALSE)))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IF(D457="X",0,IF(E457="X",0,VLOOKUP(E457,'45'!$K$3:$L$16,2,FALSE)))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IF(D458="X",0,IF(E458="X",0,VLOOKUP(E458,'45'!$K$3:$L$16,2,FALSE)))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IF(D459="X",0,IF(E459="X",0,VLOOKUP(E459,'45'!$K$3:$L$16,2,FALSE)))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IF(D460="X",0,IF(E460="X",0,VLOOKUP(E460,'45'!$K$3:$L$16,2,FALSE)))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IF(D461="X",0,IF(E461="X",0,VLOOKUP(E461,'45'!$K$3:$L$16,2,FALSE)))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IF(D462="X",0,IF(E462="X",0,VLOOKUP(E462,'45'!$K$3:$L$16,2,FALSE)))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IF(D463="X",0,IF(E463="X",0,VLOOKUP(E463,'45'!$K$3:$L$16,2,FALSE)))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IF(D464="X",0,IF(E464="X",0,VLOOKUP(E464,'45'!$K$3:$L$16,2,FALSE)))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IF(D465="X",0,IF(E465="X",0,VLOOKUP(E465,'45'!$K$3:$L$16,2,FALSE)))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IF(D466="X",0,IF(E466="X",0,VLOOKUP(E466,'45'!$K$3:$L$16,2,FALSE)))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IF(D467="X",0,IF(E467="X",0,VLOOKUP(E467,'45'!$K$3:$L$16,2,FALSE)))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IF(D468="X",0,IF(E468="X",0,VLOOKUP(E468,'45'!$K$3:$L$16,2,FALSE)))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IF(D469="X",0,IF(E469="X",0,VLOOKUP(E469,'45'!$K$3:$L$16,2,FALSE)))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IF(D470="X",0,IF(E470="X",0,VLOOKUP(E470,'45'!$K$3:$L$16,2,FALSE)))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IF(D471="X",0,IF(E471="X",0,VLOOKUP(E471,'45'!$K$3:$L$16,2,FALSE)))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IF(D472="X",0,IF(E472="X",0,VLOOKUP(E472,'45'!$K$3:$L$16,2,FALSE)))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IF(D473="X",0,IF(E473="X",0,VLOOKUP(E473,'45'!$K$3:$L$16,2,FALSE)))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IF(D474="X",0,IF(E474="X",0,VLOOKUP(E474,'45'!$K$3:$L$16,2,FALSE)))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IF(D475="X",0,IF(E475="X",0,VLOOKUP(E475,'45'!$K$3:$L$16,2,FALSE)))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IF(D476="X",0,IF(E476="X",0,VLOOKUP(E476,'45'!$K$3:$L$16,2,FALSE)))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IF(D477="X",0,IF(E477="X",0,VLOOKUP(E477,'45'!$K$3:$L$16,2,FALSE)))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IF(D478="X",0,IF(E478="X",0,VLOOKUP(E478,'45'!$K$3:$L$16,2,FALSE)))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IF(D479="X",0,IF(E479="X",0,VLOOKUP(E479,'45'!$K$3:$L$16,2,FALSE)))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IF(D480="X",0,IF(E480="X",0,VLOOKUP(E480,'45'!$K$3:$L$16,2,FALSE)))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IF(D481="X",0,IF(E481="X",0,VLOOKUP(E481,'45'!$K$3:$L$16,2,FALSE)))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IF(D482="X",0,IF(E482="X",0,VLOOKUP(E482,'45'!$K$3:$L$16,2,FALSE)))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IF(D483="X",0,IF(E483="X",0,VLOOKUP(E483,'45'!$K$3:$L$16,2,FALSE)))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IF(D484="X",0,IF(E484="X",0,VLOOKUP(E484,'45'!$K$3:$L$16,2,FALSE)))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IF(D485="X",0,IF(E485="X",0,VLOOKUP(E485,'45'!$K$3:$L$16,2,FALSE)))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IF(D486="X",0,IF(E486="X",0,VLOOKUP(E486,'45'!$K$3:$L$16,2,FALSE)))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IF(D487="X",0,IF(E487="X",0,VLOOKUP(E487,'45'!$K$3:$L$16,2,FALSE)))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IF(D488="X",0,IF(E488="X",0,VLOOKUP(E488,'45'!$K$3:$L$16,2,FALSE)))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IF(D489="X",0,IF(E489="X",0,VLOOKUP(E489,'45'!$K$3:$L$16,2,FALSE)))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IF(D490="X",0,IF(E490="X",0,VLOOKUP(E490,'45'!$K$3:$L$16,2,FALSE)))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IF(D491="X",0,IF(E491="X",0,VLOOKUP(E491,'45'!$K$3:$L$16,2,FALSE)))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IF(D492="X",0,IF(E492="X",0,VLOOKUP(E492,'45'!$K$3:$L$16,2,FALSE)))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IF(D493="X",0,IF(E493="X",0,VLOOKUP(E493,'45'!$K$3:$L$16,2,FALSE)))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IF(D494="X",0,IF(E494="X",0,VLOOKUP(E494,'45'!$K$3:$L$16,2,FALSE)))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IF('45'!K3="", "Vrije categorie",'45'!K3)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IF('45'!K4="", "Vrije categorie",'45'!K4)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IF('45'!K5="", "Vrije categorie",'45'!K5)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IF('45'!K6="", "Vrije categorie",'45'!K6)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IF('45'!K7="", "Vrije categorie",'45'!K7)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IF('45'!K8="", "Vrije categorie",'45'!K8)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IF('45'!K9="", "Vrije categorie",'45'!K9)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IF('45'!K10="", "Vrije categorie",'45'!K10)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IF('45'!K11="", "Vrije categorie",'45'!K11)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IF('45'!K12="", "Vrije categorie",'45'!K12)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IF('45'!K13="", "Vrije categorie",'45'!K13)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IF('45'!K14="", "Vrije categorie",'45'!K14)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IF('45'!K15="", "Vrije categorie",'45'!K15)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qZcowCshRBQVX6VqF5Eo03fbNfZ7ejt0sbNcEgZN1vEos7P5I+M8NHUOFKqbPQDYSFXPODvv7xwsv3edwzdIBA==" saltValue="S1oSqX/GkK6TtJPATnX9R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46,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'46a'!P499/M3</f>
        <v>#N/A</v>
      </c>
    </row>
    <row r="4" spans="1:14">
      <c r="A4" s="19" t="s">
        <v>190</v>
      </c>
      <c r="B4" s="384" t="str">
        <f>VLOOKUP(H5,Kwaliteitsinspecties!A5:E54,3)</f>
        <v>Complex 46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'46a'!P500/M4</f>
        <v>#N/A</v>
      </c>
    </row>
    <row r="5" spans="1:14">
      <c r="A5" s="20" t="s">
        <v>192</v>
      </c>
      <c r="B5" s="385" t="str">
        <f>VLOOKUP(H5,Kwaliteitsinspecties!A5:E54,4)</f>
        <v>Complex 46</v>
      </c>
      <c r="C5" s="385"/>
      <c r="D5" s="385"/>
      <c r="E5" s="385"/>
      <c r="F5" s="399" t="s">
        <v>193</v>
      </c>
      <c r="G5" s="399"/>
      <c r="H5" s="16">
        <f>Kwaliteitsinspecties!A50</f>
        <v>46</v>
      </c>
      <c r="K5" s="37" t="s">
        <v>194</v>
      </c>
      <c r="L5" s="49"/>
      <c r="M5" s="184"/>
      <c r="N5" s="88" t="e">
        <f>'46a'!P501/M5</f>
        <v>#N/A</v>
      </c>
    </row>
    <row r="6" spans="1:14">
      <c r="A6" s="21" t="s">
        <v>195</v>
      </c>
      <c r="B6" s="386" t="str">
        <f>VLOOKUP(H5,Kwaliteitsinspecties!A5:E54,5)</f>
        <v>Complex 46</v>
      </c>
      <c r="C6" s="386"/>
      <c r="D6" s="386"/>
      <c r="E6" s="386"/>
      <c r="F6" s="400" t="s">
        <v>196</v>
      </c>
      <c r="G6" s="400"/>
      <c r="H6" s="17" t="str">
        <f>CONCATENATE(H5,"a")</f>
        <v>46a</v>
      </c>
      <c r="K6" s="37" t="s">
        <v>197</v>
      </c>
      <c r="L6" s="49"/>
      <c r="M6" s="184"/>
      <c r="N6" s="88" t="e">
        <f>'46a'!P502/M6</f>
        <v>#N/A</v>
      </c>
    </row>
    <row r="7" spans="1:14">
      <c r="K7" s="37" t="s">
        <v>198</v>
      </c>
      <c r="L7" s="49"/>
      <c r="M7" s="184"/>
      <c r="N7" s="88" t="e">
        <f>'46a'!P503/M7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'46a'!P504/M8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'46a'!P505/M9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'46a'!P506/M10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'46a'!P507/M11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'46a'!P508/M12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'46a'!N512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'46a'!P509/M13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'46a'!P512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'46a'!G512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'46a'!F512-E27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'46a'!S495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'46a'!R495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'46a'!T495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'46a'!U495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'46a'!V495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'46a'!W495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'46a'!N505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bbCvR7xtp9XFvdkBzdsF7mzIefBxYNkEiqoBaD4eKh1Pf2W7APRPtJfipLsbNk3GZ/KUOdMRuC68S2nuGLNGGA==" saltValue="3LmhJC4LFV8OEHHf8bR88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'46'!H5</f>
        <v>46</v>
      </c>
      <c r="B1" s="401" t="s">
        <v>190</v>
      </c>
      <c r="C1" s="402"/>
      <c r="D1" s="403" t="str">
        <f>VLOOKUP(A1,Kwaliteitsinspecties!A5:J54,3)</f>
        <v>Complex 46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46 te Complex 46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IF(D4="X",0,IF(E4="X",0,VLOOKUP(E4,'46'!$K$3:$L$16,2,FALSE)))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IF(D5="X",0,IF(E5="X",0,VLOOKUP(E5,'46'!$K$3:$L$16,2,FALSE)))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IF(D6="X",0,IF(E6="X",0,VLOOKUP(E6,'46'!$K$3:$L$16,2,FALSE)))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IF(D7="X",0,IF(E7="X",0,VLOOKUP(E7,'46'!$K$3:$L$16,2,FALSE)))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IF(D8="X",0,IF(E8="X",0,VLOOKUP(E8,'46'!$K$3:$L$16,2,FALSE)))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IF(D9="X",0,IF(E9="X",0,VLOOKUP(E9,'46'!$K$3:$L$16,2,FALSE)))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IF(D10="X",0,IF(E10="X",0,VLOOKUP(E10,'46'!$K$3:$L$16,2,FALSE)))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IF(D11="X",0,IF(E11="X",0,VLOOKUP(E11,'46'!$K$3:$L$16,2,FALSE)))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IF(D12="X",0,IF(E12="X",0,VLOOKUP(E12,'46'!$K$3:$L$16,2,FALSE)))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IF(D13="X",0,IF(E13="X",0,VLOOKUP(E13,'46'!$K$3:$L$16,2,FALSE)))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IF(D14="X",0,IF(E14="X",0,VLOOKUP(E14,'46'!$K$3:$L$16,2,FALSE)))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IF(D15="X",0,IF(E15="X",0,VLOOKUP(E15,'46'!$K$3:$L$16,2,FALSE)))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IF(D16="X",0,IF(E16="X",0,VLOOKUP(E16,'46'!$K$3:$L$16,2,FALSE)))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IF(D17="X",0,IF(E17="X",0,VLOOKUP(E17,'46'!$K$3:$L$16,2,FALSE)))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IF(D18="X",0,IF(E18="X",0,VLOOKUP(E18,'46'!$K$3:$L$16,2,FALSE)))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IF(D19="X",0,IF(E19="X",0,VLOOKUP(E19,'46'!$K$3:$L$16,2,FALSE)))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IF(D20="X",0,IF(E20="X",0,VLOOKUP(E20,'46'!$K$3:$L$16,2,FALSE)))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IF(D21="X",0,IF(E21="X",0,VLOOKUP(E21,'46'!$K$3:$L$16,2,FALSE)))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IF(D22="X",0,IF(E22="X",0,VLOOKUP(E22,'46'!$K$3:$L$16,2,FALSE)))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IF(D23="X",0,IF(E23="X",0,VLOOKUP(E23,'46'!$K$3:$L$16,2,FALSE)))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IF(D24="X",0,IF(E24="X",0,VLOOKUP(E24,'46'!$K$3:$L$16,2,FALSE)))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IF(D25="X",0,IF(E25="X",0,VLOOKUP(E25,'46'!$K$3:$L$16,2,FALSE)))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IF(D26="X",0,IF(E26="X",0,VLOOKUP(E26,'46'!$K$3:$L$16,2,FALSE)))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IF(D27="X",0,IF(E27="X",0,VLOOKUP(E27,'46'!$K$3:$L$16,2,FALSE)))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IF(D28="X",0,IF(E28="X",0,VLOOKUP(E28,'46'!$K$3:$L$16,2,FALSE)))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IF(D29="X",0,IF(E29="X",0,VLOOKUP(E29,'46'!$K$3:$L$16,2,FALSE)))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IF(D30="X",0,IF(E30="X",0,VLOOKUP(E30,'46'!$K$3:$L$16,2,FALSE)))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IF(D31="X",0,IF(E31="X",0,VLOOKUP(E31,'46'!$K$3:$L$16,2,FALSE)))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IF(D32="X",0,IF(E32="X",0,VLOOKUP(E32,'46'!$K$3:$L$16,2,FALSE)))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IF(D33="X",0,IF(E33="X",0,VLOOKUP(E33,'46'!$K$3:$L$16,2,FALSE)))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IF(D34="X",0,IF(E34="X",0,VLOOKUP(E34,'46'!$K$3:$L$16,2,FALSE)))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IF(D35="X",0,IF(E35="X",0,VLOOKUP(E35,'46'!$K$3:$L$16,2,FALSE)))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IF(D36="X",0,IF(E36="X",0,VLOOKUP(E36,'46'!$K$3:$L$16,2,FALSE)))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IF(D37="X",0,IF(E37="X",0,VLOOKUP(E37,'46'!$K$3:$L$16,2,FALSE)))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IF(D38="X",0,IF(E38="X",0,VLOOKUP(E38,'46'!$K$3:$L$16,2,FALSE)))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IF(D39="X",0,IF(E39="X",0,VLOOKUP(E39,'46'!$K$3:$L$16,2,FALSE)))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IF(D40="X",0,IF(E40="X",0,VLOOKUP(E40,'46'!$K$3:$L$16,2,FALSE)))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IF(D41="X",0,IF(E41="X",0,VLOOKUP(E41,'46'!$K$3:$L$16,2,FALSE)))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IF(D42="X",0,IF(E42="X",0,VLOOKUP(E42,'46'!$K$3:$L$16,2,FALSE)))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IF(D43="X",0,IF(E43="X",0,VLOOKUP(E43,'46'!$K$3:$L$16,2,FALSE)))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IF(D44="X",0,IF(E44="X",0,VLOOKUP(E44,'46'!$K$3:$L$16,2,FALSE)))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IF(D45="X",0,IF(E45="X",0,VLOOKUP(E45,'46'!$K$3:$L$16,2,FALSE)))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IF(D46="X",0,IF(E46="X",0,VLOOKUP(E46,'46'!$K$3:$L$16,2,FALSE)))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IF(D47="X",0,IF(E47="X",0,VLOOKUP(E47,'46'!$K$3:$L$16,2,FALSE)))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IF(D48="X",0,IF(E48="X",0,VLOOKUP(E48,'46'!$K$3:$L$16,2,FALSE)))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IF(D49="X",0,IF(E49="X",0,VLOOKUP(E49,'46'!$K$3:$L$16,2,FALSE)))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IF(D50="X",0,IF(E50="X",0,VLOOKUP(E50,'46'!$K$3:$L$16,2,FALSE)))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IF(D51="X",0,IF(E51="X",0,VLOOKUP(E51,'46'!$K$3:$L$16,2,FALSE)))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IF(D52="X",0,IF(E52="X",0,VLOOKUP(E52,'46'!$K$3:$L$16,2,FALSE)))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IF(D53="X",0,IF(E53="X",0,VLOOKUP(E53,'46'!$K$3:$L$16,2,FALSE)))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IF(D54="X",0,IF(E54="X",0,VLOOKUP(E54,'46'!$K$3:$L$16,2,FALSE)))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IF(D55="X",0,IF(E55="X",0,VLOOKUP(E55,'46'!$K$3:$L$16,2,FALSE)))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IF(D56="X",0,IF(E56="X",0,VLOOKUP(E56,'46'!$K$3:$L$16,2,FALSE)))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IF(D57="X",0,IF(E57="X",0,VLOOKUP(E57,'46'!$K$3:$L$16,2,FALSE)))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IF(D58="X",0,IF(E58="X",0,VLOOKUP(E58,'46'!$K$3:$L$16,2,FALSE)))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IF(D59="X",0,IF(E59="X",0,VLOOKUP(E59,'46'!$K$3:$L$16,2,FALSE)))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IF(D60="X",0,IF(E60="X",0,VLOOKUP(E60,'46'!$K$3:$L$16,2,FALSE)))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IF(D61="X",0,IF(E61="X",0,VLOOKUP(E61,'46'!$K$3:$L$16,2,FALSE)))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IF(D62="X",0,IF(E62="X",0,VLOOKUP(E62,'46'!$K$3:$L$16,2,FALSE)))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IF(D63="X",0,IF(E63="X",0,VLOOKUP(E63,'46'!$K$3:$L$16,2,FALSE)))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IF(D64="X",0,IF(E64="X",0,VLOOKUP(E64,'46'!$K$3:$L$16,2,FALSE)))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IF(D65="X",0,IF(E65="X",0,VLOOKUP(E65,'46'!$K$3:$L$16,2,FALSE)))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IF(D66="X",0,IF(E66="X",0,VLOOKUP(E66,'46'!$K$3:$L$16,2,FALSE)))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IF(D67="X",0,IF(E67="X",0,VLOOKUP(E67,'46'!$K$3:$L$16,2,FALSE)))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IF(D68="X",0,IF(E68="X",0,VLOOKUP(E68,'46'!$K$3:$L$16,2,FALSE)))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IF(D69="X",0,IF(E69="X",0,VLOOKUP(E69,'46'!$K$3:$L$16,2,FALSE)))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IF(D70="X",0,IF(E70="X",0,VLOOKUP(E70,'46'!$K$3:$L$16,2,FALSE)))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IF(D71="X",0,IF(E71="X",0,VLOOKUP(E71,'46'!$K$3:$L$16,2,FALSE)))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IF(D72="X",0,IF(E72="X",0,VLOOKUP(E72,'46'!$K$3:$L$16,2,FALSE)))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IF(D73="X",0,IF(E73="X",0,VLOOKUP(E73,'46'!$K$3:$L$16,2,FALSE)))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IF(D74="X",0,IF(E74="X",0,VLOOKUP(E74,'46'!$K$3:$L$16,2,FALSE)))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IF(D75="X",0,IF(E75="X",0,VLOOKUP(E75,'46'!$K$3:$L$16,2,FALSE)))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IF(D76="X",0,IF(E76="X",0,VLOOKUP(E76,'46'!$K$3:$L$16,2,FALSE)))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IF(D77="X",0,IF(E77="X",0,VLOOKUP(E77,'46'!$K$3:$L$16,2,FALSE)))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IF(D78="X",0,IF(E78="X",0,VLOOKUP(E78,'46'!$K$3:$L$16,2,FALSE)))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IF(D79="X",0,IF(E79="X",0,VLOOKUP(E79,'46'!$K$3:$L$16,2,FALSE)))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IF(D80="X",0,IF(E80="X",0,VLOOKUP(E80,'46'!$K$3:$L$16,2,FALSE)))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IF(D81="X",0,IF(E81="X",0,VLOOKUP(E81,'46'!$K$3:$L$16,2,FALSE)))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IF(D82="X",0,IF(E82="X",0,VLOOKUP(E82,'46'!$K$3:$L$16,2,FALSE)))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IF(D83="X",0,IF(E83="X",0,VLOOKUP(E83,'46'!$K$3:$L$16,2,FALSE)))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IF(D84="X",0,IF(E84="X",0,VLOOKUP(E84,'46'!$K$3:$L$16,2,FALSE)))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IF(D85="X",0,IF(E85="X",0,VLOOKUP(E85,'46'!$K$3:$L$16,2,FALSE)))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IF(D86="X",0,IF(E86="X",0,VLOOKUP(E86,'46'!$K$3:$L$16,2,FALSE)))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IF(D87="X",0,IF(E87="X",0,VLOOKUP(E87,'46'!$K$3:$L$16,2,FALSE)))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IF(D88="X",0,IF(E88="X",0,VLOOKUP(E88,'46'!$K$3:$L$16,2,FALSE)))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IF(D89="X",0,IF(E89="X",0,VLOOKUP(E89,'46'!$K$3:$L$16,2,FALSE)))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IF(D90="X",0,IF(E90="X",0,VLOOKUP(E90,'46'!$K$3:$L$16,2,FALSE)))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IF(D91="X",0,IF(E91="X",0,VLOOKUP(E91,'46'!$K$3:$L$16,2,FALSE)))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IF(D92="X",0,IF(E92="X",0,VLOOKUP(E92,'46'!$K$3:$L$16,2,FALSE)))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IF(D93="X",0,IF(E93="X",0,VLOOKUP(E93,'46'!$K$3:$L$16,2,FALSE)))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IF(D94="X",0,IF(E94="X",0,VLOOKUP(E94,'46'!$K$3:$L$16,2,FALSE)))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IF(D95="X",0,IF(E95="X",0,VLOOKUP(E95,'46'!$K$3:$L$16,2,FALSE)))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IF(D96="X",0,IF(E96="X",0,VLOOKUP(E96,'46'!$K$3:$L$16,2,FALSE)))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IF(D97="X",0,IF(E97="X",0,VLOOKUP(E97,'46'!$K$3:$L$16,2,FALSE)))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IF(D98="X",0,IF(E98="X",0,VLOOKUP(E98,'46'!$K$3:$L$16,2,FALSE)))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IF(D99="X",0,IF(E99="X",0,VLOOKUP(E99,'46'!$K$3:$L$16,2,FALSE)))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IF(D100="X",0,IF(E100="X",0,VLOOKUP(E100,'46'!$K$3:$L$16,2,FALSE)))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IF(D101="X",0,IF(E101="X",0,VLOOKUP(E101,'46'!$K$3:$L$16,2,FALSE)))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IF(D102="X",0,IF(E102="X",0,VLOOKUP(E102,'46'!$K$3:$L$16,2,FALSE)))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IF(D103="X",0,IF(E103="X",0,VLOOKUP(E103,'46'!$K$3:$L$16,2,FALSE)))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IF(D104="X",0,IF(E104="X",0,VLOOKUP(E104,'46'!$K$3:$L$16,2,FALSE)))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IF(D105="X",0,IF(E105="X",0,VLOOKUP(E105,'46'!$K$3:$L$16,2,FALSE)))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IF(D106="X",0,IF(E106="X",0,VLOOKUP(E106,'46'!$K$3:$L$16,2,FALSE)))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IF(D107="X",0,IF(E107="X",0,VLOOKUP(E107,'46'!$K$3:$L$16,2,FALSE)))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IF(D108="X",0,IF(E108="X",0,VLOOKUP(E108,'46'!$K$3:$L$16,2,FALSE)))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IF(D109="X",0,IF(E109="X",0,VLOOKUP(E109,'46'!$K$3:$L$16,2,FALSE)))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IF(D110="X",0,IF(E110="X",0,VLOOKUP(E110,'46'!$K$3:$L$16,2,FALSE)))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IF(D111="X",0,IF(E111="X",0,VLOOKUP(E111,'46'!$K$3:$L$16,2,FALSE)))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IF(D112="X",0,IF(E112="X",0,VLOOKUP(E112,'46'!$K$3:$L$16,2,FALSE)))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IF(D113="X",0,IF(E113="X",0,VLOOKUP(E113,'46'!$K$3:$L$16,2,FALSE)))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IF(D114="X",0,IF(E114="X",0,VLOOKUP(E114,'46'!$K$3:$L$16,2,FALSE)))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IF(D115="X",0,IF(E115="X",0,VLOOKUP(E115,'46'!$K$3:$L$16,2,FALSE)))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IF(D116="X",0,IF(E116="X",0,VLOOKUP(E116,'46'!$K$3:$L$16,2,FALSE)))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IF(D117="X",0,IF(E117="X",0,VLOOKUP(E117,'46'!$K$3:$L$16,2,FALSE)))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IF(D118="X",0,IF(E118="X",0,VLOOKUP(E118,'46'!$K$3:$L$16,2,FALSE)))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IF(D119="X",0,IF(E119="X",0,VLOOKUP(E119,'46'!$K$3:$L$16,2,FALSE)))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IF(D120="X",0,IF(E120="X",0,VLOOKUP(E120,'46'!$K$3:$L$16,2,FALSE)))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IF(D121="X",0,IF(E121="X",0,VLOOKUP(E121,'46'!$K$3:$L$16,2,FALSE)))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IF(D122="X",0,IF(E122="X",0,VLOOKUP(E122,'46'!$K$3:$L$16,2,FALSE)))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IF(D123="X",0,IF(E123="X",0,VLOOKUP(E123,'46'!$K$3:$L$16,2,FALSE)))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IF(D124="X",0,IF(E124="X",0,VLOOKUP(E124,'46'!$K$3:$L$16,2,FALSE)))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IF(D125="X",0,IF(E125="X",0,VLOOKUP(E125,'46'!$K$3:$L$16,2,FALSE)))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IF(D126="X",0,IF(E126="X",0,VLOOKUP(E126,'46'!$K$3:$L$16,2,FALSE)))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IF(D127="X",0,IF(E127="X",0,VLOOKUP(E127,'46'!$K$3:$L$16,2,FALSE)))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IF(D128="X",0,IF(E128="X",0,VLOOKUP(E128,'46'!$K$3:$L$16,2,FALSE)))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IF(D129="X",0,IF(E129="X",0,VLOOKUP(E129,'46'!$K$3:$L$16,2,FALSE)))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IF(D130="X",0,IF(E130="X",0,VLOOKUP(E130,'46'!$K$3:$L$16,2,FALSE)))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IF(D131="X",0,IF(E131="X",0,VLOOKUP(E131,'46'!$K$3:$L$16,2,FALSE)))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IF(D132="X",0,IF(E132="X",0,VLOOKUP(E132,'46'!$K$3:$L$16,2,FALSE)))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IF(D133="X",0,IF(E133="X",0,VLOOKUP(E133,'46'!$K$3:$L$16,2,FALSE)))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IF(D134="X",0,IF(E134="X",0,VLOOKUP(E134,'46'!$K$3:$L$16,2,FALSE)))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IF(D135="X",0,IF(E135="X",0,VLOOKUP(E135,'46'!$K$3:$L$16,2,FALSE)))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IF(D136="X",0,IF(E136="X",0,VLOOKUP(E136,'46'!$K$3:$L$16,2,FALSE)))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IF(D137="X",0,IF(E137="X",0,VLOOKUP(E137,'46'!$K$3:$L$16,2,FALSE)))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IF(D138="X",0,IF(E138="X",0,VLOOKUP(E138,'46'!$K$3:$L$16,2,FALSE)))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IF(D139="X",0,IF(E139="X",0,VLOOKUP(E139,'46'!$K$3:$L$16,2,FALSE)))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IF(D140="X",0,IF(E140="X",0,VLOOKUP(E140,'46'!$K$3:$L$16,2,FALSE)))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IF(D141="X",0,IF(E141="X",0,VLOOKUP(E141,'46'!$K$3:$L$16,2,FALSE)))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IF(D142="X",0,IF(E142="X",0,VLOOKUP(E142,'46'!$K$3:$L$16,2,FALSE)))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IF(D143="X",0,IF(E143="X",0,VLOOKUP(E143,'46'!$K$3:$L$16,2,FALSE)))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IF(D144="X",0,IF(E144="X",0,VLOOKUP(E144,'46'!$K$3:$L$16,2,FALSE)))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IF(D145="X",0,IF(E145="X",0,VLOOKUP(E145,'46'!$K$3:$L$16,2,FALSE)))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IF(D146="X",0,IF(E146="X",0,VLOOKUP(E146,'46'!$K$3:$L$16,2,FALSE)))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IF(D147="X",0,IF(E147="X",0,VLOOKUP(E147,'46'!$K$3:$L$16,2,FALSE)))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IF(D148="X",0,IF(E148="X",0,VLOOKUP(E148,'46'!$K$3:$L$16,2,FALSE)))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IF(D149="X",0,IF(E149="X",0,VLOOKUP(E149,'46'!$K$3:$L$16,2,FALSE)))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IF(D150="X",0,IF(E150="X",0,VLOOKUP(E150,'46'!$K$3:$L$16,2,FALSE)))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IF(D151="X",0,IF(E151="X",0,VLOOKUP(E151,'46'!$K$3:$L$16,2,FALSE)))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IF(D152="X",0,IF(E152="X",0,VLOOKUP(E152,'46'!$K$3:$L$16,2,FALSE)))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IF(D153="X",0,IF(E153="X",0,VLOOKUP(E153,'46'!$K$3:$L$16,2,FALSE)))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IF(D154="X",0,IF(E154="X",0,VLOOKUP(E154,'46'!$K$3:$L$16,2,FALSE)))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IF(D155="X",0,IF(E155="X",0,VLOOKUP(E155,'46'!$K$3:$L$16,2,FALSE)))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IF(D156="X",0,IF(E156="X",0,VLOOKUP(E156,'46'!$K$3:$L$16,2,FALSE)))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IF(D157="X",0,IF(E157="X",0,VLOOKUP(E157,'46'!$K$3:$L$16,2,FALSE)))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IF(D158="X",0,IF(E158="X",0,VLOOKUP(E158,'46'!$K$3:$L$16,2,FALSE)))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IF(D159="X",0,IF(E159="X",0,VLOOKUP(E159,'46'!$K$3:$L$16,2,FALSE)))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IF(D160="X",0,IF(E160="X",0,VLOOKUP(E160,'46'!$K$3:$L$16,2,FALSE)))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IF(D161="X",0,IF(E161="X",0,VLOOKUP(E161,'46'!$K$3:$L$16,2,FALSE)))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IF(D162="X",0,IF(E162="X",0,VLOOKUP(E162,'46'!$K$3:$L$16,2,FALSE)))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IF(D163="X",0,IF(E163="X",0,VLOOKUP(E163,'46'!$K$3:$L$16,2,FALSE)))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IF(D164="X",0,IF(E164="X",0,VLOOKUP(E164,'46'!$K$3:$L$16,2,FALSE)))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IF(D165="X",0,IF(E165="X",0,VLOOKUP(E165,'46'!$K$3:$L$16,2,FALSE)))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IF(D166="X",0,IF(E166="X",0,VLOOKUP(E166,'46'!$K$3:$L$16,2,FALSE)))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IF(D167="X",0,IF(E167="X",0,VLOOKUP(E167,'46'!$K$3:$L$16,2,FALSE)))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IF(D168="X",0,IF(E168="X",0,VLOOKUP(E168,'46'!$K$3:$L$16,2,FALSE)))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IF(D169="X",0,IF(E169="X",0,VLOOKUP(E169,'46'!$K$3:$L$16,2,FALSE)))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IF(D170="X",0,IF(E170="X",0,VLOOKUP(E170,'46'!$K$3:$L$16,2,FALSE)))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IF(D171="X",0,IF(E171="X",0,VLOOKUP(E171,'46'!$K$3:$L$16,2,FALSE)))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IF(D172="X",0,IF(E172="X",0,VLOOKUP(E172,'46'!$K$3:$L$16,2,FALSE)))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IF(D173="X",0,IF(E173="X",0,VLOOKUP(E173,'46'!$K$3:$L$16,2,FALSE)))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IF(D174="X",0,IF(E174="X",0,VLOOKUP(E174,'46'!$K$3:$L$16,2,FALSE)))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IF(D175="X",0,IF(E175="X",0,VLOOKUP(E175,'46'!$K$3:$L$16,2,FALSE)))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IF(D176="X",0,IF(E176="X",0,VLOOKUP(E176,'46'!$K$3:$L$16,2,FALSE)))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IF(D177="X",0,IF(E177="X",0,VLOOKUP(E177,'46'!$K$3:$L$16,2,FALSE)))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IF(D178="X",0,IF(E178="X",0,VLOOKUP(E178,'46'!$K$3:$L$16,2,FALSE)))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IF(D179="X",0,IF(E179="X",0,VLOOKUP(E179,'46'!$K$3:$L$16,2,FALSE)))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IF(D180="X",0,IF(E180="X",0,VLOOKUP(E180,'46'!$K$3:$L$16,2,FALSE)))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IF(D181="X",0,IF(E181="X",0,VLOOKUP(E181,'46'!$K$3:$L$16,2,FALSE)))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IF(D182="X",0,IF(E182="X",0,VLOOKUP(E182,'46'!$K$3:$L$16,2,FALSE)))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IF(D183="X",0,IF(E183="X",0,VLOOKUP(E183,'46'!$K$3:$L$16,2,FALSE)))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IF(D184="X",0,IF(E184="X",0,VLOOKUP(E184,'46'!$K$3:$L$16,2,FALSE)))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IF(D185="X",0,IF(E185="X",0,VLOOKUP(E185,'46'!$K$3:$L$16,2,FALSE)))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IF(D186="X",0,IF(E186="X",0,VLOOKUP(E186,'46'!$K$3:$L$16,2,FALSE)))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IF(D187="X",0,IF(E187="X",0,VLOOKUP(E187,'46'!$K$3:$L$16,2,FALSE)))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IF(D188="X",0,IF(E188="X",0,VLOOKUP(E188,'46'!$K$3:$L$16,2,FALSE)))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IF(D189="X",0,IF(E189="X",0,VLOOKUP(E189,'46'!$K$3:$L$16,2,FALSE)))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IF(D190="X",0,IF(E190="X",0,VLOOKUP(E190,'46'!$K$3:$L$16,2,FALSE)))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IF(D191="X",0,IF(E191="X",0,VLOOKUP(E191,'46'!$K$3:$L$16,2,FALSE)))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IF(D192="X",0,IF(E192="X",0,VLOOKUP(E192,'46'!$K$3:$L$16,2,FALSE)))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IF(D193="X",0,IF(E193="X",0,VLOOKUP(E193,'46'!$K$3:$L$16,2,FALSE)))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IF(D194="X",0,IF(E194="X",0,VLOOKUP(E194,'46'!$K$3:$L$16,2,FALSE)))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IF(D195="X",0,IF(E195="X",0,VLOOKUP(E195,'46'!$K$3:$L$16,2,FALSE)))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IF(D196="X",0,IF(E196="X",0,VLOOKUP(E196,'46'!$K$3:$L$16,2,FALSE)))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IF(D197="X",0,IF(E197="X",0,VLOOKUP(E197,'46'!$K$3:$L$16,2,FALSE)))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IF(D198="X",0,IF(E198="X",0,VLOOKUP(E198,'46'!$K$3:$L$16,2,FALSE)))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IF(D199="X",0,IF(E199="X",0,VLOOKUP(E199,'46'!$K$3:$L$16,2,FALSE)))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IF(D200="X",0,IF(E200="X",0,VLOOKUP(E200,'46'!$K$3:$L$16,2,FALSE)))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IF(D201="X",0,IF(E201="X",0,VLOOKUP(E201,'46'!$K$3:$L$16,2,FALSE)))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IF(D202="X",0,IF(E202="X",0,VLOOKUP(E202,'46'!$K$3:$L$16,2,FALSE)))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IF(D203="X",0,IF(E203="X",0,VLOOKUP(E203,'46'!$K$3:$L$16,2,FALSE)))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IF(D204="X",0,IF(E204="X",0,VLOOKUP(E204,'46'!$K$3:$L$16,2,FALSE)))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IF(D205="X",0,IF(E205="X",0,VLOOKUP(E205,'46'!$K$3:$L$16,2,FALSE)))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IF(D206="X",0,IF(E206="X",0,VLOOKUP(E206,'46'!$K$3:$L$16,2,FALSE)))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IF(D207="X",0,IF(E207="X",0,VLOOKUP(E207,'46'!$K$3:$L$16,2,FALSE)))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IF(D208="X",0,IF(E208="X",0,VLOOKUP(E208,'46'!$K$3:$L$16,2,FALSE)))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IF(D209="X",0,IF(E209="X",0,VLOOKUP(E209,'46'!$K$3:$L$16,2,FALSE)))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IF(D210="X",0,IF(E210="X",0,VLOOKUP(E210,'46'!$K$3:$L$16,2,FALSE)))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IF(D211="X",0,IF(E211="X",0,VLOOKUP(E211,'46'!$K$3:$L$16,2,FALSE)))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IF(D212="X",0,IF(E212="X",0,VLOOKUP(E212,'46'!$K$3:$L$16,2,FALSE)))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IF(D213="X",0,IF(E213="X",0,VLOOKUP(E213,'46'!$K$3:$L$16,2,FALSE)))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IF(D214="X",0,IF(E214="X",0,VLOOKUP(E214,'46'!$K$3:$L$16,2,FALSE)))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IF(D215="X",0,IF(E215="X",0,VLOOKUP(E215,'46'!$K$3:$L$16,2,FALSE)))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IF(D216="X",0,IF(E216="X",0,VLOOKUP(E216,'46'!$K$3:$L$16,2,FALSE)))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IF(D217="X",0,IF(E217="X",0,VLOOKUP(E217,'46'!$K$3:$L$16,2,FALSE)))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IF(D218="X",0,IF(E218="X",0,VLOOKUP(E218,'46'!$K$3:$L$16,2,FALSE)))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IF(D219="X",0,IF(E219="X",0,VLOOKUP(E219,'46'!$K$3:$L$16,2,FALSE)))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IF(D220="X",0,IF(E220="X",0,VLOOKUP(E220,'46'!$K$3:$L$16,2,FALSE)))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IF(D221="X",0,IF(E221="X",0,VLOOKUP(E221,'46'!$K$3:$L$16,2,FALSE)))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IF(D222="X",0,IF(E222="X",0,VLOOKUP(E222,'46'!$K$3:$L$16,2,FALSE)))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IF(D223="X",0,IF(E223="X",0,VLOOKUP(E223,'46'!$K$3:$L$16,2,FALSE)))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IF(D224="X",0,IF(E224="X",0,VLOOKUP(E224,'46'!$K$3:$L$16,2,FALSE)))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IF(D225="X",0,IF(E225="X",0,VLOOKUP(E225,'46'!$K$3:$L$16,2,FALSE)))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IF(D226="X",0,IF(E226="X",0,VLOOKUP(E226,'46'!$K$3:$L$16,2,FALSE)))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IF(D227="X",0,IF(E227="X",0,VLOOKUP(E227,'46'!$K$3:$L$16,2,FALSE)))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IF(D228="X",0,IF(E228="X",0,VLOOKUP(E228,'46'!$K$3:$L$16,2,FALSE)))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IF(D229="X",0,IF(E229="X",0,VLOOKUP(E229,'46'!$K$3:$L$16,2,FALSE)))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IF(D230="X",0,IF(E230="X",0,VLOOKUP(E230,'46'!$K$3:$L$16,2,FALSE)))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IF(D231="X",0,IF(E231="X",0,VLOOKUP(E231,'46'!$K$3:$L$16,2,FALSE)))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IF(D232="X",0,IF(E232="X",0,VLOOKUP(E232,'46'!$K$3:$L$16,2,FALSE)))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IF(D233="X",0,IF(E233="X",0,VLOOKUP(E233,'46'!$K$3:$L$16,2,FALSE)))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IF(D234="X",0,IF(E234="X",0,VLOOKUP(E234,'46'!$K$3:$L$16,2,FALSE)))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IF(D235="X",0,IF(E235="X",0,VLOOKUP(E235,'46'!$K$3:$L$16,2,FALSE)))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IF(D236="X",0,IF(E236="X",0,VLOOKUP(E236,'46'!$K$3:$L$16,2,FALSE)))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IF(D237="X",0,IF(E237="X",0,VLOOKUP(E237,'46'!$K$3:$L$16,2,FALSE)))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IF(D238="X",0,IF(E238="X",0,VLOOKUP(E238,'46'!$K$3:$L$16,2,FALSE)))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IF(D239="X",0,IF(E239="X",0,VLOOKUP(E239,'46'!$K$3:$L$16,2,FALSE)))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IF(D240="X",0,IF(E240="X",0,VLOOKUP(E240,'46'!$K$3:$L$16,2,FALSE)))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IF(D241="X",0,IF(E241="X",0,VLOOKUP(E241,'46'!$K$3:$L$16,2,FALSE)))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IF(D242="X",0,IF(E242="X",0,VLOOKUP(E242,'46'!$K$3:$L$16,2,FALSE)))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IF(D243="X",0,IF(E243="X",0,VLOOKUP(E243,'46'!$K$3:$L$16,2,FALSE)))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IF(D244="X",0,IF(E244="X",0,VLOOKUP(E244,'46'!$K$3:$L$16,2,FALSE)))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IF(D245="X",0,IF(E245="X",0,VLOOKUP(E245,'46'!$K$3:$L$16,2,FALSE)))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IF(D246="X",0,IF(E246="X",0,VLOOKUP(E246,'46'!$K$3:$L$16,2,FALSE)))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IF(D247="X",0,IF(E247="X",0,VLOOKUP(E247,'46'!$K$3:$L$16,2,FALSE)))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IF(D248="X",0,IF(E248="X",0,VLOOKUP(E248,'46'!$K$3:$L$16,2,FALSE)))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IF(D249="X",0,IF(E249="X",0,VLOOKUP(E249,'46'!$K$3:$L$16,2,FALSE)))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IF(D250="X",0,IF(E250="X",0,VLOOKUP(E250,'46'!$K$3:$L$16,2,FALSE)))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IF(D251="X",0,IF(E251="X",0,VLOOKUP(E251,'46'!$K$3:$L$16,2,FALSE)))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IF(D252="X",0,IF(E252="X",0,VLOOKUP(E252,'46'!$K$3:$L$16,2,FALSE)))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IF(D253="X",0,IF(E253="X",0,VLOOKUP(E253,'46'!$K$3:$L$16,2,FALSE)))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IF(D254="X",0,IF(E254="X",0,VLOOKUP(E254,'46'!$K$3:$L$16,2,FALSE)))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IF(D255="X",0,IF(E255="X",0,VLOOKUP(E255,'46'!$K$3:$L$16,2,FALSE)))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IF(D256="X",0,IF(E256="X",0,VLOOKUP(E256,'46'!$K$3:$L$16,2,FALSE)))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IF(D257="X",0,IF(E257="X",0,VLOOKUP(E257,'46'!$K$3:$L$16,2,FALSE)))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IF(D258="X",0,IF(E258="X",0,VLOOKUP(E258,'46'!$K$3:$L$16,2,FALSE)))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IF(D259="X",0,IF(E259="X",0,VLOOKUP(E259,'46'!$K$3:$L$16,2,FALSE)))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IF(D260="X",0,IF(E260="X",0,VLOOKUP(E260,'46'!$K$3:$L$16,2,FALSE)))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IF(D261="X",0,IF(E261="X",0,VLOOKUP(E261,'46'!$K$3:$L$16,2,FALSE)))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IF(D262="X",0,IF(E262="X",0,VLOOKUP(E262,'46'!$K$3:$L$16,2,FALSE)))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IF(D263="X",0,IF(E263="X",0,VLOOKUP(E263,'46'!$K$3:$L$16,2,FALSE)))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IF(D264="X",0,IF(E264="X",0,VLOOKUP(E264,'46'!$K$3:$L$16,2,FALSE)))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IF(D265="X",0,IF(E265="X",0,VLOOKUP(E265,'46'!$K$3:$L$16,2,FALSE)))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IF(D266="X",0,IF(E266="X",0,VLOOKUP(E266,'46'!$K$3:$L$16,2,FALSE)))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IF(D267="X",0,IF(E267="X",0,VLOOKUP(E267,'46'!$K$3:$L$16,2,FALSE)))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IF(D268="X",0,IF(E268="X",0,VLOOKUP(E268,'46'!$K$3:$L$16,2,FALSE)))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IF(D269="X",0,IF(E269="X",0,VLOOKUP(E269,'46'!$K$3:$L$16,2,FALSE)))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IF(D270="X",0,IF(E270="X",0,VLOOKUP(E270,'46'!$K$3:$L$16,2,FALSE)))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IF(D271="X",0,IF(E271="X",0,VLOOKUP(E271,'46'!$K$3:$L$16,2,FALSE)))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IF(D272="X",0,IF(E272="X",0,VLOOKUP(E272,'46'!$K$3:$L$16,2,FALSE)))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IF(D273="X",0,IF(E273="X",0,VLOOKUP(E273,'46'!$K$3:$L$16,2,FALSE)))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IF(D274="X",0,IF(E274="X",0,VLOOKUP(E274,'46'!$K$3:$L$16,2,FALSE)))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IF(D275="X",0,IF(E275="X",0,VLOOKUP(E275,'46'!$K$3:$L$16,2,FALSE)))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IF(D276="X",0,IF(E276="X",0,VLOOKUP(E276,'46'!$K$3:$L$16,2,FALSE)))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IF(D277="X",0,IF(E277="X",0,VLOOKUP(E277,'46'!$K$3:$L$16,2,FALSE)))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IF(D278="X",0,IF(E278="X",0,VLOOKUP(E278,'46'!$K$3:$L$16,2,FALSE)))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IF(D279="X",0,IF(E279="X",0,VLOOKUP(E279,'46'!$K$3:$L$16,2,FALSE)))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IF(D280="X",0,IF(E280="X",0,VLOOKUP(E280,'46'!$K$3:$L$16,2,FALSE)))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IF(D281="X",0,IF(E281="X",0,VLOOKUP(E281,'46'!$K$3:$L$16,2,FALSE)))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IF(D282="X",0,IF(E282="X",0,VLOOKUP(E282,'46'!$K$3:$L$16,2,FALSE)))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IF(D283="X",0,IF(E283="X",0,VLOOKUP(E283,'46'!$K$3:$L$16,2,FALSE)))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IF(D284="X",0,IF(E284="X",0,VLOOKUP(E284,'46'!$K$3:$L$16,2,FALSE)))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IF(D285="X",0,IF(E285="X",0,VLOOKUP(E285,'46'!$K$3:$L$16,2,FALSE)))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IF(D286="X",0,IF(E286="X",0,VLOOKUP(E286,'46'!$K$3:$L$16,2,FALSE)))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IF(D287="X",0,IF(E287="X",0,VLOOKUP(E287,'46'!$K$3:$L$16,2,FALSE)))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IF(D288="X",0,IF(E288="X",0,VLOOKUP(E288,'46'!$K$3:$L$16,2,FALSE)))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IF(D289="X",0,IF(E289="X",0,VLOOKUP(E289,'46'!$K$3:$L$16,2,FALSE)))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IF(D290="X",0,IF(E290="X",0,VLOOKUP(E290,'46'!$K$3:$L$16,2,FALSE)))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IF(D291="X",0,IF(E291="X",0,VLOOKUP(E291,'46'!$K$3:$L$16,2,FALSE)))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IF(D292="X",0,IF(E292="X",0,VLOOKUP(E292,'46'!$K$3:$L$16,2,FALSE)))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IF(D293="X",0,IF(E293="X",0,VLOOKUP(E293,'46'!$K$3:$L$16,2,FALSE)))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IF(D294="X",0,IF(E294="X",0,VLOOKUP(E294,'46'!$K$3:$L$16,2,FALSE)))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IF(D295="X",0,IF(E295="X",0,VLOOKUP(E295,'46'!$K$3:$L$16,2,FALSE)))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IF(D296="X",0,IF(E296="X",0,VLOOKUP(E296,'46'!$K$3:$L$16,2,FALSE)))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IF(D297="X",0,IF(E297="X",0,VLOOKUP(E297,'46'!$K$3:$L$16,2,FALSE)))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IF(D298="X",0,IF(E298="X",0,VLOOKUP(E298,'46'!$K$3:$L$16,2,FALSE)))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IF(D299="X",0,IF(E299="X",0,VLOOKUP(E299,'46'!$K$3:$L$16,2,FALSE)))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IF(D300="X",0,IF(E300="X",0,VLOOKUP(E300,'46'!$K$3:$L$16,2,FALSE)))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IF(D301="X",0,IF(E301="X",0,VLOOKUP(E301,'46'!$K$3:$L$16,2,FALSE)))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IF(D302="X",0,IF(E302="X",0,VLOOKUP(E302,'46'!$K$3:$L$16,2,FALSE)))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IF(D303="X",0,IF(E303="X",0,VLOOKUP(E303,'46'!$K$3:$L$16,2,FALSE)))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IF(D304="X",0,IF(E304="X",0,VLOOKUP(E304,'46'!$K$3:$L$16,2,FALSE)))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IF(D305="X",0,IF(E305="X",0,VLOOKUP(E305,'46'!$K$3:$L$16,2,FALSE)))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IF(D306="X",0,IF(E306="X",0,VLOOKUP(E306,'46'!$K$3:$L$16,2,FALSE)))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IF(D307="X",0,IF(E307="X",0,VLOOKUP(E307,'46'!$K$3:$L$16,2,FALSE)))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IF(D308="X",0,IF(E308="X",0,VLOOKUP(E308,'46'!$K$3:$L$16,2,FALSE)))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IF(D309="X",0,IF(E309="X",0,VLOOKUP(E309,'46'!$K$3:$L$16,2,FALSE)))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IF(D310="X",0,IF(E310="X",0,VLOOKUP(E310,'46'!$K$3:$L$16,2,FALSE)))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IF(D311="X",0,IF(E311="X",0,VLOOKUP(E311,'46'!$K$3:$L$16,2,FALSE)))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IF(D312="X",0,IF(E312="X",0,VLOOKUP(E312,'46'!$K$3:$L$16,2,FALSE)))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IF(D313="X",0,IF(E313="X",0,VLOOKUP(E313,'46'!$K$3:$L$16,2,FALSE)))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IF(D314="X",0,IF(E314="X",0,VLOOKUP(E314,'46'!$K$3:$L$16,2,FALSE)))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IF(D315="X",0,IF(E315="X",0,VLOOKUP(E315,'46'!$K$3:$L$16,2,FALSE)))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IF(D316="X",0,IF(E316="X",0,VLOOKUP(E316,'46'!$K$3:$L$16,2,FALSE)))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IF(D317="X",0,IF(E317="X",0,VLOOKUP(E317,'46'!$K$3:$L$16,2,FALSE)))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IF(D318="X",0,IF(E318="X",0,VLOOKUP(E318,'46'!$K$3:$L$16,2,FALSE)))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IF(D319="X",0,IF(E319="X",0,VLOOKUP(E319,'46'!$K$3:$L$16,2,FALSE)))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IF(D320="X",0,IF(E320="X",0,VLOOKUP(E320,'46'!$K$3:$L$16,2,FALSE)))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IF(D321="X",0,IF(E321="X",0,VLOOKUP(E321,'46'!$K$3:$L$16,2,FALSE)))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IF(D322="X",0,IF(E322="X",0,VLOOKUP(E322,'46'!$K$3:$L$16,2,FALSE)))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IF(D323="X",0,IF(E323="X",0,VLOOKUP(E323,'46'!$K$3:$L$16,2,FALSE)))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IF(D324="X",0,IF(E324="X",0,VLOOKUP(E324,'46'!$K$3:$L$16,2,FALSE)))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IF(D325="X",0,IF(E325="X",0,VLOOKUP(E325,'46'!$K$3:$L$16,2,FALSE)))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IF(D326="X",0,IF(E326="X",0,VLOOKUP(E326,'46'!$K$3:$L$16,2,FALSE)))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IF(D327="X",0,IF(E327="X",0,VLOOKUP(E327,'46'!$K$3:$L$16,2,FALSE)))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IF(D328="X",0,IF(E328="X",0,VLOOKUP(E328,'46'!$K$3:$L$16,2,FALSE)))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IF(D329="X",0,IF(E329="X",0,VLOOKUP(E329,'46'!$K$3:$L$16,2,FALSE)))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IF(D330="X",0,IF(E330="X",0,VLOOKUP(E330,'46'!$K$3:$L$16,2,FALSE)))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IF(D331="X",0,IF(E331="X",0,VLOOKUP(E331,'46'!$K$3:$L$16,2,FALSE)))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IF(D332="X",0,IF(E332="X",0,VLOOKUP(E332,'46'!$K$3:$L$16,2,FALSE)))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IF(D333="X",0,IF(E333="X",0,VLOOKUP(E333,'46'!$K$3:$L$16,2,FALSE)))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IF(D334="X",0,IF(E334="X",0,VLOOKUP(E334,'46'!$K$3:$L$16,2,FALSE)))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IF(D335="X",0,IF(E335="X",0,VLOOKUP(E335,'46'!$K$3:$L$16,2,FALSE)))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IF(D336="X",0,IF(E336="X",0,VLOOKUP(E336,'46'!$K$3:$L$16,2,FALSE)))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IF(D337="X",0,IF(E337="X",0,VLOOKUP(E337,'46'!$K$3:$L$16,2,FALSE)))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IF(D338="X",0,IF(E338="X",0,VLOOKUP(E338,'46'!$K$3:$L$16,2,FALSE)))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IF(D339="X",0,IF(E339="X",0,VLOOKUP(E339,'46'!$K$3:$L$16,2,FALSE)))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IF(D340="X",0,IF(E340="X",0,VLOOKUP(E340,'46'!$K$3:$L$16,2,FALSE)))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IF(D341="X",0,IF(E341="X",0,VLOOKUP(E341,'46'!$K$3:$L$16,2,FALSE)))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IF(D342="X",0,IF(E342="X",0,VLOOKUP(E342,'46'!$K$3:$L$16,2,FALSE)))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IF(D343="X",0,IF(E343="X",0,VLOOKUP(E343,'46'!$K$3:$L$16,2,FALSE)))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IF(D344="X",0,IF(E344="X",0,VLOOKUP(E344,'46'!$K$3:$L$16,2,FALSE)))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IF(D345="X",0,IF(E345="X",0,VLOOKUP(E345,'46'!$K$3:$L$16,2,FALSE)))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IF(D346="X",0,IF(E346="X",0,VLOOKUP(E346,'46'!$K$3:$L$16,2,FALSE)))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IF(D347="X",0,IF(E347="X",0,VLOOKUP(E347,'46'!$K$3:$L$16,2,FALSE)))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IF(D348="X",0,IF(E348="X",0,VLOOKUP(E348,'46'!$K$3:$L$16,2,FALSE)))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IF(D349="X",0,IF(E349="X",0,VLOOKUP(E349,'46'!$K$3:$L$16,2,FALSE)))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IF(D350="X",0,IF(E350="X",0,VLOOKUP(E350,'46'!$K$3:$L$16,2,FALSE)))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IF(D351="X",0,IF(E351="X",0,VLOOKUP(E351,'46'!$K$3:$L$16,2,FALSE)))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IF(D352="X",0,IF(E352="X",0,VLOOKUP(E352,'46'!$K$3:$L$16,2,FALSE)))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IF(D353="X",0,IF(E353="X",0,VLOOKUP(E353,'46'!$K$3:$L$16,2,FALSE)))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IF(D354="X",0,IF(E354="X",0,VLOOKUP(E354,'46'!$K$3:$L$16,2,FALSE)))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IF(D355="X",0,IF(E355="X",0,VLOOKUP(E355,'46'!$K$3:$L$16,2,FALSE)))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IF(D356="X",0,IF(E356="X",0,VLOOKUP(E356,'46'!$K$3:$L$16,2,FALSE)))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IF(D357="X",0,IF(E357="X",0,VLOOKUP(E357,'46'!$K$3:$L$16,2,FALSE)))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IF(D358="X",0,IF(E358="X",0,VLOOKUP(E358,'46'!$K$3:$L$16,2,FALSE)))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IF(D359="X",0,IF(E359="X",0,VLOOKUP(E359,'46'!$K$3:$L$16,2,FALSE)))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IF(D360="X",0,IF(E360="X",0,VLOOKUP(E360,'46'!$K$3:$L$16,2,FALSE)))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IF(D361="X",0,IF(E361="X",0,VLOOKUP(E361,'46'!$K$3:$L$16,2,FALSE)))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IF(D362="X",0,IF(E362="X",0,VLOOKUP(E362,'46'!$K$3:$L$16,2,FALSE)))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IF(D363="X",0,IF(E363="X",0,VLOOKUP(E363,'46'!$K$3:$L$16,2,FALSE)))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IF(D364="X",0,IF(E364="X",0,VLOOKUP(E364,'46'!$K$3:$L$16,2,FALSE)))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IF(D365="X",0,IF(E365="X",0,VLOOKUP(E365,'46'!$K$3:$L$16,2,FALSE)))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IF(D366="X",0,IF(E366="X",0,VLOOKUP(E366,'46'!$K$3:$L$16,2,FALSE)))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IF(D367="X",0,IF(E367="X",0,VLOOKUP(E367,'46'!$K$3:$L$16,2,FALSE)))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IF(D368="X",0,IF(E368="X",0,VLOOKUP(E368,'46'!$K$3:$L$16,2,FALSE)))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IF(D369="X",0,IF(E369="X",0,VLOOKUP(E369,'46'!$K$3:$L$16,2,FALSE)))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IF(D370="X",0,IF(E370="X",0,VLOOKUP(E370,'46'!$K$3:$L$16,2,FALSE)))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IF(D371="X",0,IF(E371="X",0,VLOOKUP(E371,'46'!$K$3:$L$16,2,FALSE)))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IF(D372="X",0,IF(E372="X",0,VLOOKUP(E372,'46'!$K$3:$L$16,2,FALSE)))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IF(D373="X",0,IF(E373="X",0,VLOOKUP(E373,'46'!$K$3:$L$16,2,FALSE)))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IF(D374="X",0,IF(E374="X",0,VLOOKUP(E374,'46'!$K$3:$L$16,2,FALSE)))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IF(D375="X",0,IF(E375="X",0,VLOOKUP(E375,'46'!$K$3:$L$16,2,FALSE)))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IF(D376="X",0,IF(E376="X",0,VLOOKUP(E376,'46'!$K$3:$L$16,2,FALSE)))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IF(D377="X",0,IF(E377="X",0,VLOOKUP(E377,'46'!$K$3:$L$16,2,FALSE)))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IF(D378="X",0,IF(E378="X",0,VLOOKUP(E378,'46'!$K$3:$L$16,2,FALSE)))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IF(D379="X",0,IF(E379="X",0,VLOOKUP(E379,'46'!$K$3:$L$16,2,FALSE)))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IF(D380="X",0,IF(E380="X",0,VLOOKUP(E380,'46'!$K$3:$L$16,2,FALSE)))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IF(D381="X",0,IF(E381="X",0,VLOOKUP(E381,'46'!$K$3:$L$16,2,FALSE)))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IF(D382="X",0,IF(E382="X",0,VLOOKUP(E382,'46'!$K$3:$L$16,2,FALSE)))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IF(D383="X",0,IF(E383="X",0,VLOOKUP(E383,'46'!$K$3:$L$16,2,FALSE)))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IF(D384="X",0,IF(E384="X",0,VLOOKUP(E384,'46'!$K$3:$L$16,2,FALSE)))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IF(D385="X",0,IF(E385="X",0,VLOOKUP(E385,'46'!$K$3:$L$16,2,FALSE)))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IF(D386="X",0,IF(E386="X",0,VLOOKUP(E386,'46'!$K$3:$L$16,2,FALSE)))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IF(D387="X",0,IF(E387="X",0,VLOOKUP(E387,'46'!$K$3:$L$16,2,FALSE)))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IF(D388="X",0,IF(E388="X",0,VLOOKUP(E388,'46'!$K$3:$L$16,2,FALSE)))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IF(D389="X",0,IF(E389="X",0,VLOOKUP(E389,'46'!$K$3:$L$16,2,FALSE)))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IF(D390="X",0,IF(E390="X",0,VLOOKUP(E390,'46'!$K$3:$L$16,2,FALSE)))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IF(D391="X",0,IF(E391="X",0,VLOOKUP(E391,'46'!$K$3:$L$16,2,FALSE)))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IF(D392="X",0,IF(E392="X",0,VLOOKUP(E392,'46'!$K$3:$L$16,2,FALSE)))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IF(D393="X",0,IF(E393="X",0,VLOOKUP(E393,'46'!$K$3:$L$16,2,FALSE)))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IF(D394="X",0,IF(E394="X",0,VLOOKUP(E394,'46'!$K$3:$L$16,2,FALSE)))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IF(D395="X",0,IF(E395="X",0,VLOOKUP(E395,'46'!$K$3:$L$16,2,FALSE)))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IF(D396="X",0,IF(E396="X",0,VLOOKUP(E396,'46'!$K$3:$L$16,2,FALSE)))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IF(D397="X",0,IF(E397="X",0,VLOOKUP(E397,'46'!$K$3:$L$16,2,FALSE)))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IF(D398="X",0,IF(E398="X",0,VLOOKUP(E398,'46'!$K$3:$L$16,2,FALSE)))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IF(D399="X",0,IF(E399="X",0,VLOOKUP(E399,'46'!$K$3:$L$16,2,FALSE)))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IF(D400="X",0,IF(E400="X",0,VLOOKUP(E400,'46'!$K$3:$L$16,2,FALSE)))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IF(D401="X",0,IF(E401="X",0,VLOOKUP(E401,'46'!$K$3:$L$16,2,FALSE)))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IF(D402="X",0,IF(E402="X",0,VLOOKUP(E402,'46'!$K$3:$L$16,2,FALSE)))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IF(D403="X",0,IF(E403="X",0,VLOOKUP(E403,'46'!$K$3:$L$16,2,FALSE)))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IF(D404="X",0,IF(E404="X",0,VLOOKUP(E404,'46'!$K$3:$L$16,2,FALSE)))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IF(D405="X",0,IF(E405="X",0,VLOOKUP(E405,'46'!$K$3:$L$16,2,FALSE)))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IF(D406="X",0,IF(E406="X",0,VLOOKUP(E406,'46'!$K$3:$L$16,2,FALSE)))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IF(D407="X",0,IF(E407="X",0,VLOOKUP(E407,'46'!$K$3:$L$16,2,FALSE)))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IF(D408="X",0,IF(E408="X",0,VLOOKUP(E408,'46'!$K$3:$L$16,2,FALSE)))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IF(D409="X",0,IF(E409="X",0,VLOOKUP(E409,'46'!$K$3:$L$16,2,FALSE)))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IF(D410="X",0,IF(E410="X",0,VLOOKUP(E410,'46'!$K$3:$L$16,2,FALSE)))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IF(D411="X",0,IF(E411="X",0,VLOOKUP(E411,'46'!$K$3:$L$16,2,FALSE)))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IF(D412="X",0,IF(E412="X",0,VLOOKUP(E412,'46'!$K$3:$L$16,2,FALSE)))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IF(D413="X",0,IF(E413="X",0,VLOOKUP(E413,'46'!$K$3:$L$16,2,FALSE)))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IF(D414="X",0,IF(E414="X",0,VLOOKUP(E414,'46'!$K$3:$L$16,2,FALSE)))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IF(D415="X",0,IF(E415="X",0,VLOOKUP(E415,'46'!$K$3:$L$16,2,FALSE)))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IF(D416="X",0,IF(E416="X",0,VLOOKUP(E416,'46'!$K$3:$L$16,2,FALSE)))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IF(D417="X",0,IF(E417="X",0,VLOOKUP(E417,'46'!$K$3:$L$16,2,FALSE)))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IF(D418="X",0,IF(E418="X",0,VLOOKUP(E418,'46'!$K$3:$L$16,2,FALSE)))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IF(D419="X",0,IF(E419="X",0,VLOOKUP(E419,'46'!$K$3:$L$16,2,FALSE)))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IF(D420="X",0,IF(E420="X",0,VLOOKUP(E420,'46'!$K$3:$L$16,2,FALSE)))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IF(D421="X",0,IF(E421="X",0,VLOOKUP(E421,'46'!$K$3:$L$16,2,FALSE)))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IF(D422="X",0,IF(E422="X",0,VLOOKUP(E422,'46'!$K$3:$L$16,2,FALSE)))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IF(D423="X",0,IF(E423="X",0,VLOOKUP(E423,'46'!$K$3:$L$16,2,FALSE)))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IF(D424="X",0,IF(E424="X",0,VLOOKUP(E424,'46'!$K$3:$L$16,2,FALSE)))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IF(D425="X",0,IF(E425="X",0,VLOOKUP(E425,'46'!$K$3:$L$16,2,FALSE)))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IF(D426="X",0,IF(E426="X",0,VLOOKUP(E426,'46'!$K$3:$L$16,2,FALSE)))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IF(D427="X",0,IF(E427="X",0,VLOOKUP(E427,'46'!$K$3:$L$16,2,FALSE)))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IF(D428="X",0,IF(E428="X",0,VLOOKUP(E428,'46'!$K$3:$L$16,2,FALSE)))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IF(D429="X",0,IF(E429="X",0,VLOOKUP(E429,'46'!$K$3:$L$16,2,FALSE)))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IF(D430="X",0,IF(E430="X",0,VLOOKUP(E430,'46'!$K$3:$L$16,2,FALSE)))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IF(D431="X",0,IF(E431="X",0,VLOOKUP(E431,'46'!$K$3:$L$16,2,FALSE)))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IF(D432="X",0,IF(E432="X",0,VLOOKUP(E432,'46'!$K$3:$L$16,2,FALSE)))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IF(D433="X",0,IF(E433="X",0,VLOOKUP(E433,'46'!$K$3:$L$16,2,FALSE)))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IF(D434="X",0,IF(E434="X",0,VLOOKUP(E434,'46'!$K$3:$L$16,2,FALSE)))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IF(D435="X",0,IF(E435="X",0,VLOOKUP(E435,'46'!$K$3:$L$16,2,FALSE)))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IF(D436="X",0,IF(E436="X",0,VLOOKUP(E436,'46'!$K$3:$L$16,2,FALSE)))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IF(D437="X",0,IF(E437="X",0,VLOOKUP(E437,'46'!$K$3:$L$16,2,FALSE)))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IF(D438="X",0,IF(E438="X",0,VLOOKUP(E438,'46'!$K$3:$L$16,2,FALSE)))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IF(D439="X",0,IF(E439="X",0,VLOOKUP(E439,'46'!$K$3:$L$16,2,FALSE)))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IF(D440="X",0,IF(E440="X",0,VLOOKUP(E440,'46'!$K$3:$L$16,2,FALSE)))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IF(D441="X",0,IF(E441="X",0,VLOOKUP(E441,'46'!$K$3:$L$16,2,FALSE)))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IF(D442="X",0,IF(E442="X",0,VLOOKUP(E442,'46'!$K$3:$L$16,2,FALSE)))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IF(D443="X",0,IF(E443="X",0,VLOOKUP(E443,'46'!$K$3:$L$16,2,FALSE)))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IF(D444="X",0,IF(E444="X",0,VLOOKUP(E444,'46'!$K$3:$L$16,2,FALSE)))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IF(D445="X",0,IF(E445="X",0,VLOOKUP(E445,'46'!$K$3:$L$16,2,FALSE)))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IF(D446="X",0,IF(E446="X",0,VLOOKUP(E446,'46'!$K$3:$L$16,2,FALSE)))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IF(D447="X",0,IF(E447="X",0,VLOOKUP(E447,'46'!$K$3:$L$16,2,FALSE)))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IF(D448="X",0,IF(E448="X",0,VLOOKUP(E448,'46'!$K$3:$L$16,2,FALSE)))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IF(D449="X",0,IF(E449="X",0,VLOOKUP(E449,'46'!$K$3:$L$16,2,FALSE)))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IF(D450="X",0,IF(E450="X",0,VLOOKUP(E450,'46'!$K$3:$L$16,2,FALSE)))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IF(D451="X",0,IF(E451="X",0,VLOOKUP(E451,'46'!$K$3:$L$16,2,FALSE)))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IF(D452="X",0,IF(E452="X",0,VLOOKUP(E452,'46'!$K$3:$L$16,2,FALSE)))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IF(D453="X",0,IF(E453="X",0,VLOOKUP(E453,'46'!$K$3:$L$16,2,FALSE)))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IF(D454="X",0,IF(E454="X",0,VLOOKUP(E454,'46'!$K$3:$L$16,2,FALSE)))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IF(D455="X",0,IF(E455="X",0,VLOOKUP(E455,'46'!$K$3:$L$16,2,FALSE)))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IF(D456="X",0,IF(E456="X",0,VLOOKUP(E456,'46'!$K$3:$L$16,2,FALSE)))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IF(D457="X",0,IF(E457="X",0,VLOOKUP(E457,'46'!$K$3:$L$16,2,FALSE)))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IF(D458="X",0,IF(E458="X",0,VLOOKUP(E458,'46'!$K$3:$L$16,2,FALSE)))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IF(D459="X",0,IF(E459="X",0,VLOOKUP(E459,'46'!$K$3:$L$16,2,FALSE)))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IF(D460="X",0,IF(E460="X",0,VLOOKUP(E460,'46'!$K$3:$L$16,2,FALSE)))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IF(D461="X",0,IF(E461="X",0,VLOOKUP(E461,'46'!$K$3:$L$16,2,FALSE)))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IF(D462="X",0,IF(E462="X",0,VLOOKUP(E462,'46'!$K$3:$L$16,2,FALSE)))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IF(D463="X",0,IF(E463="X",0,VLOOKUP(E463,'46'!$K$3:$L$16,2,FALSE)))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IF(D464="X",0,IF(E464="X",0,VLOOKUP(E464,'46'!$K$3:$L$16,2,FALSE)))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IF(D465="X",0,IF(E465="X",0,VLOOKUP(E465,'46'!$K$3:$L$16,2,FALSE)))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IF(D466="X",0,IF(E466="X",0,VLOOKUP(E466,'46'!$K$3:$L$16,2,FALSE)))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IF(D467="X",0,IF(E467="X",0,VLOOKUP(E467,'46'!$K$3:$L$16,2,FALSE)))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IF(D468="X",0,IF(E468="X",0,VLOOKUP(E468,'46'!$K$3:$L$16,2,FALSE)))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IF(D469="X",0,IF(E469="X",0,VLOOKUP(E469,'46'!$K$3:$L$16,2,FALSE)))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IF(D470="X",0,IF(E470="X",0,VLOOKUP(E470,'46'!$K$3:$L$16,2,FALSE)))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IF(D471="X",0,IF(E471="X",0,VLOOKUP(E471,'46'!$K$3:$L$16,2,FALSE)))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IF(D472="X",0,IF(E472="X",0,VLOOKUP(E472,'46'!$K$3:$L$16,2,FALSE)))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IF(D473="X",0,IF(E473="X",0,VLOOKUP(E473,'46'!$K$3:$L$16,2,FALSE)))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IF(D474="X",0,IF(E474="X",0,VLOOKUP(E474,'46'!$K$3:$L$16,2,FALSE)))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IF(D475="X",0,IF(E475="X",0,VLOOKUP(E475,'46'!$K$3:$L$16,2,FALSE)))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IF(D476="X",0,IF(E476="X",0,VLOOKUP(E476,'46'!$K$3:$L$16,2,FALSE)))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IF(D477="X",0,IF(E477="X",0,VLOOKUP(E477,'46'!$K$3:$L$16,2,FALSE)))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IF(D478="X",0,IF(E478="X",0,VLOOKUP(E478,'46'!$K$3:$L$16,2,FALSE)))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IF(D479="X",0,IF(E479="X",0,VLOOKUP(E479,'46'!$K$3:$L$16,2,FALSE)))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IF(D480="X",0,IF(E480="X",0,VLOOKUP(E480,'46'!$K$3:$L$16,2,FALSE)))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IF(D481="X",0,IF(E481="X",0,VLOOKUP(E481,'46'!$K$3:$L$16,2,FALSE)))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IF(D482="X",0,IF(E482="X",0,VLOOKUP(E482,'46'!$K$3:$L$16,2,FALSE)))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IF(D483="X",0,IF(E483="X",0,VLOOKUP(E483,'46'!$K$3:$L$16,2,FALSE)))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IF(D484="X",0,IF(E484="X",0,VLOOKUP(E484,'46'!$K$3:$L$16,2,FALSE)))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IF(D485="X",0,IF(E485="X",0,VLOOKUP(E485,'46'!$K$3:$L$16,2,FALSE)))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IF(D486="X",0,IF(E486="X",0,VLOOKUP(E486,'46'!$K$3:$L$16,2,FALSE)))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IF(D487="X",0,IF(E487="X",0,VLOOKUP(E487,'46'!$K$3:$L$16,2,FALSE)))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IF(D488="X",0,IF(E488="X",0,VLOOKUP(E488,'46'!$K$3:$L$16,2,FALSE)))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IF(D489="X",0,IF(E489="X",0,VLOOKUP(E489,'46'!$K$3:$L$16,2,FALSE)))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IF(D490="X",0,IF(E490="X",0,VLOOKUP(E490,'46'!$K$3:$L$16,2,FALSE)))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IF(D491="X",0,IF(E491="X",0,VLOOKUP(E491,'46'!$K$3:$L$16,2,FALSE)))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IF(D492="X",0,IF(E492="X",0,VLOOKUP(E492,'46'!$K$3:$L$16,2,FALSE)))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IF(D493="X",0,IF(E493="X",0,VLOOKUP(E493,'46'!$K$3:$L$16,2,FALSE)))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IF(D494="X",0,IF(E494="X",0,VLOOKUP(E494,'46'!$K$3:$L$16,2,FALSE)))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IF('46'!K3="", "Vrije categorie",'46'!K3)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IF('46'!K4="", "Vrije categorie",'46'!K4)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IF('46'!K5="", "Vrije categorie",'46'!K5)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IF('46'!K6="", "Vrije categorie",'46'!K6)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IF('46'!K7="", "Vrije categorie",'46'!K7)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IF('46'!K8="", "Vrije categorie",'46'!K8)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IF('46'!K9="", "Vrije categorie",'46'!K9)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IF('46'!K10="", "Vrije categorie",'46'!K10)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IF('46'!K11="", "Vrije categorie",'46'!K11)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IF('46'!K12="", "Vrije categorie",'46'!K12)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IF('46'!K13="", "Vrije categorie",'46'!K13)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IF('46'!K14="", "Vrije categorie",'46'!K14)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IF('46'!K15="", "Vrije categorie",'46'!K15)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T26Ixb7TRvDeZmRRu+Q8nBGJADjH1kDwQ/XQa9WWRcmt1IM+1ajimuJ7nAiHvfGwu1y0TJAMaUgFHX9CplakKw==" saltValue="1/P0TgnsLo5+pJ3yEg8p9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47,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'47a'!P499/M3</f>
        <v>#N/A</v>
      </c>
    </row>
    <row r="4" spans="1:14">
      <c r="A4" s="19" t="s">
        <v>190</v>
      </c>
      <c r="B4" s="384" t="str">
        <f>VLOOKUP(H5,Kwaliteitsinspecties!A5:E54,3)</f>
        <v>Complex 47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'47a'!P500/M4</f>
        <v>#N/A</v>
      </c>
    </row>
    <row r="5" spans="1:14">
      <c r="A5" s="20" t="s">
        <v>192</v>
      </c>
      <c r="B5" s="385" t="str">
        <f>VLOOKUP(H5,Kwaliteitsinspecties!A5:E54,4)</f>
        <v>Complex 47</v>
      </c>
      <c r="C5" s="385"/>
      <c r="D5" s="385"/>
      <c r="E5" s="385"/>
      <c r="F5" s="399" t="s">
        <v>193</v>
      </c>
      <c r="G5" s="399"/>
      <c r="H5" s="16">
        <f>Kwaliteitsinspecties!A51</f>
        <v>47</v>
      </c>
      <c r="K5" s="37" t="s">
        <v>194</v>
      </c>
      <c r="L5" s="49"/>
      <c r="M5" s="184"/>
      <c r="N5" s="88" t="e">
        <f>'47a'!P501/M5</f>
        <v>#N/A</v>
      </c>
    </row>
    <row r="6" spans="1:14">
      <c r="A6" s="21" t="s">
        <v>195</v>
      </c>
      <c r="B6" s="386" t="str">
        <f>VLOOKUP(H5,Kwaliteitsinspecties!A5:E54,5)</f>
        <v>Complex 47</v>
      </c>
      <c r="C6" s="386"/>
      <c r="D6" s="386"/>
      <c r="E6" s="386"/>
      <c r="F6" s="400" t="s">
        <v>196</v>
      </c>
      <c r="G6" s="400"/>
      <c r="H6" s="17" t="str">
        <f>CONCATENATE(H5,"a")</f>
        <v>47a</v>
      </c>
      <c r="K6" s="37" t="s">
        <v>197</v>
      </c>
      <c r="L6" s="49"/>
      <c r="M6" s="184"/>
      <c r="N6" s="88" t="e">
        <f>'47a'!P502/M6</f>
        <v>#N/A</v>
      </c>
    </row>
    <row r="7" spans="1:14">
      <c r="K7" s="37" t="s">
        <v>198</v>
      </c>
      <c r="L7" s="49"/>
      <c r="M7" s="184"/>
      <c r="N7" s="88" t="e">
        <f>'47a'!P503/M7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'47a'!P504/M8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'47a'!P505/M9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'47a'!P506/M10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'47a'!P507/M11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'47a'!P508/M12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'47a'!N512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'47a'!P509/M13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'47a'!P512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'47a'!G512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'47a'!F512-E27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'47a'!S495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'47a'!R495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'47a'!T495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'47a'!U495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'47a'!V495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'47a'!W495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'47a'!N505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ga7T4cpcZC2BCG6Sm1+5Nh/SkCpDZBolUL+rLWAR326O5bo+CXmN/Es0oa+eSWAxdyhOE5vW9FdG0DAb1tsOiw==" saltValue="PzppEJ/yOPj5TYnkeZY4m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H31" sqref="H31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8"/>
  </cols>
  <sheetData>
    <row r="1" spans="1:24">
      <c r="A1">
        <f>'47'!H5</f>
        <v>47</v>
      </c>
      <c r="B1" s="401" t="s">
        <v>190</v>
      </c>
      <c r="C1" s="402"/>
      <c r="D1" s="403" t="str">
        <f>VLOOKUP(A1,Kwaliteitsinspecties!A5:J54,3)</f>
        <v>Complex 47</v>
      </c>
      <c r="E1" s="404"/>
      <c r="F1" s="404"/>
      <c r="G1" s="404"/>
      <c r="H1" s="404"/>
      <c r="I1" s="404"/>
      <c r="J1" s="405"/>
      <c r="K1" s="45"/>
      <c r="X1" s="128" t="s">
        <v>240</v>
      </c>
    </row>
    <row r="2" spans="1:24">
      <c r="B2" s="401" t="s">
        <v>241</v>
      </c>
      <c r="C2" s="402"/>
      <c r="D2" s="403" t="str">
        <f>CONCATENATE(VLOOKUP(A1,Kwaliteitsinspecties!A5:K54,4)," te ",VLOOKUP(A1,Kwaliteitsinspecties!A5:K54,5))</f>
        <v>Complex 47 te Complex 47</v>
      </c>
      <c r="E2" s="404"/>
      <c r="F2" s="404"/>
      <c r="G2" s="404"/>
      <c r="H2" s="404"/>
      <c r="I2" s="404"/>
      <c r="J2" s="405"/>
      <c r="K2" s="45"/>
    </row>
    <row r="3" spans="1:24" ht="30">
      <c r="A3" s="10" t="s">
        <v>242</v>
      </c>
      <c r="B3" s="10" t="s">
        <v>243</v>
      </c>
      <c r="C3" s="10" t="s">
        <v>244</v>
      </c>
      <c r="D3" s="10" t="s">
        <v>245</v>
      </c>
      <c r="E3" s="10" t="s">
        <v>246</v>
      </c>
      <c r="F3" s="10" t="s">
        <v>247</v>
      </c>
      <c r="G3" s="10" t="s">
        <v>248</v>
      </c>
      <c r="H3" s="10" t="s">
        <v>249</v>
      </c>
      <c r="I3" s="10" t="s">
        <v>250</v>
      </c>
      <c r="J3" s="43" t="s">
        <v>251</v>
      </c>
      <c r="K3" s="10" t="s">
        <v>252</v>
      </c>
      <c r="L3" s="10" t="s">
        <v>254</v>
      </c>
      <c r="M3" s="10" t="s">
        <v>254</v>
      </c>
      <c r="N3" s="10" t="s">
        <v>65</v>
      </c>
      <c r="O3" s="10" t="s">
        <v>255</v>
      </c>
      <c r="P3" s="10" t="s">
        <v>256</v>
      </c>
      <c r="R3" s="43" t="s">
        <v>257</v>
      </c>
      <c r="S3" s="43" t="s">
        <v>258</v>
      </c>
      <c r="T3" s="10" t="s">
        <v>259</v>
      </c>
      <c r="U3" s="10" t="s">
        <v>260</v>
      </c>
      <c r="V3" s="10" t="s">
        <v>261</v>
      </c>
      <c r="W3" s="10" t="s">
        <v>262</v>
      </c>
    </row>
    <row r="4" spans="1:24">
      <c r="A4" s="9"/>
      <c r="B4" s="81"/>
      <c r="C4" s="10"/>
      <c r="D4" s="10"/>
      <c r="E4" s="81"/>
      <c r="F4" s="83"/>
      <c r="G4" s="83"/>
      <c r="H4" s="83"/>
      <c r="I4" s="83"/>
      <c r="J4" s="83"/>
      <c r="N4" s="83">
        <f t="shared" ref="N4:N67" si="0">SUM(F4:M4)</f>
        <v>0</v>
      </c>
      <c r="O4" s="83" t="e">
        <f>IF(D4="X",0,IF(E4="X",0,VLOOKUP(E4,'47'!$K$3:$L$16,2,FALSE)))</f>
        <v>#N/A</v>
      </c>
      <c r="P4" s="83" t="e">
        <f t="shared" ref="P4:P67" si="1">N4*O4</f>
        <v>#N/A</v>
      </c>
    </row>
    <row r="5" spans="1:24">
      <c r="A5" s="9"/>
      <c r="B5" s="81"/>
      <c r="C5" s="10"/>
      <c r="D5" s="10"/>
      <c r="E5" s="81"/>
      <c r="F5" s="83"/>
      <c r="G5" s="83"/>
      <c r="H5" s="83"/>
      <c r="I5" s="83"/>
      <c r="J5" s="83"/>
      <c r="N5" s="83">
        <f t="shared" si="0"/>
        <v>0</v>
      </c>
      <c r="O5" s="83" t="e">
        <f>IF(D5="X",0,IF(E5="X",0,VLOOKUP(E5,'47'!$K$3:$L$16,2,FALSE)))</f>
        <v>#N/A</v>
      </c>
      <c r="P5" s="83" t="e">
        <f t="shared" si="1"/>
        <v>#N/A</v>
      </c>
    </row>
    <row r="6" spans="1:24">
      <c r="A6" s="9"/>
      <c r="B6" s="81"/>
      <c r="C6" s="10"/>
      <c r="D6" s="10"/>
      <c r="E6" s="81"/>
      <c r="F6" s="83"/>
      <c r="G6" s="83"/>
      <c r="H6" s="83"/>
      <c r="I6" s="83"/>
      <c r="J6" s="83"/>
      <c r="N6" s="83">
        <f t="shared" si="0"/>
        <v>0</v>
      </c>
      <c r="O6" s="83" t="e">
        <f>IF(D6="X",0,IF(E6="X",0,VLOOKUP(E6,'47'!$K$3:$L$16,2,FALSE)))</f>
        <v>#N/A</v>
      </c>
      <c r="P6" s="83" t="e">
        <f t="shared" si="1"/>
        <v>#N/A</v>
      </c>
    </row>
    <row r="7" spans="1:24">
      <c r="A7" s="9"/>
      <c r="B7" s="81"/>
      <c r="C7" s="10"/>
      <c r="D7" s="10"/>
      <c r="E7" s="81"/>
      <c r="F7" s="83"/>
      <c r="G7" s="83"/>
      <c r="H7" s="83"/>
      <c r="I7" s="83"/>
      <c r="J7" s="83"/>
      <c r="N7" s="83">
        <f t="shared" si="0"/>
        <v>0</v>
      </c>
      <c r="O7" s="83" t="e">
        <f>IF(D7="X",0,IF(E7="X",0,VLOOKUP(E7,'47'!$K$3:$L$16,2,FALSE)))</f>
        <v>#N/A</v>
      </c>
      <c r="P7" s="83" t="e">
        <f t="shared" si="1"/>
        <v>#N/A</v>
      </c>
    </row>
    <row r="8" spans="1:24">
      <c r="A8" s="9"/>
      <c r="B8" s="81"/>
      <c r="C8" s="10"/>
      <c r="D8" s="10"/>
      <c r="E8" s="81"/>
      <c r="F8" s="83"/>
      <c r="G8" s="83"/>
      <c r="H8" s="83"/>
      <c r="I8" s="83"/>
      <c r="J8" s="83"/>
      <c r="N8" s="83">
        <f t="shared" si="0"/>
        <v>0</v>
      </c>
      <c r="O8" s="83" t="e">
        <f>IF(D8="X",0,IF(E8="X",0,VLOOKUP(E8,'47'!$K$3:$L$16,2,FALSE)))</f>
        <v>#N/A</v>
      </c>
      <c r="P8" s="83" t="e">
        <f t="shared" si="1"/>
        <v>#N/A</v>
      </c>
    </row>
    <row r="9" spans="1:24">
      <c r="A9" s="9"/>
      <c r="B9" s="81"/>
      <c r="C9" s="10"/>
      <c r="D9" s="10"/>
      <c r="E9" s="81"/>
      <c r="F9" s="83"/>
      <c r="G9" s="83"/>
      <c r="H9" s="83"/>
      <c r="I9" s="83"/>
      <c r="J9" s="83"/>
      <c r="N9" s="83">
        <f t="shared" si="0"/>
        <v>0</v>
      </c>
      <c r="O9" s="83" t="e">
        <f>IF(D9="X",0,IF(E9="X",0,VLOOKUP(E9,'47'!$K$3:$L$16,2,FALSE)))</f>
        <v>#N/A</v>
      </c>
      <c r="P9" s="83" t="e">
        <f t="shared" si="1"/>
        <v>#N/A</v>
      </c>
    </row>
    <row r="10" spans="1:24">
      <c r="A10" s="9"/>
      <c r="B10" s="81"/>
      <c r="C10" s="10"/>
      <c r="D10" s="10"/>
      <c r="E10" s="81"/>
      <c r="F10" s="83"/>
      <c r="G10" s="83"/>
      <c r="H10" s="83"/>
      <c r="I10" s="83"/>
      <c r="J10" s="83"/>
      <c r="N10" s="83">
        <f t="shared" si="0"/>
        <v>0</v>
      </c>
      <c r="O10" s="83" t="e">
        <f>IF(D10="X",0,IF(E10="X",0,VLOOKUP(E10,'47'!$K$3:$L$16,2,FALSE)))</f>
        <v>#N/A</v>
      </c>
      <c r="P10" s="83" t="e">
        <f t="shared" si="1"/>
        <v>#N/A</v>
      </c>
    </row>
    <row r="11" spans="1:24">
      <c r="A11" s="9"/>
      <c r="B11" s="81"/>
      <c r="C11" s="10"/>
      <c r="D11" s="10"/>
      <c r="E11" s="81"/>
      <c r="F11" s="83"/>
      <c r="G11" s="83"/>
      <c r="H11" s="83"/>
      <c r="I11" s="83"/>
      <c r="J11" s="83"/>
      <c r="N11" s="83">
        <f t="shared" si="0"/>
        <v>0</v>
      </c>
      <c r="O11" s="83" t="e">
        <f>IF(D11="X",0,IF(E11="X",0,VLOOKUP(E11,'47'!$K$3:$L$16,2,FALSE)))</f>
        <v>#N/A</v>
      </c>
      <c r="P11" s="83" t="e">
        <f t="shared" si="1"/>
        <v>#N/A</v>
      </c>
    </row>
    <row r="12" spans="1:24">
      <c r="A12" s="9"/>
      <c r="B12" s="81"/>
      <c r="C12" s="10"/>
      <c r="D12" s="10"/>
      <c r="E12" s="81"/>
      <c r="F12" s="83"/>
      <c r="G12" s="83"/>
      <c r="H12" s="83"/>
      <c r="I12" s="83"/>
      <c r="J12" s="83"/>
      <c r="N12" s="83">
        <f t="shared" si="0"/>
        <v>0</v>
      </c>
      <c r="O12" s="83" t="e">
        <f>IF(D12="X",0,IF(E12="X",0,VLOOKUP(E12,'47'!$K$3:$L$16,2,FALSE)))</f>
        <v>#N/A</v>
      </c>
      <c r="P12" s="83" t="e">
        <f t="shared" si="1"/>
        <v>#N/A</v>
      </c>
    </row>
    <row r="13" spans="1:24">
      <c r="A13" s="9"/>
      <c r="B13" s="81"/>
      <c r="C13" s="10"/>
      <c r="D13" s="10"/>
      <c r="E13" s="81"/>
      <c r="F13" s="83"/>
      <c r="G13" s="83"/>
      <c r="H13" s="83"/>
      <c r="I13" s="83"/>
      <c r="J13" s="83"/>
      <c r="N13" s="83">
        <f t="shared" si="0"/>
        <v>0</v>
      </c>
      <c r="O13" s="83" t="e">
        <f>IF(D13="X",0,IF(E13="X",0,VLOOKUP(E13,'47'!$K$3:$L$16,2,FALSE)))</f>
        <v>#N/A</v>
      </c>
      <c r="P13" s="83" t="e">
        <f t="shared" si="1"/>
        <v>#N/A</v>
      </c>
    </row>
    <row r="14" spans="1:24">
      <c r="A14" s="9"/>
      <c r="B14" s="81"/>
      <c r="C14" s="10"/>
      <c r="D14" s="10"/>
      <c r="E14" s="81"/>
      <c r="F14" s="83"/>
      <c r="G14" s="83"/>
      <c r="H14" s="83"/>
      <c r="I14" s="83"/>
      <c r="J14" s="83"/>
      <c r="N14" s="83">
        <f t="shared" si="0"/>
        <v>0</v>
      </c>
      <c r="O14" s="83" t="e">
        <f>IF(D14="X",0,IF(E14="X",0,VLOOKUP(E14,'47'!$K$3:$L$16,2,FALSE)))</f>
        <v>#N/A</v>
      </c>
      <c r="P14" s="83" t="e">
        <f t="shared" si="1"/>
        <v>#N/A</v>
      </c>
    </row>
    <row r="15" spans="1:24">
      <c r="A15" s="9"/>
      <c r="B15" s="81"/>
      <c r="C15" s="10"/>
      <c r="D15" s="10"/>
      <c r="E15" s="81"/>
      <c r="F15" s="83"/>
      <c r="G15" s="83"/>
      <c r="H15" s="83"/>
      <c r="I15" s="83"/>
      <c r="J15" s="83"/>
      <c r="N15" s="83">
        <f t="shared" si="0"/>
        <v>0</v>
      </c>
      <c r="O15" s="83" t="e">
        <f>IF(D15="X",0,IF(E15="X",0,VLOOKUP(E15,'47'!$K$3:$L$16,2,FALSE)))</f>
        <v>#N/A</v>
      </c>
      <c r="P15" s="83" t="e">
        <f t="shared" si="1"/>
        <v>#N/A</v>
      </c>
    </row>
    <row r="16" spans="1:24">
      <c r="A16" s="9"/>
      <c r="B16" s="81"/>
      <c r="C16" s="10"/>
      <c r="D16" s="10"/>
      <c r="E16" s="81"/>
      <c r="F16" s="83"/>
      <c r="G16" s="83"/>
      <c r="H16" s="83"/>
      <c r="I16" s="83"/>
      <c r="J16" s="83"/>
      <c r="N16" s="83">
        <f t="shared" si="0"/>
        <v>0</v>
      </c>
      <c r="O16" s="83" t="e">
        <f>IF(D16="X",0,IF(E16="X",0,VLOOKUP(E16,'47'!$K$3:$L$16,2,FALSE)))</f>
        <v>#N/A</v>
      </c>
      <c r="P16" s="83" t="e">
        <f t="shared" si="1"/>
        <v>#N/A</v>
      </c>
    </row>
    <row r="17" spans="1:16">
      <c r="A17" s="9"/>
      <c r="B17" s="81"/>
      <c r="C17" s="10"/>
      <c r="D17" s="10"/>
      <c r="E17" s="81"/>
      <c r="F17" s="83"/>
      <c r="G17" s="83"/>
      <c r="H17" s="83"/>
      <c r="I17" s="83"/>
      <c r="J17" s="83"/>
      <c r="N17" s="83">
        <f t="shared" si="0"/>
        <v>0</v>
      </c>
      <c r="O17" s="83" t="e">
        <f>IF(D17="X",0,IF(E17="X",0,VLOOKUP(E17,'47'!$K$3:$L$16,2,FALSE)))</f>
        <v>#N/A</v>
      </c>
      <c r="P17" s="83" t="e">
        <f t="shared" si="1"/>
        <v>#N/A</v>
      </c>
    </row>
    <row r="18" spans="1:16">
      <c r="A18" s="9"/>
      <c r="B18" s="81"/>
      <c r="C18" s="10"/>
      <c r="D18" s="10"/>
      <c r="E18" s="81"/>
      <c r="F18" s="83"/>
      <c r="G18" s="83"/>
      <c r="H18" s="83"/>
      <c r="I18" s="83"/>
      <c r="J18" s="83"/>
      <c r="N18" s="83">
        <f t="shared" si="0"/>
        <v>0</v>
      </c>
      <c r="O18" s="83" t="e">
        <f>IF(D18="X",0,IF(E18="X",0,VLOOKUP(E18,'47'!$K$3:$L$16,2,FALSE)))</f>
        <v>#N/A</v>
      </c>
      <c r="P18" s="83" t="e">
        <f t="shared" si="1"/>
        <v>#N/A</v>
      </c>
    </row>
    <row r="19" spans="1:16">
      <c r="A19" s="9"/>
      <c r="B19" s="81"/>
      <c r="C19" s="10"/>
      <c r="D19" s="10"/>
      <c r="E19" s="81"/>
      <c r="F19" s="83"/>
      <c r="G19" s="83"/>
      <c r="H19" s="83"/>
      <c r="I19" s="83"/>
      <c r="J19" s="83"/>
      <c r="N19" s="83">
        <f t="shared" si="0"/>
        <v>0</v>
      </c>
      <c r="O19" s="83" t="e">
        <f>IF(D19="X",0,IF(E19="X",0,VLOOKUP(E19,'47'!$K$3:$L$16,2,FALSE)))</f>
        <v>#N/A</v>
      </c>
      <c r="P19" s="83" t="e">
        <f t="shared" si="1"/>
        <v>#N/A</v>
      </c>
    </row>
    <row r="20" spans="1:16">
      <c r="A20" s="9"/>
      <c r="B20" s="81"/>
      <c r="C20" s="10"/>
      <c r="D20" s="10"/>
      <c r="E20" s="81"/>
      <c r="F20" s="83"/>
      <c r="G20" s="83"/>
      <c r="H20" s="83"/>
      <c r="I20" s="83"/>
      <c r="J20" s="83"/>
      <c r="N20" s="83">
        <f t="shared" si="0"/>
        <v>0</v>
      </c>
      <c r="O20" s="83" t="e">
        <f>IF(D20="X",0,IF(E20="X",0,VLOOKUP(E20,'47'!$K$3:$L$16,2,FALSE)))</f>
        <v>#N/A</v>
      </c>
      <c r="P20" s="83" t="e">
        <f t="shared" si="1"/>
        <v>#N/A</v>
      </c>
    </row>
    <row r="21" spans="1:16">
      <c r="A21" s="9"/>
      <c r="B21" s="81"/>
      <c r="C21" s="10"/>
      <c r="D21" s="10"/>
      <c r="E21" s="81"/>
      <c r="F21" s="83"/>
      <c r="G21" s="83"/>
      <c r="H21" s="83"/>
      <c r="I21" s="83"/>
      <c r="J21" s="83"/>
      <c r="N21" s="83">
        <f t="shared" si="0"/>
        <v>0</v>
      </c>
      <c r="O21" s="83" t="e">
        <f>IF(D21="X",0,IF(E21="X",0,VLOOKUP(E21,'47'!$K$3:$L$16,2,FALSE)))</f>
        <v>#N/A</v>
      </c>
      <c r="P21" s="83" t="e">
        <f t="shared" si="1"/>
        <v>#N/A</v>
      </c>
    </row>
    <row r="22" spans="1:16">
      <c r="A22" s="9"/>
      <c r="B22" s="81"/>
      <c r="C22" s="10"/>
      <c r="D22" s="10"/>
      <c r="E22" s="81"/>
      <c r="F22" s="83"/>
      <c r="G22" s="83"/>
      <c r="H22" s="83"/>
      <c r="I22" s="83"/>
      <c r="J22" s="83"/>
      <c r="N22" s="83">
        <f t="shared" si="0"/>
        <v>0</v>
      </c>
      <c r="O22" s="83" t="e">
        <f>IF(D22="X",0,IF(E22="X",0,VLOOKUP(E22,'47'!$K$3:$L$16,2,FALSE)))</f>
        <v>#N/A</v>
      </c>
      <c r="P22" s="83" t="e">
        <f t="shared" si="1"/>
        <v>#N/A</v>
      </c>
    </row>
    <row r="23" spans="1:16">
      <c r="A23" s="9"/>
      <c r="B23" s="81"/>
      <c r="C23" s="10"/>
      <c r="D23" s="10"/>
      <c r="E23" s="81"/>
      <c r="F23" s="83"/>
      <c r="G23" s="83"/>
      <c r="H23" s="83"/>
      <c r="I23" s="83"/>
      <c r="J23" s="83"/>
      <c r="N23" s="83">
        <f t="shared" si="0"/>
        <v>0</v>
      </c>
      <c r="O23" s="83" t="e">
        <f>IF(D23="X",0,IF(E23="X",0,VLOOKUP(E23,'47'!$K$3:$L$16,2,FALSE)))</f>
        <v>#N/A</v>
      </c>
      <c r="P23" s="83" t="e">
        <f t="shared" si="1"/>
        <v>#N/A</v>
      </c>
    </row>
    <row r="24" spans="1:16">
      <c r="A24" s="9"/>
      <c r="B24" s="81"/>
      <c r="C24" s="10"/>
      <c r="D24" s="10"/>
      <c r="E24" s="81"/>
      <c r="F24" s="83"/>
      <c r="G24" s="83"/>
      <c r="H24" s="83"/>
      <c r="I24" s="83"/>
      <c r="J24" s="83"/>
      <c r="N24" s="83">
        <f t="shared" si="0"/>
        <v>0</v>
      </c>
      <c r="O24" s="83" t="e">
        <f>IF(D24="X",0,IF(E24="X",0,VLOOKUP(E24,'47'!$K$3:$L$16,2,FALSE)))</f>
        <v>#N/A</v>
      </c>
      <c r="P24" s="83" t="e">
        <f t="shared" si="1"/>
        <v>#N/A</v>
      </c>
    </row>
    <row r="25" spans="1:16">
      <c r="A25" s="9"/>
      <c r="B25" s="81"/>
      <c r="C25" s="10"/>
      <c r="D25" s="10"/>
      <c r="E25" s="81"/>
      <c r="F25" s="83"/>
      <c r="G25" s="83"/>
      <c r="H25" s="83"/>
      <c r="I25" s="83"/>
      <c r="J25" s="83"/>
      <c r="N25" s="83">
        <f t="shared" si="0"/>
        <v>0</v>
      </c>
      <c r="O25" s="83" t="e">
        <f>IF(D25="X",0,IF(E25="X",0,VLOOKUP(E25,'47'!$K$3:$L$16,2,FALSE)))</f>
        <v>#N/A</v>
      </c>
      <c r="P25" s="83" t="e">
        <f t="shared" si="1"/>
        <v>#N/A</v>
      </c>
    </row>
    <row r="26" spans="1:16">
      <c r="A26" s="9"/>
      <c r="B26" s="81"/>
      <c r="C26" s="10"/>
      <c r="D26" s="10"/>
      <c r="E26" s="81"/>
      <c r="F26" s="83"/>
      <c r="G26" s="83"/>
      <c r="H26" s="83"/>
      <c r="I26" s="83"/>
      <c r="J26" s="83"/>
      <c r="N26" s="83">
        <f t="shared" si="0"/>
        <v>0</v>
      </c>
      <c r="O26" s="83" t="e">
        <f>IF(D26="X",0,IF(E26="X",0,VLOOKUP(E26,'47'!$K$3:$L$16,2,FALSE)))</f>
        <v>#N/A</v>
      </c>
      <c r="P26" s="83" t="e">
        <f t="shared" si="1"/>
        <v>#N/A</v>
      </c>
    </row>
    <row r="27" spans="1:16">
      <c r="A27" s="9"/>
      <c r="B27" s="81"/>
      <c r="C27" s="10"/>
      <c r="D27" s="10"/>
      <c r="E27" s="81"/>
      <c r="F27" s="83"/>
      <c r="G27" s="83"/>
      <c r="H27" s="83"/>
      <c r="I27" s="83"/>
      <c r="J27" s="83"/>
      <c r="N27" s="83">
        <f t="shared" si="0"/>
        <v>0</v>
      </c>
      <c r="O27" s="83" t="e">
        <f>IF(D27="X",0,IF(E27="X",0,VLOOKUP(E27,'47'!$K$3:$L$16,2,FALSE)))</f>
        <v>#N/A</v>
      </c>
      <c r="P27" s="83" t="e">
        <f t="shared" si="1"/>
        <v>#N/A</v>
      </c>
    </row>
    <row r="28" spans="1:16">
      <c r="A28" s="9"/>
      <c r="B28" s="81"/>
      <c r="C28" s="10"/>
      <c r="D28" s="10"/>
      <c r="E28" s="81"/>
      <c r="F28" s="83"/>
      <c r="G28" s="83"/>
      <c r="H28" s="83"/>
      <c r="I28" s="83"/>
      <c r="J28" s="83"/>
      <c r="N28" s="83">
        <f t="shared" si="0"/>
        <v>0</v>
      </c>
      <c r="O28" s="83" t="e">
        <f>IF(D28="X",0,IF(E28="X",0,VLOOKUP(E28,'47'!$K$3:$L$16,2,FALSE)))</f>
        <v>#N/A</v>
      </c>
      <c r="P28" s="83" t="e">
        <f t="shared" si="1"/>
        <v>#N/A</v>
      </c>
    </row>
    <row r="29" spans="1:16">
      <c r="A29" s="9"/>
      <c r="B29" s="81"/>
      <c r="C29" s="10"/>
      <c r="D29" s="10"/>
      <c r="E29" s="81"/>
      <c r="F29" s="83"/>
      <c r="G29" s="83"/>
      <c r="H29" s="83"/>
      <c r="I29" s="83"/>
      <c r="J29" s="83"/>
      <c r="N29" s="83">
        <f t="shared" si="0"/>
        <v>0</v>
      </c>
      <c r="O29" s="83" t="e">
        <f>IF(D29="X",0,IF(E29="X",0,VLOOKUP(E29,'47'!$K$3:$L$16,2,FALSE)))</f>
        <v>#N/A</v>
      </c>
      <c r="P29" s="83" t="e">
        <f t="shared" si="1"/>
        <v>#N/A</v>
      </c>
    </row>
    <row r="30" spans="1:16">
      <c r="A30" s="9"/>
      <c r="B30" s="81"/>
      <c r="C30" s="10"/>
      <c r="D30" s="10"/>
      <c r="E30" s="81"/>
      <c r="F30" s="83"/>
      <c r="G30" s="83"/>
      <c r="H30" s="83"/>
      <c r="I30" s="83"/>
      <c r="J30" s="83"/>
      <c r="N30" s="83">
        <f t="shared" si="0"/>
        <v>0</v>
      </c>
      <c r="O30" s="83" t="e">
        <f>IF(D30="X",0,IF(E30="X",0,VLOOKUP(E30,'47'!$K$3:$L$16,2,FALSE)))</f>
        <v>#N/A</v>
      </c>
      <c r="P30" s="83" t="e">
        <f t="shared" si="1"/>
        <v>#N/A</v>
      </c>
    </row>
    <row r="31" spans="1:16">
      <c r="A31" s="9"/>
      <c r="B31" s="81"/>
      <c r="C31" s="10"/>
      <c r="D31" s="10"/>
      <c r="E31" s="81"/>
      <c r="F31" s="83"/>
      <c r="G31" s="83"/>
      <c r="H31" s="83"/>
      <c r="I31" s="83"/>
      <c r="J31" s="83"/>
      <c r="N31" s="83">
        <f t="shared" si="0"/>
        <v>0</v>
      </c>
      <c r="O31" s="83" t="e">
        <f>IF(D31="X",0,IF(E31="X",0,VLOOKUP(E31,'47'!$K$3:$L$16,2,FALSE)))</f>
        <v>#N/A</v>
      </c>
      <c r="P31" s="83" t="e">
        <f t="shared" si="1"/>
        <v>#N/A</v>
      </c>
    </row>
    <row r="32" spans="1:16">
      <c r="A32" s="9"/>
      <c r="B32" s="81"/>
      <c r="C32" s="10"/>
      <c r="D32" s="10"/>
      <c r="E32" s="81"/>
      <c r="F32" s="83"/>
      <c r="G32" s="83"/>
      <c r="H32" s="83"/>
      <c r="I32" s="83"/>
      <c r="J32" s="83"/>
      <c r="N32" s="83">
        <f t="shared" si="0"/>
        <v>0</v>
      </c>
      <c r="O32" s="83" t="e">
        <f>IF(D32="X",0,IF(E32="X",0,VLOOKUP(E32,'47'!$K$3:$L$16,2,FALSE)))</f>
        <v>#N/A</v>
      </c>
      <c r="P32" s="83" t="e">
        <f t="shared" si="1"/>
        <v>#N/A</v>
      </c>
    </row>
    <row r="33" spans="1:16">
      <c r="A33" s="9"/>
      <c r="B33" s="81"/>
      <c r="C33" s="10"/>
      <c r="D33" s="10"/>
      <c r="E33" s="81"/>
      <c r="F33" s="83"/>
      <c r="G33" s="83"/>
      <c r="H33" s="83"/>
      <c r="I33" s="83"/>
      <c r="J33" s="83"/>
      <c r="N33" s="83">
        <f t="shared" si="0"/>
        <v>0</v>
      </c>
      <c r="O33" s="83" t="e">
        <f>IF(D33="X",0,IF(E33="X",0,VLOOKUP(E33,'47'!$K$3:$L$16,2,FALSE)))</f>
        <v>#N/A</v>
      </c>
      <c r="P33" s="83" t="e">
        <f t="shared" si="1"/>
        <v>#N/A</v>
      </c>
    </row>
    <row r="34" spans="1:16">
      <c r="A34" s="9"/>
      <c r="B34" s="81"/>
      <c r="C34" s="10"/>
      <c r="D34" s="10"/>
      <c r="E34" s="81"/>
      <c r="F34" s="83"/>
      <c r="G34" s="83"/>
      <c r="H34" s="83"/>
      <c r="I34" s="83"/>
      <c r="J34" s="83"/>
      <c r="N34" s="83">
        <f t="shared" si="0"/>
        <v>0</v>
      </c>
      <c r="O34" s="83" t="e">
        <f>IF(D34="X",0,IF(E34="X",0,VLOOKUP(E34,'47'!$K$3:$L$16,2,FALSE)))</f>
        <v>#N/A</v>
      </c>
      <c r="P34" s="83" t="e">
        <f t="shared" si="1"/>
        <v>#N/A</v>
      </c>
    </row>
    <row r="35" spans="1:16">
      <c r="A35" s="9"/>
      <c r="B35" s="81"/>
      <c r="C35" s="10"/>
      <c r="D35" s="10"/>
      <c r="E35" s="81"/>
      <c r="F35" s="83"/>
      <c r="G35" s="83"/>
      <c r="H35" s="83"/>
      <c r="I35" s="83"/>
      <c r="J35" s="83"/>
      <c r="N35" s="83">
        <f t="shared" si="0"/>
        <v>0</v>
      </c>
      <c r="O35" s="83" t="e">
        <f>IF(D35="X",0,IF(E35="X",0,VLOOKUP(E35,'47'!$K$3:$L$16,2,FALSE)))</f>
        <v>#N/A</v>
      </c>
      <c r="P35" s="83" t="e">
        <f t="shared" si="1"/>
        <v>#N/A</v>
      </c>
    </row>
    <row r="36" spans="1:16">
      <c r="A36" s="9"/>
      <c r="B36" s="81"/>
      <c r="C36" s="10"/>
      <c r="D36" s="10"/>
      <c r="E36" s="81"/>
      <c r="F36" s="83"/>
      <c r="G36" s="83"/>
      <c r="H36" s="83"/>
      <c r="I36" s="83"/>
      <c r="J36" s="83"/>
      <c r="N36" s="83">
        <f t="shared" si="0"/>
        <v>0</v>
      </c>
      <c r="O36" s="83" t="e">
        <f>IF(D36="X",0,IF(E36="X",0,VLOOKUP(E36,'47'!$K$3:$L$16,2,FALSE)))</f>
        <v>#N/A</v>
      </c>
      <c r="P36" s="83" t="e">
        <f t="shared" si="1"/>
        <v>#N/A</v>
      </c>
    </row>
    <row r="37" spans="1:16">
      <c r="A37" s="9"/>
      <c r="B37" s="81"/>
      <c r="C37" s="10"/>
      <c r="D37" s="10"/>
      <c r="E37" s="81"/>
      <c r="F37" s="83"/>
      <c r="G37" s="83"/>
      <c r="H37" s="83"/>
      <c r="I37" s="83"/>
      <c r="J37" s="83"/>
      <c r="N37" s="83">
        <f t="shared" si="0"/>
        <v>0</v>
      </c>
      <c r="O37" s="83" t="e">
        <f>IF(D37="X",0,IF(E37="X",0,VLOOKUP(E37,'47'!$K$3:$L$16,2,FALSE)))</f>
        <v>#N/A</v>
      </c>
      <c r="P37" s="83" t="e">
        <f t="shared" si="1"/>
        <v>#N/A</v>
      </c>
    </row>
    <row r="38" spans="1:16">
      <c r="A38" s="9"/>
      <c r="B38" s="81"/>
      <c r="C38" s="10"/>
      <c r="D38" s="10"/>
      <c r="E38" s="81"/>
      <c r="F38" s="83"/>
      <c r="G38" s="83"/>
      <c r="H38" s="83"/>
      <c r="I38" s="83"/>
      <c r="J38" s="83"/>
      <c r="N38" s="83">
        <f t="shared" si="0"/>
        <v>0</v>
      </c>
      <c r="O38" s="83" t="e">
        <f>IF(D38="X",0,IF(E38="X",0,VLOOKUP(E38,'47'!$K$3:$L$16,2,FALSE)))</f>
        <v>#N/A</v>
      </c>
      <c r="P38" s="83" t="e">
        <f t="shared" si="1"/>
        <v>#N/A</v>
      </c>
    </row>
    <row r="39" spans="1:16">
      <c r="A39" s="9"/>
      <c r="B39" s="81"/>
      <c r="C39" s="10"/>
      <c r="D39" s="10"/>
      <c r="E39" s="81"/>
      <c r="F39" s="83"/>
      <c r="G39" s="83"/>
      <c r="H39" s="83"/>
      <c r="I39" s="83"/>
      <c r="J39" s="83"/>
      <c r="N39" s="83">
        <f t="shared" si="0"/>
        <v>0</v>
      </c>
      <c r="O39" s="83" t="e">
        <f>IF(D39="X",0,IF(E39="X",0,VLOOKUP(E39,'47'!$K$3:$L$16,2,FALSE)))</f>
        <v>#N/A</v>
      </c>
      <c r="P39" s="83" t="e">
        <f t="shared" si="1"/>
        <v>#N/A</v>
      </c>
    </row>
    <row r="40" spans="1:16">
      <c r="A40" s="9"/>
      <c r="B40" s="81"/>
      <c r="C40" s="10"/>
      <c r="D40" s="10"/>
      <c r="E40" s="81"/>
      <c r="F40" s="83"/>
      <c r="G40" s="83"/>
      <c r="H40" s="83"/>
      <c r="I40" s="83"/>
      <c r="J40" s="83"/>
      <c r="N40" s="83">
        <f t="shared" si="0"/>
        <v>0</v>
      </c>
      <c r="O40" s="83" t="e">
        <f>IF(D40="X",0,IF(E40="X",0,VLOOKUP(E40,'47'!$K$3:$L$16,2,FALSE)))</f>
        <v>#N/A</v>
      </c>
      <c r="P40" s="83" t="e">
        <f t="shared" si="1"/>
        <v>#N/A</v>
      </c>
    </row>
    <row r="41" spans="1:16">
      <c r="A41" s="9"/>
      <c r="B41" s="81"/>
      <c r="C41" s="10"/>
      <c r="D41" s="10"/>
      <c r="E41" s="81"/>
      <c r="F41" s="83"/>
      <c r="G41" s="83"/>
      <c r="H41" s="83"/>
      <c r="I41" s="83"/>
      <c r="J41" s="83"/>
      <c r="N41" s="83">
        <f t="shared" si="0"/>
        <v>0</v>
      </c>
      <c r="O41" s="83" t="e">
        <f>IF(D41="X",0,IF(E41="X",0,VLOOKUP(E41,'47'!$K$3:$L$16,2,FALSE)))</f>
        <v>#N/A</v>
      </c>
      <c r="P41" s="83" t="e">
        <f t="shared" si="1"/>
        <v>#N/A</v>
      </c>
    </row>
    <row r="42" spans="1:16">
      <c r="A42" s="9"/>
      <c r="B42" s="81"/>
      <c r="C42" s="10"/>
      <c r="D42" s="10"/>
      <c r="E42" s="81"/>
      <c r="F42" s="83"/>
      <c r="G42" s="83"/>
      <c r="H42" s="83"/>
      <c r="I42" s="83"/>
      <c r="J42" s="83"/>
      <c r="N42" s="83">
        <f t="shared" si="0"/>
        <v>0</v>
      </c>
      <c r="O42" s="83" t="e">
        <f>IF(D42="X",0,IF(E42="X",0,VLOOKUP(E42,'47'!$K$3:$L$16,2,FALSE)))</f>
        <v>#N/A</v>
      </c>
      <c r="P42" s="83" t="e">
        <f t="shared" si="1"/>
        <v>#N/A</v>
      </c>
    </row>
    <row r="43" spans="1:16">
      <c r="A43" s="9"/>
      <c r="B43" s="81"/>
      <c r="C43" s="10"/>
      <c r="D43" s="10"/>
      <c r="E43" s="81"/>
      <c r="F43" s="83"/>
      <c r="G43" s="83"/>
      <c r="H43" s="83"/>
      <c r="I43" s="83"/>
      <c r="J43" s="83"/>
      <c r="N43" s="83">
        <f t="shared" si="0"/>
        <v>0</v>
      </c>
      <c r="O43" s="83" t="e">
        <f>IF(D43="X",0,IF(E43="X",0,VLOOKUP(E43,'47'!$K$3:$L$16,2,FALSE)))</f>
        <v>#N/A</v>
      </c>
      <c r="P43" s="83" t="e">
        <f t="shared" si="1"/>
        <v>#N/A</v>
      </c>
    </row>
    <row r="44" spans="1:16">
      <c r="A44" s="9"/>
      <c r="B44" s="81"/>
      <c r="C44" s="10"/>
      <c r="D44" s="10"/>
      <c r="E44" s="81"/>
      <c r="F44" s="83"/>
      <c r="G44" s="83"/>
      <c r="H44" s="83"/>
      <c r="I44" s="83"/>
      <c r="J44" s="83"/>
      <c r="N44" s="83">
        <f t="shared" si="0"/>
        <v>0</v>
      </c>
      <c r="O44" s="83" t="e">
        <f>IF(D44="X",0,IF(E44="X",0,VLOOKUP(E44,'47'!$K$3:$L$16,2,FALSE)))</f>
        <v>#N/A</v>
      </c>
      <c r="P44" s="83" t="e">
        <f t="shared" si="1"/>
        <v>#N/A</v>
      </c>
    </row>
    <row r="45" spans="1:16">
      <c r="A45" s="9"/>
      <c r="B45" s="81"/>
      <c r="C45" s="10"/>
      <c r="D45" s="10"/>
      <c r="E45" s="81"/>
      <c r="F45" s="83"/>
      <c r="G45" s="83"/>
      <c r="H45" s="83"/>
      <c r="I45" s="83"/>
      <c r="J45" s="83"/>
      <c r="N45" s="83">
        <f t="shared" si="0"/>
        <v>0</v>
      </c>
      <c r="O45" s="83" t="e">
        <f>IF(D45="X",0,IF(E45="X",0,VLOOKUP(E45,'47'!$K$3:$L$16,2,FALSE)))</f>
        <v>#N/A</v>
      </c>
      <c r="P45" s="83" t="e">
        <f t="shared" si="1"/>
        <v>#N/A</v>
      </c>
    </row>
    <row r="46" spans="1:16">
      <c r="A46" s="9"/>
      <c r="B46" s="81"/>
      <c r="C46" s="10"/>
      <c r="D46" s="10"/>
      <c r="E46" s="81"/>
      <c r="F46" s="83"/>
      <c r="G46" s="83"/>
      <c r="H46" s="83"/>
      <c r="I46" s="83"/>
      <c r="J46" s="83"/>
      <c r="N46" s="83">
        <f t="shared" si="0"/>
        <v>0</v>
      </c>
      <c r="O46" s="83" t="e">
        <f>IF(D46="X",0,IF(E46="X",0,VLOOKUP(E46,'47'!$K$3:$L$16,2,FALSE)))</f>
        <v>#N/A</v>
      </c>
      <c r="P46" s="83" t="e">
        <f t="shared" si="1"/>
        <v>#N/A</v>
      </c>
    </row>
    <row r="47" spans="1:16">
      <c r="A47" s="9"/>
      <c r="B47" s="81"/>
      <c r="C47" s="10"/>
      <c r="D47" s="10"/>
      <c r="E47" s="81"/>
      <c r="F47" s="83"/>
      <c r="G47" s="83"/>
      <c r="H47" s="83"/>
      <c r="I47" s="83"/>
      <c r="J47" s="83"/>
      <c r="N47" s="83">
        <f t="shared" si="0"/>
        <v>0</v>
      </c>
      <c r="O47" s="83" t="e">
        <f>IF(D47="X",0,IF(E47="X",0,VLOOKUP(E47,'47'!$K$3:$L$16,2,FALSE)))</f>
        <v>#N/A</v>
      </c>
      <c r="P47" s="83" t="e">
        <f t="shared" si="1"/>
        <v>#N/A</v>
      </c>
    </row>
    <row r="48" spans="1:16">
      <c r="A48" s="9"/>
      <c r="B48" s="81"/>
      <c r="C48" s="10"/>
      <c r="D48" s="10"/>
      <c r="E48" s="81"/>
      <c r="F48" s="83"/>
      <c r="G48" s="83"/>
      <c r="H48" s="83"/>
      <c r="I48" s="83"/>
      <c r="J48" s="83"/>
      <c r="N48" s="83">
        <f t="shared" si="0"/>
        <v>0</v>
      </c>
      <c r="O48" s="83" t="e">
        <f>IF(D48="X",0,IF(E48="X",0,VLOOKUP(E48,'47'!$K$3:$L$16,2,FALSE)))</f>
        <v>#N/A</v>
      </c>
      <c r="P48" s="83" t="e">
        <f t="shared" si="1"/>
        <v>#N/A</v>
      </c>
    </row>
    <row r="49" spans="1:16">
      <c r="A49" s="9"/>
      <c r="B49" s="81"/>
      <c r="C49" s="10"/>
      <c r="D49" s="10"/>
      <c r="E49" s="81"/>
      <c r="F49" s="83"/>
      <c r="G49" s="83"/>
      <c r="H49" s="83"/>
      <c r="I49" s="83"/>
      <c r="J49" s="83"/>
      <c r="N49" s="83">
        <f t="shared" si="0"/>
        <v>0</v>
      </c>
      <c r="O49" s="83" t="e">
        <f>IF(D49="X",0,IF(E49="X",0,VLOOKUP(E49,'47'!$K$3:$L$16,2,FALSE)))</f>
        <v>#N/A</v>
      </c>
      <c r="P49" s="83" t="e">
        <f t="shared" si="1"/>
        <v>#N/A</v>
      </c>
    </row>
    <row r="50" spans="1:16">
      <c r="A50" s="9"/>
      <c r="B50" s="81"/>
      <c r="C50" s="10"/>
      <c r="D50" s="10"/>
      <c r="E50" s="81"/>
      <c r="F50" s="83"/>
      <c r="G50" s="83"/>
      <c r="H50" s="83"/>
      <c r="I50" s="83"/>
      <c r="J50" s="83"/>
      <c r="N50" s="83">
        <f t="shared" si="0"/>
        <v>0</v>
      </c>
      <c r="O50" s="83" t="e">
        <f>IF(D50="X",0,IF(E50="X",0,VLOOKUP(E50,'47'!$K$3:$L$16,2,FALSE)))</f>
        <v>#N/A</v>
      </c>
      <c r="P50" s="83" t="e">
        <f t="shared" si="1"/>
        <v>#N/A</v>
      </c>
    </row>
    <row r="51" spans="1:16">
      <c r="A51" s="9"/>
      <c r="B51" s="81"/>
      <c r="C51" s="10"/>
      <c r="D51" s="10"/>
      <c r="E51" s="81"/>
      <c r="F51" s="83"/>
      <c r="G51" s="83"/>
      <c r="H51" s="83"/>
      <c r="I51" s="83"/>
      <c r="J51" s="83"/>
      <c r="N51" s="83">
        <f t="shared" si="0"/>
        <v>0</v>
      </c>
      <c r="O51" s="83" t="e">
        <f>IF(D51="X",0,IF(E51="X",0,VLOOKUP(E51,'47'!$K$3:$L$16,2,FALSE)))</f>
        <v>#N/A</v>
      </c>
      <c r="P51" s="83" t="e">
        <f t="shared" si="1"/>
        <v>#N/A</v>
      </c>
    </row>
    <row r="52" spans="1:16">
      <c r="A52" s="9"/>
      <c r="B52" s="81"/>
      <c r="C52" s="10"/>
      <c r="D52" s="10"/>
      <c r="E52" s="81"/>
      <c r="F52" s="83"/>
      <c r="G52" s="83"/>
      <c r="H52" s="83"/>
      <c r="I52" s="83"/>
      <c r="J52" s="83"/>
      <c r="N52" s="83">
        <f t="shared" si="0"/>
        <v>0</v>
      </c>
      <c r="O52" s="83" t="e">
        <f>IF(D52="X",0,IF(E52="X",0,VLOOKUP(E52,'47'!$K$3:$L$16,2,FALSE)))</f>
        <v>#N/A</v>
      </c>
      <c r="P52" s="83" t="e">
        <f t="shared" si="1"/>
        <v>#N/A</v>
      </c>
    </row>
    <row r="53" spans="1:16">
      <c r="A53" s="9"/>
      <c r="B53" s="81"/>
      <c r="C53" s="10"/>
      <c r="D53" s="10"/>
      <c r="E53" s="81"/>
      <c r="F53" s="83"/>
      <c r="G53" s="83"/>
      <c r="H53" s="83"/>
      <c r="I53" s="83"/>
      <c r="J53" s="83"/>
      <c r="N53" s="83">
        <f t="shared" si="0"/>
        <v>0</v>
      </c>
      <c r="O53" s="83" t="e">
        <f>IF(D53="X",0,IF(E53="X",0,VLOOKUP(E53,'47'!$K$3:$L$16,2,FALSE)))</f>
        <v>#N/A</v>
      </c>
      <c r="P53" s="83" t="e">
        <f t="shared" si="1"/>
        <v>#N/A</v>
      </c>
    </row>
    <row r="54" spans="1:16">
      <c r="A54" s="9"/>
      <c r="B54" s="81"/>
      <c r="C54" s="10"/>
      <c r="D54" s="10"/>
      <c r="E54" s="81"/>
      <c r="F54" s="83"/>
      <c r="G54" s="83"/>
      <c r="H54" s="83"/>
      <c r="I54" s="83"/>
      <c r="J54" s="83"/>
      <c r="N54" s="83">
        <f t="shared" si="0"/>
        <v>0</v>
      </c>
      <c r="O54" s="83" t="e">
        <f>IF(D54="X",0,IF(E54="X",0,VLOOKUP(E54,'47'!$K$3:$L$16,2,FALSE)))</f>
        <v>#N/A</v>
      </c>
      <c r="P54" s="83" t="e">
        <f t="shared" si="1"/>
        <v>#N/A</v>
      </c>
    </row>
    <row r="55" spans="1:16">
      <c r="A55" s="9"/>
      <c r="B55" s="81"/>
      <c r="C55" s="10"/>
      <c r="D55" s="10"/>
      <c r="E55" s="81"/>
      <c r="F55" s="83"/>
      <c r="G55" s="83"/>
      <c r="H55" s="83"/>
      <c r="I55" s="83"/>
      <c r="J55" s="83"/>
      <c r="N55" s="83">
        <f t="shared" si="0"/>
        <v>0</v>
      </c>
      <c r="O55" s="83" t="e">
        <f>IF(D55="X",0,IF(E55="X",0,VLOOKUP(E55,'47'!$K$3:$L$16,2,FALSE)))</f>
        <v>#N/A</v>
      </c>
      <c r="P55" s="83" t="e">
        <f t="shared" si="1"/>
        <v>#N/A</v>
      </c>
    </row>
    <row r="56" spans="1:16">
      <c r="A56" s="9"/>
      <c r="B56" s="81"/>
      <c r="C56" s="10"/>
      <c r="D56" s="10"/>
      <c r="E56" s="81"/>
      <c r="F56" s="83"/>
      <c r="G56" s="83"/>
      <c r="H56" s="83"/>
      <c r="I56" s="83"/>
      <c r="J56" s="83"/>
      <c r="N56" s="83">
        <f t="shared" si="0"/>
        <v>0</v>
      </c>
      <c r="O56" s="83" t="e">
        <f>IF(D56="X",0,IF(E56="X",0,VLOOKUP(E56,'47'!$K$3:$L$16,2,FALSE)))</f>
        <v>#N/A</v>
      </c>
      <c r="P56" s="83" t="e">
        <f t="shared" si="1"/>
        <v>#N/A</v>
      </c>
    </row>
    <row r="57" spans="1:16">
      <c r="A57" s="9"/>
      <c r="B57" s="81"/>
      <c r="C57" s="10"/>
      <c r="D57" s="10"/>
      <c r="E57" s="81"/>
      <c r="F57" s="83"/>
      <c r="G57" s="83"/>
      <c r="H57" s="83"/>
      <c r="I57" s="83"/>
      <c r="J57" s="83"/>
      <c r="N57" s="83">
        <f t="shared" si="0"/>
        <v>0</v>
      </c>
      <c r="O57" s="83" t="e">
        <f>IF(D57="X",0,IF(E57="X",0,VLOOKUP(E57,'47'!$K$3:$L$16,2,FALSE)))</f>
        <v>#N/A</v>
      </c>
      <c r="P57" s="83" t="e">
        <f t="shared" si="1"/>
        <v>#N/A</v>
      </c>
    </row>
    <row r="58" spans="1:16">
      <c r="A58" s="9"/>
      <c r="B58" s="81"/>
      <c r="C58" s="10"/>
      <c r="D58" s="10"/>
      <c r="E58" s="81"/>
      <c r="F58" s="83"/>
      <c r="G58" s="83"/>
      <c r="H58" s="83"/>
      <c r="I58" s="83"/>
      <c r="J58" s="83"/>
      <c r="N58" s="83">
        <f t="shared" si="0"/>
        <v>0</v>
      </c>
      <c r="O58" s="83" t="e">
        <f>IF(D58="X",0,IF(E58="X",0,VLOOKUP(E58,'47'!$K$3:$L$16,2,FALSE)))</f>
        <v>#N/A</v>
      </c>
      <c r="P58" s="83" t="e">
        <f t="shared" si="1"/>
        <v>#N/A</v>
      </c>
    </row>
    <row r="59" spans="1:16">
      <c r="A59" s="9"/>
      <c r="B59" s="81"/>
      <c r="C59" s="10"/>
      <c r="D59" s="10"/>
      <c r="E59" s="81"/>
      <c r="F59" s="83"/>
      <c r="G59" s="83"/>
      <c r="H59" s="83"/>
      <c r="I59" s="83"/>
      <c r="J59" s="83"/>
      <c r="N59" s="83">
        <f t="shared" si="0"/>
        <v>0</v>
      </c>
      <c r="O59" s="83" t="e">
        <f>IF(D59="X",0,IF(E59="X",0,VLOOKUP(E59,'47'!$K$3:$L$16,2,FALSE)))</f>
        <v>#N/A</v>
      </c>
      <c r="P59" s="83" t="e">
        <f t="shared" si="1"/>
        <v>#N/A</v>
      </c>
    </row>
    <row r="60" spans="1:16">
      <c r="A60" s="9"/>
      <c r="B60" s="81"/>
      <c r="C60" s="10"/>
      <c r="D60" s="10"/>
      <c r="E60" s="81"/>
      <c r="F60" s="83"/>
      <c r="G60" s="83"/>
      <c r="H60" s="83"/>
      <c r="I60" s="83"/>
      <c r="J60" s="83"/>
      <c r="N60" s="83">
        <f t="shared" si="0"/>
        <v>0</v>
      </c>
      <c r="O60" s="83" t="e">
        <f>IF(D60="X",0,IF(E60="X",0,VLOOKUP(E60,'47'!$K$3:$L$16,2,FALSE)))</f>
        <v>#N/A</v>
      </c>
      <c r="P60" s="83" t="e">
        <f t="shared" si="1"/>
        <v>#N/A</v>
      </c>
    </row>
    <row r="61" spans="1:16">
      <c r="A61" s="9"/>
      <c r="B61" s="81"/>
      <c r="C61" s="10"/>
      <c r="D61" s="10"/>
      <c r="E61" s="81"/>
      <c r="F61" s="83"/>
      <c r="G61" s="83"/>
      <c r="H61" s="83"/>
      <c r="I61" s="83"/>
      <c r="J61" s="83"/>
      <c r="N61" s="83">
        <f t="shared" si="0"/>
        <v>0</v>
      </c>
      <c r="O61" s="83" t="e">
        <f>IF(D61="X",0,IF(E61="X",0,VLOOKUP(E61,'47'!$K$3:$L$16,2,FALSE)))</f>
        <v>#N/A</v>
      </c>
      <c r="P61" s="83" t="e">
        <f t="shared" si="1"/>
        <v>#N/A</v>
      </c>
    </row>
    <row r="62" spans="1:16">
      <c r="A62" s="9"/>
      <c r="B62" s="81"/>
      <c r="C62" s="10"/>
      <c r="D62" s="10"/>
      <c r="E62" s="81"/>
      <c r="F62" s="83"/>
      <c r="G62" s="83"/>
      <c r="H62" s="83"/>
      <c r="I62" s="83"/>
      <c r="J62" s="83"/>
      <c r="N62" s="83">
        <f t="shared" si="0"/>
        <v>0</v>
      </c>
      <c r="O62" s="83" t="e">
        <f>IF(D62="X",0,IF(E62="X",0,VLOOKUP(E62,'47'!$K$3:$L$16,2,FALSE)))</f>
        <v>#N/A</v>
      </c>
      <c r="P62" s="83" t="e">
        <f t="shared" si="1"/>
        <v>#N/A</v>
      </c>
    </row>
    <row r="63" spans="1:16">
      <c r="A63" s="9"/>
      <c r="B63" s="81"/>
      <c r="C63" s="10"/>
      <c r="D63" s="10"/>
      <c r="E63" s="81"/>
      <c r="F63" s="83"/>
      <c r="G63" s="83"/>
      <c r="H63" s="83"/>
      <c r="I63" s="83"/>
      <c r="J63" s="83"/>
      <c r="N63" s="83">
        <f t="shared" si="0"/>
        <v>0</v>
      </c>
      <c r="O63" s="83" t="e">
        <f>IF(D63="X",0,IF(E63="X",0,VLOOKUP(E63,'47'!$K$3:$L$16,2,FALSE)))</f>
        <v>#N/A</v>
      </c>
      <c r="P63" s="83" t="e">
        <f t="shared" si="1"/>
        <v>#N/A</v>
      </c>
    </row>
    <row r="64" spans="1:16">
      <c r="A64" s="9"/>
      <c r="B64" s="81"/>
      <c r="C64" s="10"/>
      <c r="D64" s="10"/>
      <c r="E64" s="81"/>
      <c r="F64" s="83"/>
      <c r="G64" s="83"/>
      <c r="H64" s="83"/>
      <c r="I64" s="83"/>
      <c r="J64" s="83"/>
      <c r="N64" s="83">
        <f t="shared" si="0"/>
        <v>0</v>
      </c>
      <c r="O64" s="83" t="e">
        <f>IF(D64="X",0,IF(E64="X",0,VLOOKUP(E64,'47'!$K$3:$L$16,2,FALSE)))</f>
        <v>#N/A</v>
      </c>
      <c r="P64" s="83" t="e">
        <f t="shared" si="1"/>
        <v>#N/A</v>
      </c>
    </row>
    <row r="65" spans="1:16">
      <c r="A65" s="9"/>
      <c r="B65" s="81"/>
      <c r="C65" s="10"/>
      <c r="D65" s="10"/>
      <c r="E65" s="81"/>
      <c r="F65" s="83"/>
      <c r="G65" s="83"/>
      <c r="H65" s="83"/>
      <c r="I65" s="83"/>
      <c r="J65" s="83"/>
      <c r="N65" s="83">
        <f t="shared" si="0"/>
        <v>0</v>
      </c>
      <c r="O65" s="83" t="e">
        <f>IF(D65="X",0,IF(E65="X",0,VLOOKUP(E65,'47'!$K$3:$L$16,2,FALSE)))</f>
        <v>#N/A</v>
      </c>
      <c r="P65" s="83" t="e">
        <f t="shared" si="1"/>
        <v>#N/A</v>
      </c>
    </row>
    <row r="66" spans="1:16">
      <c r="A66" s="9"/>
      <c r="B66" s="81"/>
      <c r="C66" s="10"/>
      <c r="D66" s="10"/>
      <c r="E66" s="81"/>
      <c r="F66" s="83"/>
      <c r="G66" s="83"/>
      <c r="H66" s="83"/>
      <c r="I66" s="83"/>
      <c r="J66" s="83"/>
      <c r="N66" s="83">
        <f t="shared" si="0"/>
        <v>0</v>
      </c>
      <c r="O66" s="83" t="e">
        <f>IF(D66="X",0,IF(E66="X",0,VLOOKUP(E66,'47'!$K$3:$L$16,2,FALSE)))</f>
        <v>#N/A</v>
      </c>
      <c r="P66" s="83" t="e">
        <f t="shared" si="1"/>
        <v>#N/A</v>
      </c>
    </row>
    <row r="67" spans="1:16">
      <c r="A67" s="9"/>
      <c r="B67" s="81"/>
      <c r="C67" s="10"/>
      <c r="D67" s="10"/>
      <c r="E67" s="81"/>
      <c r="F67" s="83"/>
      <c r="G67" s="83"/>
      <c r="H67" s="83"/>
      <c r="I67" s="83"/>
      <c r="J67" s="83"/>
      <c r="N67" s="83">
        <f t="shared" si="0"/>
        <v>0</v>
      </c>
      <c r="O67" s="83" t="e">
        <f>IF(D67="X",0,IF(E67="X",0,VLOOKUP(E67,'47'!$K$3:$L$16,2,FALSE)))</f>
        <v>#N/A</v>
      </c>
      <c r="P67" s="83" t="e">
        <f t="shared" si="1"/>
        <v>#N/A</v>
      </c>
    </row>
    <row r="68" spans="1:16">
      <c r="A68" s="9"/>
      <c r="B68" s="81"/>
      <c r="C68" s="10"/>
      <c r="D68" s="10"/>
      <c r="E68" s="81"/>
      <c r="F68" s="83"/>
      <c r="G68" s="83"/>
      <c r="H68" s="83"/>
      <c r="I68" s="83"/>
      <c r="J68" s="83"/>
      <c r="N68" s="83">
        <f t="shared" ref="N68:N131" si="2">SUM(F68:M68)</f>
        <v>0</v>
      </c>
      <c r="O68" s="83" t="e">
        <f>IF(D68="X",0,IF(E68="X",0,VLOOKUP(E68,'47'!$K$3:$L$16,2,FALSE)))</f>
        <v>#N/A</v>
      </c>
      <c r="P68" s="83" t="e">
        <f t="shared" ref="P68:P131" si="3">N68*O68</f>
        <v>#N/A</v>
      </c>
    </row>
    <row r="69" spans="1:16">
      <c r="A69" s="9"/>
      <c r="B69" s="81"/>
      <c r="C69" s="10"/>
      <c r="D69" s="10"/>
      <c r="E69" s="81"/>
      <c r="F69" s="83"/>
      <c r="G69" s="83"/>
      <c r="H69" s="83"/>
      <c r="I69" s="83"/>
      <c r="J69" s="83"/>
      <c r="N69" s="83">
        <f t="shared" si="2"/>
        <v>0</v>
      </c>
      <c r="O69" s="83" t="e">
        <f>IF(D69="X",0,IF(E69="X",0,VLOOKUP(E69,'47'!$K$3:$L$16,2,FALSE)))</f>
        <v>#N/A</v>
      </c>
      <c r="P69" s="83" t="e">
        <f t="shared" si="3"/>
        <v>#N/A</v>
      </c>
    </row>
    <row r="70" spans="1:16">
      <c r="A70" s="9"/>
      <c r="B70" s="81"/>
      <c r="C70" s="10"/>
      <c r="D70" s="10"/>
      <c r="E70" s="81"/>
      <c r="F70" s="83"/>
      <c r="G70" s="83"/>
      <c r="H70" s="83"/>
      <c r="I70" s="83"/>
      <c r="J70" s="83"/>
      <c r="N70" s="83">
        <f t="shared" si="2"/>
        <v>0</v>
      </c>
      <c r="O70" s="83" t="e">
        <f>IF(D70="X",0,IF(E70="X",0,VLOOKUP(E70,'47'!$K$3:$L$16,2,FALSE)))</f>
        <v>#N/A</v>
      </c>
      <c r="P70" s="83" t="e">
        <f t="shared" si="3"/>
        <v>#N/A</v>
      </c>
    </row>
    <row r="71" spans="1:16">
      <c r="A71" s="9"/>
      <c r="B71" s="81"/>
      <c r="C71" s="10"/>
      <c r="D71" s="10"/>
      <c r="E71" s="81"/>
      <c r="F71" s="83"/>
      <c r="G71" s="83"/>
      <c r="H71" s="83"/>
      <c r="I71" s="83"/>
      <c r="J71" s="83"/>
      <c r="N71" s="83">
        <f t="shared" si="2"/>
        <v>0</v>
      </c>
      <c r="O71" s="83" t="e">
        <f>IF(D71="X",0,IF(E71="X",0,VLOOKUP(E71,'47'!$K$3:$L$16,2,FALSE)))</f>
        <v>#N/A</v>
      </c>
      <c r="P71" s="83" t="e">
        <f t="shared" si="3"/>
        <v>#N/A</v>
      </c>
    </row>
    <row r="72" spans="1:16">
      <c r="A72" s="9"/>
      <c r="B72" s="81"/>
      <c r="C72" s="10"/>
      <c r="D72" s="10"/>
      <c r="E72" s="81"/>
      <c r="F72" s="83"/>
      <c r="G72" s="83"/>
      <c r="H72" s="83"/>
      <c r="I72" s="83"/>
      <c r="J72" s="83"/>
      <c r="N72" s="83">
        <f t="shared" si="2"/>
        <v>0</v>
      </c>
      <c r="O72" s="83" t="e">
        <f>IF(D72="X",0,IF(E72="X",0,VLOOKUP(E72,'47'!$K$3:$L$16,2,FALSE)))</f>
        <v>#N/A</v>
      </c>
      <c r="P72" s="83" t="e">
        <f t="shared" si="3"/>
        <v>#N/A</v>
      </c>
    </row>
    <row r="73" spans="1:16">
      <c r="A73" s="9"/>
      <c r="B73" s="81"/>
      <c r="C73" s="10"/>
      <c r="D73" s="10"/>
      <c r="E73" s="81"/>
      <c r="F73" s="83"/>
      <c r="G73" s="83"/>
      <c r="H73" s="83"/>
      <c r="I73" s="83"/>
      <c r="J73" s="83"/>
      <c r="N73" s="83">
        <f t="shared" si="2"/>
        <v>0</v>
      </c>
      <c r="O73" s="83" t="e">
        <f>IF(D73="X",0,IF(E73="X",0,VLOOKUP(E73,'47'!$K$3:$L$16,2,FALSE)))</f>
        <v>#N/A</v>
      </c>
      <c r="P73" s="83" t="e">
        <f t="shared" si="3"/>
        <v>#N/A</v>
      </c>
    </row>
    <row r="74" spans="1:16">
      <c r="A74" s="9"/>
      <c r="B74" s="81"/>
      <c r="C74" s="91"/>
      <c r="D74" s="91"/>
      <c r="E74" s="92"/>
      <c r="F74" s="93"/>
      <c r="G74" s="93"/>
      <c r="H74" s="93"/>
      <c r="I74" s="93"/>
      <c r="J74" s="93"/>
      <c r="K74" s="93"/>
      <c r="L74" s="93"/>
      <c r="M74" s="93"/>
      <c r="N74" s="83">
        <f t="shared" si="2"/>
        <v>0</v>
      </c>
      <c r="O74" s="83" t="e">
        <f>IF(D74="X",0,IF(E74="X",0,VLOOKUP(E74,'47'!$K$3:$L$16,2,FALSE)))</f>
        <v>#N/A</v>
      </c>
      <c r="P74" s="83" t="e">
        <f t="shared" si="3"/>
        <v>#N/A</v>
      </c>
    </row>
    <row r="75" spans="1:16">
      <c r="A75" s="9"/>
      <c r="B75" s="81"/>
      <c r="C75" s="10"/>
      <c r="D75" s="10"/>
      <c r="E75" s="81"/>
      <c r="F75" s="83"/>
      <c r="G75" s="83"/>
      <c r="H75" s="83"/>
      <c r="I75" s="83"/>
      <c r="J75" s="83"/>
      <c r="N75" s="83">
        <f t="shared" si="2"/>
        <v>0</v>
      </c>
      <c r="O75" s="83" t="e">
        <f>IF(D75="X",0,IF(E75="X",0,VLOOKUP(E75,'47'!$K$3:$L$16,2,FALSE)))</f>
        <v>#N/A</v>
      </c>
      <c r="P75" s="83" t="e">
        <f t="shared" si="3"/>
        <v>#N/A</v>
      </c>
    </row>
    <row r="76" spans="1:16">
      <c r="A76" s="9"/>
      <c r="B76" s="81"/>
      <c r="C76" s="82"/>
      <c r="D76" s="10"/>
      <c r="E76" s="81"/>
      <c r="F76" s="83"/>
      <c r="G76" s="83"/>
      <c r="H76" s="83"/>
      <c r="I76" s="83"/>
      <c r="J76" s="83"/>
      <c r="N76" s="83">
        <f t="shared" si="2"/>
        <v>0</v>
      </c>
      <c r="O76" s="83" t="e">
        <f>IF(D76="X",0,IF(E76="X",0,VLOOKUP(E76,'47'!$K$3:$L$16,2,FALSE)))</f>
        <v>#N/A</v>
      </c>
      <c r="P76" s="83" t="e">
        <f t="shared" si="3"/>
        <v>#N/A</v>
      </c>
    </row>
    <row r="77" spans="1:16">
      <c r="A77" s="9"/>
      <c r="B77" s="81"/>
      <c r="C77" s="10"/>
      <c r="D77" s="10"/>
      <c r="E77" s="81"/>
      <c r="F77" s="83"/>
      <c r="G77" s="83"/>
      <c r="H77" s="83"/>
      <c r="I77" s="83"/>
      <c r="J77" s="83"/>
      <c r="N77" s="83">
        <f t="shared" si="2"/>
        <v>0</v>
      </c>
      <c r="O77" s="83" t="e">
        <f>IF(D77="X",0,IF(E77="X",0,VLOOKUP(E77,'47'!$K$3:$L$16,2,FALSE)))</f>
        <v>#N/A</v>
      </c>
      <c r="P77" s="83" t="e">
        <f t="shared" si="3"/>
        <v>#N/A</v>
      </c>
    </row>
    <row r="78" spans="1:16">
      <c r="A78" s="9"/>
      <c r="B78" s="81"/>
      <c r="C78" s="10"/>
      <c r="D78" s="10"/>
      <c r="E78" s="81"/>
      <c r="F78" s="83"/>
      <c r="G78" s="83"/>
      <c r="H78" s="83"/>
      <c r="I78" s="83"/>
      <c r="J78" s="83"/>
      <c r="N78" s="83">
        <f t="shared" si="2"/>
        <v>0</v>
      </c>
      <c r="O78" s="83" t="e">
        <f>IF(D78="X",0,IF(E78="X",0,VLOOKUP(E78,'47'!$K$3:$L$16,2,FALSE)))</f>
        <v>#N/A</v>
      </c>
      <c r="P78" s="83" t="e">
        <f t="shared" si="3"/>
        <v>#N/A</v>
      </c>
    </row>
    <row r="79" spans="1:16">
      <c r="A79" s="9"/>
      <c r="B79" s="81"/>
      <c r="C79" s="10"/>
      <c r="D79" s="10"/>
      <c r="E79" s="81"/>
      <c r="F79" s="83"/>
      <c r="G79" s="83"/>
      <c r="H79" s="83"/>
      <c r="I79" s="83"/>
      <c r="J79" s="83"/>
      <c r="N79" s="83">
        <f t="shared" si="2"/>
        <v>0</v>
      </c>
      <c r="O79" s="83" t="e">
        <f>IF(D79="X",0,IF(E79="X",0,VLOOKUP(E79,'47'!$K$3:$L$16,2,FALSE)))</f>
        <v>#N/A</v>
      </c>
      <c r="P79" s="83" t="e">
        <f t="shared" si="3"/>
        <v>#N/A</v>
      </c>
    </row>
    <row r="80" spans="1:16">
      <c r="A80" s="9"/>
      <c r="B80" s="81"/>
      <c r="C80" s="10"/>
      <c r="D80" s="10"/>
      <c r="E80" s="81"/>
      <c r="F80" s="83"/>
      <c r="G80" s="83"/>
      <c r="H80" s="83"/>
      <c r="I80" s="83"/>
      <c r="J80" s="83"/>
      <c r="N80" s="83">
        <f t="shared" si="2"/>
        <v>0</v>
      </c>
      <c r="O80" s="83" t="e">
        <f>IF(D80="X",0,IF(E80="X",0,VLOOKUP(E80,'47'!$K$3:$L$16,2,FALSE)))</f>
        <v>#N/A</v>
      </c>
      <c r="P80" s="83" t="e">
        <f t="shared" si="3"/>
        <v>#N/A</v>
      </c>
    </row>
    <row r="81" spans="1:16">
      <c r="A81" s="9"/>
      <c r="B81" s="81"/>
      <c r="C81" s="10"/>
      <c r="D81" s="10"/>
      <c r="E81" s="81"/>
      <c r="F81" s="83"/>
      <c r="G81" s="83"/>
      <c r="H81" s="83"/>
      <c r="I81" s="83"/>
      <c r="J81" s="83"/>
      <c r="N81" s="83">
        <f t="shared" si="2"/>
        <v>0</v>
      </c>
      <c r="O81" s="83" t="e">
        <f>IF(D81="X",0,IF(E81="X",0,VLOOKUP(E81,'47'!$K$3:$L$16,2,FALSE)))</f>
        <v>#N/A</v>
      </c>
      <c r="P81" s="83" t="e">
        <f t="shared" si="3"/>
        <v>#N/A</v>
      </c>
    </row>
    <row r="82" spans="1:16">
      <c r="A82" s="9"/>
      <c r="B82" s="81"/>
      <c r="C82" s="10"/>
      <c r="D82" s="10"/>
      <c r="E82" s="81"/>
      <c r="F82" s="83"/>
      <c r="G82" s="83"/>
      <c r="H82" s="83"/>
      <c r="I82" s="83"/>
      <c r="J82" s="83"/>
      <c r="N82" s="83">
        <f t="shared" si="2"/>
        <v>0</v>
      </c>
      <c r="O82" s="83" t="e">
        <f>IF(D82="X",0,IF(E82="X",0,VLOOKUP(E82,'47'!$K$3:$L$16,2,FALSE)))</f>
        <v>#N/A</v>
      </c>
      <c r="P82" s="83" t="e">
        <f t="shared" si="3"/>
        <v>#N/A</v>
      </c>
    </row>
    <row r="83" spans="1:16">
      <c r="A83" s="9"/>
      <c r="B83" s="81"/>
      <c r="C83" s="10"/>
      <c r="D83" s="10"/>
      <c r="E83" s="81"/>
      <c r="F83" s="83"/>
      <c r="G83" s="83"/>
      <c r="H83" s="83"/>
      <c r="I83" s="83"/>
      <c r="J83" s="83"/>
      <c r="N83" s="83">
        <f t="shared" si="2"/>
        <v>0</v>
      </c>
      <c r="O83" s="83" t="e">
        <f>IF(D83="X",0,IF(E83="X",0,VLOOKUP(E83,'47'!$K$3:$L$16,2,FALSE)))</f>
        <v>#N/A</v>
      </c>
      <c r="P83" s="83" t="e">
        <f t="shared" si="3"/>
        <v>#N/A</v>
      </c>
    </row>
    <row r="84" spans="1:16">
      <c r="A84" s="9"/>
      <c r="B84" s="81"/>
      <c r="C84" s="10"/>
      <c r="D84" s="10"/>
      <c r="E84" s="81"/>
      <c r="F84" s="83"/>
      <c r="G84" s="83"/>
      <c r="H84" s="83"/>
      <c r="I84" s="83"/>
      <c r="J84" s="83"/>
      <c r="N84" s="83">
        <f t="shared" si="2"/>
        <v>0</v>
      </c>
      <c r="O84" s="83" t="e">
        <f>IF(D84="X",0,IF(E84="X",0,VLOOKUP(E84,'47'!$K$3:$L$16,2,FALSE)))</f>
        <v>#N/A</v>
      </c>
      <c r="P84" s="83" t="e">
        <f t="shared" si="3"/>
        <v>#N/A</v>
      </c>
    </row>
    <row r="85" spans="1:16">
      <c r="A85" s="9"/>
      <c r="B85" s="81"/>
      <c r="C85" s="10"/>
      <c r="D85" s="10"/>
      <c r="E85" s="81"/>
      <c r="F85" s="83"/>
      <c r="G85" s="83"/>
      <c r="H85" s="83"/>
      <c r="I85" s="83"/>
      <c r="J85" s="83"/>
      <c r="N85" s="83">
        <f t="shared" si="2"/>
        <v>0</v>
      </c>
      <c r="O85" s="83" t="e">
        <f>IF(D85="X",0,IF(E85="X",0,VLOOKUP(E85,'47'!$K$3:$L$16,2,FALSE)))</f>
        <v>#N/A</v>
      </c>
      <c r="P85" s="83" t="e">
        <f t="shared" si="3"/>
        <v>#N/A</v>
      </c>
    </row>
    <row r="86" spans="1:16">
      <c r="A86" s="9"/>
      <c r="B86" s="81"/>
      <c r="C86" s="10"/>
      <c r="D86" s="10"/>
      <c r="E86" s="81"/>
      <c r="F86" s="83"/>
      <c r="G86" s="83"/>
      <c r="H86" s="83"/>
      <c r="I86" s="83"/>
      <c r="J86" s="83"/>
      <c r="N86" s="83">
        <f t="shared" si="2"/>
        <v>0</v>
      </c>
      <c r="O86" s="83" t="e">
        <f>IF(D86="X",0,IF(E86="X",0,VLOOKUP(E86,'47'!$K$3:$L$16,2,FALSE)))</f>
        <v>#N/A</v>
      </c>
      <c r="P86" s="83" t="e">
        <f t="shared" si="3"/>
        <v>#N/A</v>
      </c>
    </row>
    <row r="87" spans="1:16">
      <c r="A87" s="9"/>
      <c r="B87" s="81"/>
      <c r="C87" s="10"/>
      <c r="D87" s="10"/>
      <c r="E87" s="81"/>
      <c r="F87" s="83"/>
      <c r="G87" s="83"/>
      <c r="H87" s="83"/>
      <c r="I87" s="83"/>
      <c r="J87" s="83"/>
      <c r="N87" s="83">
        <f t="shared" si="2"/>
        <v>0</v>
      </c>
      <c r="O87" s="83" t="e">
        <f>IF(D87="X",0,IF(E87="X",0,VLOOKUP(E87,'47'!$K$3:$L$16,2,FALSE)))</f>
        <v>#N/A</v>
      </c>
      <c r="P87" s="83" t="e">
        <f t="shared" si="3"/>
        <v>#N/A</v>
      </c>
    </row>
    <row r="88" spans="1:16">
      <c r="A88" s="9"/>
      <c r="B88" s="81"/>
      <c r="C88" s="10"/>
      <c r="D88" s="10"/>
      <c r="E88" s="81"/>
      <c r="F88" s="83"/>
      <c r="G88" s="83"/>
      <c r="H88" s="83"/>
      <c r="I88" s="83"/>
      <c r="J88" s="83"/>
      <c r="N88" s="83">
        <f t="shared" si="2"/>
        <v>0</v>
      </c>
      <c r="O88" s="83" t="e">
        <f>IF(D88="X",0,IF(E88="X",0,VLOOKUP(E88,'47'!$K$3:$L$16,2,FALSE)))</f>
        <v>#N/A</v>
      </c>
      <c r="P88" s="83" t="e">
        <f t="shared" si="3"/>
        <v>#N/A</v>
      </c>
    </row>
    <row r="89" spans="1:16">
      <c r="A89" s="9"/>
      <c r="B89" s="81"/>
      <c r="C89" s="10"/>
      <c r="D89" s="10"/>
      <c r="E89" s="81"/>
      <c r="F89" s="83"/>
      <c r="G89" s="83"/>
      <c r="H89" s="83"/>
      <c r="I89" s="83"/>
      <c r="J89" s="83"/>
      <c r="N89" s="83">
        <f t="shared" si="2"/>
        <v>0</v>
      </c>
      <c r="O89" s="83" t="e">
        <f>IF(D89="X",0,IF(E89="X",0,VLOOKUP(E89,'47'!$K$3:$L$16,2,FALSE)))</f>
        <v>#N/A</v>
      </c>
      <c r="P89" s="83" t="e">
        <f t="shared" si="3"/>
        <v>#N/A</v>
      </c>
    </row>
    <row r="90" spans="1:16">
      <c r="A90" s="9"/>
      <c r="B90" s="81"/>
      <c r="C90" s="10"/>
      <c r="D90" s="10"/>
      <c r="E90" s="81"/>
      <c r="F90" s="83"/>
      <c r="G90" s="83"/>
      <c r="H90" s="83"/>
      <c r="I90" s="83"/>
      <c r="J90" s="83"/>
      <c r="N90" s="83">
        <f t="shared" si="2"/>
        <v>0</v>
      </c>
      <c r="O90" s="83" t="e">
        <f>IF(D90="X",0,IF(E90="X",0,VLOOKUP(E90,'47'!$K$3:$L$16,2,FALSE)))</f>
        <v>#N/A</v>
      </c>
      <c r="P90" s="83" t="e">
        <f t="shared" si="3"/>
        <v>#N/A</v>
      </c>
    </row>
    <row r="91" spans="1:16">
      <c r="A91" s="9"/>
      <c r="B91" s="81"/>
      <c r="C91" s="10"/>
      <c r="D91" s="10"/>
      <c r="E91" s="81"/>
      <c r="F91" s="83"/>
      <c r="G91" s="83"/>
      <c r="H91" s="83"/>
      <c r="I91" s="83"/>
      <c r="J91" s="83"/>
      <c r="N91" s="83">
        <f t="shared" si="2"/>
        <v>0</v>
      </c>
      <c r="O91" s="83" t="e">
        <f>IF(D91="X",0,IF(E91="X",0,VLOOKUP(E91,'47'!$K$3:$L$16,2,FALSE)))</f>
        <v>#N/A</v>
      </c>
      <c r="P91" s="83" t="e">
        <f t="shared" si="3"/>
        <v>#N/A</v>
      </c>
    </row>
    <row r="92" spans="1:16">
      <c r="A92" s="9"/>
      <c r="B92" s="81"/>
      <c r="C92" s="10"/>
      <c r="D92" s="10"/>
      <c r="E92" s="81"/>
      <c r="F92" s="83"/>
      <c r="G92" s="83"/>
      <c r="H92" s="83"/>
      <c r="I92" s="83"/>
      <c r="J92" s="83"/>
      <c r="N92" s="83">
        <f t="shared" si="2"/>
        <v>0</v>
      </c>
      <c r="O92" s="83" t="e">
        <f>IF(D92="X",0,IF(E92="X",0,VLOOKUP(E92,'47'!$K$3:$L$16,2,FALSE)))</f>
        <v>#N/A</v>
      </c>
      <c r="P92" s="83" t="e">
        <f t="shared" si="3"/>
        <v>#N/A</v>
      </c>
    </row>
    <row r="93" spans="1:16">
      <c r="A93" s="9"/>
      <c r="B93" s="81"/>
      <c r="C93" s="10"/>
      <c r="D93" s="10"/>
      <c r="E93" s="81"/>
      <c r="F93" s="83"/>
      <c r="G93" s="83"/>
      <c r="H93" s="83"/>
      <c r="I93" s="83"/>
      <c r="J93" s="83"/>
      <c r="N93" s="83">
        <f t="shared" si="2"/>
        <v>0</v>
      </c>
      <c r="O93" s="83" t="e">
        <f>IF(D93="X",0,IF(E93="X",0,VLOOKUP(E93,'47'!$K$3:$L$16,2,FALSE)))</f>
        <v>#N/A</v>
      </c>
      <c r="P93" s="83" t="e">
        <f t="shared" si="3"/>
        <v>#N/A</v>
      </c>
    </row>
    <row r="94" spans="1:16">
      <c r="A94" s="9"/>
      <c r="B94" s="81"/>
      <c r="C94" s="10"/>
      <c r="D94" s="10"/>
      <c r="E94" s="81"/>
      <c r="F94" s="83"/>
      <c r="G94" s="83"/>
      <c r="H94" s="83"/>
      <c r="I94" s="83"/>
      <c r="J94" s="83"/>
      <c r="N94" s="83">
        <f t="shared" si="2"/>
        <v>0</v>
      </c>
      <c r="O94" s="83" t="e">
        <f>IF(D94="X",0,IF(E94="X",0,VLOOKUP(E94,'47'!$K$3:$L$16,2,FALSE)))</f>
        <v>#N/A</v>
      </c>
      <c r="P94" s="83" t="e">
        <f t="shared" si="3"/>
        <v>#N/A</v>
      </c>
    </row>
    <row r="95" spans="1:16">
      <c r="A95" s="9"/>
      <c r="B95" s="81"/>
      <c r="C95" s="10"/>
      <c r="D95" s="10"/>
      <c r="E95" s="81"/>
      <c r="F95" s="83"/>
      <c r="G95" s="83"/>
      <c r="H95" s="83"/>
      <c r="I95" s="83"/>
      <c r="J95" s="83"/>
      <c r="N95" s="83">
        <f t="shared" si="2"/>
        <v>0</v>
      </c>
      <c r="O95" s="83" t="e">
        <f>IF(D95="X",0,IF(E95="X",0,VLOOKUP(E95,'47'!$K$3:$L$16,2,FALSE)))</f>
        <v>#N/A</v>
      </c>
      <c r="P95" s="83" t="e">
        <f t="shared" si="3"/>
        <v>#N/A</v>
      </c>
    </row>
    <row r="96" spans="1:16">
      <c r="A96" s="9"/>
      <c r="B96" s="81"/>
      <c r="C96" s="10"/>
      <c r="D96" s="10"/>
      <c r="E96" s="81"/>
      <c r="F96" s="83"/>
      <c r="G96" s="83"/>
      <c r="H96" s="83"/>
      <c r="I96" s="83"/>
      <c r="J96" s="83"/>
      <c r="N96" s="83">
        <f t="shared" si="2"/>
        <v>0</v>
      </c>
      <c r="O96" s="83" t="e">
        <f>IF(D96="X",0,IF(E96="X",0,VLOOKUP(E96,'47'!$K$3:$L$16,2,FALSE)))</f>
        <v>#N/A</v>
      </c>
      <c r="P96" s="83" t="e">
        <f t="shared" si="3"/>
        <v>#N/A</v>
      </c>
    </row>
    <row r="97" spans="1:16">
      <c r="A97" s="9"/>
      <c r="B97" s="81"/>
      <c r="C97" s="10"/>
      <c r="D97" s="10"/>
      <c r="E97" s="81"/>
      <c r="F97" s="83"/>
      <c r="G97" s="83"/>
      <c r="H97" s="83"/>
      <c r="I97" s="83"/>
      <c r="J97" s="83"/>
      <c r="N97" s="83">
        <f t="shared" si="2"/>
        <v>0</v>
      </c>
      <c r="O97" s="83" t="e">
        <f>IF(D97="X",0,IF(E97="X",0,VLOOKUP(E97,'47'!$K$3:$L$16,2,FALSE)))</f>
        <v>#N/A</v>
      </c>
      <c r="P97" s="83" t="e">
        <f t="shared" si="3"/>
        <v>#N/A</v>
      </c>
    </row>
    <row r="98" spans="1:16">
      <c r="A98" s="9"/>
      <c r="B98" s="81"/>
      <c r="C98" s="10"/>
      <c r="D98" s="10"/>
      <c r="E98" s="81"/>
      <c r="F98" s="83"/>
      <c r="G98" s="83"/>
      <c r="H98" s="83"/>
      <c r="I98" s="83"/>
      <c r="J98" s="83"/>
      <c r="N98" s="83">
        <f t="shared" si="2"/>
        <v>0</v>
      </c>
      <c r="O98" s="83" t="e">
        <f>IF(D98="X",0,IF(E98="X",0,VLOOKUP(E98,'47'!$K$3:$L$16,2,FALSE)))</f>
        <v>#N/A</v>
      </c>
      <c r="P98" s="83" t="e">
        <f t="shared" si="3"/>
        <v>#N/A</v>
      </c>
    </row>
    <row r="99" spans="1:16">
      <c r="A99" s="9"/>
      <c r="B99" s="81"/>
      <c r="C99" s="10"/>
      <c r="D99" s="10"/>
      <c r="E99" s="81"/>
      <c r="F99" s="83"/>
      <c r="G99" s="83"/>
      <c r="H99" s="83"/>
      <c r="I99" s="83"/>
      <c r="J99" s="83"/>
      <c r="N99" s="83">
        <f t="shared" si="2"/>
        <v>0</v>
      </c>
      <c r="O99" s="83" t="e">
        <f>IF(D99="X",0,IF(E99="X",0,VLOOKUP(E99,'47'!$K$3:$L$16,2,FALSE)))</f>
        <v>#N/A</v>
      </c>
      <c r="P99" s="83" t="e">
        <f t="shared" si="3"/>
        <v>#N/A</v>
      </c>
    </row>
    <row r="100" spans="1:16">
      <c r="A100" s="9"/>
      <c r="B100" s="81"/>
      <c r="C100" s="10"/>
      <c r="D100" s="10"/>
      <c r="E100" s="81"/>
      <c r="F100" s="83"/>
      <c r="G100" s="83"/>
      <c r="H100" s="83"/>
      <c r="I100" s="83"/>
      <c r="J100" s="83"/>
      <c r="N100" s="83">
        <f t="shared" si="2"/>
        <v>0</v>
      </c>
      <c r="O100" s="83" t="e">
        <f>IF(D100="X",0,IF(E100="X",0,VLOOKUP(E100,'47'!$K$3:$L$16,2,FALSE)))</f>
        <v>#N/A</v>
      </c>
      <c r="P100" s="83" t="e">
        <f t="shared" si="3"/>
        <v>#N/A</v>
      </c>
    </row>
    <row r="101" spans="1:16">
      <c r="A101" s="9"/>
      <c r="B101" s="81"/>
      <c r="C101" s="10"/>
      <c r="D101" s="10"/>
      <c r="E101" s="81"/>
      <c r="F101" s="83"/>
      <c r="G101" s="83"/>
      <c r="H101" s="83"/>
      <c r="I101" s="83"/>
      <c r="J101" s="83"/>
      <c r="N101" s="83">
        <f t="shared" si="2"/>
        <v>0</v>
      </c>
      <c r="O101" s="83" t="e">
        <f>IF(D101="X",0,IF(E101="X",0,VLOOKUP(E101,'47'!$K$3:$L$16,2,FALSE)))</f>
        <v>#N/A</v>
      </c>
      <c r="P101" s="83" t="e">
        <f t="shared" si="3"/>
        <v>#N/A</v>
      </c>
    </row>
    <row r="102" spans="1:16">
      <c r="A102" s="9"/>
      <c r="B102" s="81"/>
      <c r="C102" s="10"/>
      <c r="D102" s="10"/>
      <c r="E102" s="81"/>
      <c r="F102" s="83"/>
      <c r="G102" s="83"/>
      <c r="H102" s="83"/>
      <c r="I102" s="83"/>
      <c r="J102" s="83"/>
      <c r="N102" s="83">
        <f t="shared" si="2"/>
        <v>0</v>
      </c>
      <c r="O102" s="83" t="e">
        <f>IF(D102="X",0,IF(E102="X",0,VLOOKUP(E102,'47'!$K$3:$L$16,2,FALSE)))</f>
        <v>#N/A</v>
      </c>
      <c r="P102" s="83" t="e">
        <f t="shared" si="3"/>
        <v>#N/A</v>
      </c>
    </row>
    <row r="103" spans="1:16">
      <c r="A103" s="9"/>
      <c r="B103" s="81"/>
      <c r="C103" s="10"/>
      <c r="D103" s="10"/>
      <c r="E103" s="81"/>
      <c r="F103" s="83"/>
      <c r="G103" s="83"/>
      <c r="H103" s="83"/>
      <c r="I103" s="83"/>
      <c r="J103" s="83"/>
      <c r="N103" s="83">
        <f t="shared" si="2"/>
        <v>0</v>
      </c>
      <c r="O103" s="83" t="e">
        <f>IF(D103="X",0,IF(E103="X",0,VLOOKUP(E103,'47'!$K$3:$L$16,2,FALSE)))</f>
        <v>#N/A</v>
      </c>
      <c r="P103" s="83" t="e">
        <f t="shared" si="3"/>
        <v>#N/A</v>
      </c>
    </row>
    <row r="104" spans="1:16">
      <c r="A104" s="9"/>
      <c r="B104" s="81"/>
      <c r="C104" s="10"/>
      <c r="D104" s="10"/>
      <c r="E104" s="81"/>
      <c r="F104" s="83"/>
      <c r="G104" s="83"/>
      <c r="H104" s="83"/>
      <c r="I104" s="83"/>
      <c r="J104" s="83"/>
      <c r="N104" s="83">
        <f t="shared" si="2"/>
        <v>0</v>
      </c>
      <c r="O104" s="83" t="e">
        <f>IF(D104="X",0,IF(E104="X",0,VLOOKUP(E104,'47'!$K$3:$L$16,2,FALSE)))</f>
        <v>#N/A</v>
      </c>
      <c r="P104" s="83" t="e">
        <f t="shared" si="3"/>
        <v>#N/A</v>
      </c>
    </row>
    <row r="105" spans="1:16">
      <c r="A105" s="9"/>
      <c r="B105" s="81"/>
      <c r="C105" s="10"/>
      <c r="D105" s="10"/>
      <c r="E105" s="81"/>
      <c r="F105" s="83"/>
      <c r="G105" s="83"/>
      <c r="H105" s="83"/>
      <c r="I105" s="83"/>
      <c r="J105" s="83"/>
      <c r="N105" s="83">
        <f t="shared" si="2"/>
        <v>0</v>
      </c>
      <c r="O105" s="83" t="e">
        <f>IF(D105="X",0,IF(E105="X",0,VLOOKUP(E105,'47'!$K$3:$L$16,2,FALSE)))</f>
        <v>#N/A</v>
      </c>
      <c r="P105" s="83" t="e">
        <f t="shared" si="3"/>
        <v>#N/A</v>
      </c>
    </row>
    <row r="106" spans="1:16">
      <c r="A106" s="9"/>
      <c r="B106" s="81"/>
      <c r="C106" s="10"/>
      <c r="D106" s="10"/>
      <c r="E106" s="81"/>
      <c r="F106" s="83"/>
      <c r="G106" s="83"/>
      <c r="H106" s="83"/>
      <c r="I106" s="83"/>
      <c r="J106" s="83"/>
      <c r="N106" s="83">
        <f t="shared" si="2"/>
        <v>0</v>
      </c>
      <c r="O106" s="83" t="e">
        <f>IF(D106="X",0,IF(E106="X",0,VLOOKUP(E106,'47'!$K$3:$L$16,2,FALSE)))</f>
        <v>#N/A</v>
      </c>
      <c r="P106" s="83" t="e">
        <f t="shared" si="3"/>
        <v>#N/A</v>
      </c>
    </row>
    <row r="107" spans="1:16">
      <c r="A107" s="9"/>
      <c r="B107" s="81"/>
      <c r="C107" s="10"/>
      <c r="D107" s="10"/>
      <c r="E107" s="81"/>
      <c r="F107" s="83"/>
      <c r="G107" s="83"/>
      <c r="H107" s="83"/>
      <c r="I107" s="83"/>
      <c r="J107" s="83"/>
      <c r="N107" s="83">
        <f t="shared" si="2"/>
        <v>0</v>
      </c>
      <c r="O107" s="83" t="e">
        <f>IF(D107="X",0,IF(E107="X",0,VLOOKUP(E107,'47'!$K$3:$L$16,2,FALSE)))</f>
        <v>#N/A</v>
      </c>
      <c r="P107" s="83" t="e">
        <f t="shared" si="3"/>
        <v>#N/A</v>
      </c>
    </row>
    <row r="108" spans="1:16">
      <c r="A108" s="9"/>
      <c r="B108" s="81"/>
      <c r="C108" s="10"/>
      <c r="D108" s="10"/>
      <c r="E108" s="81"/>
      <c r="F108" s="83"/>
      <c r="G108" s="83"/>
      <c r="H108" s="83"/>
      <c r="I108" s="83"/>
      <c r="J108" s="83"/>
      <c r="N108" s="83">
        <f t="shared" si="2"/>
        <v>0</v>
      </c>
      <c r="O108" s="83" t="e">
        <f>IF(D108="X",0,IF(E108="X",0,VLOOKUP(E108,'47'!$K$3:$L$16,2,FALSE)))</f>
        <v>#N/A</v>
      </c>
      <c r="P108" s="83" t="e">
        <f t="shared" si="3"/>
        <v>#N/A</v>
      </c>
    </row>
    <row r="109" spans="1:16">
      <c r="A109" s="9"/>
      <c r="B109" s="81"/>
      <c r="C109" s="10"/>
      <c r="D109" s="10"/>
      <c r="E109" s="81"/>
      <c r="F109" s="83"/>
      <c r="G109" s="83"/>
      <c r="H109" s="83"/>
      <c r="I109" s="83"/>
      <c r="J109" s="83"/>
      <c r="N109" s="83">
        <f t="shared" si="2"/>
        <v>0</v>
      </c>
      <c r="O109" s="83" t="e">
        <f>IF(D109="X",0,IF(E109="X",0,VLOOKUP(E109,'47'!$K$3:$L$16,2,FALSE)))</f>
        <v>#N/A</v>
      </c>
      <c r="P109" s="83" t="e">
        <f t="shared" si="3"/>
        <v>#N/A</v>
      </c>
    </row>
    <row r="110" spans="1:16">
      <c r="A110" s="9"/>
      <c r="B110" s="81"/>
      <c r="C110" s="10"/>
      <c r="D110" s="10"/>
      <c r="E110" s="81"/>
      <c r="F110" s="83"/>
      <c r="G110" s="83"/>
      <c r="H110" s="83"/>
      <c r="I110" s="83"/>
      <c r="J110" s="83"/>
      <c r="N110" s="83">
        <f t="shared" si="2"/>
        <v>0</v>
      </c>
      <c r="O110" s="83" t="e">
        <f>IF(D110="X",0,IF(E110="X",0,VLOOKUP(E110,'47'!$K$3:$L$16,2,FALSE)))</f>
        <v>#N/A</v>
      </c>
      <c r="P110" s="83" t="e">
        <f t="shared" si="3"/>
        <v>#N/A</v>
      </c>
    </row>
    <row r="111" spans="1:16">
      <c r="A111" s="9"/>
      <c r="B111" s="81"/>
      <c r="C111" s="10"/>
      <c r="D111" s="10"/>
      <c r="E111" s="81"/>
      <c r="F111" s="83"/>
      <c r="G111" s="83"/>
      <c r="H111" s="83"/>
      <c r="I111" s="83"/>
      <c r="J111" s="83"/>
      <c r="N111" s="83">
        <f t="shared" si="2"/>
        <v>0</v>
      </c>
      <c r="O111" s="83" t="e">
        <f>IF(D111="X",0,IF(E111="X",0,VLOOKUP(E111,'47'!$K$3:$L$16,2,FALSE)))</f>
        <v>#N/A</v>
      </c>
      <c r="P111" s="83" t="e">
        <f t="shared" si="3"/>
        <v>#N/A</v>
      </c>
    </row>
    <row r="112" spans="1:16">
      <c r="A112" s="9"/>
      <c r="B112" s="81"/>
      <c r="C112" s="10"/>
      <c r="D112" s="10"/>
      <c r="E112" s="81"/>
      <c r="F112" s="83"/>
      <c r="G112" s="83"/>
      <c r="H112" s="83"/>
      <c r="I112" s="83"/>
      <c r="J112" s="83"/>
      <c r="N112" s="83">
        <f t="shared" si="2"/>
        <v>0</v>
      </c>
      <c r="O112" s="83" t="e">
        <f>IF(D112="X",0,IF(E112="X",0,VLOOKUP(E112,'47'!$K$3:$L$16,2,FALSE)))</f>
        <v>#N/A</v>
      </c>
      <c r="P112" s="83" t="e">
        <f t="shared" si="3"/>
        <v>#N/A</v>
      </c>
    </row>
    <row r="113" spans="1:16">
      <c r="A113" s="9"/>
      <c r="B113" s="81"/>
      <c r="C113" s="10"/>
      <c r="D113" s="10"/>
      <c r="E113" s="81"/>
      <c r="F113" s="83"/>
      <c r="G113" s="83"/>
      <c r="H113" s="83"/>
      <c r="I113" s="83"/>
      <c r="J113" s="83"/>
      <c r="N113" s="83">
        <f t="shared" si="2"/>
        <v>0</v>
      </c>
      <c r="O113" s="83" t="e">
        <f>IF(D113="X",0,IF(E113="X",0,VLOOKUP(E113,'47'!$K$3:$L$16,2,FALSE)))</f>
        <v>#N/A</v>
      </c>
      <c r="P113" s="83" t="e">
        <f t="shared" si="3"/>
        <v>#N/A</v>
      </c>
    </row>
    <row r="114" spans="1:16">
      <c r="A114" s="9"/>
      <c r="B114" s="81"/>
      <c r="C114" s="10"/>
      <c r="D114" s="10"/>
      <c r="E114" s="81"/>
      <c r="F114" s="83"/>
      <c r="G114" s="83"/>
      <c r="H114" s="83"/>
      <c r="I114" s="83"/>
      <c r="J114" s="83"/>
      <c r="N114" s="83">
        <f t="shared" si="2"/>
        <v>0</v>
      </c>
      <c r="O114" s="83" t="e">
        <f>IF(D114="X",0,IF(E114="X",0,VLOOKUP(E114,'47'!$K$3:$L$16,2,FALSE)))</f>
        <v>#N/A</v>
      </c>
      <c r="P114" s="83" t="e">
        <f t="shared" si="3"/>
        <v>#N/A</v>
      </c>
    </row>
    <row r="115" spans="1:16">
      <c r="A115" s="9"/>
      <c r="B115" s="81"/>
      <c r="C115" s="10"/>
      <c r="D115" s="10"/>
      <c r="E115" s="81"/>
      <c r="F115" s="83"/>
      <c r="G115" s="83"/>
      <c r="H115" s="83"/>
      <c r="I115" s="83"/>
      <c r="J115" s="83"/>
      <c r="N115" s="83">
        <f t="shared" si="2"/>
        <v>0</v>
      </c>
      <c r="O115" s="83" t="e">
        <f>IF(D115="X",0,IF(E115="X",0,VLOOKUP(E115,'47'!$K$3:$L$16,2,FALSE)))</f>
        <v>#N/A</v>
      </c>
      <c r="P115" s="83" t="e">
        <f t="shared" si="3"/>
        <v>#N/A</v>
      </c>
    </row>
    <row r="116" spans="1:16">
      <c r="A116" s="9"/>
      <c r="B116" s="81"/>
      <c r="C116" s="10"/>
      <c r="D116" s="10"/>
      <c r="E116" s="81"/>
      <c r="F116" s="83"/>
      <c r="G116" s="83"/>
      <c r="H116" s="83"/>
      <c r="I116" s="83"/>
      <c r="J116" s="83"/>
      <c r="N116" s="83">
        <f t="shared" si="2"/>
        <v>0</v>
      </c>
      <c r="O116" s="83" t="e">
        <f>IF(D116="X",0,IF(E116="X",0,VLOOKUP(E116,'47'!$K$3:$L$16,2,FALSE)))</f>
        <v>#N/A</v>
      </c>
      <c r="P116" s="83" t="e">
        <f t="shared" si="3"/>
        <v>#N/A</v>
      </c>
    </row>
    <row r="117" spans="1:16">
      <c r="A117" s="9"/>
      <c r="B117" s="81"/>
      <c r="C117" s="91"/>
      <c r="D117" s="91"/>
      <c r="E117" s="92"/>
      <c r="F117" s="93"/>
      <c r="G117" s="93"/>
      <c r="H117" s="93"/>
      <c r="I117" s="93"/>
      <c r="J117" s="93"/>
      <c r="K117" s="93"/>
      <c r="L117" s="93"/>
      <c r="M117" s="93"/>
      <c r="N117" s="83">
        <f t="shared" si="2"/>
        <v>0</v>
      </c>
      <c r="O117" s="83" t="e">
        <f>IF(D117="X",0,IF(E117="X",0,VLOOKUP(E117,'47'!$K$3:$L$16,2,FALSE)))</f>
        <v>#N/A</v>
      </c>
      <c r="P117" s="83" t="e">
        <f t="shared" si="3"/>
        <v>#N/A</v>
      </c>
    </row>
    <row r="118" spans="1:16">
      <c r="A118" s="85"/>
      <c r="B118" s="81"/>
      <c r="C118" s="10"/>
      <c r="D118" s="10"/>
      <c r="E118" s="81"/>
      <c r="F118" s="83"/>
      <c r="G118" s="83"/>
      <c r="H118" s="83"/>
      <c r="I118" s="83"/>
      <c r="J118" s="83"/>
      <c r="N118" s="83">
        <f t="shared" si="2"/>
        <v>0</v>
      </c>
      <c r="O118" s="83" t="e">
        <f>IF(D118="X",0,IF(E118="X",0,VLOOKUP(E118,'47'!$K$3:$L$16,2,FALSE)))</f>
        <v>#N/A</v>
      </c>
      <c r="P118" s="83" t="e">
        <f t="shared" si="3"/>
        <v>#N/A</v>
      </c>
    </row>
    <row r="119" spans="1:16">
      <c r="A119" s="85"/>
      <c r="B119" s="81"/>
      <c r="C119" s="82"/>
      <c r="D119" s="10"/>
      <c r="E119" s="81"/>
      <c r="F119" s="83"/>
      <c r="G119" s="83"/>
      <c r="H119" s="83"/>
      <c r="I119" s="83"/>
      <c r="J119" s="83"/>
      <c r="N119" s="83">
        <f t="shared" si="2"/>
        <v>0</v>
      </c>
      <c r="O119" s="83" t="e">
        <f>IF(D119="X",0,IF(E119="X",0,VLOOKUP(E119,'47'!$K$3:$L$16,2,FALSE)))</f>
        <v>#N/A</v>
      </c>
      <c r="P119" s="83" t="e">
        <f t="shared" si="3"/>
        <v>#N/A</v>
      </c>
    </row>
    <row r="120" spans="1:16">
      <c r="A120" s="85"/>
      <c r="B120" s="81"/>
      <c r="C120" s="10"/>
      <c r="D120" s="10"/>
      <c r="E120" s="81"/>
      <c r="F120" s="83"/>
      <c r="G120" s="83"/>
      <c r="H120" s="83"/>
      <c r="I120" s="83"/>
      <c r="J120" s="83"/>
      <c r="N120" s="83">
        <f t="shared" si="2"/>
        <v>0</v>
      </c>
      <c r="O120" s="83" t="e">
        <f>IF(D120="X",0,IF(E120="X",0,VLOOKUP(E120,'47'!$K$3:$L$16,2,FALSE)))</f>
        <v>#N/A</v>
      </c>
      <c r="P120" s="83" t="e">
        <f t="shared" si="3"/>
        <v>#N/A</v>
      </c>
    </row>
    <row r="121" spans="1:16">
      <c r="A121" s="85"/>
      <c r="B121" s="81"/>
      <c r="C121" s="10"/>
      <c r="D121" s="10"/>
      <c r="E121" s="81"/>
      <c r="F121" s="83"/>
      <c r="G121" s="83"/>
      <c r="H121" s="83"/>
      <c r="I121" s="83"/>
      <c r="J121" s="83"/>
      <c r="N121" s="83">
        <f t="shared" si="2"/>
        <v>0</v>
      </c>
      <c r="O121" s="83" t="e">
        <f>IF(D121="X",0,IF(E121="X",0,VLOOKUP(E121,'47'!$K$3:$L$16,2,FALSE)))</f>
        <v>#N/A</v>
      </c>
      <c r="P121" s="83" t="e">
        <f t="shared" si="3"/>
        <v>#N/A</v>
      </c>
    </row>
    <row r="122" spans="1:16">
      <c r="A122" s="85"/>
      <c r="B122" s="81"/>
      <c r="C122" s="10"/>
      <c r="D122" s="10"/>
      <c r="E122" s="81"/>
      <c r="F122" s="83"/>
      <c r="G122" s="83"/>
      <c r="H122" s="83"/>
      <c r="I122" s="83"/>
      <c r="J122" s="83"/>
      <c r="N122" s="83">
        <f t="shared" si="2"/>
        <v>0</v>
      </c>
      <c r="O122" s="83" t="e">
        <f>IF(D122="X",0,IF(E122="X",0,VLOOKUP(E122,'47'!$K$3:$L$16,2,FALSE)))</f>
        <v>#N/A</v>
      </c>
      <c r="P122" s="83" t="e">
        <f t="shared" si="3"/>
        <v>#N/A</v>
      </c>
    </row>
    <row r="123" spans="1:16">
      <c r="A123" s="85"/>
      <c r="B123" s="81"/>
      <c r="C123" s="10"/>
      <c r="D123" s="10"/>
      <c r="E123" s="81"/>
      <c r="F123" s="83"/>
      <c r="G123" s="83"/>
      <c r="H123" s="83"/>
      <c r="I123" s="83"/>
      <c r="J123" s="83"/>
      <c r="N123" s="83">
        <f t="shared" si="2"/>
        <v>0</v>
      </c>
      <c r="O123" s="83" t="e">
        <f>IF(D123="X",0,IF(E123="X",0,VLOOKUP(E123,'47'!$K$3:$L$16,2,FALSE)))</f>
        <v>#N/A</v>
      </c>
      <c r="P123" s="83" t="e">
        <f t="shared" si="3"/>
        <v>#N/A</v>
      </c>
    </row>
    <row r="124" spans="1:16">
      <c r="A124" s="85"/>
      <c r="B124" s="81"/>
      <c r="C124" s="10"/>
      <c r="D124" s="10"/>
      <c r="E124" s="81"/>
      <c r="F124" s="83"/>
      <c r="G124" s="83"/>
      <c r="H124" s="83"/>
      <c r="I124" s="83"/>
      <c r="J124" s="83"/>
      <c r="N124" s="83">
        <f t="shared" si="2"/>
        <v>0</v>
      </c>
      <c r="O124" s="83" t="e">
        <f>IF(D124="X",0,IF(E124="X",0,VLOOKUP(E124,'47'!$K$3:$L$16,2,FALSE)))</f>
        <v>#N/A</v>
      </c>
      <c r="P124" s="83" t="e">
        <f t="shared" si="3"/>
        <v>#N/A</v>
      </c>
    </row>
    <row r="125" spans="1:16">
      <c r="A125" s="85"/>
      <c r="B125" s="81"/>
      <c r="C125" s="10"/>
      <c r="D125" s="10"/>
      <c r="E125" s="81"/>
      <c r="F125" s="83"/>
      <c r="G125" s="83"/>
      <c r="H125" s="83"/>
      <c r="I125" s="83"/>
      <c r="J125" s="83"/>
      <c r="N125" s="83">
        <f t="shared" si="2"/>
        <v>0</v>
      </c>
      <c r="O125" s="83" t="e">
        <f>IF(D125="X",0,IF(E125="X",0,VLOOKUP(E125,'47'!$K$3:$L$16,2,FALSE)))</f>
        <v>#N/A</v>
      </c>
      <c r="P125" s="83" t="e">
        <f t="shared" si="3"/>
        <v>#N/A</v>
      </c>
    </row>
    <row r="126" spans="1:16">
      <c r="A126" s="85"/>
      <c r="B126" s="81"/>
      <c r="C126" s="91"/>
      <c r="D126" s="91"/>
      <c r="E126" s="91"/>
      <c r="F126" s="93"/>
      <c r="G126" s="93"/>
      <c r="H126" s="93"/>
      <c r="I126" s="93"/>
      <c r="J126" s="93"/>
      <c r="K126" s="93"/>
      <c r="L126" s="93"/>
      <c r="M126" s="93"/>
      <c r="N126" s="83">
        <f t="shared" si="2"/>
        <v>0</v>
      </c>
      <c r="O126" s="83" t="e">
        <f>IF(D126="X",0,IF(E126="X",0,VLOOKUP(E126,'47'!$K$3:$L$16,2,FALSE)))</f>
        <v>#N/A</v>
      </c>
      <c r="P126" s="83" t="e">
        <f t="shared" si="3"/>
        <v>#N/A</v>
      </c>
    </row>
    <row r="127" spans="1:16">
      <c r="N127" s="83">
        <f t="shared" si="2"/>
        <v>0</v>
      </c>
      <c r="O127" s="83" t="e">
        <f>IF(D127="X",0,IF(E127="X",0,VLOOKUP(E127,'47'!$K$3:$L$16,2,FALSE)))</f>
        <v>#N/A</v>
      </c>
      <c r="P127" s="83" t="e">
        <f t="shared" si="3"/>
        <v>#N/A</v>
      </c>
    </row>
    <row r="128" spans="1:16">
      <c r="N128" s="83">
        <f t="shared" si="2"/>
        <v>0</v>
      </c>
      <c r="O128" s="83" t="e">
        <f>IF(D128="X",0,IF(E128="X",0,VLOOKUP(E128,'47'!$K$3:$L$16,2,FALSE)))</f>
        <v>#N/A</v>
      </c>
      <c r="P128" s="83" t="e">
        <f t="shared" si="3"/>
        <v>#N/A</v>
      </c>
    </row>
    <row r="129" spans="14:16">
      <c r="N129" s="83">
        <f t="shared" si="2"/>
        <v>0</v>
      </c>
      <c r="O129" s="83" t="e">
        <f>IF(D129="X",0,IF(E129="X",0,VLOOKUP(E129,'47'!$K$3:$L$16,2,FALSE)))</f>
        <v>#N/A</v>
      </c>
      <c r="P129" s="83" t="e">
        <f t="shared" si="3"/>
        <v>#N/A</v>
      </c>
    </row>
    <row r="130" spans="14:16">
      <c r="N130" s="83">
        <f t="shared" si="2"/>
        <v>0</v>
      </c>
      <c r="O130" s="83" t="e">
        <f>IF(D130="X",0,IF(E130="X",0,VLOOKUP(E130,'47'!$K$3:$L$16,2,FALSE)))</f>
        <v>#N/A</v>
      </c>
      <c r="P130" s="83" t="e">
        <f t="shared" si="3"/>
        <v>#N/A</v>
      </c>
    </row>
    <row r="131" spans="14:16">
      <c r="N131" s="83">
        <f t="shared" si="2"/>
        <v>0</v>
      </c>
      <c r="O131" s="83" t="e">
        <f>IF(D131="X",0,IF(E131="X",0,VLOOKUP(E131,'47'!$K$3:$L$16,2,FALSE)))</f>
        <v>#N/A</v>
      </c>
      <c r="P131" s="83" t="e">
        <f t="shared" si="3"/>
        <v>#N/A</v>
      </c>
    </row>
    <row r="132" spans="14:16">
      <c r="N132" s="83">
        <f t="shared" ref="N132:N195" si="4">SUM(F132:M132)</f>
        <v>0</v>
      </c>
      <c r="O132" s="83" t="e">
        <f>IF(D132="X",0,IF(E132="X",0,VLOOKUP(E132,'47'!$K$3:$L$16,2,FALSE)))</f>
        <v>#N/A</v>
      </c>
      <c r="P132" s="83" t="e">
        <f t="shared" ref="P132:P195" si="5">N132*O132</f>
        <v>#N/A</v>
      </c>
    </row>
    <row r="133" spans="14:16">
      <c r="N133" s="83">
        <f t="shared" si="4"/>
        <v>0</v>
      </c>
      <c r="O133" s="83" t="e">
        <f>IF(D133="X",0,IF(E133="X",0,VLOOKUP(E133,'47'!$K$3:$L$16,2,FALSE)))</f>
        <v>#N/A</v>
      </c>
      <c r="P133" s="83" t="e">
        <f t="shared" si="5"/>
        <v>#N/A</v>
      </c>
    </row>
    <row r="134" spans="14:16">
      <c r="N134" s="83">
        <f t="shared" si="4"/>
        <v>0</v>
      </c>
      <c r="O134" s="83" t="e">
        <f>IF(D134="X",0,IF(E134="X",0,VLOOKUP(E134,'47'!$K$3:$L$16,2,FALSE)))</f>
        <v>#N/A</v>
      </c>
      <c r="P134" s="83" t="e">
        <f t="shared" si="5"/>
        <v>#N/A</v>
      </c>
    </row>
    <row r="135" spans="14:16">
      <c r="N135" s="83">
        <f t="shared" si="4"/>
        <v>0</v>
      </c>
      <c r="O135" s="83" t="e">
        <f>IF(D135="X",0,IF(E135="X",0,VLOOKUP(E135,'47'!$K$3:$L$16,2,FALSE)))</f>
        <v>#N/A</v>
      </c>
      <c r="P135" s="83" t="e">
        <f t="shared" si="5"/>
        <v>#N/A</v>
      </c>
    </row>
    <row r="136" spans="14:16">
      <c r="N136" s="83">
        <f t="shared" si="4"/>
        <v>0</v>
      </c>
      <c r="O136" s="83" t="e">
        <f>IF(D136="X",0,IF(E136="X",0,VLOOKUP(E136,'47'!$K$3:$L$16,2,FALSE)))</f>
        <v>#N/A</v>
      </c>
      <c r="P136" s="83" t="e">
        <f t="shared" si="5"/>
        <v>#N/A</v>
      </c>
    </row>
    <row r="137" spans="14:16">
      <c r="N137" s="83">
        <f t="shared" si="4"/>
        <v>0</v>
      </c>
      <c r="O137" s="83" t="e">
        <f>IF(D137="X",0,IF(E137="X",0,VLOOKUP(E137,'47'!$K$3:$L$16,2,FALSE)))</f>
        <v>#N/A</v>
      </c>
      <c r="P137" s="83" t="e">
        <f t="shared" si="5"/>
        <v>#N/A</v>
      </c>
    </row>
    <row r="138" spans="14:16">
      <c r="N138" s="83">
        <f t="shared" si="4"/>
        <v>0</v>
      </c>
      <c r="O138" s="83" t="e">
        <f>IF(D138="X",0,IF(E138="X",0,VLOOKUP(E138,'47'!$K$3:$L$16,2,FALSE)))</f>
        <v>#N/A</v>
      </c>
      <c r="P138" s="83" t="e">
        <f t="shared" si="5"/>
        <v>#N/A</v>
      </c>
    </row>
    <row r="139" spans="14:16">
      <c r="N139" s="83">
        <f t="shared" si="4"/>
        <v>0</v>
      </c>
      <c r="O139" s="83" t="e">
        <f>IF(D139="X",0,IF(E139="X",0,VLOOKUP(E139,'47'!$K$3:$L$16,2,FALSE)))</f>
        <v>#N/A</v>
      </c>
      <c r="P139" s="83" t="e">
        <f t="shared" si="5"/>
        <v>#N/A</v>
      </c>
    </row>
    <row r="140" spans="14:16">
      <c r="N140" s="83">
        <f t="shared" si="4"/>
        <v>0</v>
      </c>
      <c r="O140" s="83" t="e">
        <f>IF(D140="X",0,IF(E140="X",0,VLOOKUP(E140,'47'!$K$3:$L$16,2,FALSE)))</f>
        <v>#N/A</v>
      </c>
      <c r="P140" s="83" t="e">
        <f t="shared" si="5"/>
        <v>#N/A</v>
      </c>
    </row>
    <row r="141" spans="14:16">
      <c r="N141" s="83">
        <f t="shared" si="4"/>
        <v>0</v>
      </c>
      <c r="O141" s="83" t="e">
        <f>IF(D141="X",0,IF(E141="X",0,VLOOKUP(E141,'47'!$K$3:$L$16,2,FALSE)))</f>
        <v>#N/A</v>
      </c>
      <c r="P141" s="83" t="e">
        <f t="shared" si="5"/>
        <v>#N/A</v>
      </c>
    </row>
    <row r="142" spans="14:16">
      <c r="N142" s="83">
        <f t="shared" si="4"/>
        <v>0</v>
      </c>
      <c r="O142" s="83" t="e">
        <f>IF(D142="X",0,IF(E142="X",0,VLOOKUP(E142,'47'!$K$3:$L$16,2,FALSE)))</f>
        <v>#N/A</v>
      </c>
      <c r="P142" s="83" t="e">
        <f t="shared" si="5"/>
        <v>#N/A</v>
      </c>
    </row>
    <row r="143" spans="14:16">
      <c r="N143" s="83">
        <f t="shared" si="4"/>
        <v>0</v>
      </c>
      <c r="O143" s="83" t="e">
        <f>IF(D143="X",0,IF(E143="X",0,VLOOKUP(E143,'47'!$K$3:$L$16,2,FALSE)))</f>
        <v>#N/A</v>
      </c>
      <c r="P143" s="83" t="e">
        <f t="shared" si="5"/>
        <v>#N/A</v>
      </c>
    </row>
    <row r="144" spans="14:16">
      <c r="N144" s="83">
        <f t="shared" si="4"/>
        <v>0</v>
      </c>
      <c r="O144" s="83" t="e">
        <f>IF(D144="X",0,IF(E144="X",0,VLOOKUP(E144,'47'!$K$3:$L$16,2,FALSE)))</f>
        <v>#N/A</v>
      </c>
      <c r="P144" s="83" t="e">
        <f t="shared" si="5"/>
        <v>#N/A</v>
      </c>
    </row>
    <row r="145" spans="14:16">
      <c r="N145" s="83">
        <f t="shared" si="4"/>
        <v>0</v>
      </c>
      <c r="O145" s="83" t="e">
        <f>IF(D145="X",0,IF(E145="X",0,VLOOKUP(E145,'47'!$K$3:$L$16,2,FALSE)))</f>
        <v>#N/A</v>
      </c>
      <c r="P145" s="83" t="e">
        <f t="shared" si="5"/>
        <v>#N/A</v>
      </c>
    </row>
    <row r="146" spans="14:16">
      <c r="N146" s="83">
        <f t="shared" si="4"/>
        <v>0</v>
      </c>
      <c r="O146" s="83" t="e">
        <f>IF(D146="X",0,IF(E146="X",0,VLOOKUP(E146,'47'!$K$3:$L$16,2,FALSE)))</f>
        <v>#N/A</v>
      </c>
      <c r="P146" s="83" t="e">
        <f t="shared" si="5"/>
        <v>#N/A</v>
      </c>
    </row>
    <row r="147" spans="14:16">
      <c r="N147" s="83">
        <f t="shared" si="4"/>
        <v>0</v>
      </c>
      <c r="O147" s="83" t="e">
        <f>IF(D147="X",0,IF(E147="X",0,VLOOKUP(E147,'47'!$K$3:$L$16,2,FALSE)))</f>
        <v>#N/A</v>
      </c>
      <c r="P147" s="83" t="e">
        <f t="shared" si="5"/>
        <v>#N/A</v>
      </c>
    </row>
    <row r="148" spans="14:16">
      <c r="N148" s="83">
        <f t="shared" si="4"/>
        <v>0</v>
      </c>
      <c r="O148" s="83" t="e">
        <f>IF(D148="X",0,IF(E148="X",0,VLOOKUP(E148,'47'!$K$3:$L$16,2,FALSE)))</f>
        <v>#N/A</v>
      </c>
      <c r="P148" s="83" t="e">
        <f t="shared" si="5"/>
        <v>#N/A</v>
      </c>
    </row>
    <row r="149" spans="14:16">
      <c r="N149" s="83">
        <f t="shared" si="4"/>
        <v>0</v>
      </c>
      <c r="O149" s="83" t="e">
        <f>IF(D149="X",0,IF(E149="X",0,VLOOKUP(E149,'47'!$K$3:$L$16,2,FALSE)))</f>
        <v>#N/A</v>
      </c>
      <c r="P149" s="83" t="e">
        <f t="shared" si="5"/>
        <v>#N/A</v>
      </c>
    </row>
    <row r="150" spans="14:16">
      <c r="N150" s="83">
        <f t="shared" si="4"/>
        <v>0</v>
      </c>
      <c r="O150" s="83" t="e">
        <f>IF(D150="X",0,IF(E150="X",0,VLOOKUP(E150,'47'!$K$3:$L$16,2,FALSE)))</f>
        <v>#N/A</v>
      </c>
      <c r="P150" s="83" t="e">
        <f t="shared" si="5"/>
        <v>#N/A</v>
      </c>
    </row>
    <row r="151" spans="14:16">
      <c r="N151" s="83">
        <f t="shared" si="4"/>
        <v>0</v>
      </c>
      <c r="O151" s="83" t="e">
        <f>IF(D151="X",0,IF(E151="X",0,VLOOKUP(E151,'47'!$K$3:$L$16,2,FALSE)))</f>
        <v>#N/A</v>
      </c>
      <c r="P151" s="83" t="e">
        <f t="shared" si="5"/>
        <v>#N/A</v>
      </c>
    </row>
    <row r="152" spans="14:16">
      <c r="N152" s="83">
        <f t="shared" si="4"/>
        <v>0</v>
      </c>
      <c r="O152" s="83" t="e">
        <f>IF(D152="X",0,IF(E152="X",0,VLOOKUP(E152,'47'!$K$3:$L$16,2,FALSE)))</f>
        <v>#N/A</v>
      </c>
      <c r="P152" s="83" t="e">
        <f t="shared" si="5"/>
        <v>#N/A</v>
      </c>
    </row>
    <row r="153" spans="14:16">
      <c r="N153" s="83">
        <f t="shared" si="4"/>
        <v>0</v>
      </c>
      <c r="O153" s="83" t="e">
        <f>IF(D153="X",0,IF(E153="X",0,VLOOKUP(E153,'47'!$K$3:$L$16,2,FALSE)))</f>
        <v>#N/A</v>
      </c>
      <c r="P153" s="83" t="e">
        <f t="shared" si="5"/>
        <v>#N/A</v>
      </c>
    </row>
    <row r="154" spans="14:16">
      <c r="N154" s="83">
        <f t="shared" si="4"/>
        <v>0</v>
      </c>
      <c r="O154" s="83" t="e">
        <f>IF(D154="X",0,IF(E154="X",0,VLOOKUP(E154,'47'!$K$3:$L$16,2,FALSE)))</f>
        <v>#N/A</v>
      </c>
      <c r="P154" s="83" t="e">
        <f t="shared" si="5"/>
        <v>#N/A</v>
      </c>
    </row>
    <row r="155" spans="14:16">
      <c r="N155" s="83">
        <f t="shared" si="4"/>
        <v>0</v>
      </c>
      <c r="O155" s="83" t="e">
        <f>IF(D155="X",0,IF(E155="X",0,VLOOKUP(E155,'47'!$K$3:$L$16,2,FALSE)))</f>
        <v>#N/A</v>
      </c>
      <c r="P155" s="83" t="e">
        <f t="shared" si="5"/>
        <v>#N/A</v>
      </c>
    </row>
    <row r="156" spans="14:16">
      <c r="N156" s="83">
        <f t="shared" si="4"/>
        <v>0</v>
      </c>
      <c r="O156" s="83" t="e">
        <f>IF(D156="X",0,IF(E156="X",0,VLOOKUP(E156,'47'!$K$3:$L$16,2,FALSE)))</f>
        <v>#N/A</v>
      </c>
      <c r="P156" s="83" t="e">
        <f t="shared" si="5"/>
        <v>#N/A</v>
      </c>
    </row>
    <row r="157" spans="14:16">
      <c r="N157" s="83">
        <f t="shared" si="4"/>
        <v>0</v>
      </c>
      <c r="O157" s="83" t="e">
        <f>IF(D157="X",0,IF(E157="X",0,VLOOKUP(E157,'47'!$K$3:$L$16,2,FALSE)))</f>
        <v>#N/A</v>
      </c>
      <c r="P157" s="83" t="e">
        <f t="shared" si="5"/>
        <v>#N/A</v>
      </c>
    </row>
    <row r="158" spans="14:16">
      <c r="N158" s="83">
        <f t="shared" si="4"/>
        <v>0</v>
      </c>
      <c r="O158" s="83" t="e">
        <f>IF(D158="X",0,IF(E158="X",0,VLOOKUP(E158,'47'!$K$3:$L$16,2,FALSE)))</f>
        <v>#N/A</v>
      </c>
      <c r="P158" s="83" t="e">
        <f t="shared" si="5"/>
        <v>#N/A</v>
      </c>
    </row>
    <row r="159" spans="14:16">
      <c r="N159" s="83">
        <f t="shared" si="4"/>
        <v>0</v>
      </c>
      <c r="O159" s="83" t="e">
        <f>IF(D159="X",0,IF(E159="X",0,VLOOKUP(E159,'47'!$K$3:$L$16,2,FALSE)))</f>
        <v>#N/A</v>
      </c>
      <c r="P159" s="83" t="e">
        <f t="shared" si="5"/>
        <v>#N/A</v>
      </c>
    </row>
    <row r="160" spans="14:16">
      <c r="N160" s="83">
        <f t="shared" si="4"/>
        <v>0</v>
      </c>
      <c r="O160" s="83" t="e">
        <f>IF(D160="X",0,IF(E160="X",0,VLOOKUP(E160,'47'!$K$3:$L$16,2,FALSE)))</f>
        <v>#N/A</v>
      </c>
      <c r="P160" s="83" t="e">
        <f t="shared" si="5"/>
        <v>#N/A</v>
      </c>
    </row>
    <row r="161" spans="14:16">
      <c r="N161" s="83">
        <f t="shared" si="4"/>
        <v>0</v>
      </c>
      <c r="O161" s="83" t="e">
        <f>IF(D161="X",0,IF(E161="X",0,VLOOKUP(E161,'47'!$K$3:$L$16,2,FALSE)))</f>
        <v>#N/A</v>
      </c>
      <c r="P161" s="83" t="e">
        <f t="shared" si="5"/>
        <v>#N/A</v>
      </c>
    </row>
    <row r="162" spans="14:16">
      <c r="N162" s="83">
        <f t="shared" si="4"/>
        <v>0</v>
      </c>
      <c r="O162" s="83" t="e">
        <f>IF(D162="X",0,IF(E162="X",0,VLOOKUP(E162,'47'!$K$3:$L$16,2,FALSE)))</f>
        <v>#N/A</v>
      </c>
      <c r="P162" s="83" t="e">
        <f t="shared" si="5"/>
        <v>#N/A</v>
      </c>
    </row>
    <row r="163" spans="14:16">
      <c r="N163" s="83">
        <f t="shared" si="4"/>
        <v>0</v>
      </c>
      <c r="O163" s="83" t="e">
        <f>IF(D163="X",0,IF(E163="X",0,VLOOKUP(E163,'47'!$K$3:$L$16,2,FALSE)))</f>
        <v>#N/A</v>
      </c>
      <c r="P163" s="83" t="e">
        <f t="shared" si="5"/>
        <v>#N/A</v>
      </c>
    </row>
    <row r="164" spans="14:16">
      <c r="N164" s="83">
        <f t="shared" si="4"/>
        <v>0</v>
      </c>
      <c r="O164" s="83" t="e">
        <f>IF(D164="X",0,IF(E164="X",0,VLOOKUP(E164,'47'!$K$3:$L$16,2,FALSE)))</f>
        <v>#N/A</v>
      </c>
      <c r="P164" s="83" t="e">
        <f t="shared" si="5"/>
        <v>#N/A</v>
      </c>
    </row>
    <row r="165" spans="14:16">
      <c r="N165" s="83">
        <f t="shared" si="4"/>
        <v>0</v>
      </c>
      <c r="O165" s="83" t="e">
        <f>IF(D165="X",0,IF(E165="X",0,VLOOKUP(E165,'47'!$K$3:$L$16,2,FALSE)))</f>
        <v>#N/A</v>
      </c>
      <c r="P165" s="83" t="e">
        <f t="shared" si="5"/>
        <v>#N/A</v>
      </c>
    </row>
    <row r="166" spans="14:16">
      <c r="N166" s="83">
        <f t="shared" si="4"/>
        <v>0</v>
      </c>
      <c r="O166" s="83" t="e">
        <f>IF(D166="X",0,IF(E166="X",0,VLOOKUP(E166,'47'!$K$3:$L$16,2,FALSE)))</f>
        <v>#N/A</v>
      </c>
      <c r="P166" s="83" t="e">
        <f t="shared" si="5"/>
        <v>#N/A</v>
      </c>
    </row>
    <row r="167" spans="14:16">
      <c r="N167" s="83">
        <f t="shared" si="4"/>
        <v>0</v>
      </c>
      <c r="O167" s="83" t="e">
        <f>IF(D167="X",0,IF(E167="X",0,VLOOKUP(E167,'47'!$K$3:$L$16,2,FALSE)))</f>
        <v>#N/A</v>
      </c>
      <c r="P167" s="83" t="e">
        <f t="shared" si="5"/>
        <v>#N/A</v>
      </c>
    </row>
    <row r="168" spans="14:16">
      <c r="N168" s="83">
        <f t="shared" si="4"/>
        <v>0</v>
      </c>
      <c r="O168" s="83" t="e">
        <f>IF(D168="X",0,IF(E168="X",0,VLOOKUP(E168,'47'!$K$3:$L$16,2,FALSE)))</f>
        <v>#N/A</v>
      </c>
      <c r="P168" s="83" t="e">
        <f t="shared" si="5"/>
        <v>#N/A</v>
      </c>
    </row>
    <row r="169" spans="14:16">
      <c r="N169" s="83">
        <f t="shared" si="4"/>
        <v>0</v>
      </c>
      <c r="O169" s="83" t="e">
        <f>IF(D169="X",0,IF(E169="X",0,VLOOKUP(E169,'47'!$K$3:$L$16,2,FALSE)))</f>
        <v>#N/A</v>
      </c>
      <c r="P169" s="83" t="e">
        <f t="shared" si="5"/>
        <v>#N/A</v>
      </c>
    </row>
    <row r="170" spans="14:16">
      <c r="N170" s="83">
        <f t="shared" si="4"/>
        <v>0</v>
      </c>
      <c r="O170" s="83" t="e">
        <f>IF(D170="X",0,IF(E170="X",0,VLOOKUP(E170,'47'!$K$3:$L$16,2,FALSE)))</f>
        <v>#N/A</v>
      </c>
      <c r="P170" s="83" t="e">
        <f t="shared" si="5"/>
        <v>#N/A</v>
      </c>
    </row>
    <row r="171" spans="14:16">
      <c r="N171" s="83">
        <f t="shared" si="4"/>
        <v>0</v>
      </c>
      <c r="O171" s="83" t="e">
        <f>IF(D171="X",0,IF(E171="X",0,VLOOKUP(E171,'47'!$K$3:$L$16,2,FALSE)))</f>
        <v>#N/A</v>
      </c>
      <c r="P171" s="83" t="e">
        <f t="shared" si="5"/>
        <v>#N/A</v>
      </c>
    </row>
    <row r="172" spans="14:16">
      <c r="N172" s="83">
        <f t="shared" si="4"/>
        <v>0</v>
      </c>
      <c r="O172" s="83" t="e">
        <f>IF(D172="X",0,IF(E172="X",0,VLOOKUP(E172,'47'!$K$3:$L$16,2,FALSE)))</f>
        <v>#N/A</v>
      </c>
      <c r="P172" s="83" t="e">
        <f t="shared" si="5"/>
        <v>#N/A</v>
      </c>
    </row>
    <row r="173" spans="14:16">
      <c r="N173" s="83">
        <f t="shared" si="4"/>
        <v>0</v>
      </c>
      <c r="O173" s="83" t="e">
        <f>IF(D173="X",0,IF(E173="X",0,VLOOKUP(E173,'47'!$K$3:$L$16,2,FALSE)))</f>
        <v>#N/A</v>
      </c>
      <c r="P173" s="83" t="e">
        <f t="shared" si="5"/>
        <v>#N/A</v>
      </c>
    </row>
    <row r="174" spans="14:16">
      <c r="N174" s="83">
        <f t="shared" si="4"/>
        <v>0</v>
      </c>
      <c r="O174" s="83" t="e">
        <f>IF(D174="X",0,IF(E174="X",0,VLOOKUP(E174,'47'!$K$3:$L$16,2,FALSE)))</f>
        <v>#N/A</v>
      </c>
      <c r="P174" s="83" t="e">
        <f t="shared" si="5"/>
        <v>#N/A</v>
      </c>
    </row>
    <row r="175" spans="14:16">
      <c r="N175" s="83">
        <f t="shared" si="4"/>
        <v>0</v>
      </c>
      <c r="O175" s="83" t="e">
        <f>IF(D175="X",0,IF(E175="X",0,VLOOKUP(E175,'47'!$K$3:$L$16,2,FALSE)))</f>
        <v>#N/A</v>
      </c>
      <c r="P175" s="83" t="e">
        <f t="shared" si="5"/>
        <v>#N/A</v>
      </c>
    </row>
    <row r="176" spans="14:16">
      <c r="N176" s="83">
        <f t="shared" si="4"/>
        <v>0</v>
      </c>
      <c r="O176" s="83" t="e">
        <f>IF(D176="X",0,IF(E176="X",0,VLOOKUP(E176,'47'!$K$3:$L$16,2,FALSE)))</f>
        <v>#N/A</v>
      </c>
      <c r="P176" s="83" t="e">
        <f t="shared" si="5"/>
        <v>#N/A</v>
      </c>
    </row>
    <row r="177" spans="14:16">
      <c r="N177" s="83">
        <f t="shared" si="4"/>
        <v>0</v>
      </c>
      <c r="O177" s="83" t="e">
        <f>IF(D177="X",0,IF(E177="X",0,VLOOKUP(E177,'47'!$K$3:$L$16,2,FALSE)))</f>
        <v>#N/A</v>
      </c>
      <c r="P177" s="83" t="e">
        <f t="shared" si="5"/>
        <v>#N/A</v>
      </c>
    </row>
    <row r="178" spans="14:16">
      <c r="N178" s="83">
        <f t="shared" si="4"/>
        <v>0</v>
      </c>
      <c r="O178" s="83" t="e">
        <f>IF(D178="X",0,IF(E178="X",0,VLOOKUP(E178,'47'!$K$3:$L$16,2,FALSE)))</f>
        <v>#N/A</v>
      </c>
      <c r="P178" s="83" t="e">
        <f t="shared" si="5"/>
        <v>#N/A</v>
      </c>
    </row>
    <row r="179" spans="14:16">
      <c r="N179" s="83">
        <f t="shared" si="4"/>
        <v>0</v>
      </c>
      <c r="O179" s="83" t="e">
        <f>IF(D179="X",0,IF(E179="X",0,VLOOKUP(E179,'47'!$K$3:$L$16,2,FALSE)))</f>
        <v>#N/A</v>
      </c>
      <c r="P179" s="83" t="e">
        <f t="shared" si="5"/>
        <v>#N/A</v>
      </c>
    </row>
    <row r="180" spans="14:16">
      <c r="N180" s="83">
        <f t="shared" si="4"/>
        <v>0</v>
      </c>
      <c r="O180" s="83" t="e">
        <f>IF(D180="X",0,IF(E180="X",0,VLOOKUP(E180,'47'!$K$3:$L$16,2,FALSE)))</f>
        <v>#N/A</v>
      </c>
      <c r="P180" s="83" t="e">
        <f t="shared" si="5"/>
        <v>#N/A</v>
      </c>
    </row>
    <row r="181" spans="14:16">
      <c r="N181" s="83">
        <f t="shared" si="4"/>
        <v>0</v>
      </c>
      <c r="O181" s="83" t="e">
        <f>IF(D181="X",0,IF(E181="X",0,VLOOKUP(E181,'47'!$K$3:$L$16,2,FALSE)))</f>
        <v>#N/A</v>
      </c>
      <c r="P181" s="83" t="e">
        <f t="shared" si="5"/>
        <v>#N/A</v>
      </c>
    </row>
    <row r="182" spans="14:16">
      <c r="N182" s="83">
        <f t="shared" si="4"/>
        <v>0</v>
      </c>
      <c r="O182" s="83" t="e">
        <f>IF(D182="X",0,IF(E182="X",0,VLOOKUP(E182,'47'!$K$3:$L$16,2,FALSE)))</f>
        <v>#N/A</v>
      </c>
      <c r="P182" s="83" t="e">
        <f t="shared" si="5"/>
        <v>#N/A</v>
      </c>
    </row>
    <row r="183" spans="14:16">
      <c r="N183" s="83">
        <f t="shared" si="4"/>
        <v>0</v>
      </c>
      <c r="O183" s="83" t="e">
        <f>IF(D183="X",0,IF(E183="X",0,VLOOKUP(E183,'47'!$K$3:$L$16,2,FALSE)))</f>
        <v>#N/A</v>
      </c>
      <c r="P183" s="83" t="e">
        <f t="shared" si="5"/>
        <v>#N/A</v>
      </c>
    </row>
    <row r="184" spans="14:16">
      <c r="N184" s="83">
        <f t="shared" si="4"/>
        <v>0</v>
      </c>
      <c r="O184" s="83" t="e">
        <f>IF(D184="X",0,IF(E184="X",0,VLOOKUP(E184,'47'!$K$3:$L$16,2,FALSE)))</f>
        <v>#N/A</v>
      </c>
      <c r="P184" s="83" t="e">
        <f t="shared" si="5"/>
        <v>#N/A</v>
      </c>
    </row>
    <row r="185" spans="14:16">
      <c r="N185" s="83">
        <f t="shared" si="4"/>
        <v>0</v>
      </c>
      <c r="O185" s="83" t="e">
        <f>IF(D185="X",0,IF(E185="X",0,VLOOKUP(E185,'47'!$K$3:$L$16,2,FALSE)))</f>
        <v>#N/A</v>
      </c>
      <c r="P185" s="83" t="e">
        <f t="shared" si="5"/>
        <v>#N/A</v>
      </c>
    </row>
    <row r="186" spans="14:16">
      <c r="N186" s="83">
        <f t="shared" si="4"/>
        <v>0</v>
      </c>
      <c r="O186" s="83" t="e">
        <f>IF(D186="X",0,IF(E186="X",0,VLOOKUP(E186,'47'!$K$3:$L$16,2,FALSE)))</f>
        <v>#N/A</v>
      </c>
      <c r="P186" s="83" t="e">
        <f t="shared" si="5"/>
        <v>#N/A</v>
      </c>
    </row>
    <row r="187" spans="14:16">
      <c r="N187" s="83">
        <f t="shared" si="4"/>
        <v>0</v>
      </c>
      <c r="O187" s="83" t="e">
        <f>IF(D187="X",0,IF(E187="X",0,VLOOKUP(E187,'47'!$K$3:$L$16,2,FALSE)))</f>
        <v>#N/A</v>
      </c>
      <c r="P187" s="83" t="e">
        <f t="shared" si="5"/>
        <v>#N/A</v>
      </c>
    </row>
    <row r="188" spans="14:16">
      <c r="N188" s="83">
        <f t="shared" si="4"/>
        <v>0</v>
      </c>
      <c r="O188" s="83" t="e">
        <f>IF(D188="X",0,IF(E188="X",0,VLOOKUP(E188,'47'!$K$3:$L$16,2,FALSE)))</f>
        <v>#N/A</v>
      </c>
      <c r="P188" s="83" t="e">
        <f t="shared" si="5"/>
        <v>#N/A</v>
      </c>
    </row>
    <row r="189" spans="14:16">
      <c r="N189" s="83">
        <f t="shared" si="4"/>
        <v>0</v>
      </c>
      <c r="O189" s="83" t="e">
        <f>IF(D189="X",0,IF(E189="X",0,VLOOKUP(E189,'47'!$K$3:$L$16,2,FALSE)))</f>
        <v>#N/A</v>
      </c>
      <c r="P189" s="83" t="e">
        <f t="shared" si="5"/>
        <v>#N/A</v>
      </c>
    </row>
    <row r="190" spans="14:16">
      <c r="N190" s="83">
        <f t="shared" si="4"/>
        <v>0</v>
      </c>
      <c r="O190" s="83" t="e">
        <f>IF(D190="X",0,IF(E190="X",0,VLOOKUP(E190,'47'!$K$3:$L$16,2,FALSE)))</f>
        <v>#N/A</v>
      </c>
      <c r="P190" s="83" t="e">
        <f t="shared" si="5"/>
        <v>#N/A</v>
      </c>
    </row>
    <row r="191" spans="14:16">
      <c r="N191" s="83">
        <f t="shared" si="4"/>
        <v>0</v>
      </c>
      <c r="O191" s="83" t="e">
        <f>IF(D191="X",0,IF(E191="X",0,VLOOKUP(E191,'47'!$K$3:$L$16,2,FALSE)))</f>
        <v>#N/A</v>
      </c>
      <c r="P191" s="83" t="e">
        <f t="shared" si="5"/>
        <v>#N/A</v>
      </c>
    </row>
    <row r="192" spans="14:16">
      <c r="N192" s="83">
        <f t="shared" si="4"/>
        <v>0</v>
      </c>
      <c r="O192" s="83" t="e">
        <f>IF(D192="X",0,IF(E192="X",0,VLOOKUP(E192,'47'!$K$3:$L$16,2,FALSE)))</f>
        <v>#N/A</v>
      </c>
      <c r="P192" s="83" t="e">
        <f t="shared" si="5"/>
        <v>#N/A</v>
      </c>
    </row>
    <row r="193" spans="14:16">
      <c r="N193" s="83">
        <f t="shared" si="4"/>
        <v>0</v>
      </c>
      <c r="O193" s="83" t="e">
        <f>IF(D193="X",0,IF(E193="X",0,VLOOKUP(E193,'47'!$K$3:$L$16,2,FALSE)))</f>
        <v>#N/A</v>
      </c>
      <c r="P193" s="83" t="e">
        <f t="shared" si="5"/>
        <v>#N/A</v>
      </c>
    </row>
    <row r="194" spans="14:16">
      <c r="N194" s="83">
        <f t="shared" si="4"/>
        <v>0</v>
      </c>
      <c r="O194" s="83" t="e">
        <f>IF(D194="X",0,IF(E194="X",0,VLOOKUP(E194,'47'!$K$3:$L$16,2,FALSE)))</f>
        <v>#N/A</v>
      </c>
      <c r="P194" s="83" t="e">
        <f t="shared" si="5"/>
        <v>#N/A</v>
      </c>
    </row>
    <row r="195" spans="14:16">
      <c r="N195" s="83">
        <f t="shared" si="4"/>
        <v>0</v>
      </c>
      <c r="O195" s="83" t="e">
        <f>IF(D195="X",0,IF(E195="X",0,VLOOKUP(E195,'47'!$K$3:$L$16,2,FALSE)))</f>
        <v>#N/A</v>
      </c>
      <c r="P195" s="83" t="e">
        <f t="shared" si="5"/>
        <v>#N/A</v>
      </c>
    </row>
    <row r="196" spans="14:16">
      <c r="N196" s="83">
        <f t="shared" ref="N196:N259" si="6">SUM(F196:M196)</f>
        <v>0</v>
      </c>
      <c r="O196" s="83" t="e">
        <f>IF(D196="X",0,IF(E196="X",0,VLOOKUP(E196,'47'!$K$3:$L$16,2,FALSE)))</f>
        <v>#N/A</v>
      </c>
      <c r="P196" s="83" t="e">
        <f t="shared" ref="P196:P259" si="7">N196*O196</f>
        <v>#N/A</v>
      </c>
    </row>
    <row r="197" spans="14:16">
      <c r="N197" s="83">
        <f t="shared" si="6"/>
        <v>0</v>
      </c>
      <c r="O197" s="83" t="e">
        <f>IF(D197="X",0,IF(E197="X",0,VLOOKUP(E197,'47'!$K$3:$L$16,2,FALSE)))</f>
        <v>#N/A</v>
      </c>
      <c r="P197" s="83" t="e">
        <f t="shared" si="7"/>
        <v>#N/A</v>
      </c>
    </row>
    <row r="198" spans="14:16">
      <c r="N198" s="83">
        <f t="shared" si="6"/>
        <v>0</v>
      </c>
      <c r="O198" s="83" t="e">
        <f>IF(D198="X",0,IF(E198="X",0,VLOOKUP(E198,'47'!$K$3:$L$16,2,FALSE)))</f>
        <v>#N/A</v>
      </c>
      <c r="P198" s="83" t="e">
        <f t="shared" si="7"/>
        <v>#N/A</v>
      </c>
    </row>
    <row r="199" spans="14:16">
      <c r="N199" s="83">
        <f t="shared" si="6"/>
        <v>0</v>
      </c>
      <c r="O199" s="83" t="e">
        <f>IF(D199="X",0,IF(E199="X",0,VLOOKUP(E199,'47'!$K$3:$L$16,2,FALSE)))</f>
        <v>#N/A</v>
      </c>
      <c r="P199" s="83" t="e">
        <f t="shared" si="7"/>
        <v>#N/A</v>
      </c>
    </row>
    <row r="200" spans="14:16">
      <c r="N200" s="83">
        <f t="shared" si="6"/>
        <v>0</v>
      </c>
      <c r="O200" s="83" t="e">
        <f>IF(D200="X",0,IF(E200="X",0,VLOOKUP(E200,'47'!$K$3:$L$16,2,FALSE)))</f>
        <v>#N/A</v>
      </c>
      <c r="P200" s="83" t="e">
        <f t="shared" si="7"/>
        <v>#N/A</v>
      </c>
    </row>
    <row r="201" spans="14:16">
      <c r="N201" s="83">
        <f t="shared" si="6"/>
        <v>0</v>
      </c>
      <c r="O201" s="83" t="e">
        <f>IF(D201="X",0,IF(E201="X",0,VLOOKUP(E201,'47'!$K$3:$L$16,2,FALSE)))</f>
        <v>#N/A</v>
      </c>
      <c r="P201" s="83" t="e">
        <f t="shared" si="7"/>
        <v>#N/A</v>
      </c>
    </row>
    <row r="202" spans="14:16">
      <c r="N202" s="83">
        <f t="shared" si="6"/>
        <v>0</v>
      </c>
      <c r="O202" s="83" t="e">
        <f>IF(D202="X",0,IF(E202="X",0,VLOOKUP(E202,'47'!$K$3:$L$16,2,FALSE)))</f>
        <v>#N/A</v>
      </c>
      <c r="P202" s="83" t="e">
        <f t="shared" si="7"/>
        <v>#N/A</v>
      </c>
    </row>
    <row r="203" spans="14:16">
      <c r="N203" s="83">
        <f t="shared" si="6"/>
        <v>0</v>
      </c>
      <c r="O203" s="83" t="e">
        <f>IF(D203="X",0,IF(E203="X",0,VLOOKUP(E203,'47'!$K$3:$L$16,2,FALSE)))</f>
        <v>#N/A</v>
      </c>
      <c r="P203" s="83" t="e">
        <f t="shared" si="7"/>
        <v>#N/A</v>
      </c>
    </row>
    <row r="204" spans="14:16">
      <c r="N204" s="83">
        <f t="shared" si="6"/>
        <v>0</v>
      </c>
      <c r="O204" s="83" t="e">
        <f>IF(D204="X",0,IF(E204="X",0,VLOOKUP(E204,'47'!$K$3:$L$16,2,FALSE)))</f>
        <v>#N/A</v>
      </c>
      <c r="P204" s="83" t="e">
        <f t="shared" si="7"/>
        <v>#N/A</v>
      </c>
    </row>
    <row r="205" spans="14:16">
      <c r="N205" s="83">
        <f t="shared" si="6"/>
        <v>0</v>
      </c>
      <c r="O205" s="83" t="e">
        <f>IF(D205="X",0,IF(E205="X",0,VLOOKUP(E205,'47'!$K$3:$L$16,2,FALSE)))</f>
        <v>#N/A</v>
      </c>
      <c r="P205" s="83" t="e">
        <f t="shared" si="7"/>
        <v>#N/A</v>
      </c>
    </row>
    <row r="206" spans="14:16">
      <c r="N206" s="83">
        <f t="shared" si="6"/>
        <v>0</v>
      </c>
      <c r="O206" s="83" t="e">
        <f>IF(D206="X",0,IF(E206="X",0,VLOOKUP(E206,'47'!$K$3:$L$16,2,FALSE)))</f>
        <v>#N/A</v>
      </c>
      <c r="P206" s="83" t="e">
        <f t="shared" si="7"/>
        <v>#N/A</v>
      </c>
    </row>
    <row r="207" spans="14:16">
      <c r="N207" s="83">
        <f t="shared" si="6"/>
        <v>0</v>
      </c>
      <c r="O207" s="83" t="e">
        <f>IF(D207="X",0,IF(E207="X",0,VLOOKUP(E207,'47'!$K$3:$L$16,2,FALSE)))</f>
        <v>#N/A</v>
      </c>
      <c r="P207" s="83" t="e">
        <f t="shared" si="7"/>
        <v>#N/A</v>
      </c>
    </row>
    <row r="208" spans="14:16">
      <c r="N208" s="83">
        <f t="shared" si="6"/>
        <v>0</v>
      </c>
      <c r="O208" s="83" t="e">
        <f>IF(D208="X",0,IF(E208="X",0,VLOOKUP(E208,'47'!$K$3:$L$16,2,FALSE)))</f>
        <v>#N/A</v>
      </c>
      <c r="P208" s="83" t="e">
        <f t="shared" si="7"/>
        <v>#N/A</v>
      </c>
    </row>
    <row r="209" spans="14:16">
      <c r="N209" s="83">
        <f t="shared" si="6"/>
        <v>0</v>
      </c>
      <c r="O209" s="83" t="e">
        <f>IF(D209="X",0,IF(E209="X",0,VLOOKUP(E209,'47'!$K$3:$L$16,2,FALSE)))</f>
        <v>#N/A</v>
      </c>
      <c r="P209" s="83" t="e">
        <f t="shared" si="7"/>
        <v>#N/A</v>
      </c>
    </row>
    <row r="210" spans="14:16">
      <c r="N210" s="83">
        <f t="shared" si="6"/>
        <v>0</v>
      </c>
      <c r="O210" s="83" t="e">
        <f>IF(D210="X",0,IF(E210="X",0,VLOOKUP(E210,'47'!$K$3:$L$16,2,FALSE)))</f>
        <v>#N/A</v>
      </c>
      <c r="P210" s="83" t="e">
        <f t="shared" si="7"/>
        <v>#N/A</v>
      </c>
    </row>
    <row r="211" spans="14:16">
      <c r="N211" s="83">
        <f t="shared" si="6"/>
        <v>0</v>
      </c>
      <c r="O211" s="83" t="e">
        <f>IF(D211="X",0,IF(E211="X",0,VLOOKUP(E211,'47'!$K$3:$L$16,2,FALSE)))</f>
        <v>#N/A</v>
      </c>
      <c r="P211" s="83" t="e">
        <f t="shared" si="7"/>
        <v>#N/A</v>
      </c>
    </row>
    <row r="212" spans="14:16">
      <c r="N212" s="83">
        <f t="shared" si="6"/>
        <v>0</v>
      </c>
      <c r="O212" s="83" t="e">
        <f>IF(D212="X",0,IF(E212="X",0,VLOOKUP(E212,'47'!$K$3:$L$16,2,FALSE)))</f>
        <v>#N/A</v>
      </c>
      <c r="P212" s="83" t="e">
        <f t="shared" si="7"/>
        <v>#N/A</v>
      </c>
    </row>
    <row r="213" spans="14:16">
      <c r="N213" s="83">
        <f t="shared" si="6"/>
        <v>0</v>
      </c>
      <c r="O213" s="83" t="e">
        <f>IF(D213="X",0,IF(E213="X",0,VLOOKUP(E213,'47'!$K$3:$L$16,2,FALSE)))</f>
        <v>#N/A</v>
      </c>
      <c r="P213" s="83" t="e">
        <f t="shared" si="7"/>
        <v>#N/A</v>
      </c>
    </row>
    <row r="214" spans="14:16">
      <c r="N214" s="83">
        <f t="shared" si="6"/>
        <v>0</v>
      </c>
      <c r="O214" s="83" t="e">
        <f>IF(D214="X",0,IF(E214="X",0,VLOOKUP(E214,'47'!$K$3:$L$16,2,FALSE)))</f>
        <v>#N/A</v>
      </c>
      <c r="P214" s="83" t="e">
        <f t="shared" si="7"/>
        <v>#N/A</v>
      </c>
    </row>
    <row r="215" spans="14:16">
      <c r="N215" s="83">
        <f t="shared" si="6"/>
        <v>0</v>
      </c>
      <c r="O215" s="83" t="e">
        <f>IF(D215="X",0,IF(E215="X",0,VLOOKUP(E215,'47'!$K$3:$L$16,2,FALSE)))</f>
        <v>#N/A</v>
      </c>
      <c r="P215" s="83" t="e">
        <f t="shared" si="7"/>
        <v>#N/A</v>
      </c>
    </row>
    <row r="216" spans="14:16">
      <c r="N216" s="83">
        <f t="shared" si="6"/>
        <v>0</v>
      </c>
      <c r="O216" s="83" t="e">
        <f>IF(D216="X",0,IF(E216="X",0,VLOOKUP(E216,'47'!$K$3:$L$16,2,FALSE)))</f>
        <v>#N/A</v>
      </c>
      <c r="P216" s="83" t="e">
        <f t="shared" si="7"/>
        <v>#N/A</v>
      </c>
    </row>
    <row r="217" spans="14:16">
      <c r="N217" s="83">
        <f t="shared" si="6"/>
        <v>0</v>
      </c>
      <c r="O217" s="83" t="e">
        <f>IF(D217="X",0,IF(E217="X",0,VLOOKUP(E217,'47'!$K$3:$L$16,2,FALSE)))</f>
        <v>#N/A</v>
      </c>
      <c r="P217" s="83" t="e">
        <f t="shared" si="7"/>
        <v>#N/A</v>
      </c>
    </row>
    <row r="218" spans="14:16">
      <c r="N218" s="83">
        <f t="shared" si="6"/>
        <v>0</v>
      </c>
      <c r="O218" s="83" t="e">
        <f>IF(D218="X",0,IF(E218="X",0,VLOOKUP(E218,'47'!$K$3:$L$16,2,FALSE)))</f>
        <v>#N/A</v>
      </c>
      <c r="P218" s="83" t="e">
        <f t="shared" si="7"/>
        <v>#N/A</v>
      </c>
    </row>
    <row r="219" spans="14:16">
      <c r="N219" s="83">
        <f t="shared" si="6"/>
        <v>0</v>
      </c>
      <c r="O219" s="83" t="e">
        <f>IF(D219="X",0,IF(E219="X",0,VLOOKUP(E219,'47'!$K$3:$L$16,2,FALSE)))</f>
        <v>#N/A</v>
      </c>
      <c r="P219" s="83" t="e">
        <f t="shared" si="7"/>
        <v>#N/A</v>
      </c>
    </row>
    <row r="220" spans="14:16">
      <c r="N220" s="83">
        <f t="shared" si="6"/>
        <v>0</v>
      </c>
      <c r="O220" s="83" t="e">
        <f>IF(D220="X",0,IF(E220="X",0,VLOOKUP(E220,'47'!$K$3:$L$16,2,FALSE)))</f>
        <v>#N/A</v>
      </c>
      <c r="P220" s="83" t="e">
        <f t="shared" si="7"/>
        <v>#N/A</v>
      </c>
    </row>
    <row r="221" spans="14:16">
      <c r="N221" s="83">
        <f t="shared" si="6"/>
        <v>0</v>
      </c>
      <c r="O221" s="83" t="e">
        <f>IF(D221="X",0,IF(E221="X",0,VLOOKUP(E221,'47'!$K$3:$L$16,2,FALSE)))</f>
        <v>#N/A</v>
      </c>
      <c r="P221" s="83" t="e">
        <f t="shared" si="7"/>
        <v>#N/A</v>
      </c>
    </row>
    <row r="222" spans="14:16">
      <c r="N222" s="83">
        <f t="shared" si="6"/>
        <v>0</v>
      </c>
      <c r="O222" s="83" t="e">
        <f>IF(D222="X",0,IF(E222="X",0,VLOOKUP(E222,'47'!$K$3:$L$16,2,FALSE)))</f>
        <v>#N/A</v>
      </c>
      <c r="P222" s="83" t="e">
        <f t="shared" si="7"/>
        <v>#N/A</v>
      </c>
    </row>
    <row r="223" spans="14:16">
      <c r="N223" s="83">
        <f t="shared" si="6"/>
        <v>0</v>
      </c>
      <c r="O223" s="83" t="e">
        <f>IF(D223="X",0,IF(E223="X",0,VLOOKUP(E223,'47'!$K$3:$L$16,2,FALSE)))</f>
        <v>#N/A</v>
      </c>
      <c r="P223" s="83" t="e">
        <f t="shared" si="7"/>
        <v>#N/A</v>
      </c>
    </row>
    <row r="224" spans="14:16">
      <c r="N224" s="83">
        <f t="shared" si="6"/>
        <v>0</v>
      </c>
      <c r="O224" s="83" t="e">
        <f>IF(D224="X",0,IF(E224="X",0,VLOOKUP(E224,'47'!$K$3:$L$16,2,FALSE)))</f>
        <v>#N/A</v>
      </c>
      <c r="P224" s="83" t="e">
        <f t="shared" si="7"/>
        <v>#N/A</v>
      </c>
    </row>
    <row r="225" spans="14:16">
      <c r="N225" s="83">
        <f t="shared" si="6"/>
        <v>0</v>
      </c>
      <c r="O225" s="83" t="e">
        <f>IF(D225="X",0,IF(E225="X",0,VLOOKUP(E225,'47'!$K$3:$L$16,2,FALSE)))</f>
        <v>#N/A</v>
      </c>
      <c r="P225" s="83" t="e">
        <f t="shared" si="7"/>
        <v>#N/A</v>
      </c>
    </row>
    <row r="226" spans="14:16">
      <c r="N226" s="83">
        <f t="shared" si="6"/>
        <v>0</v>
      </c>
      <c r="O226" s="83" t="e">
        <f>IF(D226="X",0,IF(E226="X",0,VLOOKUP(E226,'47'!$K$3:$L$16,2,FALSE)))</f>
        <v>#N/A</v>
      </c>
      <c r="P226" s="83" t="e">
        <f t="shared" si="7"/>
        <v>#N/A</v>
      </c>
    </row>
    <row r="227" spans="14:16">
      <c r="N227" s="83">
        <f t="shared" si="6"/>
        <v>0</v>
      </c>
      <c r="O227" s="83" t="e">
        <f>IF(D227="X",0,IF(E227="X",0,VLOOKUP(E227,'47'!$K$3:$L$16,2,FALSE)))</f>
        <v>#N/A</v>
      </c>
      <c r="P227" s="83" t="e">
        <f t="shared" si="7"/>
        <v>#N/A</v>
      </c>
    </row>
    <row r="228" spans="14:16">
      <c r="N228" s="83">
        <f t="shared" si="6"/>
        <v>0</v>
      </c>
      <c r="O228" s="83" t="e">
        <f>IF(D228="X",0,IF(E228="X",0,VLOOKUP(E228,'47'!$K$3:$L$16,2,FALSE)))</f>
        <v>#N/A</v>
      </c>
      <c r="P228" s="83" t="e">
        <f t="shared" si="7"/>
        <v>#N/A</v>
      </c>
    </row>
    <row r="229" spans="14:16">
      <c r="N229" s="83">
        <f t="shared" si="6"/>
        <v>0</v>
      </c>
      <c r="O229" s="83" t="e">
        <f>IF(D229="X",0,IF(E229="X",0,VLOOKUP(E229,'47'!$K$3:$L$16,2,FALSE)))</f>
        <v>#N/A</v>
      </c>
      <c r="P229" s="83" t="e">
        <f t="shared" si="7"/>
        <v>#N/A</v>
      </c>
    </row>
    <row r="230" spans="14:16">
      <c r="N230" s="83">
        <f t="shared" si="6"/>
        <v>0</v>
      </c>
      <c r="O230" s="83" t="e">
        <f>IF(D230="X",0,IF(E230="X",0,VLOOKUP(E230,'47'!$K$3:$L$16,2,FALSE)))</f>
        <v>#N/A</v>
      </c>
      <c r="P230" s="83" t="e">
        <f t="shared" si="7"/>
        <v>#N/A</v>
      </c>
    </row>
    <row r="231" spans="14:16">
      <c r="N231" s="83">
        <f t="shared" si="6"/>
        <v>0</v>
      </c>
      <c r="O231" s="83" t="e">
        <f>IF(D231="X",0,IF(E231="X",0,VLOOKUP(E231,'47'!$K$3:$L$16,2,FALSE)))</f>
        <v>#N/A</v>
      </c>
      <c r="P231" s="83" t="e">
        <f t="shared" si="7"/>
        <v>#N/A</v>
      </c>
    </row>
    <row r="232" spans="14:16">
      <c r="N232" s="83">
        <f t="shared" si="6"/>
        <v>0</v>
      </c>
      <c r="O232" s="83" t="e">
        <f>IF(D232="X",0,IF(E232="X",0,VLOOKUP(E232,'47'!$K$3:$L$16,2,FALSE)))</f>
        <v>#N/A</v>
      </c>
      <c r="P232" s="83" t="e">
        <f t="shared" si="7"/>
        <v>#N/A</v>
      </c>
    </row>
    <row r="233" spans="14:16">
      <c r="N233" s="83">
        <f t="shared" si="6"/>
        <v>0</v>
      </c>
      <c r="O233" s="83" t="e">
        <f>IF(D233="X",0,IF(E233="X",0,VLOOKUP(E233,'47'!$K$3:$L$16,2,FALSE)))</f>
        <v>#N/A</v>
      </c>
      <c r="P233" s="83" t="e">
        <f t="shared" si="7"/>
        <v>#N/A</v>
      </c>
    </row>
    <row r="234" spans="14:16">
      <c r="N234" s="83">
        <f t="shared" si="6"/>
        <v>0</v>
      </c>
      <c r="O234" s="83" t="e">
        <f>IF(D234="X",0,IF(E234="X",0,VLOOKUP(E234,'47'!$K$3:$L$16,2,FALSE)))</f>
        <v>#N/A</v>
      </c>
      <c r="P234" s="83" t="e">
        <f t="shared" si="7"/>
        <v>#N/A</v>
      </c>
    </row>
    <row r="235" spans="14:16">
      <c r="N235" s="83">
        <f t="shared" si="6"/>
        <v>0</v>
      </c>
      <c r="O235" s="83" t="e">
        <f>IF(D235="X",0,IF(E235="X",0,VLOOKUP(E235,'47'!$K$3:$L$16,2,FALSE)))</f>
        <v>#N/A</v>
      </c>
      <c r="P235" s="83" t="e">
        <f t="shared" si="7"/>
        <v>#N/A</v>
      </c>
    </row>
    <row r="236" spans="14:16">
      <c r="N236" s="83">
        <f t="shared" si="6"/>
        <v>0</v>
      </c>
      <c r="O236" s="83" t="e">
        <f>IF(D236="X",0,IF(E236="X",0,VLOOKUP(E236,'47'!$K$3:$L$16,2,FALSE)))</f>
        <v>#N/A</v>
      </c>
      <c r="P236" s="83" t="e">
        <f t="shared" si="7"/>
        <v>#N/A</v>
      </c>
    </row>
    <row r="237" spans="14:16">
      <c r="N237" s="83">
        <f t="shared" si="6"/>
        <v>0</v>
      </c>
      <c r="O237" s="83" t="e">
        <f>IF(D237="X",0,IF(E237="X",0,VLOOKUP(E237,'47'!$K$3:$L$16,2,FALSE)))</f>
        <v>#N/A</v>
      </c>
      <c r="P237" s="83" t="e">
        <f t="shared" si="7"/>
        <v>#N/A</v>
      </c>
    </row>
    <row r="238" spans="14:16">
      <c r="N238" s="83">
        <f t="shared" si="6"/>
        <v>0</v>
      </c>
      <c r="O238" s="83" t="e">
        <f>IF(D238="X",0,IF(E238="X",0,VLOOKUP(E238,'47'!$K$3:$L$16,2,FALSE)))</f>
        <v>#N/A</v>
      </c>
      <c r="P238" s="83" t="e">
        <f t="shared" si="7"/>
        <v>#N/A</v>
      </c>
    </row>
    <row r="239" spans="14:16">
      <c r="N239" s="83">
        <f t="shared" si="6"/>
        <v>0</v>
      </c>
      <c r="O239" s="83" t="e">
        <f>IF(D239="X",0,IF(E239="X",0,VLOOKUP(E239,'47'!$K$3:$L$16,2,FALSE)))</f>
        <v>#N/A</v>
      </c>
      <c r="P239" s="83" t="e">
        <f t="shared" si="7"/>
        <v>#N/A</v>
      </c>
    </row>
    <row r="240" spans="14:16">
      <c r="N240" s="83">
        <f t="shared" si="6"/>
        <v>0</v>
      </c>
      <c r="O240" s="83" t="e">
        <f>IF(D240="X",0,IF(E240="X",0,VLOOKUP(E240,'47'!$K$3:$L$16,2,FALSE)))</f>
        <v>#N/A</v>
      </c>
      <c r="P240" s="83" t="e">
        <f t="shared" si="7"/>
        <v>#N/A</v>
      </c>
    </row>
    <row r="241" spans="14:16">
      <c r="N241" s="83">
        <f t="shared" si="6"/>
        <v>0</v>
      </c>
      <c r="O241" s="83" t="e">
        <f>IF(D241="X",0,IF(E241="X",0,VLOOKUP(E241,'47'!$K$3:$L$16,2,FALSE)))</f>
        <v>#N/A</v>
      </c>
      <c r="P241" s="83" t="e">
        <f t="shared" si="7"/>
        <v>#N/A</v>
      </c>
    </row>
    <row r="242" spans="14:16">
      <c r="N242" s="83">
        <f t="shared" si="6"/>
        <v>0</v>
      </c>
      <c r="O242" s="83" t="e">
        <f>IF(D242="X",0,IF(E242="X",0,VLOOKUP(E242,'47'!$K$3:$L$16,2,FALSE)))</f>
        <v>#N/A</v>
      </c>
      <c r="P242" s="83" t="e">
        <f t="shared" si="7"/>
        <v>#N/A</v>
      </c>
    </row>
    <row r="243" spans="14:16">
      <c r="N243" s="83">
        <f t="shared" si="6"/>
        <v>0</v>
      </c>
      <c r="O243" s="83" t="e">
        <f>IF(D243="X",0,IF(E243="X",0,VLOOKUP(E243,'47'!$K$3:$L$16,2,FALSE)))</f>
        <v>#N/A</v>
      </c>
      <c r="P243" s="83" t="e">
        <f t="shared" si="7"/>
        <v>#N/A</v>
      </c>
    </row>
    <row r="244" spans="14:16">
      <c r="N244" s="83">
        <f t="shared" si="6"/>
        <v>0</v>
      </c>
      <c r="O244" s="83" t="e">
        <f>IF(D244="X",0,IF(E244="X",0,VLOOKUP(E244,'47'!$K$3:$L$16,2,FALSE)))</f>
        <v>#N/A</v>
      </c>
      <c r="P244" s="83" t="e">
        <f t="shared" si="7"/>
        <v>#N/A</v>
      </c>
    </row>
    <row r="245" spans="14:16">
      <c r="N245" s="83">
        <f t="shared" si="6"/>
        <v>0</v>
      </c>
      <c r="O245" s="83" t="e">
        <f>IF(D245="X",0,IF(E245="X",0,VLOOKUP(E245,'47'!$K$3:$L$16,2,FALSE)))</f>
        <v>#N/A</v>
      </c>
      <c r="P245" s="83" t="e">
        <f t="shared" si="7"/>
        <v>#N/A</v>
      </c>
    </row>
    <row r="246" spans="14:16">
      <c r="N246" s="83">
        <f t="shared" si="6"/>
        <v>0</v>
      </c>
      <c r="O246" s="83" t="e">
        <f>IF(D246="X",0,IF(E246="X",0,VLOOKUP(E246,'47'!$K$3:$L$16,2,FALSE)))</f>
        <v>#N/A</v>
      </c>
      <c r="P246" s="83" t="e">
        <f t="shared" si="7"/>
        <v>#N/A</v>
      </c>
    </row>
    <row r="247" spans="14:16">
      <c r="N247" s="83">
        <f t="shared" si="6"/>
        <v>0</v>
      </c>
      <c r="O247" s="83" t="e">
        <f>IF(D247="X",0,IF(E247="X",0,VLOOKUP(E247,'47'!$K$3:$L$16,2,FALSE)))</f>
        <v>#N/A</v>
      </c>
      <c r="P247" s="83" t="e">
        <f t="shared" si="7"/>
        <v>#N/A</v>
      </c>
    </row>
    <row r="248" spans="14:16">
      <c r="N248" s="83">
        <f t="shared" si="6"/>
        <v>0</v>
      </c>
      <c r="O248" s="83" t="e">
        <f>IF(D248="X",0,IF(E248="X",0,VLOOKUP(E248,'47'!$K$3:$L$16,2,FALSE)))</f>
        <v>#N/A</v>
      </c>
      <c r="P248" s="83" t="e">
        <f t="shared" si="7"/>
        <v>#N/A</v>
      </c>
    </row>
    <row r="249" spans="14:16">
      <c r="N249" s="83">
        <f t="shared" si="6"/>
        <v>0</v>
      </c>
      <c r="O249" s="83" t="e">
        <f>IF(D249="X",0,IF(E249="X",0,VLOOKUP(E249,'47'!$K$3:$L$16,2,FALSE)))</f>
        <v>#N/A</v>
      </c>
      <c r="P249" s="83" t="e">
        <f t="shared" si="7"/>
        <v>#N/A</v>
      </c>
    </row>
    <row r="250" spans="14:16">
      <c r="N250" s="83">
        <f t="shared" si="6"/>
        <v>0</v>
      </c>
      <c r="O250" s="83" t="e">
        <f>IF(D250="X",0,IF(E250="X",0,VLOOKUP(E250,'47'!$K$3:$L$16,2,FALSE)))</f>
        <v>#N/A</v>
      </c>
      <c r="P250" s="83" t="e">
        <f t="shared" si="7"/>
        <v>#N/A</v>
      </c>
    </row>
    <row r="251" spans="14:16">
      <c r="N251" s="83">
        <f t="shared" si="6"/>
        <v>0</v>
      </c>
      <c r="O251" s="83" t="e">
        <f>IF(D251="X",0,IF(E251="X",0,VLOOKUP(E251,'47'!$K$3:$L$16,2,FALSE)))</f>
        <v>#N/A</v>
      </c>
      <c r="P251" s="83" t="e">
        <f t="shared" si="7"/>
        <v>#N/A</v>
      </c>
    </row>
    <row r="252" spans="14:16">
      <c r="N252" s="83">
        <f t="shared" si="6"/>
        <v>0</v>
      </c>
      <c r="O252" s="83" t="e">
        <f>IF(D252="X",0,IF(E252="X",0,VLOOKUP(E252,'47'!$K$3:$L$16,2,FALSE)))</f>
        <v>#N/A</v>
      </c>
      <c r="P252" s="83" t="e">
        <f t="shared" si="7"/>
        <v>#N/A</v>
      </c>
    </row>
    <row r="253" spans="14:16">
      <c r="N253" s="83">
        <f t="shared" si="6"/>
        <v>0</v>
      </c>
      <c r="O253" s="83" t="e">
        <f>IF(D253="X",0,IF(E253="X",0,VLOOKUP(E253,'47'!$K$3:$L$16,2,FALSE)))</f>
        <v>#N/A</v>
      </c>
      <c r="P253" s="83" t="e">
        <f t="shared" si="7"/>
        <v>#N/A</v>
      </c>
    </row>
    <row r="254" spans="14:16">
      <c r="N254" s="83">
        <f t="shared" si="6"/>
        <v>0</v>
      </c>
      <c r="O254" s="83" t="e">
        <f>IF(D254="X",0,IF(E254="X",0,VLOOKUP(E254,'47'!$K$3:$L$16,2,FALSE)))</f>
        <v>#N/A</v>
      </c>
      <c r="P254" s="83" t="e">
        <f t="shared" si="7"/>
        <v>#N/A</v>
      </c>
    </row>
    <row r="255" spans="14:16">
      <c r="N255" s="83">
        <f t="shared" si="6"/>
        <v>0</v>
      </c>
      <c r="O255" s="83" t="e">
        <f>IF(D255="X",0,IF(E255="X",0,VLOOKUP(E255,'47'!$K$3:$L$16,2,FALSE)))</f>
        <v>#N/A</v>
      </c>
      <c r="P255" s="83" t="e">
        <f t="shared" si="7"/>
        <v>#N/A</v>
      </c>
    </row>
    <row r="256" spans="14:16">
      <c r="N256" s="83">
        <f t="shared" si="6"/>
        <v>0</v>
      </c>
      <c r="O256" s="83" t="e">
        <f>IF(D256="X",0,IF(E256="X",0,VLOOKUP(E256,'47'!$K$3:$L$16,2,FALSE)))</f>
        <v>#N/A</v>
      </c>
      <c r="P256" s="83" t="e">
        <f t="shared" si="7"/>
        <v>#N/A</v>
      </c>
    </row>
    <row r="257" spans="14:16">
      <c r="N257" s="83">
        <f t="shared" si="6"/>
        <v>0</v>
      </c>
      <c r="O257" s="83" t="e">
        <f>IF(D257="X",0,IF(E257="X",0,VLOOKUP(E257,'47'!$K$3:$L$16,2,FALSE)))</f>
        <v>#N/A</v>
      </c>
      <c r="P257" s="83" t="e">
        <f t="shared" si="7"/>
        <v>#N/A</v>
      </c>
    </row>
    <row r="258" spans="14:16">
      <c r="N258" s="83">
        <f t="shared" si="6"/>
        <v>0</v>
      </c>
      <c r="O258" s="83" t="e">
        <f>IF(D258="X",0,IF(E258="X",0,VLOOKUP(E258,'47'!$K$3:$L$16,2,FALSE)))</f>
        <v>#N/A</v>
      </c>
      <c r="P258" s="83" t="e">
        <f t="shared" si="7"/>
        <v>#N/A</v>
      </c>
    </row>
    <row r="259" spans="14:16">
      <c r="N259" s="83">
        <f t="shared" si="6"/>
        <v>0</v>
      </c>
      <c r="O259" s="83" t="e">
        <f>IF(D259="X",0,IF(E259="X",0,VLOOKUP(E259,'47'!$K$3:$L$16,2,FALSE)))</f>
        <v>#N/A</v>
      </c>
      <c r="P259" s="83" t="e">
        <f t="shared" si="7"/>
        <v>#N/A</v>
      </c>
    </row>
    <row r="260" spans="14:16">
      <c r="N260" s="83">
        <f t="shared" ref="N260:N323" si="8">SUM(F260:M260)</f>
        <v>0</v>
      </c>
      <c r="O260" s="83" t="e">
        <f>IF(D260="X",0,IF(E260="X",0,VLOOKUP(E260,'47'!$K$3:$L$16,2,FALSE)))</f>
        <v>#N/A</v>
      </c>
      <c r="P260" s="83" t="e">
        <f t="shared" ref="P260:P323" si="9">N260*O260</f>
        <v>#N/A</v>
      </c>
    </row>
    <row r="261" spans="14:16">
      <c r="N261" s="83">
        <f t="shared" si="8"/>
        <v>0</v>
      </c>
      <c r="O261" s="83" t="e">
        <f>IF(D261="X",0,IF(E261="X",0,VLOOKUP(E261,'47'!$K$3:$L$16,2,FALSE)))</f>
        <v>#N/A</v>
      </c>
      <c r="P261" s="83" t="e">
        <f t="shared" si="9"/>
        <v>#N/A</v>
      </c>
    </row>
    <row r="262" spans="14:16">
      <c r="N262" s="83">
        <f t="shared" si="8"/>
        <v>0</v>
      </c>
      <c r="O262" s="83" t="e">
        <f>IF(D262="X",0,IF(E262="X",0,VLOOKUP(E262,'47'!$K$3:$L$16,2,FALSE)))</f>
        <v>#N/A</v>
      </c>
      <c r="P262" s="83" t="e">
        <f t="shared" si="9"/>
        <v>#N/A</v>
      </c>
    </row>
    <row r="263" spans="14:16">
      <c r="N263" s="83">
        <f t="shared" si="8"/>
        <v>0</v>
      </c>
      <c r="O263" s="83" t="e">
        <f>IF(D263="X",0,IF(E263="X",0,VLOOKUP(E263,'47'!$K$3:$L$16,2,FALSE)))</f>
        <v>#N/A</v>
      </c>
      <c r="P263" s="83" t="e">
        <f t="shared" si="9"/>
        <v>#N/A</v>
      </c>
    </row>
    <row r="264" spans="14:16">
      <c r="N264" s="83">
        <f t="shared" si="8"/>
        <v>0</v>
      </c>
      <c r="O264" s="83" t="e">
        <f>IF(D264="X",0,IF(E264="X",0,VLOOKUP(E264,'47'!$K$3:$L$16,2,FALSE)))</f>
        <v>#N/A</v>
      </c>
      <c r="P264" s="83" t="e">
        <f t="shared" si="9"/>
        <v>#N/A</v>
      </c>
    </row>
    <row r="265" spans="14:16">
      <c r="N265" s="83">
        <f t="shared" si="8"/>
        <v>0</v>
      </c>
      <c r="O265" s="83" t="e">
        <f>IF(D265="X",0,IF(E265="X",0,VLOOKUP(E265,'47'!$K$3:$L$16,2,FALSE)))</f>
        <v>#N/A</v>
      </c>
      <c r="P265" s="83" t="e">
        <f t="shared" si="9"/>
        <v>#N/A</v>
      </c>
    </row>
    <row r="266" spans="14:16">
      <c r="N266" s="83">
        <f t="shared" si="8"/>
        <v>0</v>
      </c>
      <c r="O266" s="83" t="e">
        <f>IF(D266="X",0,IF(E266="X",0,VLOOKUP(E266,'47'!$K$3:$L$16,2,FALSE)))</f>
        <v>#N/A</v>
      </c>
      <c r="P266" s="83" t="e">
        <f t="shared" si="9"/>
        <v>#N/A</v>
      </c>
    </row>
    <row r="267" spans="14:16">
      <c r="N267" s="83">
        <f t="shared" si="8"/>
        <v>0</v>
      </c>
      <c r="O267" s="83" t="e">
        <f>IF(D267="X",0,IF(E267="X",0,VLOOKUP(E267,'47'!$K$3:$L$16,2,FALSE)))</f>
        <v>#N/A</v>
      </c>
      <c r="P267" s="83" t="e">
        <f t="shared" si="9"/>
        <v>#N/A</v>
      </c>
    </row>
    <row r="268" spans="14:16">
      <c r="N268" s="83">
        <f t="shared" si="8"/>
        <v>0</v>
      </c>
      <c r="O268" s="83" t="e">
        <f>IF(D268="X",0,IF(E268="X",0,VLOOKUP(E268,'47'!$K$3:$L$16,2,FALSE)))</f>
        <v>#N/A</v>
      </c>
      <c r="P268" s="83" t="e">
        <f t="shared" si="9"/>
        <v>#N/A</v>
      </c>
    </row>
    <row r="269" spans="14:16">
      <c r="N269" s="83">
        <f t="shared" si="8"/>
        <v>0</v>
      </c>
      <c r="O269" s="83" t="e">
        <f>IF(D269="X",0,IF(E269="X",0,VLOOKUP(E269,'47'!$K$3:$L$16,2,FALSE)))</f>
        <v>#N/A</v>
      </c>
      <c r="P269" s="83" t="e">
        <f t="shared" si="9"/>
        <v>#N/A</v>
      </c>
    </row>
    <row r="270" spans="14:16">
      <c r="N270" s="83">
        <f t="shared" si="8"/>
        <v>0</v>
      </c>
      <c r="O270" s="83" t="e">
        <f>IF(D270="X",0,IF(E270="X",0,VLOOKUP(E270,'47'!$K$3:$L$16,2,FALSE)))</f>
        <v>#N/A</v>
      </c>
      <c r="P270" s="83" t="e">
        <f t="shared" si="9"/>
        <v>#N/A</v>
      </c>
    </row>
    <row r="271" spans="14:16">
      <c r="N271" s="83">
        <f t="shared" si="8"/>
        <v>0</v>
      </c>
      <c r="O271" s="83" t="e">
        <f>IF(D271="X",0,IF(E271="X",0,VLOOKUP(E271,'47'!$K$3:$L$16,2,FALSE)))</f>
        <v>#N/A</v>
      </c>
      <c r="P271" s="83" t="e">
        <f t="shared" si="9"/>
        <v>#N/A</v>
      </c>
    </row>
    <row r="272" spans="14:16">
      <c r="N272" s="83">
        <f t="shared" si="8"/>
        <v>0</v>
      </c>
      <c r="O272" s="83" t="e">
        <f>IF(D272="X",0,IF(E272="X",0,VLOOKUP(E272,'47'!$K$3:$L$16,2,FALSE)))</f>
        <v>#N/A</v>
      </c>
      <c r="P272" s="83" t="e">
        <f t="shared" si="9"/>
        <v>#N/A</v>
      </c>
    </row>
    <row r="273" spans="14:16">
      <c r="N273" s="83">
        <f t="shared" si="8"/>
        <v>0</v>
      </c>
      <c r="O273" s="83" t="e">
        <f>IF(D273="X",0,IF(E273="X",0,VLOOKUP(E273,'47'!$K$3:$L$16,2,FALSE)))</f>
        <v>#N/A</v>
      </c>
      <c r="P273" s="83" t="e">
        <f t="shared" si="9"/>
        <v>#N/A</v>
      </c>
    </row>
    <row r="274" spans="14:16">
      <c r="N274" s="83">
        <f t="shared" si="8"/>
        <v>0</v>
      </c>
      <c r="O274" s="83" t="e">
        <f>IF(D274="X",0,IF(E274="X",0,VLOOKUP(E274,'47'!$K$3:$L$16,2,FALSE)))</f>
        <v>#N/A</v>
      </c>
      <c r="P274" s="83" t="e">
        <f t="shared" si="9"/>
        <v>#N/A</v>
      </c>
    </row>
    <row r="275" spans="14:16">
      <c r="N275" s="83">
        <f t="shared" si="8"/>
        <v>0</v>
      </c>
      <c r="O275" s="83" t="e">
        <f>IF(D275="X",0,IF(E275="X",0,VLOOKUP(E275,'47'!$K$3:$L$16,2,FALSE)))</f>
        <v>#N/A</v>
      </c>
      <c r="P275" s="83" t="e">
        <f t="shared" si="9"/>
        <v>#N/A</v>
      </c>
    </row>
    <row r="276" spans="14:16">
      <c r="N276" s="83">
        <f t="shared" si="8"/>
        <v>0</v>
      </c>
      <c r="O276" s="83" t="e">
        <f>IF(D276="X",0,IF(E276="X",0,VLOOKUP(E276,'47'!$K$3:$L$16,2,FALSE)))</f>
        <v>#N/A</v>
      </c>
      <c r="P276" s="83" t="e">
        <f t="shared" si="9"/>
        <v>#N/A</v>
      </c>
    </row>
    <row r="277" spans="14:16">
      <c r="N277" s="83">
        <f t="shared" si="8"/>
        <v>0</v>
      </c>
      <c r="O277" s="83" t="e">
        <f>IF(D277="X",0,IF(E277="X",0,VLOOKUP(E277,'47'!$K$3:$L$16,2,FALSE)))</f>
        <v>#N/A</v>
      </c>
      <c r="P277" s="83" t="e">
        <f t="shared" si="9"/>
        <v>#N/A</v>
      </c>
    </row>
    <row r="278" spans="14:16">
      <c r="N278" s="83">
        <f t="shared" si="8"/>
        <v>0</v>
      </c>
      <c r="O278" s="83" t="e">
        <f>IF(D278="X",0,IF(E278="X",0,VLOOKUP(E278,'47'!$K$3:$L$16,2,FALSE)))</f>
        <v>#N/A</v>
      </c>
      <c r="P278" s="83" t="e">
        <f t="shared" si="9"/>
        <v>#N/A</v>
      </c>
    </row>
    <row r="279" spans="14:16">
      <c r="N279" s="83">
        <f t="shared" si="8"/>
        <v>0</v>
      </c>
      <c r="O279" s="83" t="e">
        <f>IF(D279="X",0,IF(E279="X",0,VLOOKUP(E279,'47'!$K$3:$L$16,2,FALSE)))</f>
        <v>#N/A</v>
      </c>
      <c r="P279" s="83" t="e">
        <f t="shared" si="9"/>
        <v>#N/A</v>
      </c>
    </row>
    <row r="280" spans="14:16">
      <c r="N280" s="83">
        <f t="shared" si="8"/>
        <v>0</v>
      </c>
      <c r="O280" s="83" t="e">
        <f>IF(D280="X",0,IF(E280="X",0,VLOOKUP(E280,'47'!$K$3:$L$16,2,FALSE)))</f>
        <v>#N/A</v>
      </c>
      <c r="P280" s="83" t="e">
        <f t="shared" si="9"/>
        <v>#N/A</v>
      </c>
    </row>
    <row r="281" spans="14:16">
      <c r="N281" s="83">
        <f t="shared" si="8"/>
        <v>0</v>
      </c>
      <c r="O281" s="83" t="e">
        <f>IF(D281="X",0,IF(E281="X",0,VLOOKUP(E281,'47'!$K$3:$L$16,2,FALSE)))</f>
        <v>#N/A</v>
      </c>
      <c r="P281" s="83" t="e">
        <f t="shared" si="9"/>
        <v>#N/A</v>
      </c>
    </row>
    <row r="282" spans="14:16">
      <c r="N282" s="83">
        <f t="shared" si="8"/>
        <v>0</v>
      </c>
      <c r="O282" s="83" t="e">
        <f>IF(D282="X",0,IF(E282="X",0,VLOOKUP(E282,'47'!$K$3:$L$16,2,FALSE)))</f>
        <v>#N/A</v>
      </c>
      <c r="P282" s="83" t="e">
        <f t="shared" si="9"/>
        <v>#N/A</v>
      </c>
    </row>
    <row r="283" spans="14:16">
      <c r="N283" s="83">
        <f t="shared" si="8"/>
        <v>0</v>
      </c>
      <c r="O283" s="83" t="e">
        <f>IF(D283="X",0,IF(E283="X",0,VLOOKUP(E283,'47'!$K$3:$L$16,2,FALSE)))</f>
        <v>#N/A</v>
      </c>
      <c r="P283" s="83" t="e">
        <f t="shared" si="9"/>
        <v>#N/A</v>
      </c>
    </row>
    <row r="284" spans="14:16">
      <c r="N284" s="83">
        <f t="shared" si="8"/>
        <v>0</v>
      </c>
      <c r="O284" s="83" t="e">
        <f>IF(D284="X",0,IF(E284="X",0,VLOOKUP(E284,'47'!$K$3:$L$16,2,FALSE)))</f>
        <v>#N/A</v>
      </c>
      <c r="P284" s="83" t="e">
        <f t="shared" si="9"/>
        <v>#N/A</v>
      </c>
    </row>
    <row r="285" spans="14:16">
      <c r="N285" s="83">
        <f t="shared" si="8"/>
        <v>0</v>
      </c>
      <c r="O285" s="83" t="e">
        <f>IF(D285="X",0,IF(E285="X",0,VLOOKUP(E285,'47'!$K$3:$L$16,2,FALSE)))</f>
        <v>#N/A</v>
      </c>
      <c r="P285" s="83" t="e">
        <f t="shared" si="9"/>
        <v>#N/A</v>
      </c>
    </row>
    <row r="286" spans="14:16">
      <c r="N286" s="83">
        <f t="shared" si="8"/>
        <v>0</v>
      </c>
      <c r="O286" s="83" t="e">
        <f>IF(D286="X",0,IF(E286="X",0,VLOOKUP(E286,'47'!$K$3:$L$16,2,FALSE)))</f>
        <v>#N/A</v>
      </c>
      <c r="P286" s="83" t="e">
        <f t="shared" si="9"/>
        <v>#N/A</v>
      </c>
    </row>
    <row r="287" spans="14:16">
      <c r="N287" s="83">
        <f t="shared" si="8"/>
        <v>0</v>
      </c>
      <c r="O287" s="83" t="e">
        <f>IF(D287="X",0,IF(E287="X",0,VLOOKUP(E287,'47'!$K$3:$L$16,2,FALSE)))</f>
        <v>#N/A</v>
      </c>
      <c r="P287" s="83" t="e">
        <f t="shared" si="9"/>
        <v>#N/A</v>
      </c>
    </row>
    <row r="288" spans="14:16">
      <c r="N288" s="83">
        <f t="shared" si="8"/>
        <v>0</v>
      </c>
      <c r="O288" s="83" t="e">
        <f>IF(D288="X",0,IF(E288="X",0,VLOOKUP(E288,'47'!$K$3:$L$16,2,FALSE)))</f>
        <v>#N/A</v>
      </c>
      <c r="P288" s="83" t="e">
        <f t="shared" si="9"/>
        <v>#N/A</v>
      </c>
    </row>
    <row r="289" spans="14:16">
      <c r="N289" s="83">
        <f t="shared" si="8"/>
        <v>0</v>
      </c>
      <c r="O289" s="83" t="e">
        <f>IF(D289="X",0,IF(E289="X",0,VLOOKUP(E289,'47'!$K$3:$L$16,2,FALSE)))</f>
        <v>#N/A</v>
      </c>
      <c r="P289" s="83" t="e">
        <f t="shared" si="9"/>
        <v>#N/A</v>
      </c>
    </row>
    <row r="290" spans="14:16">
      <c r="N290" s="83">
        <f t="shared" si="8"/>
        <v>0</v>
      </c>
      <c r="O290" s="83" t="e">
        <f>IF(D290="X",0,IF(E290="X",0,VLOOKUP(E290,'47'!$K$3:$L$16,2,FALSE)))</f>
        <v>#N/A</v>
      </c>
      <c r="P290" s="83" t="e">
        <f t="shared" si="9"/>
        <v>#N/A</v>
      </c>
    </row>
    <row r="291" spans="14:16">
      <c r="N291" s="83">
        <f t="shared" si="8"/>
        <v>0</v>
      </c>
      <c r="O291" s="83" t="e">
        <f>IF(D291="X",0,IF(E291="X",0,VLOOKUP(E291,'47'!$K$3:$L$16,2,FALSE)))</f>
        <v>#N/A</v>
      </c>
      <c r="P291" s="83" t="e">
        <f t="shared" si="9"/>
        <v>#N/A</v>
      </c>
    </row>
    <row r="292" spans="14:16">
      <c r="N292" s="83">
        <f t="shared" si="8"/>
        <v>0</v>
      </c>
      <c r="O292" s="83" t="e">
        <f>IF(D292="X",0,IF(E292="X",0,VLOOKUP(E292,'47'!$K$3:$L$16,2,FALSE)))</f>
        <v>#N/A</v>
      </c>
      <c r="P292" s="83" t="e">
        <f t="shared" si="9"/>
        <v>#N/A</v>
      </c>
    </row>
    <row r="293" spans="14:16">
      <c r="N293" s="83">
        <f t="shared" si="8"/>
        <v>0</v>
      </c>
      <c r="O293" s="83" t="e">
        <f>IF(D293="X",0,IF(E293="X",0,VLOOKUP(E293,'47'!$K$3:$L$16,2,FALSE)))</f>
        <v>#N/A</v>
      </c>
      <c r="P293" s="83" t="e">
        <f t="shared" si="9"/>
        <v>#N/A</v>
      </c>
    </row>
    <row r="294" spans="14:16">
      <c r="N294" s="83">
        <f t="shared" si="8"/>
        <v>0</v>
      </c>
      <c r="O294" s="83" t="e">
        <f>IF(D294="X",0,IF(E294="X",0,VLOOKUP(E294,'47'!$K$3:$L$16,2,FALSE)))</f>
        <v>#N/A</v>
      </c>
      <c r="P294" s="83" t="e">
        <f t="shared" si="9"/>
        <v>#N/A</v>
      </c>
    </row>
    <row r="295" spans="14:16">
      <c r="N295" s="83">
        <f t="shared" si="8"/>
        <v>0</v>
      </c>
      <c r="O295" s="83" t="e">
        <f>IF(D295="X",0,IF(E295="X",0,VLOOKUP(E295,'47'!$K$3:$L$16,2,FALSE)))</f>
        <v>#N/A</v>
      </c>
      <c r="P295" s="83" t="e">
        <f t="shared" si="9"/>
        <v>#N/A</v>
      </c>
    </row>
    <row r="296" spans="14:16">
      <c r="N296" s="83">
        <f t="shared" si="8"/>
        <v>0</v>
      </c>
      <c r="O296" s="83" t="e">
        <f>IF(D296="X",0,IF(E296="X",0,VLOOKUP(E296,'47'!$K$3:$L$16,2,FALSE)))</f>
        <v>#N/A</v>
      </c>
      <c r="P296" s="83" t="e">
        <f t="shared" si="9"/>
        <v>#N/A</v>
      </c>
    </row>
    <row r="297" spans="14:16">
      <c r="N297" s="83">
        <f t="shared" si="8"/>
        <v>0</v>
      </c>
      <c r="O297" s="83" t="e">
        <f>IF(D297="X",0,IF(E297="X",0,VLOOKUP(E297,'47'!$K$3:$L$16,2,FALSE)))</f>
        <v>#N/A</v>
      </c>
      <c r="P297" s="83" t="e">
        <f t="shared" si="9"/>
        <v>#N/A</v>
      </c>
    </row>
    <row r="298" spans="14:16">
      <c r="N298" s="83">
        <f t="shared" si="8"/>
        <v>0</v>
      </c>
      <c r="O298" s="83" t="e">
        <f>IF(D298="X",0,IF(E298="X",0,VLOOKUP(E298,'47'!$K$3:$L$16,2,FALSE)))</f>
        <v>#N/A</v>
      </c>
      <c r="P298" s="83" t="e">
        <f t="shared" si="9"/>
        <v>#N/A</v>
      </c>
    </row>
    <row r="299" spans="14:16">
      <c r="N299" s="83">
        <f t="shared" si="8"/>
        <v>0</v>
      </c>
      <c r="O299" s="83" t="e">
        <f>IF(D299="X",0,IF(E299="X",0,VLOOKUP(E299,'47'!$K$3:$L$16,2,FALSE)))</f>
        <v>#N/A</v>
      </c>
      <c r="P299" s="83" t="e">
        <f t="shared" si="9"/>
        <v>#N/A</v>
      </c>
    </row>
    <row r="300" spans="14:16">
      <c r="N300" s="83">
        <f t="shared" si="8"/>
        <v>0</v>
      </c>
      <c r="O300" s="83" t="e">
        <f>IF(D300="X",0,IF(E300="X",0,VLOOKUP(E300,'47'!$K$3:$L$16,2,FALSE)))</f>
        <v>#N/A</v>
      </c>
      <c r="P300" s="83" t="e">
        <f t="shared" si="9"/>
        <v>#N/A</v>
      </c>
    </row>
    <row r="301" spans="14:16">
      <c r="N301" s="83">
        <f t="shared" si="8"/>
        <v>0</v>
      </c>
      <c r="O301" s="83" t="e">
        <f>IF(D301="X",0,IF(E301="X",0,VLOOKUP(E301,'47'!$K$3:$L$16,2,FALSE)))</f>
        <v>#N/A</v>
      </c>
      <c r="P301" s="83" t="e">
        <f t="shared" si="9"/>
        <v>#N/A</v>
      </c>
    </row>
    <row r="302" spans="14:16">
      <c r="N302" s="83">
        <f t="shared" si="8"/>
        <v>0</v>
      </c>
      <c r="O302" s="83" t="e">
        <f>IF(D302="X",0,IF(E302="X",0,VLOOKUP(E302,'47'!$K$3:$L$16,2,FALSE)))</f>
        <v>#N/A</v>
      </c>
      <c r="P302" s="83" t="e">
        <f t="shared" si="9"/>
        <v>#N/A</v>
      </c>
    </row>
    <row r="303" spans="14:16">
      <c r="N303" s="83">
        <f t="shared" si="8"/>
        <v>0</v>
      </c>
      <c r="O303" s="83" t="e">
        <f>IF(D303="X",0,IF(E303="X",0,VLOOKUP(E303,'47'!$K$3:$L$16,2,FALSE)))</f>
        <v>#N/A</v>
      </c>
      <c r="P303" s="83" t="e">
        <f t="shared" si="9"/>
        <v>#N/A</v>
      </c>
    </row>
    <row r="304" spans="14:16">
      <c r="N304" s="83">
        <f t="shared" si="8"/>
        <v>0</v>
      </c>
      <c r="O304" s="83" t="e">
        <f>IF(D304="X",0,IF(E304="X",0,VLOOKUP(E304,'47'!$K$3:$L$16,2,FALSE)))</f>
        <v>#N/A</v>
      </c>
      <c r="P304" s="83" t="e">
        <f t="shared" si="9"/>
        <v>#N/A</v>
      </c>
    </row>
    <row r="305" spans="14:16">
      <c r="N305" s="83">
        <f t="shared" si="8"/>
        <v>0</v>
      </c>
      <c r="O305" s="83" t="e">
        <f>IF(D305="X",0,IF(E305="X",0,VLOOKUP(E305,'47'!$K$3:$L$16,2,FALSE)))</f>
        <v>#N/A</v>
      </c>
      <c r="P305" s="83" t="e">
        <f t="shared" si="9"/>
        <v>#N/A</v>
      </c>
    </row>
    <row r="306" spans="14:16">
      <c r="N306" s="83">
        <f t="shared" si="8"/>
        <v>0</v>
      </c>
      <c r="O306" s="83" t="e">
        <f>IF(D306="X",0,IF(E306="X",0,VLOOKUP(E306,'47'!$K$3:$L$16,2,FALSE)))</f>
        <v>#N/A</v>
      </c>
      <c r="P306" s="83" t="e">
        <f t="shared" si="9"/>
        <v>#N/A</v>
      </c>
    </row>
    <row r="307" spans="14:16">
      <c r="N307" s="83">
        <f t="shared" si="8"/>
        <v>0</v>
      </c>
      <c r="O307" s="83" t="e">
        <f>IF(D307="X",0,IF(E307="X",0,VLOOKUP(E307,'47'!$K$3:$L$16,2,FALSE)))</f>
        <v>#N/A</v>
      </c>
      <c r="P307" s="83" t="e">
        <f t="shared" si="9"/>
        <v>#N/A</v>
      </c>
    </row>
    <row r="308" spans="14:16">
      <c r="N308" s="83">
        <f t="shared" si="8"/>
        <v>0</v>
      </c>
      <c r="O308" s="83" t="e">
        <f>IF(D308="X",0,IF(E308="X",0,VLOOKUP(E308,'47'!$K$3:$L$16,2,FALSE)))</f>
        <v>#N/A</v>
      </c>
      <c r="P308" s="83" t="e">
        <f t="shared" si="9"/>
        <v>#N/A</v>
      </c>
    </row>
    <row r="309" spans="14:16">
      <c r="N309" s="83">
        <f t="shared" si="8"/>
        <v>0</v>
      </c>
      <c r="O309" s="83" t="e">
        <f>IF(D309="X",0,IF(E309="X",0,VLOOKUP(E309,'47'!$K$3:$L$16,2,FALSE)))</f>
        <v>#N/A</v>
      </c>
      <c r="P309" s="83" t="e">
        <f t="shared" si="9"/>
        <v>#N/A</v>
      </c>
    </row>
    <row r="310" spans="14:16">
      <c r="N310" s="83">
        <f t="shared" si="8"/>
        <v>0</v>
      </c>
      <c r="O310" s="83" t="e">
        <f>IF(D310="X",0,IF(E310="X",0,VLOOKUP(E310,'47'!$K$3:$L$16,2,FALSE)))</f>
        <v>#N/A</v>
      </c>
      <c r="P310" s="83" t="e">
        <f t="shared" si="9"/>
        <v>#N/A</v>
      </c>
    </row>
    <row r="311" spans="14:16">
      <c r="N311" s="83">
        <f t="shared" si="8"/>
        <v>0</v>
      </c>
      <c r="O311" s="83" t="e">
        <f>IF(D311="X",0,IF(E311="X",0,VLOOKUP(E311,'47'!$K$3:$L$16,2,FALSE)))</f>
        <v>#N/A</v>
      </c>
      <c r="P311" s="83" t="e">
        <f t="shared" si="9"/>
        <v>#N/A</v>
      </c>
    </row>
    <row r="312" spans="14:16">
      <c r="N312" s="83">
        <f t="shared" si="8"/>
        <v>0</v>
      </c>
      <c r="O312" s="83" t="e">
        <f>IF(D312="X",0,IF(E312="X",0,VLOOKUP(E312,'47'!$K$3:$L$16,2,FALSE)))</f>
        <v>#N/A</v>
      </c>
      <c r="P312" s="83" t="e">
        <f t="shared" si="9"/>
        <v>#N/A</v>
      </c>
    </row>
    <row r="313" spans="14:16">
      <c r="N313" s="83">
        <f t="shared" si="8"/>
        <v>0</v>
      </c>
      <c r="O313" s="83" t="e">
        <f>IF(D313="X",0,IF(E313="X",0,VLOOKUP(E313,'47'!$K$3:$L$16,2,FALSE)))</f>
        <v>#N/A</v>
      </c>
      <c r="P313" s="83" t="e">
        <f t="shared" si="9"/>
        <v>#N/A</v>
      </c>
    </row>
    <row r="314" spans="14:16">
      <c r="N314" s="83">
        <f t="shared" si="8"/>
        <v>0</v>
      </c>
      <c r="O314" s="83" t="e">
        <f>IF(D314="X",0,IF(E314="X",0,VLOOKUP(E314,'47'!$K$3:$L$16,2,FALSE)))</f>
        <v>#N/A</v>
      </c>
      <c r="P314" s="83" t="e">
        <f t="shared" si="9"/>
        <v>#N/A</v>
      </c>
    </row>
    <row r="315" spans="14:16">
      <c r="N315" s="83">
        <f t="shared" si="8"/>
        <v>0</v>
      </c>
      <c r="O315" s="83" t="e">
        <f>IF(D315="X",0,IF(E315="X",0,VLOOKUP(E315,'47'!$K$3:$L$16,2,FALSE)))</f>
        <v>#N/A</v>
      </c>
      <c r="P315" s="83" t="e">
        <f t="shared" si="9"/>
        <v>#N/A</v>
      </c>
    </row>
    <row r="316" spans="14:16">
      <c r="N316" s="83">
        <f t="shared" si="8"/>
        <v>0</v>
      </c>
      <c r="O316" s="83" t="e">
        <f>IF(D316="X",0,IF(E316="X",0,VLOOKUP(E316,'47'!$K$3:$L$16,2,FALSE)))</f>
        <v>#N/A</v>
      </c>
      <c r="P316" s="83" t="e">
        <f t="shared" si="9"/>
        <v>#N/A</v>
      </c>
    </row>
    <row r="317" spans="14:16">
      <c r="N317" s="83">
        <f t="shared" si="8"/>
        <v>0</v>
      </c>
      <c r="O317" s="83" t="e">
        <f>IF(D317="X",0,IF(E317="X",0,VLOOKUP(E317,'47'!$K$3:$L$16,2,FALSE)))</f>
        <v>#N/A</v>
      </c>
      <c r="P317" s="83" t="e">
        <f t="shared" si="9"/>
        <v>#N/A</v>
      </c>
    </row>
    <row r="318" spans="14:16">
      <c r="N318" s="83">
        <f t="shared" si="8"/>
        <v>0</v>
      </c>
      <c r="O318" s="83" t="e">
        <f>IF(D318="X",0,IF(E318="X",0,VLOOKUP(E318,'47'!$K$3:$L$16,2,FALSE)))</f>
        <v>#N/A</v>
      </c>
      <c r="P318" s="83" t="e">
        <f t="shared" si="9"/>
        <v>#N/A</v>
      </c>
    </row>
    <row r="319" spans="14:16">
      <c r="N319" s="83">
        <f t="shared" si="8"/>
        <v>0</v>
      </c>
      <c r="O319" s="83" t="e">
        <f>IF(D319="X",0,IF(E319="X",0,VLOOKUP(E319,'47'!$K$3:$L$16,2,FALSE)))</f>
        <v>#N/A</v>
      </c>
      <c r="P319" s="83" t="e">
        <f t="shared" si="9"/>
        <v>#N/A</v>
      </c>
    </row>
    <row r="320" spans="14:16">
      <c r="N320" s="83">
        <f t="shared" si="8"/>
        <v>0</v>
      </c>
      <c r="O320" s="83" t="e">
        <f>IF(D320="X",0,IF(E320="X",0,VLOOKUP(E320,'47'!$K$3:$L$16,2,FALSE)))</f>
        <v>#N/A</v>
      </c>
      <c r="P320" s="83" t="e">
        <f t="shared" si="9"/>
        <v>#N/A</v>
      </c>
    </row>
    <row r="321" spans="14:16">
      <c r="N321" s="83">
        <f t="shared" si="8"/>
        <v>0</v>
      </c>
      <c r="O321" s="83" t="e">
        <f>IF(D321="X",0,IF(E321="X",0,VLOOKUP(E321,'47'!$K$3:$L$16,2,FALSE)))</f>
        <v>#N/A</v>
      </c>
      <c r="P321" s="83" t="e">
        <f t="shared" si="9"/>
        <v>#N/A</v>
      </c>
    </row>
    <row r="322" spans="14:16">
      <c r="N322" s="83">
        <f t="shared" si="8"/>
        <v>0</v>
      </c>
      <c r="O322" s="83" t="e">
        <f>IF(D322="X",0,IF(E322="X",0,VLOOKUP(E322,'47'!$K$3:$L$16,2,FALSE)))</f>
        <v>#N/A</v>
      </c>
      <c r="P322" s="83" t="e">
        <f t="shared" si="9"/>
        <v>#N/A</v>
      </c>
    </row>
    <row r="323" spans="14:16">
      <c r="N323" s="83">
        <f t="shared" si="8"/>
        <v>0</v>
      </c>
      <c r="O323" s="83" t="e">
        <f>IF(D323="X",0,IF(E323="X",0,VLOOKUP(E323,'47'!$K$3:$L$16,2,FALSE)))</f>
        <v>#N/A</v>
      </c>
      <c r="P323" s="83" t="e">
        <f t="shared" si="9"/>
        <v>#N/A</v>
      </c>
    </row>
    <row r="324" spans="14:16">
      <c r="N324" s="83">
        <f t="shared" ref="N324:N387" si="10">SUM(F324:M324)</f>
        <v>0</v>
      </c>
      <c r="O324" s="83" t="e">
        <f>IF(D324="X",0,IF(E324="X",0,VLOOKUP(E324,'47'!$K$3:$L$16,2,FALSE)))</f>
        <v>#N/A</v>
      </c>
      <c r="P324" s="83" t="e">
        <f t="shared" ref="P324:P387" si="11">N324*O324</f>
        <v>#N/A</v>
      </c>
    </row>
    <row r="325" spans="14:16">
      <c r="N325" s="83">
        <f t="shared" si="10"/>
        <v>0</v>
      </c>
      <c r="O325" s="83" t="e">
        <f>IF(D325="X",0,IF(E325="X",0,VLOOKUP(E325,'47'!$K$3:$L$16,2,FALSE)))</f>
        <v>#N/A</v>
      </c>
      <c r="P325" s="83" t="e">
        <f t="shared" si="11"/>
        <v>#N/A</v>
      </c>
    </row>
    <row r="326" spans="14:16">
      <c r="N326" s="83">
        <f t="shared" si="10"/>
        <v>0</v>
      </c>
      <c r="O326" s="83" t="e">
        <f>IF(D326="X",0,IF(E326="X",0,VLOOKUP(E326,'47'!$K$3:$L$16,2,FALSE)))</f>
        <v>#N/A</v>
      </c>
      <c r="P326" s="83" t="e">
        <f t="shared" si="11"/>
        <v>#N/A</v>
      </c>
    </row>
    <row r="327" spans="14:16">
      <c r="N327" s="83">
        <f t="shared" si="10"/>
        <v>0</v>
      </c>
      <c r="O327" s="83" t="e">
        <f>IF(D327="X",0,IF(E327="X",0,VLOOKUP(E327,'47'!$K$3:$L$16,2,FALSE)))</f>
        <v>#N/A</v>
      </c>
      <c r="P327" s="83" t="e">
        <f t="shared" si="11"/>
        <v>#N/A</v>
      </c>
    </row>
    <row r="328" spans="14:16">
      <c r="N328" s="83">
        <f t="shared" si="10"/>
        <v>0</v>
      </c>
      <c r="O328" s="83" t="e">
        <f>IF(D328="X",0,IF(E328="X",0,VLOOKUP(E328,'47'!$K$3:$L$16,2,FALSE)))</f>
        <v>#N/A</v>
      </c>
      <c r="P328" s="83" t="e">
        <f t="shared" si="11"/>
        <v>#N/A</v>
      </c>
    </row>
    <row r="329" spans="14:16">
      <c r="N329" s="83">
        <f t="shared" si="10"/>
        <v>0</v>
      </c>
      <c r="O329" s="83" t="e">
        <f>IF(D329="X",0,IF(E329="X",0,VLOOKUP(E329,'47'!$K$3:$L$16,2,FALSE)))</f>
        <v>#N/A</v>
      </c>
      <c r="P329" s="83" t="e">
        <f t="shared" si="11"/>
        <v>#N/A</v>
      </c>
    </row>
    <row r="330" spans="14:16">
      <c r="N330" s="83">
        <f t="shared" si="10"/>
        <v>0</v>
      </c>
      <c r="O330" s="83" t="e">
        <f>IF(D330="X",0,IF(E330="X",0,VLOOKUP(E330,'47'!$K$3:$L$16,2,FALSE)))</f>
        <v>#N/A</v>
      </c>
      <c r="P330" s="83" t="e">
        <f t="shared" si="11"/>
        <v>#N/A</v>
      </c>
    </row>
    <row r="331" spans="14:16">
      <c r="N331" s="83">
        <f t="shared" si="10"/>
        <v>0</v>
      </c>
      <c r="O331" s="83" t="e">
        <f>IF(D331="X",0,IF(E331="X",0,VLOOKUP(E331,'47'!$K$3:$L$16,2,FALSE)))</f>
        <v>#N/A</v>
      </c>
      <c r="P331" s="83" t="e">
        <f t="shared" si="11"/>
        <v>#N/A</v>
      </c>
    </row>
    <row r="332" spans="14:16">
      <c r="N332" s="83">
        <f t="shared" si="10"/>
        <v>0</v>
      </c>
      <c r="O332" s="83" t="e">
        <f>IF(D332="X",0,IF(E332="X",0,VLOOKUP(E332,'47'!$K$3:$L$16,2,FALSE)))</f>
        <v>#N/A</v>
      </c>
      <c r="P332" s="83" t="e">
        <f t="shared" si="11"/>
        <v>#N/A</v>
      </c>
    </row>
    <row r="333" spans="14:16">
      <c r="N333" s="83">
        <f t="shared" si="10"/>
        <v>0</v>
      </c>
      <c r="O333" s="83" t="e">
        <f>IF(D333="X",0,IF(E333="X",0,VLOOKUP(E333,'47'!$K$3:$L$16,2,FALSE)))</f>
        <v>#N/A</v>
      </c>
      <c r="P333" s="83" t="e">
        <f t="shared" si="11"/>
        <v>#N/A</v>
      </c>
    </row>
    <row r="334" spans="14:16">
      <c r="N334" s="83">
        <f t="shared" si="10"/>
        <v>0</v>
      </c>
      <c r="O334" s="83" t="e">
        <f>IF(D334="X",0,IF(E334="X",0,VLOOKUP(E334,'47'!$K$3:$L$16,2,FALSE)))</f>
        <v>#N/A</v>
      </c>
      <c r="P334" s="83" t="e">
        <f t="shared" si="11"/>
        <v>#N/A</v>
      </c>
    </row>
    <row r="335" spans="14:16">
      <c r="N335" s="83">
        <f t="shared" si="10"/>
        <v>0</v>
      </c>
      <c r="O335" s="83" t="e">
        <f>IF(D335="X",0,IF(E335="X",0,VLOOKUP(E335,'47'!$K$3:$L$16,2,FALSE)))</f>
        <v>#N/A</v>
      </c>
      <c r="P335" s="83" t="e">
        <f t="shared" si="11"/>
        <v>#N/A</v>
      </c>
    </row>
    <row r="336" spans="14:16">
      <c r="N336" s="83">
        <f t="shared" si="10"/>
        <v>0</v>
      </c>
      <c r="O336" s="83" t="e">
        <f>IF(D336="X",0,IF(E336="X",0,VLOOKUP(E336,'47'!$K$3:$L$16,2,FALSE)))</f>
        <v>#N/A</v>
      </c>
      <c r="P336" s="83" t="e">
        <f t="shared" si="11"/>
        <v>#N/A</v>
      </c>
    </row>
    <row r="337" spans="14:16">
      <c r="N337" s="83">
        <f t="shared" si="10"/>
        <v>0</v>
      </c>
      <c r="O337" s="83" t="e">
        <f>IF(D337="X",0,IF(E337="X",0,VLOOKUP(E337,'47'!$K$3:$L$16,2,FALSE)))</f>
        <v>#N/A</v>
      </c>
      <c r="P337" s="83" t="e">
        <f t="shared" si="11"/>
        <v>#N/A</v>
      </c>
    </row>
    <row r="338" spans="14:16">
      <c r="N338" s="83">
        <f t="shared" si="10"/>
        <v>0</v>
      </c>
      <c r="O338" s="83" t="e">
        <f>IF(D338="X",0,IF(E338="X",0,VLOOKUP(E338,'47'!$K$3:$L$16,2,FALSE)))</f>
        <v>#N/A</v>
      </c>
      <c r="P338" s="83" t="e">
        <f t="shared" si="11"/>
        <v>#N/A</v>
      </c>
    </row>
    <row r="339" spans="14:16">
      <c r="N339" s="83">
        <f t="shared" si="10"/>
        <v>0</v>
      </c>
      <c r="O339" s="83" t="e">
        <f>IF(D339="X",0,IF(E339="X",0,VLOOKUP(E339,'47'!$K$3:$L$16,2,FALSE)))</f>
        <v>#N/A</v>
      </c>
      <c r="P339" s="83" t="e">
        <f t="shared" si="11"/>
        <v>#N/A</v>
      </c>
    </row>
    <row r="340" spans="14:16">
      <c r="N340" s="83">
        <f t="shared" si="10"/>
        <v>0</v>
      </c>
      <c r="O340" s="83" t="e">
        <f>IF(D340="X",0,IF(E340="X",0,VLOOKUP(E340,'47'!$K$3:$L$16,2,FALSE)))</f>
        <v>#N/A</v>
      </c>
      <c r="P340" s="83" t="e">
        <f t="shared" si="11"/>
        <v>#N/A</v>
      </c>
    </row>
    <row r="341" spans="14:16">
      <c r="N341" s="83">
        <f t="shared" si="10"/>
        <v>0</v>
      </c>
      <c r="O341" s="83" t="e">
        <f>IF(D341="X",0,IF(E341="X",0,VLOOKUP(E341,'47'!$K$3:$L$16,2,FALSE)))</f>
        <v>#N/A</v>
      </c>
      <c r="P341" s="83" t="e">
        <f t="shared" si="11"/>
        <v>#N/A</v>
      </c>
    </row>
    <row r="342" spans="14:16">
      <c r="N342" s="83">
        <f t="shared" si="10"/>
        <v>0</v>
      </c>
      <c r="O342" s="83" t="e">
        <f>IF(D342="X",0,IF(E342="X",0,VLOOKUP(E342,'47'!$K$3:$L$16,2,FALSE)))</f>
        <v>#N/A</v>
      </c>
      <c r="P342" s="83" t="e">
        <f t="shared" si="11"/>
        <v>#N/A</v>
      </c>
    </row>
    <row r="343" spans="14:16">
      <c r="N343" s="83">
        <f t="shared" si="10"/>
        <v>0</v>
      </c>
      <c r="O343" s="83" t="e">
        <f>IF(D343="X",0,IF(E343="X",0,VLOOKUP(E343,'47'!$K$3:$L$16,2,FALSE)))</f>
        <v>#N/A</v>
      </c>
      <c r="P343" s="83" t="e">
        <f t="shared" si="11"/>
        <v>#N/A</v>
      </c>
    </row>
    <row r="344" spans="14:16">
      <c r="N344" s="83">
        <f t="shared" si="10"/>
        <v>0</v>
      </c>
      <c r="O344" s="83" t="e">
        <f>IF(D344="X",0,IF(E344="X",0,VLOOKUP(E344,'47'!$K$3:$L$16,2,FALSE)))</f>
        <v>#N/A</v>
      </c>
      <c r="P344" s="83" t="e">
        <f t="shared" si="11"/>
        <v>#N/A</v>
      </c>
    </row>
    <row r="345" spans="14:16">
      <c r="N345" s="83">
        <f t="shared" si="10"/>
        <v>0</v>
      </c>
      <c r="O345" s="83" t="e">
        <f>IF(D345="X",0,IF(E345="X",0,VLOOKUP(E345,'47'!$K$3:$L$16,2,FALSE)))</f>
        <v>#N/A</v>
      </c>
      <c r="P345" s="83" t="e">
        <f t="shared" si="11"/>
        <v>#N/A</v>
      </c>
    </row>
    <row r="346" spans="14:16">
      <c r="N346" s="83">
        <f t="shared" si="10"/>
        <v>0</v>
      </c>
      <c r="O346" s="83" t="e">
        <f>IF(D346="X",0,IF(E346="X",0,VLOOKUP(E346,'47'!$K$3:$L$16,2,FALSE)))</f>
        <v>#N/A</v>
      </c>
      <c r="P346" s="83" t="e">
        <f t="shared" si="11"/>
        <v>#N/A</v>
      </c>
    </row>
    <row r="347" spans="14:16">
      <c r="N347" s="83">
        <f t="shared" si="10"/>
        <v>0</v>
      </c>
      <c r="O347" s="83" t="e">
        <f>IF(D347="X",0,IF(E347="X",0,VLOOKUP(E347,'47'!$K$3:$L$16,2,FALSE)))</f>
        <v>#N/A</v>
      </c>
      <c r="P347" s="83" t="e">
        <f t="shared" si="11"/>
        <v>#N/A</v>
      </c>
    </row>
    <row r="348" spans="14:16">
      <c r="N348" s="83">
        <f t="shared" si="10"/>
        <v>0</v>
      </c>
      <c r="O348" s="83" t="e">
        <f>IF(D348="X",0,IF(E348="X",0,VLOOKUP(E348,'47'!$K$3:$L$16,2,FALSE)))</f>
        <v>#N/A</v>
      </c>
      <c r="P348" s="83" t="e">
        <f t="shared" si="11"/>
        <v>#N/A</v>
      </c>
    </row>
    <row r="349" spans="14:16">
      <c r="N349" s="83">
        <f t="shared" si="10"/>
        <v>0</v>
      </c>
      <c r="O349" s="83" t="e">
        <f>IF(D349="X",0,IF(E349="X",0,VLOOKUP(E349,'47'!$K$3:$L$16,2,FALSE)))</f>
        <v>#N/A</v>
      </c>
      <c r="P349" s="83" t="e">
        <f t="shared" si="11"/>
        <v>#N/A</v>
      </c>
    </row>
    <row r="350" spans="14:16">
      <c r="N350" s="83">
        <f t="shared" si="10"/>
        <v>0</v>
      </c>
      <c r="O350" s="83" t="e">
        <f>IF(D350="X",0,IF(E350="X",0,VLOOKUP(E350,'47'!$K$3:$L$16,2,FALSE)))</f>
        <v>#N/A</v>
      </c>
      <c r="P350" s="83" t="e">
        <f t="shared" si="11"/>
        <v>#N/A</v>
      </c>
    </row>
    <row r="351" spans="14:16">
      <c r="N351" s="83">
        <f t="shared" si="10"/>
        <v>0</v>
      </c>
      <c r="O351" s="83" t="e">
        <f>IF(D351="X",0,IF(E351="X",0,VLOOKUP(E351,'47'!$K$3:$L$16,2,FALSE)))</f>
        <v>#N/A</v>
      </c>
      <c r="P351" s="83" t="e">
        <f t="shared" si="11"/>
        <v>#N/A</v>
      </c>
    </row>
    <row r="352" spans="14:16">
      <c r="N352" s="83">
        <f t="shared" si="10"/>
        <v>0</v>
      </c>
      <c r="O352" s="83" t="e">
        <f>IF(D352="X",0,IF(E352="X",0,VLOOKUP(E352,'47'!$K$3:$L$16,2,FALSE)))</f>
        <v>#N/A</v>
      </c>
      <c r="P352" s="83" t="e">
        <f t="shared" si="11"/>
        <v>#N/A</v>
      </c>
    </row>
    <row r="353" spans="14:16">
      <c r="N353" s="83">
        <f t="shared" si="10"/>
        <v>0</v>
      </c>
      <c r="O353" s="83" t="e">
        <f>IF(D353="X",0,IF(E353="X",0,VLOOKUP(E353,'47'!$K$3:$L$16,2,FALSE)))</f>
        <v>#N/A</v>
      </c>
      <c r="P353" s="83" t="e">
        <f t="shared" si="11"/>
        <v>#N/A</v>
      </c>
    </row>
    <row r="354" spans="14:16">
      <c r="N354" s="83">
        <f t="shared" si="10"/>
        <v>0</v>
      </c>
      <c r="O354" s="83" t="e">
        <f>IF(D354="X",0,IF(E354="X",0,VLOOKUP(E354,'47'!$K$3:$L$16,2,FALSE)))</f>
        <v>#N/A</v>
      </c>
      <c r="P354" s="83" t="e">
        <f t="shared" si="11"/>
        <v>#N/A</v>
      </c>
    </row>
    <row r="355" spans="14:16">
      <c r="N355" s="83">
        <f t="shared" si="10"/>
        <v>0</v>
      </c>
      <c r="O355" s="83" t="e">
        <f>IF(D355="X",0,IF(E355="X",0,VLOOKUP(E355,'47'!$K$3:$L$16,2,FALSE)))</f>
        <v>#N/A</v>
      </c>
      <c r="P355" s="83" t="e">
        <f t="shared" si="11"/>
        <v>#N/A</v>
      </c>
    </row>
    <row r="356" spans="14:16">
      <c r="N356" s="83">
        <f t="shared" si="10"/>
        <v>0</v>
      </c>
      <c r="O356" s="83" t="e">
        <f>IF(D356="X",0,IF(E356="X",0,VLOOKUP(E356,'47'!$K$3:$L$16,2,FALSE)))</f>
        <v>#N/A</v>
      </c>
      <c r="P356" s="83" t="e">
        <f t="shared" si="11"/>
        <v>#N/A</v>
      </c>
    </row>
    <row r="357" spans="14:16">
      <c r="N357" s="83">
        <f t="shared" si="10"/>
        <v>0</v>
      </c>
      <c r="O357" s="83" t="e">
        <f>IF(D357="X",0,IF(E357="X",0,VLOOKUP(E357,'47'!$K$3:$L$16,2,FALSE)))</f>
        <v>#N/A</v>
      </c>
      <c r="P357" s="83" t="e">
        <f t="shared" si="11"/>
        <v>#N/A</v>
      </c>
    </row>
    <row r="358" spans="14:16">
      <c r="N358" s="83">
        <f t="shared" si="10"/>
        <v>0</v>
      </c>
      <c r="O358" s="83" t="e">
        <f>IF(D358="X",0,IF(E358="X",0,VLOOKUP(E358,'47'!$K$3:$L$16,2,FALSE)))</f>
        <v>#N/A</v>
      </c>
      <c r="P358" s="83" t="e">
        <f t="shared" si="11"/>
        <v>#N/A</v>
      </c>
    </row>
    <row r="359" spans="14:16">
      <c r="N359" s="83">
        <f t="shared" si="10"/>
        <v>0</v>
      </c>
      <c r="O359" s="83" t="e">
        <f>IF(D359="X",0,IF(E359="X",0,VLOOKUP(E359,'47'!$K$3:$L$16,2,FALSE)))</f>
        <v>#N/A</v>
      </c>
      <c r="P359" s="83" t="e">
        <f t="shared" si="11"/>
        <v>#N/A</v>
      </c>
    </row>
    <row r="360" spans="14:16">
      <c r="N360" s="83">
        <f t="shared" si="10"/>
        <v>0</v>
      </c>
      <c r="O360" s="83" t="e">
        <f>IF(D360="X",0,IF(E360="X",0,VLOOKUP(E360,'47'!$K$3:$L$16,2,FALSE)))</f>
        <v>#N/A</v>
      </c>
      <c r="P360" s="83" t="e">
        <f t="shared" si="11"/>
        <v>#N/A</v>
      </c>
    </row>
    <row r="361" spans="14:16">
      <c r="N361" s="83">
        <f t="shared" si="10"/>
        <v>0</v>
      </c>
      <c r="O361" s="83" t="e">
        <f>IF(D361="X",0,IF(E361="X",0,VLOOKUP(E361,'47'!$K$3:$L$16,2,FALSE)))</f>
        <v>#N/A</v>
      </c>
      <c r="P361" s="83" t="e">
        <f t="shared" si="11"/>
        <v>#N/A</v>
      </c>
    </row>
    <row r="362" spans="14:16">
      <c r="N362" s="83">
        <f t="shared" si="10"/>
        <v>0</v>
      </c>
      <c r="O362" s="83" t="e">
        <f>IF(D362="X",0,IF(E362="X",0,VLOOKUP(E362,'47'!$K$3:$L$16,2,FALSE)))</f>
        <v>#N/A</v>
      </c>
      <c r="P362" s="83" t="e">
        <f t="shared" si="11"/>
        <v>#N/A</v>
      </c>
    </row>
    <row r="363" spans="14:16">
      <c r="N363" s="83">
        <f t="shared" si="10"/>
        <v>0</v>
      </c>
      <c r="O363" s="83" t="e">
        <f>IF(D363="X",0,IF(E363="X",0,VLOOKUP(E363,'47'!$K$3:$L$16,2,FALSE)))</f>
        <v>#N/A</v>
      </c>
      <c r="P363" s="83" t="e">
        <f t="shared" si="11"/>
        <v>#N/A</v>
      </c>
    </row>
    <row r="364" spans="14:16">
      <c r="N364" s="83">
        <f t="shared" si="10"/>
        <v>0</v>
      </c>
      <c r="O364" s="83" t="e">
        <f>IF(D364="X",0,IF(E364="X",0,VLOOKUP(E364,'47'!$K$3:$L$16,2,FALSE)))</f>
        <v>#N/A</v>
      </c>
      <c r="P364" s="83" t="e">
        <f t="shared" si="11"/>
        <v>#N/A</v>
      </c>
    </row>
    <row r="365" spans="14:16">
      <c r="N365" s="83">
        <f t="shared" si="10"/>
        <v>0</v>
      </c>
      <c r="O365" s="83" t="e">
        <f>IF(D365="X",0,IF(E365="X",0,VLOOKUP(E365,'47'!$K$3:$L$16,2,FALSE)))</f>
        <v>#N/A</v>
      </c>
      <c r="P365" s="83" t="e">
        <f t="shared" si="11"/>
        <v>#N/A</v>
      </c>
    </row>
    <row r="366" spans="14:16">
      <c r="N366" s="83">
        <f t="shared" si="10"/>
        <v>0</v>
      </c>
      <c r="O366" s="83" t="e">
        <f>IF(D366="X",0,IF(E366="X",0,VLOOKUP(E366,'47'!$K$3:$L$16,2,FALSE)))</f>
        <v>#N/A</v>
      </c>
      <c r="P366" s="83" t="e">
        <f t="shared" si="11"/>
        <v>#N/A</v>
      </c>
    </row>
    <row r="367" spans="14:16">
      <c r="N367" s="83">
        <f t="shared" si="10"/>
        <v>0</v>
      </c>
      <c r="O367" s="83" t="e">
        <f>IF(D367="X",0,IF(E367="X",0,VLOOKUP(E367,'47'!$K$3:$L$16,2,FALSE)))</f>
        <v>#N/A</v>
      </c>
      <c r="P367" s="83" t="e">
        <f t="shared" si="11"/>
        <v>#N/A</v>
      </c>
    </row>
    <row r="368" spans="14:16">
      <c r="N368" s="83">
        <f t="shared" si="10"/>
        <v>0</v>
      </c>
      <c r="O368" s="83" t="e">
        <f>IF(D368="X",0,IF(E368="X",0,VLOOKUP(E368,'47'!$K$3:$L$16,2,FALSE)))</f>
        <v>#N/A</v>
      </c>
      <c r="P368" s="83" t="e">
        <f t="shared" si="11"/>
        <v>#N/A</v>
      </c>
    </row>
    <row r="369" spans="14:16">
      <c r="N369" s="83">
        <f t="shared" si="10"/>
        <v>0</v>
      </c>
      <c r="O369" s="83" t="e">
        <f>IF(D369="X",0,IF(E369="X",0,VLOOKUP(E369,'47'!$K$3:$L$16,2,FALSE)))</f>
        <v>#N/A</v>
      </c>
      <c r="P369" s="83" t="e">
        <f t="shared" si="11"/>
        <v>#N/A</v>
      </c>
    </row>
    <row r="370" spans="14:16">
      <c r="N370" s="83">
        <f t="shared" si="10"/>
        <v>0</v>
      </c>
      <c r="O370" s="83" t="e">
        <f>IF(D370="X",0,IF(E370="X",0,VLOOKUP(E370,'47'!$K$3:$L$16,2,FALSE)))</f>
        <v>#N/A</v>
      </c>
      <c r="P370" s="83" t="e">
        <f t="shared" si="11"/>
        <v>#N/A</v>
      </c>
    </row>
    <row r="371" spans="14:16">
      <c r="N371" s="83">
        <f t="shared" si="10"/>
        <v>0</v>
      </c>
      <c r="O371" s="83" t="e">
        <f>IF(D371="X",0,IF(E371="X",0,VLOOKUP(E371,'47'!$K$3:$L$16,2,FALSE)))</f>
        <v>#N/A</v>
      </c>
      <c r="P371" s="83" t="e">
        <f t="shared" si="11"/>
        <v>#N/A</v>
      </c>
    </row>
    <row r="372" spans="14:16">
      <c r="N372" s="83">
        <f t="shared" si="10"/>
        <v>0</v>
      </c>
      <c r="O372" s="83" t="e">
        <f>IF(D372="X",0,IF(E372="X",0,VLOOKUP(E372,'47'!$K$3:$L$16,2,FALSE)))</f>
        <v>#N/A</v>
      </c>
      <c r="P372" s="83" t="e">
        <f t="shared" si="11"/>
        <v>#N/A</v>
      </c>
    </row>
    <row r="373" spans="14:16">
      <c r="N373" s="83">
        <f t="shared" si="10"/>
        <v>0</v>
      </c>
      <c r="O373" s="83" t="e">
        <f>IF(D373="X",0,IF(E373="X",0,VLOOKUP(E373,'47'!$K$3:$L$16,2,FALSE)))</f>
        <v>#N/A</v>
      </c>
      <c r="P373" s="83" t="e">
        <f t="shared" si="11"/>
        <v>#N/A</v>
      </c>
    </row>
    <row r="374" spans="14:16">
      <c r="N374" s="83">
        <f t="shared" si="10"/>
        <v>0</v>
      </c>
      <c r="O374" s="83" t="e">
        <f>IF(D374="X",0,IF(E374="X",0,VLOOKUP(E374,'47'!$K$3:$L$16,2,FALSE)))</f>
        <v>#N/A</v>
      </c>
      <c r="P374" s="83" t="e">
        <f t="shared" si="11"/>
        <v>#N/A</v>
      </c>
    </row>
    <row r="375" spans="14:16">
      <c r="N375" s="83">
        <f t="shared" si="10"/>
        <v>0</v>
      </c>
      <c r="O375" s="83" t="e">
        <f>IF(D375="X",0,IF(E375="X",0,VLOOKUP(E375,'47'!$K$3:$L$16,2,FALSE)))</f>
        <v>#N/A</v>
      </c>
      <c r="P375" s="83" t="e">
        <f t="shared" si="11"/>
        <v>#N/A</v>
      </c>
    </row>
    <row r="376" spans="14:16">
      <c r="N376" s="83">
        <f t="shared" si="10"/>
        <v>0</v>
      </c>
      <c r="O376" s="83" t="e">
        <f>IF(D376="X",0,IF(E376="X",0,VLOOKUP(E376,'47'!$K$3:$L$16,2,FALSE)))</f>
        <v>#N/A</v>
      </c>
      <c r="P376" s="83" t="e">
        <f t="shared" si="11"/>
        <v>#N/A</v>
      </c>
    </row>
    <row r="377" spans="14:16">
      <c r="N377" s="83">
        <f t="shared" si="10"/>
        <v>0</v>
      </c>
      <c r="O377" s="83" t="e">
        <f>IF(D377="X",0,IF(E377="X",0,VLOOKUP(E377,'47'!$K$3:$L$16,2,FALSE)))</f>
        <v>#N/A</v>
      </c>
      <c r="P377" s="83" t="e">
        <f t="shared" si="11"/>
        <v>#N/A</v>
      </c>
    </row>
    <row r="378" spans="14:16">
      <c r="N378" s="83">
        <f t="shared" si="10"/>
        <v>0</v>
      </c>
      <c r="O378" s="83" t="e">
        <f>IF(D378="X",0,IF(E378="X",0,VLOOKUP(E378,'47'!$K$3:$L$16,2,FALSE)))</f>
        <v>#N/A</v>
      </c>
      <c r="P378" s="83" t="e">
        <f t="shared" si="11"/>
        <v>#N/A</v>
      </c>
    </row>
    <row r="379" spans="14:16">
      <c r="N379" s="83">
        <f t="shared" si="10"/>
        <v>0</v>
      </c>
      <c r="O379" s="83" t="e">
        <f>IF(D379="X",0,IF(E379="X",0,VLOOKUP(E379,'47'!$K$3:$L$16,2,FALSE)))</f>
        <v>#N/A</v>
      </c>
      <c r="P379" s="83" t="e">
        <f t="shared" si="11"/>
        <v>#N/A</v>
      </c>
    </row>
    <row r="380" spans="14:16">
      <c r="N380" s="83">
        <f t="shared" si="10"/>
        <v>0</v>
      </c>
      <c r="O380" s="83" t="e">
        <f>IF(D380="X",0,IF(E380="X",0,VLOOKUP(E380,'47'!$K$3:$L$16,2,FALSE)))</f>
        <v>#N/A</v>
      </c>
      <c r="P380" s="83" t="e">
        <f t="shared" si="11"/>
        <v>#N/A</v>
      </c>
    </row>
    <row r="381" spans="14:16">
      <c r="N381" s="83">
        <f t="shared" si="10"/>
        <v>0</v>
      </c>
      <c r="O381" s="83" t="e">
        <f>IF(D381="X",0,IF(E381="X",0,VLOOKUP(E381,'47'!$K$3:$L$16,2,FALSE)))</f>
        <v>#N/A</v>
      </c>
      <c r="P381" s="83" t="e">
        <f t="shared" si="11"/>
        <v>#N/A</v>
      </c>
    </row>
    <row r="382" spans="14:16">
      <c r="N382" s="83">
        <f t="shared" si="10"/>
        <v>0</v>
      </c>
      <c r="O382" s="83" t="e">
        <f>IF(D382="X",0,IF(E382="X",0,VLOOKUP(E382,'47'!$K$3:$L$16,2,FALSE)))</f>
        <v>#N/A</v>
      </c>
      <c r="P382" s="83" t="e">
        <f t="shared" si="11"/>
        <v>#N/A</v>
      </c>
    </row>
    <row r="383" spans="14:16">
      <c r="N383" s="83">
        <f t="shared" si="10"/>
        <v>0</v>
      </c>
      <c r="O383" s="83" t="e">
        <f>IF(D383="X",0,IF(E383="X",0,VLOOKUP(E383,'47'!$K$3:$L$16,2,FALSE)))</f>
        <v>#N/A</v>
      </c>
      <c r="P383" s="83" t="e">
        <f t="shared" si="11"/>
        <v>#N/A</v>
      </c>
    </row>
    <row r="384" spans="14:16">
      <c r="N384" s="83">
        <f t="shared" si="10"/>
        <v>0</v>
      </c>
      <c r="O384" s="83" t="e">
        <f>IF(D384="X",0,IF(E384="X",0,VLOOKUP(E384,'47'!$K$3:$L$16,2,FALSE)))</f>
        <v>#N/A</v>
      </c>
      <c r="P384" s="83" t="e">
        <f t="shared" si="11"/>
        <v>#N/A</v>
      </c>
    </row>
    <row r="385" spans="14:16">
      <c r="N385" s="83">
        <f t="shared" si="10"/>
        <v>0</v>
      </c>
      <c r="O385" s="83" t="e">
        <f>IF(D385="X",0,IF(E385="X",0,VLOOKUP(E385,'47'!$K$3:$L$16,2,FALSE)))</f>
        <v>#N/A</v>
      </c>
      <c r="P385" s="83" t="e">
        <f t="shared" si="11"/>
        <v>#N/A</v>
      </c>
    </row>
    <row r="386" spans="14:16">
      <c r="N386" s="83">
        <f t="shared" si="10"/>
        <v>0</v>
      </c>
      <c r="O386" s="83" t="e">
        <f>IF(D386="X",0,IF(E386="X",0,VLOOKUP(E386,'47'!$K$3:$L$16,2,FALSE)))</f>
        <v>#N/A</v>
      </c>
      <c r="P386" s="83" t="e">
        <f t="shared" si="11"/>
        <v>#N/A</v>
      </c>
    </row>
    <row r="387" spans="14:16">
      <c r="N387" s="83">
        <f t="shared" si="10"/>
        <v>0</v>
      </c>
      <c r="O387" s="83" t="e">
        <f>IF(D387="X",0,IF(E387="X",0,VLOOKUP(E387,'47'!$K$3:$L$16,2,FALSE)))</f>
        <v>#N/A</v>
      </c>
      <c r="P387" s="83" t="e">
        <f t="shared" si="11"/>
        <v>#N/A</v>
      </c>
    </row>
    <row r="388" spans="14:16">
      <c r="N388" s="83">
        <f t="shared" ref="N388:N451" si="12">SUM(F388:M388)</f>
        <v>0</v>
      </c>
      <c r="O388" s="83" t="e">
        <f>IF(D388="X",0,IF(E388="X",0,VLOOKUP(E388,'47'!$K$3:$L$16,2,FALSE)))</f>
        <v>#N/A</v>
      </c>
      <c r="P388" s="83" t="e">
        <f t="shared" ref="P388:P451" si="13">N388*O388</f>
        <v>#N/A</v>
      </c>
    </row>
    <row r="389" spans="14:16">
      <c r="N389" s="83">
        <f t="shared" si="12"/>
        <v>0</v>
      </c>
      <c r="O389" s="83" t="e">
        <f>IF(D389="X",0,IF(E389="X",0,VLOOKUP(E389,'47'!$K$3:$L$16,2,FALSE)))</f>
        <v>#N/A</v>
      </c>
      <c r="P389" s="83" t="e">
        <f t="shared" si="13"/>
        <v>#N/A</v>
      </c>
    </row>
    <row r="390" spans="14:16">
      <c r="N390" s="83">
        <f t="shared" si="12"/>
        <v>0</v>
      </c>
      <c r="O390" s="83" t="e">
        <f>IF(D390="X",0,IF(E390="X",0,VLOOKUP(E390,'47'!$K$3:$L$16,2,FALSE)))</f>
        <v>#N/A</v>
      </c>
      <c r="P390" s="83" t="e">
        <f t="shared" si="13"/>
        <v>#N/A</v>
      </c>
    </row>
    <row r="391" spans="14:16">
      <c r="N391" s="83">
        <f t="shared" si="12"/>
        <v>0</v>
      </c>
      <c r="O391" s="83" t="e">
        <f>IF(D391="X",0,IF(E391="X",0,VLOOKUP(E391,'47'!$K$3:$L$16,2,FALSE)))</f>
        <v>#N/A</v>
      </c>
      <c r="P391" s="83" t="e">
        <f t="shared" si="13"/>
        <v>#N/A</v>
      </c>
    </row>
    <row r="392" spans="14:16">
      <c r="N392" s="83">
        <f t="shared" si="12"/>
        <v>0</v>
      </c>
      <c r="O392" s="83" t="e">
        <f>IF(D392="X",0,IF(E392="X",0,VLOOKUP(E392,'47'!$K$3:$L$16,2,FALSE)))</f>
        <v>#N/A</v>
      </c>
      <c r="P392" s="83" t="e">
        <f t="shared" si="13"/>
        <v>#N/A</v>
      </c>
    </row>
    <row r="393" spans="14:16">
      <c r="N393" s="83">
        <f t="shared" si="12"/>
        <v>0</v>
      </c>
      <c r="O393" s="83" t="e">
        <f>IF(D393="X",0,IF(E393="X",0,VLOOKUP(E393,'47'!$K$3:$L$16,2,FALSE)))</f>
        <v>#N/A</v>
      </c>
      <c r="P393" s="83" t="e">
        <f t="shared" si="13"/>
        <v>#N/A</v>
      </c>
    </row>
    <row r="394" spans="14:16">
      <c r="N394" s="83">
        <f t="shared" si="12"/>
        <v>0</v>
      </c>
      <c r="O394" s="83" t="e">
        <f>IF(D394="X",0,IF(E394="X",0,VLOOKUP(E394,'47'!$K$3:$L$16,2,FALSE)))</f>
        <v>#N/A</v>
      </c>
      <c r="P394" s="83" t="e">
        <f t="shared" si="13"/>
        <v>#N/A</v>
      </c>
    </row>
    <row r="395" spans="14:16">
      <c r="N395" s="83">
        <f t="shared" si="12"/>
        <v>0</v>
      </c>
      <c r="O395" s="83" t="e">
        <f>IF(D395="X",0,IF(E395="X",0,VLOOKUP(E395,'47'!$K$3:$L$16,2,FALSE)))</f>
        <v>#N/A</v>
      </c>
      <c r="P395" s="83" t="e">
        <f t="shared" si="13"/>
        <v>#N/A</v>
      </c>
    </row>
    <row r="396" spans="14:16">
      <c r="N396" s="83">
        <f t="shared" si="12"/>
        <v>0</v>
      </c>
      <c r="O396" s="83" t="e">
        <f>IF(D396="X",0,IF(E396="X",0,VLOOKUP(E396,'47'!$K$3:$L$16,2,FALSE)))</f>
        <v>#N/A</v>
      </c>
      <c r="P396" s="83" t="e">
        <f t="shared" si="13"/>
        <v>#N/A</v>
      </c>
    </row>
    <row r="397" spans="14:16">
      <c r="N397" s="83">
        <f t="shared" si="12"/>
        <v>0</v>
      </c>
      <c r="O397" s="83" t="e">
        <f>IF(D397="X",0,IF(E397="X",0,VLOOKUP(E397,'47'!$K$3:$L$16,2,FALSE)))</f>
        <v>#N/A</v>
      </c>
      <c r="P397" s="83" t="e">
        <f t="shared" si="13"/>
        <v>#N/A</v>
      </c>
    </row>
    <row r="398" spans="14:16">
      <c r="N398" s="83">
        <f t="shared" si="12"/>
        <v>0</v>
      </c>
      <c r="O398" s="83" t="e">
        <f>IF(D398="X",0,IF(E398="X",0,VLOOKUP(E398,'47'!$K$3:$L$16,2,FALSE)))</f>
        <v>#N/A</v>
      </c>
      <c r="P398" s="83" t="e">
        <f t="shared" si="13"/>
        <v>#N/A</v>
      </c>
    </row>
    <row r="399" spans="14:16">
      <c r="N399" s="83">
        <f t="shared" si="12"/>
        <v>0</v>
      </c>
      <c r="O399" s="83" t="e">
        <f>IF(D399="X",0,IF(E399="X",0,VLOOKUP(E399,'47'!$K$3:$L$16,2,FALSE)))</f>
        <v>#N/A</v>
      </c>
      <c r="P399" s="83" t="e">
        <f t="shared" si="13"/>
        <v>#N/A</v>
      </c>
    </row>
    <row r="400" spans="14:16">
      <c r="N400" s="83">
        <f t="shared" si="12"/>
        <v>0</v>
      </c>
      <c r="O400" s="83" t="e">
        <f>IF(D400="X",0,IF(E400="X",0,VLOOKUP(E400,'47'!$K$3:$L$16,2,FALSE)))</f>
        <v>#N/A</v>
      </c>
      <c r="P400" s="83" t="e">
        <f t="shared" si="13"/>
        <v>#N/A</v>
      </c>
    </row>
    <row r="401" spans="14:16">
      <c r="N401" s="83">
        <f t="shared" si="12"/>
        <v>0</v>
      </c>
      <c r="O401" s="83" t="e">
        <f>IF(D401="X",0,IF(E401="X",0,VLOOKUP(E401,'47'!$K$3:$L$16,2,FALSE)))</f>
        <v>#N/A</v>
      </c>
      <c r="P401" s="83" t="e">
        <f t="shared" si="13"/>
        <v>#N/A</v>
      </c>
    </row>
    <row r="402" spans="14:16">
      <c r="N402" s="83">
        <f t="shared" si="12"/>
        <v>0</v>
      </c>
      <c r="O402" s="83" t="e">
        <f>IF(D402="X",0,IF(E402="X",0,VLOOKUP(E402,'47'!$K$3:$L$16,2,FALSE)))</f>
        <v>#N/A</v>
      </c>
      <c r="P402" s="83" t="e">
        <f t="shared" si="13"/>
        <v>#N/A</v>
      </c>
    </row>
    <row r="403" spans="14:16">
      <c r="N403" s="83">
        <f t="shared" si="12"/>
        <v>0</v>
      </c>
      <c r="O403" s="83" t="e">
        <f>IF(D403="X",0,IF(E403="X",0,VLOOKUP(E403,'47'!$K$3:$L$16,2,FALSE)))</f>
        <v>#N/A</v>
      </c>
      <c r="P403" s="83" t="e">
        <f t="shared" si="13"/>
        <v>#N/A</v>
      </c>
    </row>
    <row r="404" spans="14:16">
      <c r="N404" s="83">
        <f t="shared" si="12"/>
        <v>0</v>
      </c>
      <c r="O404" s="83" t="e">
        <f>IF(D404="X",0,IF(E404="X",0,VLOOKUP(E404,'47'!$K$3:$L$16,2,FALSE)))</f>
        <v>#N/A</v>
      </c>
      <c r="P404" s="83" t="e">
        <f t="shared" si="13"/>
        <v>#N/A</v>
      </c>
    </row>
    <row r="405" spans="14:16">
      <c r="N405" s="83">
        <f t="shared" si="12"/>
        <v>0</v>
      </c>
      <c r="O405" s="83" t="e">
        <f>IF(D405="X",0,IF(E405="X",0,VLOOKUP(E405,'47'!$K$3:$L$16,2,FALSE)))</f>
        <v>#N/A</v>
      </c>
      <c r="P405" s="83" t="e">
        <f t="shared" si="13"/>
        <v>#N/A</v>
      </c>
    </row>
    <row r="406" spans="14:16">
      <c r="N406" s="83">
        <f t="shared" si="12"/>
        <v>0</v>
      </c>
      <c r="O406" s="83" t="e">
        <f>IF(D406="X",0,IF(E406="X",0,VLOOKUP(E406,'47'!$K$3:$L$16,2,FALSE)))</f>
        <v>#N/A</v>
      </c>
      <c r="P406" s="83" t="e">
        <f t="shared" si="13"/>
        <v>#N/A</v>
      </c>
    </row>
    <row r="407" spans="14:16">
      <c r="N407" s="83">
        <f t="shared" si="12"/>
        <v>0</v>
      </c>
      <c r="O407" s="83" t="e">
        <f>IF(D407="X",0,IF(E407="X",0,VLOOKUP(E407,'47'!$K$3:$L$16,2,FALSE)))</f>
        <v>#N/A</v>
      </c>
      <c r="P407" s="83" t="e">
        <f t="shared" si="13"/>
        <v>#N/A</v>
      </c>
    </row>
    <row r="408" spans="14:16">
      <c r="N408" s="83">
        <f t="shared" si="12"/>
        <v>0</v>
      </c>
      <c r="O408" s="83" t="e">
        <f>IF(D408="X",0,IF(E408="X",0,VLOOKUP(E408,'47'!$K$3:$L$16,2,FALSE)))</f>
        <v>#N/A</v>
      </c>
      <c r="P408" s="83" t="e">
        <f t="shared" si="13"/>
        <v>#N/A</v>
      </c>
    </row>
    <row r="409" spans="14:16">
      <c r="N409" s="83">
        <f t="shared" si="12"/>
        <v>0</v>
      </c>
      <c r="O409" s="83" t="e">
        <f>IF(D409="X",0,IF(E409="X",0,VLOOKUP(E409,'47'!$K$3:$L$16,2,FALSE)))</f>
        <v>#N/A</v>
      </c>
      <c r="P409" s="83" t="e">
        <f t="shared" si="13"/>
        <v>#N/A</v>
      </c>
    </row>
    <row r="410" spans="14:16">
      <c r="N410" s="83">
        <f t="shared" si="12"/>
        <v>0</v>
      </c>
      <c r="O410" s="83" t="e">
        <f>IF(D410="X",0,IF(E410="X",0,VLOOKUP(E410,'47'!$K$3:$L$16,2,FALSE)))</f>
        <v>#N/A</v>
      </c>
      <c r="P410" s="83" t="e">
        <f t="shared" si="13"/>
        <v>#N/A</v>
      </c>
    </row>
    <row r="411" spans="14:16">
      <c r="N411" s="83">
        <f t="shared" si="12"/>
        <v>0</v>
      </c>
      <c r="O411" s="83" t="e">
        <f>IF(D411="X",0,IF(E411="X",0,VLOOKUP(E411,'47'!$K$3:$L$16,2,FALSE)))</f>
        <v>#N/A</v>
      </c>
      <c r="P411" s="83" t="e">
        <f t="shared" si="13"/>
        <v>#N/A</v>
      </c>
    </row>
    <row r="412" spans="14:16">
      <c r="N412" s="83">
        <f t="shared" si="12"/>
        <v>0</v>
      </c>
      <c r="O412" s="83" t="e">
        <f>IF(D412="X",0,IF(E412="X",0,VLOOKUP(E412,'47'!$K$3:$L$16,2,FALSE)))</f>
        <v>#N/A</v>
      </c>
      <c r="P412" s="83" t="e">
        <f t="shared" si="13"/>
        <v>#N/A</v>
      </c>
    </row>
    <row r="413" spans="14:16">
      <c r="N413" s="83">
        <f t="shared" si="12"/>
        <v>0</v>
      </c>
      <c r="O413" s="83" t="e">
        <f>IF(D413="X",0,IF(E413="X",0,VLOOKUP(E413,'47'!$K$3:$L$16,2,FALSE)))</f>
        <v>#N/A</v>
      </c>
      <c r="P413" s="83" t="e">
        <f t="shared" si="13"/>
        <v>#N/A</v>
      </c>
    </row>
    <row r="414" spans="14:16">
      <c r="N414" s="83">
        <f t="shared" si="12"/>
        <v>0</v>
      </c>
      <c r="O414" s="83" t="e">
        <f>IF(D414="X",0,IF(E414="X",0,VLOOKUP(E414,'47'!$K$3:$L$16,2,FALSE)))</f>
        <v>#N/A</v>
      </c>
      <c r="P414" s="83" t="e">
        <f t="shared" si="13"/>
        <v>#N/A</v>
      </c>
    </row>
    <row r="415" spans="14:16">
      <c r="N415" s="83">
        <f t="shared" si="12"/>
        <v>0</v>
      </c>
      <c r="O415" s="83" t="e">
        <f>IF(D415="X",0,IF(E415="X",0,VLOOKUP(E415,'47'!$K$3:$L$16,2,FALSE)))</f>
        <v>#N/A</v>
      </c>
      <c r="P415" s="83" t="e">
        <f t="shared" si="13"/>
        <v>#N/A</v>
      </c>
    </row>
    <row r="416" spans="14:16">
      <c r="N416" s="83">
        <f t="shared" si="12"/>
        <v>0</v>
      </c>
      <c r="O416" s="83" t="e">
        <f>IF(D416="X",0,IF(E416="X",0,VLOOKUP(E416,'47'!$K$3:$L$16,2,FALSE)))</f>
        <v>#N/A</v>
      </c>
      <c r="P416" s="83" t="e">
        <f t="shared" si="13"/>
        <v>#N/A</v>
      </c>
    </row>
    <row r="417" spans="14:16">
      <c r="N417" s="83">
        <f t="shared" si="12"/>
        <v>0</v>
      </c>
      <c r="O417" s="83" t="e">
        <f>IF(D417="X",0,IF(E417="X",0,VLOOKUP(E417,'47'!$K$3:$L$16,2,FALSE)))</f>
        <v>#N/A</v>
      </c>
      <c r="P417" s="83" t="e">
        <f t="shared" si="13"/>
        <v>#N/A</v>
      </c>
    </row>
    <row r="418" spans="14:16">
      <c r="N418" s="83">
        <f t="shared" si="12"/>
        <v>0</v>
      </c>
      <c r="O418" s="83" t="e">
        <f>IF(D418="X",0,IF(E418="X",0,VLOOKUP(E418,'47'!$K$3:$L$16,2,FALSE)))</f>
        <v>#N/A</v>
      </c>
      <c r="P418" s="83" t="e">
        <f t="shared" si="13"/>
        <v>#N/A</v>
      </c>
    </row>
    <row r="419" spans="14:16">
      <c r="N419" s="83">
        <f t="shared" si="12"/>
        <v>0</v>
      </c>
      <c r="O419" s="83" t="e">
        <f>IF(D419="X",0,IF(E419="X",0,VLOOKUP(E419,'47'!$K$3:$L$16,2,FALSE)))</f>
        <v>#N/A</v>
      </c>
      <c r="P419" s="83" t="e">
        <f t="shared" si="13"/>
        <v>#N/A</v>
      </c>
    </row>
    <row r="420" spans="14:16">
      <c r="N420" s="83">
        <f t="shared" si="12"/>
        <v>0</v>
      </c>
      <c r="O420" s="83" t="e">
        <f>IF(D420="X",0,IF(E420="X",0,VLOOKUP(E420,'47'!$K$3:$L$16,2,FALSE)))</f>
        <v>#N/A</v>
      </c>
      <c r="P420" s="83" t="e">
        <f t="shared" si="13"/>
        <v>#N/A</v>
      </c>
    </row>
    <row r="421" spans="14:16">
      <c r="N421" s="83">
        <f t="shared" si="12"/>
        <v>0</v>
      </c>
      <c r="O421" s="83" t="e">
        <f>IF(D421="X",0,IF(E421="X",0,VLOOKUP(E421,'47'!$K$3:$L$16,2,FALSE)))</f>
        <v>#N/A</v>
      </c>
      <c r="P421" s="83" t="e">
        <f t="shared" si="13"/>
        <v>#N/A</v>
      </c>
    </row>
    <row r="422" spans="14:16">
      <c r="N422" s="83">
        <f t="shared" si="12"/>
        <v>0</v>
      </c>
      <c r="O422" s="83" t="e">
        <f>IF(D422="X",0,IF(E422="X",0,VLOOKUP(E422,'47'!$K$3:$L$16,2,FALSE)))</f>
        <v>#N/A</v>
      </c>
      <c r="P422" s="83" t="e">
        <f t="shared" si="13"/>
        <v>#N/A</v>
      </c>
    </row>
    <row r="423" spans="14:16">
      <c r="N423" s="83">
        <f t="shared" si="12"/>
        <v>0</v>
      </c>
      <c r="O423" s="83" t="e">
        <f>IF(D423="X",0,IF(E423="X",0,VLOOKUP(E423,'47'!$K$3:$L$16,2,FALSE)))</f>
        <v>#N/A</v>
      </c>
      <c r="P423" s="83" t="e">
        <f t="shared" si="13"/>
        <v>#N/A</v>
      </c>
    </row>
    <row r="424" spans="14:16">
      <c r="N424" s="83">
        <f t="shared" si="12"/>
        <v>0</v>
      </c>
      <c r="O424" s="83" t="e">
        <f>IF(D424="X",0,IF(E424="X",0,VLOOKUP(E424,'47'!$K$3:$L$16,2,FALSE)))</f>
        <v>#N/A</v>
      </c>
      <c r="P424" s="83" t="e">
        <f t="shared" si="13"/>
        <v>#N/A</v>
      </c>
    </row>
    <row r="425" spans="14:16">
      <c r="N425" s="83">
        <f t="shared" si="12"/>
        <v>0</v>
      </c>
      <c r="O425" s="83" t="e">
        <f>IF(D425="X",0,IF(E425="X",0,VLOOKUP(E425,'47'!$K$3:$L$16,2,FALSE)))</f>
        <v>#N/A</v>
      </c>
      <c r="P425" s="83" t="e">
        <f t="shared" si="13"/>
        <v>#N/A</v>
      </c>
    </row>
    <row r="426" spans="14:16">
      <c r="N426" s="83">
        <f t="shared" si="12"/>
        <v>0</v>
      </c>
      <c r="O426" s="83" t="e">
        <f>IF(D426="X",0,IF(E426="X",0,VLOOKUP(E426,'47'!$K$3:$L$16,2,FALSE)))</f>
        <v>#N/A</v>
      </c>
      <c r="P426" s="83" t="e">
        <f t="shared" si="13"/>
        <v>#N/A</v>
      </c>
    </row>
    <row r="427" spans="14:16">
      <c r="N427" s="83">
        <f t="shared" si="12"/>
        <v>0</v>
      </c>
      <c r="O427" s="83" t="e">
        <f>IF(D427="X",0,IF(E427="X",0,VLOOKUP(E427,'47'!$K$3:$L$16,2,FALSE)))</f>
        <v>#N/A</v>
      </c>
      <c r="P427" s="83" t="e">
        <f t="shared" si="13"/>
        <v>#N/A</v>
      </c>
    </row>
    <row r="428" spans="14:16">
      <c r="N428" s="83">
        <f t="shared" si="12"/>
        <v>0</v>
      </c>
      <c r="O428" s="83" t="e">
        <f>IF(D428="X",0,IF(E428="X",0,VLOOKUP(E428,'47'!$K$3:$L$16,2,FALSE)))</f>
        <v>#N/A</v>
      </c>
      <c r="P428" s="83" t="e">
        <f t="shared" si="13"/>
        <v>#N/A</v>
      </c>
    </row>
    <row r="429" spans="14:16">
      <c r="N429" s="83">
        <f t="shared" si="12"/>
        <v>0</v>
      </c>
      <c r="O429" s="83" t="e">
        <f>IF(D429="X",0,IF(E429="X",0,VLOOKUP(E429,'47'!$K$3:$L$16,2,FALSE)))</f>
        <v>#N/A</v>
      </c>
      <c r="P429" s="83" t="e">
        <f t="shared" si="13"/>
        <v>#N/A</v>
      </c>
    </row>
    <row r="430" spans="14:16">
      <c r="N430" s="83">
        <f t="shared" si="12"/>
        <v>0</v>
      </c>
      <c r="O430" s="83" t="e">
        <f>IF(D430="X",0,IF(E430="X",0,VLOOKUP(E430,'47'!$K$3:$L$16,2,FALSE)))</f>
        <v>#N/A</v>
      </c>
      <c r="P430" s="83" t="e">
        <f t="shared" si="13"/>
        <v>#N/A</v>
      </c>
    </row>
    <row r="431" spans="14:16">
      <c r="N431" s="83">
        <f t="shared" si="12"/>
        <v>0</v>
      </c>
      <c r="O431" s="83" t="e">
        <f>IF(D431="X",0,IF(E431="X",0,VLOOKUP(E431,'47'!$K$3:$L$16,2,FALSE)))</f>
        <v>#N/A</v>
      </c>
      <c r="P431" s="83" t="e">
        <f t="shared" si="13"/>
        <v>#N/A</v>
      </c>
    </row>
    <row r="432" spans="14:16">
      <c r="N432" s="83">
        <f t="shared" si="12"/>
        <v>0</v>
      </c>
      <c r="O432" s="83" t="e">
        <f>IF(D432="X",0,IF(E432="X",0,VLOOKUP(E432,'47'!$K$3:$L$16,2,FALSE)))</f>
        <v>#N/A</v>
      </c>
      <c r="P432" s="83" t="e">
        <f t="shared" si="13"/>
        <v>#N/A</v>
      </c>
    </row>
    <row r="433" spans="14:16">
      <c r="N433" s="83">
        <f t="shared" si="12"/>
        <v>0</v>
      </c>
      <c r="O433" s="83" t="e">
        <f>IF(D433="X",0,IF(E433="X",0,VLOOKUP(E433,'47'!$K$3:$L$16,2,FALSE)))</f>
        <v>#N/A</v>
      </c>
      <c r="P433" s="83" t="e">
        <f t="shared" si="13"/>
        <v>#N/A</v>
      </c>
    </row>
    <row r="434" spans="14:16">
      <c r="N434" s="83">
        <f t="shared" si="12"/>
        <v>0</v>
      </c>
      <c r="O434" s="83" t="e">
        <f>IF(D434="X",0,IF(E434="X",0,VLOOKUP(E434,'47'!$K$3:$L$16,2,FALSE)))</f>
        <v>#N/A</v>
      </c>
      <c r="P434" s="83" t="e">
        <f t="shared" si="13"/>
        <v>#N/A</v>
      </c>
    </row>
    <row r="435" spans="14:16">
      <c r="N435" s="83">
        <f t="shared" si="12"/>
        <v>0</v>
      </c>
      <c r="O435" s="83" t="e">
        <f>IF(D435="X",0,IF(E435="X",0,VLOOKUP(E435,'47'!$K$3:$L$16,2,FALSE)))</f>
        <v>#N/A</v>
      </c>
      <c r="P435" s="83" t="e">
        <f t="shared" si="13"/>
        <v>#N/A</v>
      </c>
    </row>
    <row r="436" spans="14:16">
      <c r="N436" s="83">
        <f t="shared" si="12"/>
        <v>0</v>
      </c>
      <c r="O436" s="83" t="e">
        <f>IF(D436="X",0,IF(E436="X",0,VLOOKUP(E436,'47'!$K$3:$L$16,2,FALSE)))</f>
        <v>#N/A</v>
      </c>
      <c r="P436" s="83" t="e">
        <f t="shared" si="13"/>
        <v>#N/A</v>
      </c>
    </row>
    <row r="437" spans="14:16">
      <c r="N437" s="83">
        <f t="shared" si="12"/>
        <v>0</v>
      </c>
      <c r="O437" s="83" t="e">
        <f>IF(D437="X",0,IF(E437="X",0,VLOOKUP(E437,'47'!$K$3:$L$16,2,FALSE)))</f>
        <v>#N/A</v>
      </c>
      <c r="P437" s="83" t="e">
        <f t="shared" si="13"/>
        <v>#N/A</v>
      </c>
    </row>
    <row r="438" spans="14:16">
      <c r="N438" s="83">
        <f t="shared" si="12"/>
        <v>0</v>
      </c>
      <c r="O438" s="83" t="e">
        <f>IF(D438="X",0,IF(E438="X",0,VLOOKUP(E438,'47'!$K$3:$L$16,2,FALSE)))</f>
        <v>#N/A</v>
      </c>
      <c r="P438" s="83" t="e">
        <f t="shared" si="13"/>
        <v>#N/A</v>
      </c>
    </row>
    <row r="439" spans="14:16">
      <c r="N439" s="83">
        <f t="shared" si="12"/>
        <v>0</v>
      </c>
      <c r="O439" s="83" t="e">
        <f>IF(D439="X",0,IF(E439="X",0,VLOOKUP(E439,'47'!$K$3:$L$16,2,FALSE)))</f>
        <v>#N/A</v>
      </c>
      <c r="P439" s="83" t="e">
        <f t="shared" si="13"/>
        <v>#N/A</v>
      </c>
    </row>
    <row r="440" spans="14:16">
      <c r="N440" s="83">
        <f t="shared" si="12"/>
        <v>0</v>
      </c>
      <c r="O440" s="83" t="e">
        <f>IF(D440="X",0,IF(E440="X",0,VLOOKUP(E440,'47'!$K$3:$L$16,2,FALSE)))</f>
        <v>#N/A</v>
      </c>
      <c r="P440" s="83" t="e">
        <f t="shared" si="13"/>
        <v>#N/A</v>
      </c>
    </row>
    <row r="441" spans="14:16">
      <c r="N441" s="83">
        <f t="shared" si="12"/>
        <v>0</v>
      </c>
      <c r="O441" s="83" t="e">
        <f>IF(D441="X",0,IF(E441="X",0,VLOOKUP(E441,'47'!$K$3:$L$16,2,FALSE)))</f>
        <v>#N/A</v>
      </c>
      <c r="P441" s="83" t="e">
        <f t="shared" si="13"/>
        <v>#N/A</v>
      </c>
    </row>
    <row r="442" spans="14:16">
      <c r="N442" s="83">
        <f t="shared" si="12"/>
        <v>0</v>
      </c>
      <c r="O442" s="83" t="e">
        <f>IF(D442="X",0,IF(E442="X",0,VLOOKUP(E442,'47'!$K$3:$L$16,2,FALSE)))</f>
        <v>#N/A</v>
      </c>
      <c r="P442" s="83" t="e">
        <f t="shared" si="13"/>
        <v>#N/A</v>
      </c>
    </row>
    <row r="443" spans="14:16">
      <c r="N443" s="83">
        <f t="shared" si="12"/>
        <v>0</v>
      </c>
      <c r="O443" s="83" t="e">
        <f>IF(D443="X",0,IF(E443="X",0,VLOOKUP(E443,'47'!$K$3:$L$16,2,FALSE)))</f>
        <v>#N/A</v>
      </c>
      <c r="P443" s="83" t="e">
        <f t="shared" si="13"/>
        <v>#N/A</v>
      </c>
    </row>
    <row r="444" spans="14:16">
      <c r="N444" s="83">
        <f t="shared" si="12"/>
        <v>0</v>
      </c>
      <c r="O444" s="83" t="e">
        <f>IF(D444="X",0,IF(E444="X",0,VLOOKUP(E444,'47'!$K$3:$L$16,2,FALSE)))</f>
        <v>#N/A</v>
      </c>
      <c r="P444" s="83" t="e">
        <f t="shared" si="13"/>
        <v>#N/A</v>
      </c>
    </row>
    <row r="445" spans="14:16">
      <c r="N445" s="83">
        <f t="shared" si="12"/>
        <v>0</v>
      </c>
      <c r="O445" s="83" t="e">
        <f>IF(D445="X",0,IF(E445="X",0,VLOOKUP(E445,'47'!$K$3:$L$16,2,FALSE)))</f>
        <v>#N/A</v>
      </c>
      <c r="P445" s="83" t="e">
        <f t="shared" si="13"/>
        <v>#N/A</v>
      </c>
    </row>
    <row r="446" spans="14:16">
      <c r="N446" s="83">
        <f t="shared" si="12"/>
        <v>0</v>
      </c>
      <c r="O446" s="83" t="e">
        <f>IF(D446="X",0,IF(E446="X",0,VLOOKUP(E446,'47'!$K$3:$L$16,2,FALSE)))</f>
        <v>#N/A</v>
      </c>
      <c r="P446" s="83" t="e">
        <f t="shared" si="13"/>
        <v>#N/A</v>
      </c>
    </row>
    <row r="447" spans="14:16">
      <c r="N447" s="83">
        <f t="shared" si="12"/>
        <v>0</v>
      </c>
      <c r="O447" s="83" t="e">
        <f>IF(D447="X",0,IF(E447="X",0,VLOOKUP(E447,'47'!$K$3:$L$16,2,FALSE)))</f>
        <v>#N/A</v>
      </c>
      <c r="P447" s="83" t="e">
        <f t="shared" si="13"/>
        <v>#N/A</v>
      </c>
    </row>
    <row r="448" spans="14:16">
      <c r="N448" s="83">
        <f t="shared" si="12"/>
        <v>0</v>
      </c>
      <c r="O448" s="83" t="e">
        <f>IF(D448="X",0,IF(E448="X",0,VLOOKUP(E448,'47'!$K$3:$L$16,2,FALSE)))</f>
        <v>#N/A</v>
      </c>
      <c r="P448" s="83" t="e">
        <f t="shared" si="13"/>
        <v>#N/A</v>
      </c>
    </row>
    <row r="449" spans="14:16">
      <c r="N449" s="83">
        <f t="shared" si="12"/>
        <v>0</v>
      </c>
      <c r="O449" s="83" t="e">
        <f>IF(D449="X",0,IF(E449="X",0,VLOOKUP(E449,'47'!$K$3:$L$16,2,FALSE)))</f>
        <v>#N/A</v>
      </c>
      <c r="P449" s="83" t="e">
        <f t="shared" si="13"/>
        <v>#N/A</v>
      </c>
    </row>
    <row r="450" spans="14:16">
      <c r="N450" s="83">
        <f t="shared" si="12"/>
        <v>0</v>
      </c>
      <c r="O450" s="83" t="e">
        <f>IF(D450="X",0,IF(E450="X",0,VLOOKUP(E450,'47'!$K$3:$L$16,2,FALSE)))</f>
        <v>#N/A</v>
      </c>
      <c r="P450" s="83" t="e">
        <f t="shared" si="13"/>
        <v>#N/A</v>
      </c>
    </row>
    <row r="451" spans="14:16">
      <c r="N451" s="83">
        <f t="shared" si="12"/>
        <v>0</v>
      </c>
      <c r="O451" s="83" t="e">
        <f>IF(D451="X",0,IF(E451="X",0,VLOOKUP(E451,'47'!$K$3:$L$16,2,FALSE)))</f>
        <v>#N/A</v>
      </c>
      <c r="P451" s="83" t="e">
        <f t="shared" si="13"/>
        <v>#N/A</v>
      </c>
    </row>
    <row r="452" spans="14:16">
      <c r="N452" s="83">
        <f t="shared" ref="N452:N494" si="14">SUM(F452:M452)</f>
        <v>0</v>
      </c>
      <c r="O452" s="83" t="e">
        <f>IF(D452="X",0,IF(E452="X",0,VLOOKUP(E452,'47'!$K$3:$L$16,2,FALSE)))</f>
        <v>#N/A</v>
      </c>
      <c r="P452" s="83" t="e">
        <f t="shared" ref="P452:P494" si="15">N452*O452</f>
        <v>#N/A</v>
      </c>
    </row>
    <row r="453" spans="14:16">
      <c r="N453" s="83">
        <f t="shared" si="14"/>
        <v>0</v>
      </c>
      <c r="O453" s="83" t="e">
        <f>IF(D453="X",0,IF(E453="X",0,VLOOKUP(E453,'47'!$K$3:$L$16,2,FALSE)))</f>
        <v>#N/A</v>
      </c>
      <c r="P453" s="83" t="e">
        <f t="shared" si="15"/>
        <v>#N/A</v>
      </c>
    </row>
    <row r="454" spans="14:16">
      <c r="N454" s="83">
        <f t="shared" si="14"/>
        <v>0</v>
      </c>
      <c r="O454" s="83" t="e">
        <f>IF(D454="X",0,IF(E454="X",0,VLOOKUP(E454,'47'!$K$3:$L$16,2,FALSE)))</f>
        <v>#N/A</v>
      </c>
      <c r="P454" s="83" t="e">
        <f t="shared" si="15"/>
        <v>#N/A</v>
      </c>
    </row>
    <row r="455" spans="14:16">
      <c r="N455" s="83">
        <f t="shared" si="14"/>
        <v>0</v>
      </c>
      <c r="O455" s="83" t="e">
        <f>IF(D455="X",0,IF(E455="X",0,VLOOKUP(E455,'47'!$K$3:$L$16,2,FALSE)))</f>
        <v>#N/A</v>
      </c>
      <c r="P455" s="83" t="e">
        <f t="shared" si="15"/>
        <v>#N/A</v>
      </c>
    </row>
    <row r="456" spans="14:16">
      <c r="N456" s="83">
        <f t="shared" si="14"/>
        <v>0</v>
      </c>
      <c r="O456" s="83" t="e">
        <f>IF(D456="X",0,IF(E456="X",0,VLOOKUP(E456,'47'!$K$3:$L$16,2,FALSE)))</f>
        <v>#N/A</v>
      </c>
      <c r="P456" s="83" t="e">
        <f t="shared" si="15"/>
        <v>#N/A</v>
      </c>
    </row>
    <row r="457" spans="14:16">
      <c r="N457" s="83">
        <f t="shared" si="14"/>
        <v>0</v>
      </c>
      <c r="O457" s="83" t="e">
        <f>IF(D457="X",0,IF(E457="X",0,VLOOKUP(E457,'47'!$K$3:$L$16,2,FALSE)))</f>
        <v>#N/A</v>
      </c>
      <c r="P457" s="83" t="e">
        <f t="shared" si="15"/>
        <v>#N/A</v>
      </c>
    </row>
    <row r="458" spans="14:16">
      <c r="N458" s="83">
        <f t="shared" si="14"/>
        <v>0</v>
      </c>
      <c r="O458" s="83" t="e">
        <f>IF(D458="X",0,IF(E458="X",0,VLOOKUP(E458,'47'!$K$3:$L$16,2,FALSE)))</f>
        <v>#N/A</v>
      </c>
      <c r="P458" s="83" t="e">
        <f t="shared" si="15"/>
        <v>#N/A</v>
      </c>
    </row>
    <row r="459" spans="14:16">
      <c r="N459" s="83">
        <f t="shared" si="14"/>
        <v>0</v>
      </c>
      <c r="O459" s="83" t="e">
        <f>IF(D459="X",0,IF(E459="X",0,VLOOKUP(E459,'47'!$K$3:$L$16,2,FALSE)))</f>
        <v>#N/A</v>
      </c>
      <c r="P459" s="83" t="e">
        <f t="shared" si="15"/>
        <v>#N/A</v>
      </c>
    </row>
    <row r="460" spans="14:16">
      <c r="N460" s="83">
        <f t="shared" si="14"/>
        <v>0</v>
      </c>
      <c r="O460" s="83" t="e">
        <f>IF(D460="X",0,IF(E460="X",0,VLOOKUP(E460,'47'!$K$3:$L$16,2,FALSE)))</f>
        <v>#N/A</v>
      </c>
      <c r="P460" s="83" t="e">
        <f t="shared" si="15"/>
        <v>#N/A</v>
      </c>
    </row>
    <row r="461" spans="14:16">
      <c r="N461" s="83">
        <f t="shared" si="14"/>
        <v>0</v>
      </c>
      <c r="O461" s="83" t="e">
        <f>IF(D461="X",0,IF(E461="X",0,VLOOKUP(E461,'47'!$K$3:$L$16,2,FALSE)))</f>
        <v>#N/A</v>
      </c>
      <c r="P461" s="83" t="e">
        <f t="shared" si="15"/>
        <v>#N/A</v>
      </c>
    </row>
    <row r="462" spans="14:16">
      <c r="N462" s="83">
        <f t="shared" si="14"/>
        <v>0</v>
      </c>
      <c r="O462" s="83" t="e">
        <f>IF(D462="X",0,IF(E462="X",0,VLOOKUP(E462,'47'!$K$3:$L$16,2,FALSE)))</f>
        <v>#N/A</v>
      </c>
      <c r="P462" s="83" t="e">
        <f t="shared" si="15"/>
        <v>#N/A</v>
      </c>
    </row>
    <row r="463" spans="14:16">
      <c r="N463" s="83">
        <f t="shared" si="14"/>
        <v>0</v>
      </c>
      <c r="O463" s="83" t="e">
        <f>IF(D463="X",0,IF(E463="X",0,VLOOKUP(E463,'47'!$K$3:$L$16,2,FALSE)))</f>
        <v>#N/A</v>
      </c>
      <c r="P463" s="83" t="e">
        <f t="shared" si="15"/>
        <v>#N/A</v>
      </c>
    </row>
    <row r="464" spans="14:16">
      <c r="N464" s="83">
        <f t="shared" si="14"/>
        <v>0</v>
      </c>
      <c r="O464" s="83" t="e">
        <f>IF(D464="X",0,IF(E464="X",0,VLOOKUP(E464,'47'!$K$3:$L$16,2,FALSE)))</f>
        <v>#N/A</v>
      </c>
      <c r="P464" s="83" t="e">
        <f t="shared" si="15"/>
        <v>#N/A</v>
      </c>
    </row>
    <row r="465" spans="14:16">
      <c r="N465" s="83">
        <f t="shared" si="14"/>
        <v>0</v>
      </c>
      <c r="O465" s="83" t="e">
        <f>IF(D465="X",0,IF(E465="X",0,VLOOKUP(E465,'47'!$K$3:$L$16,2,FALSE)))</f>
        <v>#N/A</v>
      </c>
      <c r="P465" s="83" t="e">
        <f t="shared" si="15"/>
        <v>#N/A</v>
      </c>
    </row>
    <row r="466" spans="14:16">
      <c r="N466" s="83">
        <f t="shared" si="14"/>
        <v>0</v>
      </c>
      <c r="O466" s="83" t="e">
        <f>IF(D466="X",0,IF(E466="X",0,VLOOKUP(E466,'47'!$K$3:$L$16,2,FALSE)))</f>
        <v>#N/A</v>
      </c>
      <c r="P466" s="83" t="e">
        <f t="shared" si="15"/>
        <v>#N/A</v>
      </c>
    </row>
    <row r="467" spans="14:16">
      <c r="N467" s="83">
        <f t="shared" si="14"/>
        <v>0</v>
      </c>
      <c r="O467" s="83" t="e">
        <f>IF(D467="X",0,IF(E467="X",0,VLOOKUP(E467,'47'!$K$3:$L$16,2,FALSE)))</f>
        <v>#N/A</v>
      </c>
      <c r="P467" s="83" t="e">
        <f t="shared" si="15"/>
        <v>#N/A</v>
      </c>
    </row>
    <row r="468" spans="14:16">
      <c r="N468" s="83">
        <f t="shared" si="14"/>
        <v>0</v>
      </c>
      <c r="O468" s="83" t="e">
        <f>IF(D468="X",0,IF(E468="X",0,VLOOKUP(E468,'47'!$K$3:$L$16,2,FALSE)))</f>
        <v>#N/A</v>
      </c>
      <c r="P468" s="83" t="e">
        <f t="shared" si="15"/>
        <v>#N/A</v>
      </c>
    </row>
    <row r="469" spans="14:16">
      <c r="N469" s="83">
        <f t="shared" si="14"/>
        <v>0</v>
      </c>
      <c r="O469" s="83" t="e">
        <f>IF(D469="X",0,IF(E469="X",0,VLOOKUP(E469,'47'!$K$3:$L$16,2,FALSE)))</f>
        <v>#N/A</v>
      </c>
      <c r="P469" s="83" t="e">
        <f t="shared" si="15"/>
        <v>#N/A</v>
      </c>
    </row>
    <row r="470" spans="14:16">
      <c r="N470" s="83">
        <f t="shared" si="14"/>
        <v>0</v>
      </c>
      <c r="O470" s="83" t="e">
        <f>IF(D470="X",0,IF(E470="X",0,VLOOKUP(E470,'47'!$K$3:$L$16,2,FALSE)))</f>
        <v>#N/A</v>
      </c>
      <c r="P470" s="83" t="e">
        <f t="shared" si="15"/>
        <v>#N/A</v>
      </c>
    </row>
    <row r="471" spans="14:16">
      <c r="N471" s="83">
        <f t="shared" si="14"/>
        <v>0</v>
      </c>
      <c r="O471" s="83" t="e">
        <f>IF(D471="X",0,IF(E471="X",0,VLOOKUP(E471,'47'!$K$3:$L$16,2,FALSE)))</f>
        <v>#N/A</v>
      </c>
      <c r="P471" s="83" t="e">
        <f t="shared" si="15"/>
        <v>#N/A</v>
      </c>
    </row>
    <row r="472" spans="14:16">
      <c r="N472" s="83">
        <f t="shared" si="14"/>
        <v>0</v>
      </c>
      <c r="O472" s="83" t="e">
        <f>IF(D472="X",0,IF(E472="X",0,VLOOKUP(E472,'47'!$K$3:$L$16,2,FALSE)))</f>
        <v>#N/A</v>
      </c>
      <c r="P472" s="83" t="e">
        <f t="shared" si="15"/>
        <v>#N/A</v>
      </c>
    </row>
    <row r="473" spans="14:16">
      <c r="N473" s="83">
        <f t="shared" si="14"/>
        <v>0</v>
      </c>
      <c r="O473" s="83" t="e">
        <f>IF(D473="X",0,IF(E473="X",0,VLOOKUP(E473,'47'!$K$3:$L$16,2,FALSE)))</f>
        <v>#N/A</v>
      </c>
      <c r="P473" s="83" t="e">
        <f t="shared" si="15"/>
        <v>#N/A</v>
      </c>
    </row>
    <row r="474" spans="14:16">
      <c r="N474" s="83">
        <f t="shared" si="14"/>
        <v>0</v>
      </c>
      <c r="O474" s="83" t="e">
        <f>IF(D474="X",0,IF(E474="X",0,VLOOKUP(E474,'47'!$K$3:$L$16,2,FALSE)))</f>
        <v>#N/A</v>
      </c>
      <c r="P474" s="83" t="e">
        <f t="shared" si="15"/>
        <v>#N/A</v>
      </c>
    </row>
    <row r="475" spans="14:16">
      <c r="N475" s="83">
        <f t="shared" si="14"/>
        <v>0</v>
      </c>
      <c r="O475" s="83" t="e">
        <f>IF(D475="X",0,IF(E475="X",0,VLOOKUP(E475,'47'!$K$3:$L$16,2,FALSE)))</f>
        <v>#N/A</v>
      </c>
      <c r="P475" s="83" t="e">
        <f t="shared" si="15"/>
        <v>#N/A</v>
      </c>
    </row>
    <row r="476" spans="14:16">
      <c r="N476" s="83">
        <f t="shared" si="14"/>
        <v>0</v>
      </c>
      <c r="O476" s="83" t="e">
        <f>IF(D476="X",0,IF(E476="X",0,VLOOKUP(E476,'47'!$K$3:$L$16,2,FALSE)))</f>
        <v>#N/A</v>
      </c>
      <c r="P476" s="83" t="e">
        <f t="shared" si="15"/>
        <v>#N/A</v>
      </c>
    </row>
    <row r="477" spans="14:16">
      <c r="N477" s="83">
        <f t="shared" si="14"/>
        <v>0</v>
      </c>
      <c r="O477" s="83" t="e">
        <f>IF(D477="X",0,IF(E477="X",0,VLOOKUP(E477,'47'!$K$3:$L$16,2,FALSE)))</f>
        <v>#N/A</v>
      </c>
      <c r="P477" s="83" t="e">
        <f t="shared" si="15"/>
        <v>#N/A</v>
      </c>
    </row>
    <row r="478" spans="14:16">
      <c r="N478" s="83">
        <f t="shared" si="14"/>
        <v>0</v>
      </c>
      <c r="O478" s="83" t="e">
        <f>IF(D478="X",0,IF(E478="X",0,VLOOKUP(E478,'47'!$K$3:$L$16,2,FALSE)))</f>
        <v>#N/A</v>
      </c>
      <c r="P478" s="83" t="e">
        <f t="shared" si="15"/>
        <v>#N/A</v>
      </c>
    </row>
    <row r="479" spans="14:16">
      <c r="N479" s="83">
        <f t="shared" si="14"/>
        <v>0</v>
      </c>
      <c r="O479" s="83" t="e">
        <f>IF(D479="X",0,IF(E479="X",0,VLOOKUP(E479,'47'!$K$3:$L$16,2,FALSE)))</f>
        <v>#N/A</v>
      </c>
      <c r="P479" s="83" t="e">
        <f t="shared" si="15"/>
        <v>#N/A</v>
      </c>
    </row>
    <row r="480" spans="14:16">
      <c r="N480" s="83">
        <f t="shared" si="14"/>
        <v>0</v>
      </c>
      <c r="O480" s="83" t="e">
        <f>IF(D480="X",0,IF(E480="X",0,VLOOKUP(E480,'47'!$K$3:$L$16,2,FALSE)))</f>
        <v>#N/A</v>
      </c>
      <c r="P480" s="83" t="e">
        <f t="shared" si="15"/>
        <v>#N/A</v>
      </c>
    </row>
    <row r="481" spans="3:23">
      <c r="N481" s="83">
        <f t="shared" si="14"/>
        <v>0</v>
      </c>
      <c r="O481" s="83" t="e">
        <f>IF(D481="X",0,IF(E481="X",0,VLOOKUP(E481,'47'!$K$3:$L$16,2,FALSE)))</f>
        <v>#N/A</v>
      </c>
      <c r="P481" s="83" t="e">
        <f t="shared" si="15"/>
        <v>#N/A</v>
      </c>
    </row>
    <row r="482" spans="3:23">
      <c r="N482" s="83">
        <f t="shared" si="14"/>
        <v>0</v>
      </c>
      <c r="O482" s="83" t="e">
        <f>IF(D482="X",0,IF(E482="X",0,VLOOKUP(E482,'47'!$K$3:$L$16,2,FALSE)))</f>
        <v>#N/A</v>
      </c>
      <c r="P482" s="83" t="e">
        <f t="shared" si="15"/>
        <v>#N/A</v>
      </c>
    </row>
    <row r="483" spans="3:23">
      <c r="N483" s="83">
        <f t="shared" si="14"/>
        <v>0</v>
      </c>
      <c r="O483" s="83" t="e">
        <f>IF(D483="X",0,IF(E483="X",0,VLOOKUP(E483,'47'!$K$3:$L$16,2,FALSE)))</f>
        <v>#N/A</v>
      </c>
      <c r="P483" s="83" t="e">
        <f t="shared" si="15"/>
        <v>#N/A</v>
      </c>
    </row>
    <row r="484" spans="3:23">
      <c r="N484" s="83">
        <f t="shared" si="14"/>
        <v>0</v>
      </c>
      <c r="O484" s="83" t="e">
        <f>IF(D484="X",0,IF(E484="X",0,VLOOKUP(E484,'47'!$K$3:$L$16,2,FALSE)))</f>
        <v>#N/A</v>
      </c>
      <c r="P484" s="83" t="e">
        <f t="shared" si="15"/>
        <v>#N/A</v>
      </c>
    </row>
    <row r="485" spans="3:23">
      <c r="N485" s="83">
        <f t="shared" si="14"/>
        <v>0</v>
      </c>
      <c r="O485" s="83" t="e">
        <f>IF(D485="X",0,IF(E485="X",0,VLOOKUP(E485,'47'!$K$3:$L$16,2,FALSE)))</f>
        <v>#N/A</v>
      </c>
      <c r="P485" s="83" t="e">
        <f t="shared" si="15"/>
        <v>#N/A</v>
      </c>
    </row>
    <row r="486" spans="3:23">
      <c r="N486" s="83">
        <f t="shared" si="14"/>
        <v>0</v>
      </c>
      <c r="O486" s="83" t="e">
        <f>IF(D486="X",0,IF(E486="X",0,VLOOKUP(E486,'47'!$K$3:$L$16,2,FALSE)))</f>
        <v>#N/A</v>
      </c>
      <c r="P486" s="83" t="e">
        <f t="shared" si="15"/>
        <v>#N/A</v>
      </c>
    </row>
    <row r="487" spans="3:23">
      <c r="N487" s="83">
        <f t="shared" si="14"/>
        <v>0</v>
      </c>
      <c r="O487" s="83" t="e">
        <f>IF(D487="X",0,IF(E487="X",0,VLOOKUP(E487,'47'!$K$3:$L$16,2,FALSE)))</f>
        <v>#N/A</v>
      </c>
      <c r="P487" s="83" t="e">
        <f t="shared" si="15"/>
        <v>#N/A</v>
      </c>
    </row>
    <row r="488" spans="3:23">
      <c r="N488" s="83">
        <f t="shared" si="14"/>
        <v>0</v>
      </c>
      <c r="O488" s="83" t="e">
        <f>IF(D488="X",0,IF(E488="X",0,VLOOKUP(E488,'47'!$K$3:$L$16,2,FALSE)))</f>
        <v>#N/A</v>
      </c>
      <c r="P488" s="83" t="e">
        <f t="shared" si="15"/>
        <v>#N/A</v>
      </c>
    </row>
    <row r="489" spans="3:23">
      <c r="N489" s="83">
        <f t="shared" si="14"/>
        <v>0</v>
      </c>
      <c r="O489" s="83" t="e">
        <f>IF(D489="X",0,IF(E489="X",0,VLOOKUP(E489,'47'!$K$3:$L$16,2,FALSE)))</f>
        <v>#N/A</v>
      </c>
      <c r="P489" s="83" t="e">
        <f t="shared" si="15"/>
        <v>#N/A</v>
      </c>
    </row>
    <row r="490" spans="3:23">
      <c r="N490" s="83">
        <f t="shared" si="14"/>
        <v>0</v>
      </c>
      <c r="O490" s="83" t="e">
        <f>IF(D490="X",0,IF(E490="X",0,VLOOKUP(E490,'47'!$K$3:$L$16,2,FALSE)))</f>
        <v>#N/A</v>
      </c>
      <c r="P490" s="83" t="e">
        <f t="shared" si="15"/>
        <v>#N/A</v>
      </c>
    </row>
    <row r="491" spans="3:23">
      <c r="N491" s="83">
        <f t="shared" si="14"/>
        <v>0</v>
      </c>
      <c r="O491" s="83" t="e">
        <f>IF(D491="X",0,IF(E491="X",0,VLOOKUP(E491,'47'!$K$3:$L$16,2,FALSE)))</f>
        <v>#N/A</v>
      </c>
      <c r="P491" s="83" t="e">
        <f t="shared" si="15"/>
        <v>#N/A</v>
      </c>
    </row>
    <row r="492" spans="3:23">
      <c r="N492" s="83">
        <f t="shared" si="14"/>
        <v>0</v>
      </c>
      <c r="O492" s="83" t="e">
        <f>IF(D492="X",0,IF(E492="X",0,VLOOKUP(E492,'47'!$K$3:$L$16,2,FALSE)))</f>
        <v>#N/A</v>
      </c>
      <c r="P492" s="83" t="e">
        <f t="shared" si="15"/>
        <v>#N/A</v>
      </c>
    </row>
    <row r="493" spans="3:23">
      <c r="N493" s="83">
        <f t="shared" si="14"/>
        <v>0</v>
      </c>
      <c r="O493" s="83" t="e">
        <f>IF(D493="X",0,IF(E493="X",0,VLOOKUP(E493,'47'!$K$3:$L$16,2,FALSE)))</f>
        <v>#N/A</v>
      </c>
      <c r="P493" s="83" t="e">
        <f t="shared" si="15"/>
        <v>#N/A</v>
      </c>
    </row>
    <row r="494" spans="3:23">
      <c r="N494" s="83">
        <f t="shared" si="14"/>
        <v>0</v>
      </c>
      <c r="O494" s="83" t="e">
        <f>IF(D494="X",0,IF(E494="X",0,VLOOKUP(E494,'47'!$K$3:$L$16,2,FALSE)))</f>
        <v>#N/A</v>
      </c>
      <c r="P494" s="83" t="e">
        <f t="shared" si="15"/>
        <v>#N/A</v>
      </c>
    </row>
    <row r="495" spans="3:23" ht="15.75" thickBot="1">
      <c r="C495" s="84" t="s">
        <v>277</v>
      </c>
      <c r="D495" s="56"/>
      <c r="E495" s="56"/>
      <c r="F495" s="68">
        <f t="shared" ref="F495:M495" si="16">SUM(F4:F494)</f>
        <v>0</v>
      </c>
      <c r="G495" s="68">
        <f t="shared" si="16"/>
        <v>0</v>
      </c>
      <c r="H495" s="68">
        <f t="shared" si="16"/>
        <v>0</v>
      </c>
      <c r="I495" s="68">
        <f t="shared" si="16"/>
        <v>0</v>
      </c>
      <c r="J495" s="68">
        <f t="shared" si="16"/>
        <v>0</v>
      </c>
      <c r="K495" s="68">
        <f t="shared" si="16"/>
        <v>0</v>
      </c>
      <c r="L495" s="68">
        <f t="shared" si="16"/>
        <v>0</v>
      </c>
      <c r="M495" s="68">
        <f t="shared" si="16"/>
        <v>0</v>
      </c>
      <c r="Q495" s="56" t="s">
        <v>278</v>
      </c>
      <c r="R495" s="68">
        <f t="shared" ref="R495:W495" si="17">SUM(R4:R494)</f>
        <v>0</v>
      </c>
      <c r="S495" s="68">
        <f t="shared" si="17"/>
        <v>0</v>
      </c>
      <c r="T495" s="68">
        <f t="shared" si="17"/>
        <v>0</v>
      </c>
      <c r="U495" s="68">
        <f t="shared" si="17"/>
        <v>0</v>
      </c>
      <c r="V495" s="68">
        <f t="shared" si="17"/>
        <v>0</v>
      </c>
      <c r="W495" s="68">
        <f t="shared" si="17"/>
        <v>0</v>
      </c>
    </row>
    <row r="496" spans="3:23" ht="15.75" thickTop="1"/>
    <row r="498" spans="3:16">
      <c r="C498" s="57" t="s">
        <v>279</v>
      </c>
      <c r="F498" s="10"/>
      <c r="G498" s="10"/>
      <c r="H498" s="10"/>
      <c r="I498" s="10"/>
      <c r="J498" s="10"/>
      <c r="K498" s="10"/>
      <c r="L498" s="10"/>
      <c r="M498" s="10"/>
      <c r="N498" s="58" t="s">
        <v>280</v>
      </c>
      <c r="O498" s="10"/>
      <c r="P498" s="58" t="s">
        <v>281</v>
      </c>
    </row>
    <row r="499" spans="3:16">
      <c r="C499" s="58" t="str">
        <f>IF('47'!K3="", "Vrije categorie",'47'!K3)</f>
        <v>A</v>
      </c>
      <c r="F499" s="69" cm="1">
        <f t="array" ref="F499">SUMPRODUCT(--($E$4:$E$494=C499),--($D$4:$D$494=""),$F$4:$F$494)</f>
        <v>0</v>
      </c>
      <c r="G499" s="69" cm="1">
        <f t="array" ref="G499">SUMPRODUCT(--($E$4:$E$494=C499),--($D$4:$D$494=""),$G$4:$G$494)</f>
        <v>0</v>
      </c>
      <c r="H499" s="69" cm="1">
        <f t="array" ref="H499">SUMPRODUCT(--($E$4:$E$494=C499),--($D$4:$D$494=""),$H$4:$H$494)</f>
        <v>0</v>
      </c>
      <c r="I499" s="69" cm="1">
        <f t="array" ref="I499">SUMPRODUCT(--($E$4:$E$494=C499),--($D$4:$D$494=""),$I$4:$I$494)</f>
        <v>0</v>
      </c>
      <c r="J499" s="69" cm="1">
        <f t="array" ref="J499">SUMPRODUCT(--($E$4:$E$494=C499),--($D$4:$D$494=""),$J$4:$J$494)</f>
        <v>0</v>
      </c>
      <c r="K499" s="69" cm="1">
        <f t="array" ref="K499">SUMPRODUCT(--($E$4:$E$494=C499),--($D$4:$D$494=""),$K$4:$K$494)</f>
        <v>0</v>
      </c>
      <c r="L499" s="69" cm="1">
        <f t="array" ref="L499">SUMPRODUCT(--($E$4:$E$494=C499),--($D$4:$D$494=""),$L$4:$L$494)</f>
        <v>0</v>
      </c>
      <c r="M499" s="69" cm="1">
        <f t="array" ref="M499">SUMPRODUCT(--($E$4:$E$494=C499),--($D$4:$D$494=""),$M$4:$M$494)</f>
        <v>0</v>
      </c>
      <c r="N499" s="69">
        <f>SUM(F499:M499)</f>
        <v>0</v>
      </c>
      <c r="O499" s="58"/>
      <c r="P499" s="69" t="e" cm="1">
        <f t="array" ref="P499">SUMPRODUCT(--($E$4:$E$494=C499),--($D$4:$D$494=""),$P$4:$P$494)</f>
        <v>#N/A</v>
      </c>
    </row>
    <row r="500" spans="3:16">
      <c r="C500" s="58" t="str">
        <f>IF('47'!K4="", "Vrije categorie",'47'!K4)</f>
        <v>B</v>
      </c>
      <c r="F500" s="69" cm="1">
        <f t="array" ref="F500">SUMPRODUCT(--($E$4:$E$494=C500),--($D$4:$D$494=""),$F$4:$F$494)</f>
        <v>0</v>
      </c>
      <c r="G500" s="69" cm="1">
        <f t="array" ref="G500">SUMPRODUCT(--($E$4:$E$494=C500),--($D$4:$D$494=""),$G$4:$G$494)</f>
        <v>0</v>
      </c>
      <c r="H500" s="69" cm="1">
        <f t="array" ref="H500">SUMPRODUCT(--($E$4:$E$494=C500),--($D$4:$D$494=""),$H$4:$H$494)</f>
        <v>0</v>
      </c>
      <c r="I500" s="69" cm="1">
        <f t="array" ref="I500">SUMPRODUCT(--($E$4:$E$494=C500),--($D$4:$D$494=""),$I$4:$I$494)</f>
        <v>0</v>
      </c>
      <c r="J500" s="69" cm="1">
        <f t="array" ref="J500">SUMPRODUCT(--($E$4:$E$494=C500),--($D$4:$D$494=""),$J$4:$J$494)</f>
        <v>0</v>
      </c>
      <c r="K500" s="69" cm="1">
        <f t="array" ref="K500">SUMPRODUCT(--($E$4:$E$494=C500),--($D$4:$D$494=""),$K$4:$K$494)</f>
        <v>0</v>
      </c>
      <c r="L500" s="69" cm="1">
        <f t="array" ref="L500">SUMPRODUCT(--($E$4:$E$494=C500),--($D$4:$D$494=""),$L$4:$L$494)</f>
        <v>0</v>
      </c>
      <c r="M500" s="69" cm="1">
        <f t="array" ref="M500">SUMPRODUCT(--($E$4:$E$494=C500),--($D$4:$D$494=""),$M$4:$M$494)</f>
        <v>0</v>
      </c>
      <c r="N500" s="69">
        <f t="shared" ref="N500:N512" si="18">SUM(F500:M500)</f>
        <v>0</v>
      </c>
      <c r="O500" s="58"/>
      <c r="P500" s="69" t="e" cm="1">
        <f t="array" ref="P500">SUMPRODUCT(--($E$4:$E$494=C500),--($D$4:$D$494=""),$P$4:$P$494)</f>
        <v>#N/A</v>
      </c>
    </row>
    <row r="501" spans="3:16">
      <c r="C501" s="58" t="str">
        <f>IF('47'!K5="", "Vrije categorie",'47'!K5)</f>
        <v>C</v>
      </c>
      <c r="F501" s="69" cm="1">
        <f t="array" ref="F501">SUMPRODUCT(--($E$4:$E$494=C501),--($D$4:$D$494=""),$F$4:$F$494)</f>
        <v>0</v>
      </c>
      <c r="G501" s="69" cm="1">
        <f t="array" ref="G501">SUMPRODUCT(--($E$4:$E$494=C501),--($D$4:$D$494=""),$G$4:$G$494)</f>
        <v>0</v>
      </c>
      <c r="H501" s="69" cm="1">
        <f t="array" ref="H501">SUMPRODUCT(--($E$4:$E$494=C501),--($D$4:$D$494=""),$H$4:$H$494)</f>
        <v>0</v>
      </c>
      <c r="I501" s="69" cm="1">
        <f t="array" ref="I501">SUMPRODUCT(--($E$4:$E$494=C501),--($D$4:$D$494=""),$I$4:$I$494)</f>
        <v>0</v>
      </c>
      <c r="J501" s="69" cm="1">
        <f t="array" ref="J501">SUMPRODUCT(--($E$4:$E$494=C501),--($D$4:$D$494=""),$J$4:$J$494)</f>
        <v>0</v>
      </c>
      <c r="K501" s="69" cm="1">
        <f t="array" ref="K501">SUMPRODUCT(--($E$4:$E$494=C501),--($D$4:$D$494=""),$K$4:$K$494)</f>
        <v>0</v>
      </c>
      <c r="L501" s="69" cm="1">
        <f t="array" ref="L501">SUMPRODUCT(--($E$4:$E$494=C501),--($D$4:$D$494=""),$L$4:$L$494)</f>
        <v>0</v>
      </c>
      <c r="M501" s="69" cm="1">
        <f t="array" ref="M501">SUMPRODUCT(--($E$4:$E$494=C501),--($D$4:$D$494=""),$M$4:$M$494)</f>
        <v>0</v>
      </c>
      <c r="N501" s="69">
        <f t="shared" si="18"/>
        <v>0</v>
      </c>
      <c r="O501" s="58"/>
      <c r="P501" s="69" t="e" cm="1">
        <f t="array" ref="P501">SUMPRODUCT(--($E$4:$E$494=C501),--($D$4:$D$494=""),$P$4:$P$494)</f>
        <v>#N/A</v>
      </c>
    </row>
    <row r="502" spans="3:16">
      <c r="C502" s="58" t="str">
        <f>IF('47'!K6="", "Vrije categorie",'47'!K6)</f>
        <v>D</v>
      </c>
      <c r="F502" s="69" cm="1">
        <f t="array" ref="F502">SUMPRODUCT(--($E$4:$E$494=C502),--($D$4:$D$494=""),$F$4:$F$494)</f>
        <v>0</v>
      </c>
      <c r="G502" s="69" cm="1">
        <f t="array" ref="G502">SUMPRODUCT(--($E$4:$E$494=C502),--($D$4:$D$494=""),$G$4:$G$494)</f>
        <v>0</v>
      </c>
      <c r="H502" s="69" cm="1">
        <f t="array" ref="H502">SUMPRODUCT(--($E$4:$E$494=C502),--($D$4:$D$494=""),$H$4:$H$494)</f>
        <v>0</v>
      </c>
      <c r="I502" s="69" cm="1">
        <f t="array" ref="I502">SUMPRODUCT(--($E$4:$E$494=C502),--($D$4:$D$494=""),$I$4:$I$494)</f>
        <v>0</v>
      </c>
      <c r="J502" s="69" cm="1">
        <f t="array" ref="J502">SUMPRODUCT(--($E$4:$E$494=C502),--($D$4:$D$494=""),$J$4:$J$494)</f>
        <v>0</v>
      </c>
      <c r="K502" s="69" cm="1">
        <f t="array" ref="K502">SUMPRODUCT(--($E$4:$E$494=C502),--($D$4:$D$494=""),$K$4:$K$494)</f>
        <v>0</v>
      </c>
      <c r="L502" s="69" cm="1">
        <f t="array" ref="L502">SUMPRODUCT(--($E$4:$E$494=C502),--($D$4:$D$494=""),$L$4:$L$494)</f>
        <v>0</v>
      </c>
      <c r="M502" s="69" cm="1">
        <f t="array" ref="M502">SUMPRODUCT(--($E$4:$E$494=C502),--($D$4:$D$494=""),$M$4:$M$494)</f>
        <v>0</v>
      </c>
      <c r="N502" s="69">
        <f t="shared" si="18"/>
        <v>0</v>
      </c>
      <c r="O502" s="58"/>
      <c r="P502" s="69" t="e" cm="1">
        <f t="array" ref="P502">SUMPRODUCT(--($E$4:$E$494=C502),--($D$4:$D$494=""),$P$4:$P$494)</f>
        <v>#N/A</v>
      </c>
    </row>
    <row r="503" spans="3:16">
      <c r="C503" s="58" t="str">
        <f>IF('47'!K7="", "Vrije categorie",'47'!K7)</f>
        <v>E</v>
      </c>
      <c r="F503" s="69" cm="1">
        <f t="array" ref="F503">SUMPRODUCT(--($E$4:$E$494=C503),--($D$4:$D$494=""),$F$4:$F$494)</f>
        <v>0</v>
      </c>
      <c r="G503" s="69" cm="1">
        <f t="array" ref="G503">SUMPRODUCT(--($E$4:$E$494=C503),--($D$4:$D$494=""),$G$4:$G$494)</f>
        <v>0</v>
      </c>
      <c r="H503" s="69" cm="1">
        <f t="array" ref="H503">SUMPRODUCT(--($E$4:$E$494=C503),--($D$4:$D$494=""),$H$4:$H$494)</f>
        <v>0</v>
      </c>
      <c r="I503" s="69" cm="1">
        <f t="array" ref="I503">SUMPRODUCT(--($E$4:$E$494=C503),--($D$4:$D$494=""),$I$4:$I$494)</f>
        <v>0</v>
      </c>
      <c r="J503" s="69" cm="1">
        <f t="array" ref="J503">SUMPRODUCT(--($E$4:$E$494=C503),--($D$4:$D$494=""),$J$4:$J$494)</f>
        <v>0</v>
      </c>
      <c r="K503" s="69" cm="1">
        <f t="array" ref="K503">SUMPRODUCT(--($E$4:$E$494=C503),--($D$4:$D$494=""),$K$4:$K$494)</f>
        <v>0</v>
      </c>
      <c r="L503" s="69" cm="1">
        <f t="array" ref="L503">SUMPRODUCT(--($E$4:$E$494=C503),--($D$4:$D$494=""),$L$4:$L$494)</f>
        <v>0</v>
      </c>
      <c r="M503" s="69" cm="1">
        <f t="array" ref="M503">SUMPRODUCT(--($E$4:$E$494=C503),--($D$4:$D$494=""),$M$4:$M$494)</f>
        <v>0</v>
      </c>
      <c r="N503" s="69">
        <f t="shared" si="18"/>
        <v>0</v>
      </c>
      <c r="O503" s="58"/>
      <c r="P503" s="69" t="e" cm="1">
        <f t="array" ref="P503">SUMPRODUCT(--($E$4:$E$494=C503),--($D$4:$D$494=""),$P$4:$P$494)</f>
        <v>#N/A</v>
      </c>
    </row>
    <row r="504" spans="3:16">
      <c r="C504" s="58" t="str">
        <f>IF('47'!K8="", "Vrije categorie",'47'!K8)</f>
        <v>F</v>
      </c>
      <c r="F504" s="69" cm="1">
        <f t="array" ref="F504">SUMPRODUCT(--($E$4:$E$494=C504),--($D$4:$D$494=""),$F$4:$F$494)</f>
        <v>0</v>
      </c>
      <c r="G504" s="69" cm="1">
        <f t="array" ref="G504">SUMPRODUCT(--($E$4:$E$494=C504),--($D$4:$D$494=""),$G$4:$G$494)</f>
        <v>0</v>
      </c>
      <c r="H504" s="69" cm="1">
        <f t="array" ref="H504">SUMPRODUCT(--($E$4:$E$494=C504),--($D$4:$D$494=""),$H$4:$H$494)</f>
        <v>0</v>
      </c>
      <c r="I504" s="69" cm="1">
        <f t="array" ref="I504">SUMPRODUCT(--($E$4:$E$494=C504),--($D$4:$D$494=""),$I$4:$I$494)</f>
        <v>0</v>
      </c>
      <c r="J504" s="69" cm="1">
        <f t="array" ref="J504">SUMPRODUCT(--($E$4:$E$494=C504),--($D$4:$D$494=""),$J$4:$J$494)</f>
        <v>0</v>
      </c>
      <c r="K504" s="69" cm="1">
        <f t="array" ref="K504">SUMPRODUCT(--($E$4:$E$494=C504),--($D$4:$D$494=""),$K$4:$K$494)</f>
        <v>0</v>
      </c>
      <c r="L504" s="69" cm="1">
        <f t="array" ref="L504">SUMPRODUCT(--($E$4:$E$494=C504),--($D$4:$D$494=""),$L$4:$L$494)</f>
        <v>0</v>
      </c>
      <c r="M504" s="69" cm="1">
        <f t="array" ref="M504">SUMPRODUCT(--($E$4:$E$494=C504),--($D$4:$D$494=""),$M$4:$M$494)</f>
        <v>0</v>
      </c>
      <c r="N504" s="69">
        <f t="shared" si="18"/>
        <v>0</v>
      </c>
      <c r="O504" s="58"/>
      <c r="P504" s="69" t="e" cm="1">
        <f t="array" ref="P504">SUMPRODUCT(--($E$4:$E$494=C504),--($D$4:$D$494=""),$P$4:$P$494)</f>
        <v>#N/A</v>
      </c>
    </row>
    <row r="505" spans="3:16">
      <c r="C505" s="58" t="str">
        <f>IF('47'!K9="", "Vrije categorie",'47'!K9)</f>
        <v>G</v>
      </c>
      <c r="F505" s="69" cm="1">
        <f t="array" ref="F505">SUMPRODUCT(--($E$4:$E$494=C505),--($D$4:$D$494=""),$F$4:$F$494)</f>
        <v>0</v>
      </c>
      <c r="G505" s="69" cm="1">
        <f t="array" ref="G505">SUMPRODUCT(--($E$4:$E$494=C505),--($D$4:$D$494=""),$G$4:$G$494)</f>
        <v>0</v>
      </c>
      <c r="H505" s="69" cm="1">
        <f t="array" ref="H505">SUMPRODUCT(--($E$4:$E$494=C505),--($D$4:$D$494=""),$H$4:$H$494)</f>
        <v>0</v>
      </c>
      <c r="I505" s="69" cm="1">
        <f t="array" ref="I505">SUMPRODUCT(--($E$4:$E$494=C505),--($D$4:$D$494=""),$I$4:$I$494)</f>
        <v>0</v>
      </c>
      <c r="J505" s="69" cm="1">
        <f t="array" ref="J505">SUMPRODUCT(--($E$4:$E$494=C505),--($D$4:$D$494=""),$J$4:$J$494)</f>
        <v>0</v>
      </c>
      <c r="K505" s="69" cm="1">
        <f t="array" ref="K505">SUMPRODUCT(--($E$4:$E$494=C505),--($D$4:$D$494=""),$K$4:$K$494)</f>
        <v>0</v>
      </c>
      <c r="L505" s="69" cm="1">
        <f t="array" ref="L505">SUMPRODUCT(--($E$4:$E$494=C505),--($D$4:$D$494=""),$L$4:$L$494)</f>
        <v>0</v>
      </c>
      <c r="M505" s="69" cm="1">
        <f t="array" ref="M505">SUMPRODUCT(--($E$4:$E$494=C505),--($D$4:$D$494=""),$M$4:$M$494)</f>
        <v>0</v>
      </c>
      <c r="N505" s="69">
        <f t="shared" si="18"/>
        <v>0</v>
      </c>
      <c r="O505" s="58"/>
      <c r="P505" s="69" t="e" cm="1">
        <f t="array" ref="P505">SUMPRODUCT(--($E$4:$E$494=C505),--($D$4:$D$494=""),$P$4:$P$494)</f>
        <v>#N/A</v>
      </c>
    </row>
    <row r="506" spans="3:16">
      <c r="C506" s="58" t="str">
        <f>IF('47'!K10="", "Vrije categorie",'47'!K10)</f>
        <v>H</v>
      </c>
      <c r="F506" s="69" cm="1">
        <f t="array" ref="F506">SUMPRODUCT(--($E$4:$E$494=C506),--($D$4:$D$494=""),$F$4:$F$494)</f>
        <v>0</v>
      </c>
      <c r="G506" s="69" cm="1">
        <f t="array" ref="G506">SUMPRODUCT(--($E$4:$E$494=C506),--($D$4:$D$494=""),$G$4:$G$494)</f>
        <v>0</v>
      </c>
      <c r="H506" s="69" cm="1">
        <f t="array" ref="H506">SUMPRODUCT(--($E$4:$E$494=C506),--($D$4:$D$494=""),$H$4:$H$494)</f>
        <v>0</v>
      </c>
      <c r="I506" s="69" cm="1">
        <f t="array" ref="I506">SUMPRODUCT(--($E$4:$E$494=C506),--($D$4:$D$494=""),$I$4:$I$494)</f>
        <v>0</v>
      </c>
      <c r="J506" s="69" cm="1">
        <f t="array" ref="J506">SUMPRODUCT(--($E$4:$E$494=C506),--($D$4:$D$494=""),$J$4:$J$494)</f>
        <v>0</v>
      </c>
      <c r="K506" s="69" cm="1">
        <f t="array" ref="K506">SUMPRODUCT(--($E$4:$E$494=C506),--($D$4:$D$494=""),$K$4:$K$494)</f>
        <v>0</v>
      </c>
      <c r="L506" s="69" cm="1">
        <f t="array" ref="L506">SUMPRODUCT(--($E$4:$E$494=C506),--($D$4:$D$494=""),$L$4:$L$494)</f>
        <v>0</v>
      </c>
      <c r="M506" s="69" cm="1">
        <f t="array" ref="M506">SUMPRODUCT(--($E$4:$E$494=C506),--($D$4:$D$494=""),$M$4:$M$494)</f>
        <v>0</v>
      </c>
      <c r="N506" s="69">
        <f t="shared" si="18"/>
        <v>0</v>
      </c>
      <c r="O506" s="58"/>
      <c r="P506" s="69" t="e" cm="1">
        <f t="array" ref="P506">SUMPRODUCT(--($E$4:$E$494=C506),--($D$4:$D$494=""),$P$4:$P$494)</f>
        <v>#N/A</v>
      </c>
    </row>
    <row r="507" spans="3:16">
      <c r="C507" s="58" t="str">
        <f>IF('47'!K11="", "Vrije categorie",'47'!K11)</f>
        <v>I</v>
      </c>
      <c r="F507" s="69" cm="1">
        <f t="array" ref="F507">SUMPRODUCT(--($E$4:$E$494=C507),--($D$4:$D$494=""),$F$4:$F$494)</f>
        <v>0</v>
      </c>
      <c r="G507" s="69" cm="1">
        <f t="array" ref="G507">SUMPRODUCT(--($E$4:$E$494=C507),--($D$4:$D$494=""),$G$4:$G$494)</f>
        <v>0</v>
      </c>
      <c r="H507" s="69" cm="1">
        <f t="array" ref="H507">SUMPRODUCT(--($E$4:$E$494=C507),--($D$4:$D$494=""),$H$4:$H$494)</f>
        <v>0</v>
      </c>
      <c r="I507" s="69" cm="1">
        <f t="array" ref="I507">SUMPRODUCT(--($E$4:$E$494=C507),--($D$4:$D$494=""),$I$4:$I$494)</f>
        <v>0</v>
      </c>
      <c r="J507" s="69" cm="1">
        <f t="array" ref="J507">SUMPRODUCT(--($E$4:$E$494=C507),--($D$4:$D$494=""),$J$4:$J$494)</f>
        <v>0</v>
      </c>
      <c r="K507" s="69" cm="1">
        <f t="array" ref="K507">SUMPRODUCT(--($E$4:$E$494=C507),--($D$4:$D$494=""),$K$4:$K$494)</f>
        <v>0</v>
      </c>
      <c r="L507" s="69" cm="1">
        <f t="array" ref="L507">SUMPRODUCT(--($E$4:$E$494=C507),--($D$4:$D$494=""),$L$4:$L$494)</f>
        <v>0</v>
      </c>
      <c r="M507" s="69" cm="1">
        <f t="array" ref="M507">SUMPRODUCT(--($E$4:$E$494=C507),--($D$4:$D$494=""),$M$4:$M$494)</f>
        <v>0</v>
      </c>
      <c r="N507" s="69">
        <f t="shared" si="18"/>
        <v>0</v>
      </c>
      <c r="O507" s="58"/>
      <c r="P507" s="69" t="e" cm="1">
        <f t="array" ref="P507">SUMPRODUCT(--($E$4:$E$494=C507),--($D$4:$D$494=""),$P$4:$P$494)</f>
        <v>#N/A</v>
      </c>
    </row>
    <row r="508" spans="3:16">
      <c r="C508" s="58" t="str">
        <f>IF('47'!K12="", "Vrije categorie",'47'!K12)</f>
        <v>J</v>
      </c>
      <c r="F508" s="69" cm="1">
        <f t="array" ref="F508">SUMPRODUCT(--($E$4:$E$494=C508),--($D$4:$D$494=""),$F$4:$F$494)</f>
        <v>0</v>
      </c>
      <c r="G508" s="69" cm="1">
        <f t="array" ref="G508">SUMPRODUCT(--($E$4:$E$494=C508),--($D$4:$D$494=""),$G$4:$G$494)</f>
        <v>0</v>
      </c>
      <c r="H508" s="69" cm="1">
        <f t="array" ref="H508">SUMPRODUCT(--($E$4:$E$494=C508),--($D$4:$D$494=""),$H$4:$H$494)</f>
        <v>0</v>
      </c>
      <c r="I508" s="69" cm="1">
        <f t="array" ref="I508">SUMPRODUCT(--($E$4:$E$494=C508),--($D$4:$D$494=""),$I$4:$I$494)</f>
        <v>0</v>
      </c>
      <c r="J508" s="69" cm="1">
        <f t="array" ref="J508">SUMPRODUCT(--($E$4:$E$494=C508),--($D$4:$D$494=""),$J$4:$J$494)</f>
        <v>0</v>
      </c>
      <c r="K508" s="69" cm="1">
        <f t="array" ref="K508">SUMPRODUCT(--($E$4:$E$494=C508),--($D$4:$D$494=""),$K$4:$K$494)</f>
        <v>0</v>
      </c>
      <c r="L508" s="69" cm="1">
        <f t="array" ref="L508">SUMPRODUCT(--($E$4:$E$494=C508),--($D$4:$D$494=""),$L$4:$L$494)</f>
        <v>0</v>
      </c>
      <c r="M508" s="69" cm="1">
        <f t="array" ref="M508">SUMPRODUCT(--($E$4:$E$494=C508),--($D$4:$D$494=""),$M$4:$M$494)</f>
        <v>0</v>
      </c>
      <c r="N508" s="69">
        <f t="shared" si="18"/>
        <v>0</v>
      </c>
      <c r="O508" s="58"/>
      <c r="P508" s="69" t="e" cm="1">
        <f t="array" ref="P508">SUMPRODUCT(--($E$4:$E$494=C508),--($D$4:$D$494=""),$P$4:$P$494)</f>
        <v>#N/A</v>
      </c>
    </row>
    <row r="509" spans="3:16">
      <c r="C509" s="58" t="str">
        <f>IF('47'!K13="", "Vrije categorie",'47'!K13)</f>
        <v>K</v>
      </c>
      <c r="F509" s="69" cm="1">
        <f t="array" ref="F509">SUMPRODUCT(--($E$4:$E$494=C509),--($D$4:$D$494=""),$F$4:$F$494)</f>
        <v>0</v>
      </c>
      <c r="G509" s="69" cm="1">
        <f t="array" ref="G509">SUMPRODUCT(--($E$4:$E$494=C509),--($D$4:$D$494=""),$G$4:$G$494)</f>
        <v>0</v>
      </c>
      <c r="H509" s="69" cm="1">
        <f t="array" ref="H509">SUMPRODUCT(--($E$4:$E$494=C509),--($D$4:$D$494=""),$H$4:$H$494)</f>
        <v>0</v>
      </c>
      <c r="I509" s="69" cm="1">
        <f t="array" ref="I509">SUMPRODUCT(--($E$4:$E$494=C509),--($D$4:$D$494=""),$I$4:$I$494)</f>
        <v>0</v>
      </c>
      <c r="J509" s="69" cm="1">
        <f t="array" ref="J509">SUMPRODUCT(--($E$4:$E$494=C509),--($D$4:$D$494=""),$J$4:$J$494)</f>
        <v>0</v>
      </c>
      <c r="K509" s="69" cm="1">
        <f t="array" ref="K509">SUMPRODUCT(--($E$4:$E$494=C509),--($D$4:$D$494=""),$K$4:$K$494)</f>
        <v>0</v>
      </c>
      <c r="L509" s="69" cm="1">
        <f t="array" ref="L509">SUMPRODUCT(--($E$4:$E$494=C509),--($D$4:$D$494=""),$L$4:$L$494)</f>
        <v>0</v>
      </c>
      <c r="M509" s="69" cm="1">
        <f t="array" ref="M509">SUMPRODUCT(--($E$4:$E$494=C509),--($D$4:$D$494=""),$M$4:$M$494)</f>
        <v>0</v>
      </c>
      <c r="N509" s="69">
        <f t="shared" si="18"/>
        <v>0</v>
      </c>
      <c r="O509" s="58"/>
      <c r="P509" s="69" t="e" cm="1">
        <f t="array" ref="P509">SUMPRODUCT(--($E$4:$E$494=C509),--($D$4:$D$494=""),$P$4:$P$494)</f>
        <v>#N/A</v>
      </c>
    </row>
    <row r="510" spans="3:16">
      <c r="C510" s="58" t="str">
        <f>IF('47'!K14="", "Vrije categorie",'47'!K14)</f>
        <v>Vrije categorie</v>
      </c>
      <c r="F510" s="69" cm="1">
        <f t="array" ref="F510">SUMPRODUCT(--($E$4:$E$494=C510),--($D$4:$D$494=""),$F$4:$F$494)</f>
        <v>0</v>
      </c>
      <c r="G510" s="69" cm="1">
        <f t="array" ref="G510">SUMPRODUCT(--($E$4:$E$494=C510),--($D$4:$D$494=""),$G$4:$G$494)</f>
        <v>0</v>
      </c>
      <c r="H510" s="69" cm="1">
        <f t="array" ref="H510">SUMPRODUCT(--($E$4:$E$494=C510),--($D$4:$D$494=""),$H$4:$H$494)</f>
        <v>0</v>
      </c>
      <c r="I510" s="69" cm="1">
        <f t="array" ref="I510">SUMPRODUCT(--($E$4:$E$494=C510),--($D$4:$D$494=""),$I$4:$I$494)</f>
        <v>0</v>
      </c>
      <c r="J510" s="69" cm="1">
        <f t="array" ref="J510">SUMPRODUCT(--($E$4:$E$494=C510),--($D$4:$D$494=""),$J$4:$J$494)</f>
        <v>0</v>
      </c>
      <c r="K510" s="69" cm="1">
        <f t="array" ref="K510">SUMPRODUCT(--($E$4:$E$494=C510),--($D$4:$D$494=""),$K$4:$K$494)</f>
        <v>0</v>
      </c>
      <c r="L510" s="69" cm="1">
        <f t="array" ref="L510">SUMPRODUCT(--($E$4:$E$494=C510),--($D$4:$D$494=""),$L$4:$L$494)</f>
        <v>0</v>
      </c>
      <c r="M510" s="69" cm="1">
        <f t="array" ref="M510">SUMPRODUCT(--($E$4:$E$494=C510),--($D$4:$D$494=""),$M$4:$M$494)</f>
        <v>0</v>
      </c>
      <c r="N510" s="69">
        <f t="shared" si="18"/>
        <v>0</v>
      </c>
      <c r="O510" s="58"/>
      <c r="P510" s="69" t="e" cm="1">
        <f t="array" ref="P510">SUMPRODUCT(--($E$4:$E$494=C510),--($D$4:$D$494=""),$P$4:$P$494)</f>
        <v>#N/A</v>
      </c>
    </row>
    <row r="511" spans="3:16">
      <c r="C511" s="58" t="str">
        <f>IF('47'!K15="", "Vrije categorie",'47'!K15)</f>
        <v>Vrije categorie</v>
      </c>
      <c r="F511" s="69" cm="1">
        <f t="array" ref="F511">SUMPRODUCT(--($E$4:$E$494=C511),--($D$4:$D$494=""),$F$4:$F$494)</f>
        <v>0</v>
      </c>
      <c r="G511" s="69" cm="1">
        <f t="array" ref="G511">SUMPRODUCT(--($E$4:$E$494=C511),--($D$4:$D$494=""),$G$4:$G$494)</f>
        <v>0</v>
      </c>
      <c r="H511" s="69" cm="1">
        <f t="array" ref="H511">SUMPRODUCT(--($E$4:$E$494=C511),--($D$4:$D$494=""),$H$4:$H$494)</f>
        <v>0</v>
      </c>
      <c r="I511" s="69" cm="1">
        <f t="array" ref="I511">SUMPRODUCT(--($E$4:$E$494=C511),--($D$4:$D$494=""),$I$4:$I$494)</f>
        <v>0</v>
      </c>
      <c r="J511" s="69" cm="1">
        <f t="array" ref="J511">SUMPRODUCT(--($E$4:$E$494=C511),--($D$4:$D$494=""),$J$4:$J$494)</f>
        <v>0</v>
      </c>
      <c r="K511" s="69" cm="1">
        <f t="array" ref="K511">SUMPRODUCT(--($E$4:$E$494=C511),--($D$4:$D$494=""),$K$4:$K$494)</f>
        <v>0</v>
      </c>
      <c r="L511" s="69" cm="1">
        <f t="array" ref="L511">SUMPRODUCT(--($E$4:$E$494=C511),--($D$4:$D$494=""),$L$4:$L$494)</f>
        <v>0</v>
      </c>
      <c r="M511" s="69" cm="1">
        <f t="array" ref="M511">SUMPRODUCT(--($E$4:$E$494=C511),--($D$4:$D$494=""),$M$4:$M$494)</f>
        <v>0</v>
      </c>
      <c r="N511" s="69">
        <f t="shared" si="18"/>
        <v>0</v>
      </c>
      <c r="O511" s="58"/>
      <c r="P511" s="69" t="e" cm="1">
        <f t="array" ref="P511">SUMPRODUCT(--($E$4:$E$494=C511),--($D$4:$D$494=""),$P$4:$P$494)</f>
        <v>#N/A</v>
      </c>
    </row>
    <row r="512" spans="3:16" ht="15.75" thickBot="1">
      <c r="C512" s="71" t="s">
        <v>282</v>
      </c>
      <c r="D512" s="67"/>
      <c r="E512" s="67"/>
      <c r="F512" s="70">
        <f>SUM(F499:F511)</f>
        <v>0</v>
      </c>
      <c r="G512" s="70">
        <f t="shared" ref="G512:M512" si="19">SUM(G499:G511)</f>
        <v>0</v>
      </c>
      <c r="H512" s="70">
        <f t="shared" si="19"/>
        <v>0</v>
      </c>
      <c r="I512" s="70">
        <f t="shared" si="19"/>
        <v>0</v>
      </c>
      <c r="J512" s="70">
        <f t="shared" si="19"/>
        <v>0</v>
      </c>
      <c r="K512" s="70">
        <f t="shared" si="19"/>
        <v>0</v>
      </c>
      <c r="L512" s="70">
        <f t="shared" si="19"/>
        <v>0</v>
      </c>
      <c r="M512" s="70">
        <f t="shared" si="19"/>
        <v>0</v>
      </c>
      <c r="N512" s="70">
        <f t="shared" si="18"/>
        <v>0</v>
      </c>
      <c r="O512" s="70"/>
      <c r="P512" s="70" t="e">
        <f>SUM(P499:P511)</f>
        <v>#N/A</v>
      </c>
    </row>
    <row r="513" spans="3:16" ht="15.75" thickTop="1">
      <c r="C513" s="5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3:16" ht="15.75" thickBot="1">
      <c r="C514" s="71" t="s">
        <v>283</v>
      </c>
      <c r="D514" s="67"/>
      <c r="E514" s="67"/>
      <c r="F514" s="70" cm="1">
        <f t="array" ref="F514">SUMPRODUCT(--($E$4:$E$494="X"),F4:F494)</f>
        <v>0</v>
      </c>
      <c r="G514" s="70" cm="1">
        <f t="array" ref="G514">SUMPRODUCT(--($E$4:$E$494="X"),G4:G494)</f>
        <v>0</v>
      </c>
      <c r="H514" s="70" cm="1">
        <f t="array" ref="H514">SUMPRODUCT(--($E$4:$E$494="X"),H4:H494)</f>
        <v>0</v>
      </c>
      <c r="I514" s="70" cm="1">
        <f t="array" ref="I514">SUMPRODUCT(--($E$4:$E$494="X"),I4:I494)</f>
        <v>0</v>
      </c>
      <c r="J514" s="70" cm="1">
        <f t="array" ref="J514">SUMPRODUCT(--($E$4:$E$494="X"),J4:J494)</f>
        <v>0</v>
      </c>
      <c r="K514" s="70" cm="1">
        <f t="array" ref="K514">SUMPRODUCT(--($E$4:$E$494="X"),K4:K494)</f>
        <v>0</v>
      </c>
      <c r="L514" s="70" cm="1">
        <f t="array" ref="L514">SUMPRODUCT(--($E$4:$E$494="X"),L4:L494)</f>
        <v>0</v>
      </c>
      <c r="M514" s="70" cm="1">
        <f t="array" ref="M514">SUMPRODUCT(--($E$4:$E$494="X"),M4:M494)</f>
        <v>0</v>
      </c>
      <c r="N514" s="10"/>
      <c r="O514" s="10"/>
      <c r="P514" s="10"/>
    </row>
    <row r="515" spans="3:16" ht="15.75" thickTop="1"/>
    <row r="517" spans="3:16">
      <c r="C517" s="72" t="s">
        <v>284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2" t="s">
        <v>280</v>
      </c>
    </row>
    <row r="518" spans="3:16">
      <c r="C518" s="72" t="str">
        <f>C499</f>
        <v>A</v>
      </c>
      <c r="D518" s="73"/>
      <c r="E518" s="73"/>
      <c r="F518" s="76" cm="1">
        <f t="array" ref="F518">SUMPRODUCT(--($E$4:$E$494=C518),--($D$4:$D$494="X"),$F$4:$F$494)</f>
        <v>0</v>
      </c>
      <c r="G518" s="76" cm="1">
        <f t="array" ref="G518">SUMPRODUCT(--($E$4:$E$494=C518),--($D$4:$D$494="X"),$G$4:$G$494)</f>
        <v>0</v>
      </c>
      <c r="H518" s="76" cm="1">
        <f t="array" ref="H518">SUMPRODUCT(--($E$4:$E$494=C518),--($D$4:$D$494="X"),$H$4:$H$494)</f>
        <v>0</v>
      </c>
      <c r="I518" s="76" cm="1">
        <f t="array" ref="I518">SUMPRODUCT(--($E$4:$E$494=C518),--($D$4:$D$494="X"),$I$4:$I$494)</f>
        <v>0</v>
      </c>
      <c r="J518" s="76" cm="1">
        <f t="array" ref="J518">SUMPRODUCT(--($E$4:$E$494=C518),--($D$4:$D$494="X"),$J$4:$J$494)</f>
        <v>0</v>
      </c>
      <c r="K518" s="76" cm="1">
        <f t="array" ref="K518">SUMPRODUCT(--($E$4:$E$494=C518),--($D$4:$D$494="X"),$K$4:$K$494)</f>
        <v>0</v>
      </c>
      <c r="L518" s="76" cm="1">
        <f t="array" ref="L518">SUMPRODUCT(--($E$4:$E$494=C518),--($D$4:$D$494="X"),$L$4:$L$494)</f>
        <v>0</v>
      </c>
      <c r="M518" s="76" cm="1">
        <f t="array" ref="M518">SUMPRODUCT(--($E$4:$E$494=C518),--($D$4:$D$494="X"),$M$4:$M$494)</f>
        <v>0</v>
      </c>
      <c r="N518" s="76">
        <f>SUM(F518:M518)</f>
        <v>0</v>
      </c>
    </row>
    <row r="519" spans="3:16">
      <c r="C519" s="72" t="str">
        <f t="shared" ref="C519:C530" si="20">C500</f>
        <v>B</v>
      </c>
      <c r="D519" s="73"/>
      <c r="E519" s="73"/>
      <c r="F519" s="76" cm="1">
        <f t="array" ref="F519">SUMPRODUCT(--($E$4:$E$494=C519),--($D$4:$D$494="X"),$F$4:$F$494)</f>
        <v>0</v>
      </c>
      <c r="G519" s="76" cm="1">
        <f t="array" ref="G519">SUMPRODUCT(--($E$4:$E$494=C519),--($D$4:$D$494="X"),$G$4:$G$494)</f>
        <v>0</v>
      </c>
      <c r="H519" s="76" cm="1">
        <f t="array" ref="H519">SUMPRODUCT(--($E$4:$E$494=C519),--($D$4:$D$494="X"),$H$4:$H$494)</f>
        <v>0</v>
      </c>
      <c r="I519" s="76" cm="1">
        <f t="array" ref="I519">SUMPRODUCT(--($E$4:$E$494=C519),--($D$4:$D$494="X"),$I$4:$I$494)</f>
        <v>0</v>
      </c>
      <c r="J519" s="76" cm="1">
        <f t="array" ref="J519">SUMPRODUCT(--($E$4:$E$494=C519),--($D$4:$D$494="X"),$J$4:$J$494)</f>
        <v>0</v>
      </c>
      <c r="K519" s="76" cm="1">
        <f t="array" ref="K519">SUMPRODUCT(--($E$4:$E$494=C519),--($D$4:$D$494="X"),$K$4:$K$494)</f>
        <v>0</v>
      </c>
      <c r="L519" s="76" cm="1">
        <f t="array" ref="L519">SUMPRODUCT(--($E$4:$E$494=C519),--($D$4:$D$494="X"),$L$4:$L$494)</f>
        <v>0</v>
      </c>
      <c r="M519" s="76" cm="1">
        <f t="array" ref="M519">SUMPRODUCT(--($E$4:$E$494=C519),--($D$4:$D$494="X"),$M$4:$M$494)</f>
        <v>0</v>
      </c>
      <c r="N519" s="76">
        <f t="shared" ref="N519:N530" si="21">SUM(F519:M519)</f>
        <v>0</v>
      </c>
    </row>
    <row r="520" spans="3:16">
      <c r="C520" s="72" t="str">
        <f t="shared" si="20"/>
        <v>C</v>
      </c>
      <c r="D520" s="73"/>
      <c r="E520" s="73"/>
      <c r="F520" s="76" cm="1">
        <f t="array" ref="F520">SUMPRODUCT(--($E$4:$E$494=C520),--($D$4:$D$494="X"),$F$4:$F$494)</f>
        <v>0</v>
      </c>
      <c r="G520" s="76" cm="1">
        <f t="array" ref="G520">SUMPRODUCT(--($E$4:$E$494=C520),--($D$4:$D$494="X"),$G$4:$G$494)</f>
        <v>0</v>
      </c>
      <c r="H520" s="76" cm="1">
        <f t="array" ref="H520">SUMPRODUCT(--($E$4:$E$494=C520),--($D$4:$D$494="X"),$H$4:$H$494)</f>
        <v>0</v>
      </c>
      <c r="I520" s="76" cm="1">
        <f t="array" ref="I520">SUMPRODUCT(--($E$4:$E$494=C520),--($D$4:$D$494="X"),$I$4:$I$494)</f>
        <v>0</v>
      </c>
      <c r="J520" s="76" cm="1">
        <f t="array" ref="J520">SUMPRODUCT(--($E$4:$E$494=C520),--($D$4:$D$494="X"),$J$4:$J$494)</f>
        <v>0</v>
      </c>
      <c r="K520" s="76" cm="1">
        <f t="array" ref="K520">SUMPRODUCT(--($E$4:$E$494=C520),--($D$4:$D$494="X"),$K$4:$K$494)</f>
        <v>0</v>
      </c>
      <c r="L520" s="76" cm="1">
        <f t="array" ref="L520">SUMPRODUCT(--($E$4:$E$494=C520),--($D$4:$D$494="X"),$L$4:$L$494)</f>
        <v>0</v>
      </c>
      <c r="M520" s="76" cm="1">
        <f t="array" ref="M520">SUMPRODUCT(--($E$4:$E$494=C520),--($D$4:$D$494="X"),$M$4:$M$494)</f>
        <v>0</v>
      </c>
      <c r="N520" s="76">
        <f t="shared" si="21"/>
        <v>0</v>
      </c>
    </row>
    <row r="521" spans="3:16">
      <c r="C521" s="72" t="str">
        <f t="shared" si="20"/>
        <v>D</v>
      </c>
      <c r="D521" s="73"/>
      <c r="E521" s="73"/>
      <c r="F521" s="76" cm="1">
        <f t="array" ref="F521">SUMPRODUCT(--($E$4:$E$494=C521),--($D$4:$D$494="X"),$F$4:$F$494)</f>
        <v>0</v>
      </c>
      <c r="G521" s="76" cm="1">
        <f t="array" ref="G521">SUMPRODUCT(--($E$4:$E$494=C521),--($D$4:$D$494="X"),$G$4:$G$494)</f>
        <v>0</v>
      </c>
      <c r="H521" s="76" cm="1">
        <f t="array" ref="H521">SUMPRODUCT(--($E$4:$E$494=C521),--($D$4:$D$494="X"),$H$4:$H$494)</f>
        <v>0</v>
      </c>
      <c r="I521" s="76" cm="1">
        <f t="array" ref="I521">SUMPRODUCT(--($E$4:$E$494=C521),--($D$4:$D$494="X"),$I$4:$I$494)</f>
        <v>0</v>
      </c>
      <c r="J521" s="76" cm="1">
        <f t="array" ref="J521">SUMPRODUCT(--($E$4:$E$494=C521),--($D$4:$D$494="X"),$J$4:$J$494)</f>
        <v>0</v>
      </c>
      <c r="K521" s="76" cm="1">
        <f t="array" ref="K521">SUMPRODUCT(--($E$4:$E$494=C521),--($D$4:$D$494="X"),$K$4:$K$494)</f>
        <v>0</v>
      </c>
      <c r="L521" s="76" cm="1">
        <f t="array" ref="L521">SUMPRODUCT(--($E$4:$E$494=C521),--($D$4:$D$494="X"),$L$4:$L$494)</f>
        <v>0</v>
      </c>
      <c r="M521" s="76" cm="1">
        <f t="array" ref="M521">SUMPRODUCT(--($E$4:$E$494=C521),--($D$4:$D$494="X"),$M$4:$M$494)</f>
        <v>0</v>
      </c>
      <c r="N521" s="76">
        <f t="shared" si="21"/>
        <v>0</v>
      </c>
    </row>
    <row r="522" spans="3:16">
      <c r="C522" s="72" t="str">
        <f t="shared" si="20"/>
        <v>E</v>
      </c>
      <c r="D522" s="73"/>
      <c r="E522" s="73"/>
      <c r="F522" s="76" cm="1">
        <f t="array" ref="F522">SUMPRODUCT(--($E$4:$E$494=C522),--($D$4:$D$494="X"),$F$4:$F$494)</f>
        <v>0</v>
      </c>
      <c r="G522" s="76" cm="1">
        <f t="array" ref="G522">SUMPRODUCT(--($E$4:$E$494=C522),--($D$4:$D$494="X"),$G$4:$G$494)</f>
        <v>0</v>
      </c>
      <c r="H522" s="76" cm="1">
        <f t="array" ref="H522">SUMPRODUCT(--($E$4:$E$494=C522),--($D$4:$D$494="X"),$H$4:$H$494)</f>
        <v>0</v>
      </c>
      <c r="I522" s="76" cm="1">
        <f t="array" ref="I522">SUMPRODUCT(--($E$4:$E$494=C522),--($D$4:$D$494="X"),$I$4:$I$494)</f>
        <v>0</v>
      </c>
      <c r="J522" s="76" cm="1">
        <f t="array" ref="J522">SUMPRODUCT(--($E$4:$E$494=C522),--($D$4:$D$494="X"),$J$4:$J$494)</f>
        <v>0</v>
      </c>
      <c r="K522" s="76" cm="1">
        <f t="array" ref="K522">SUMPRODUCT(--($E$4:$E$494=C522),--($D$4:$D$494="X"),$K$4:$K$494)</f>
        <v>0</v>
      </c>
      <c r="L522" s="76" cm="1">
        <f t="array" ref="L522">SUMPRODUCT(--($E$4:$E$494=C522),--($D$4:$D$494="X"),$L$4:$L$494)</f>
        <v>0</v>
      </c>
      <c r="M522" s="76" cm="1">
        <f t="array" ref="M522">SUMPRODUCT(--($E$4:$E$494=C522),--($D$4:$D$494="X"),$M$4:$M$494)</f>
        <v>0</v>
      </c>
      <c r="N522" s="76">
        <f t="shared" si="21"/>
        <v>0</v>
      </c>
    </row>
    <row r="523" spans="3:16">
      <c r="C523" s="72" t="str">
        <f t="shared" si="20"/>
        <v>F</v>
      </c>
      <c r="D523" s="73"/>
      <c r="E523" s="73"/>
      <c r="F523" s="76" cm="1">
        <f t="array" ref="F523">SUMPRODUCT(--($E$4:$E$494=C523),--($D$4:$D$494="X"),$F$4:$F$494)</f>
        <v>0</v>
      </c>
      <c r="G523" s="76" cm="1">
        <f t="array" ref="G523">SUMPRODUCT(--($E$4:$E$494=C523),--($D$4:$D$494="X"),$G$4:$G$494)</f>
        <v>0</v>
      </c>
      <c r="H523" s="76" cm="1">
        <f t="array" ref="H523">SUMPRODUCT(--($E$4:$E$494=C523),--($D$4:$D$494="X"),$H$4:$H$494)</f>
        <v>0</v>
      </c>
      <c r="I523" s="76" cm="1">
        <f t="array" ref="I523">SUMPRODUCT(--($E$4:$E$494=C523),--($D$4:$D$494="X"),$I$4:$I$494)</f>
        <v>0</v>
      </c>
      <c r="J523" s="76" cm="1">
        <f t="array" ref="J523">SUMPRODUCT(--($E$4:$E$494=C523),--($D$4:$D$494="X"),$J$4:$J$494)</f>
        <v>0</v>
      </c>
      <c r="K523" s="76" cm="1">
        <f t="array" ref="K523">SUMPRODUCT(--($E$4:$E$494=C523),--($D$4:$D$494="X"),$K$4:$K$494)</f>
        <v>0</v>
      </c>
      <c r="L523" s="76" cm="1">
        <f t="array" ref="L523">SUMPRODUCT(--($E$4:$E$494=C523),--($D$4:$D$494="X"),$L$4:$L$494)</f>
        <v>0</v>
      </c>
      <c r="M523" s="76" cm="1">
        <f t="array" ref="M523">SUMPRODUCT(--($E$4:$E$494=C523),--($D$4:$D$494="X"),$M$4:$M$494)</f>
        <v>0</v>
      </c>
      <c r="N523" s="76">
        <f t="shared" si="21"/>
        <v>0</v>
      </c>
    </row>
    <row r="524" spans="3:16">
      <c r="C524" s="72" t="str">
        <f t="shared" si="20"/>
        <v>G</v>
      </c>
      <c r="D524" s="73"/>
      <c r="E524" s="73"/>
      <c r="F524" s="76" cm="1">
        <f t="array" ref="F524">SUMPRODUCT(--($E$4:$E$494=C524),--($D$4:$D$494="X"),$F$4:$F$494)</f>
        <v>0</v>
      </c>
      <c r="G524" s="76" cm="1">
        <f t="array" ref="G524">SUMPRODUCT(--($E$4:$E$494=C524),--($D$4:$D$494="X"),$G$4:$G$494)</f>
        <v>0</v>
      </c>
      <c r="H524" s="76" cm="1">
        <f t="array" ref="H524">SUMPRODUCT(--($E$4:$E$494=C524),--($D$4:$D$494="X"),$H$4:$H$494)</f>
        <v>0</v>
      </c>
      <c r="I524" s="76" cm="1">
        <f t="array" ref="I524">SUMPRODUCT(--($E$4:$E$494=C524),--($D$4:$D$494="X"),$I$4:$I$494)</f>
        <v>0</v>
      </c>
      <c r="J524" s="76" cm="1">
        <f t="array" ref="J524">SUMPRODUCT(--($E$4:$E$494=C524),--($D$4:$D$494="X"),$J$4:$J$494)</f>
        <v>0</v>
      </c>
      <c r="K524" s="76" cm="1">
        <f t="array" ref="K524">SUMPRODUCT(--($E$4:$E$494=C524),--($D$4:$D$494="X"),$K$4:$K$494)</f>
        <v>0</v>
      </c>
      <c r="L524" s="76" cm="1">
        <f t="array" ref="L524">SUMPRODUCT(--($E$4:$E$494=C524),--($D$4:$D$494="X"),$L$4:$L$494)</f>
        <v>0</v>
      </c>
      <c r="M524" s="76" cm="1">
        <f t="array" ref="M524">SUMPRODUCT(--($E$4:$E$494=C524),--($D$4:$D$494="X"),$M$4:$M$494)</f>
        <v>0</v>
      </c>
      <c r="N524" s="76">
        <f t="shared" si="21"/>
        <v>0</v>
      </c>
    </row>
    <row r="525" spans="3:16">
      <c r="C525" s="72" t="str">
        <f t="shared" si="20"/>
        <v>H</v>
      </c>
      <c r="D525" s="73"/>
      <c r="E525" s="73"/>
      <c r="F525" s="76" cm="1">
        <f t="array" ref="F525">SUMPRODUCT(--($E$4:$E$494=C525),--($D$4:$D$494="X"),$F$4:$F$494)</f>
        <v>0</v>
      </c>
      <c r="G525" s="76" cm="1">
        <f t="array" ref="G525">SUMPRODUCT(--($E$4:$E$494=C525),--($D$4:$D$494="X"),$G$4:$G$494)</f>
        <v>0</v>
      </c>
      <c r="H525" s="76" cm="1">
        <f t="array" ref="H525">SUMPRODUCT(--($E$4:$E$494=C525),--($D$4:$D$494="X"),$H$4:$H$494)</f>
        <v>0</v>
      </c>
      <c r="I525" s="76" cm="1">
        <f t="array" ref="I525">SUMPRODUCT(--($E$4:$E$494=C525),--($D$4:$D$494="X"),$I$4:$I$494)</f>
        <v>0</v>
      </c>
      <c r="J525" s="76" cm="1">
        <f t="array" ref="J525">SUMPRODUCT(--($E$4:$E$494=C525),--($D$4:$D$494="X"),$J$4:$J$494)</f>
        <v>0</v>
      </c>
      <c r="K525" s="76" cm="1">
        <f t="array" ref="K525">SUMPRODUCT(--($E$4:$E$494=C525),--($D$4:$D$494="X"),$K$4:$K$494)</f>
        <v>0</v>
      </c>
      <c r="L525" s="76" cm="1">
        <f t="array" ref="L525">SUMPRODUCT(--($E$4:$E$494=C525),--($D$4:$D$494="X"),$L$4:$L$494)</f>
        <v>0</v>
      </c>
      <c r="M525" s="76" cm="1">
        <f t="array" ref="M525">SUMPRODUCT(--($E$4:$E$494=C525),--($D$4:$D$494="X"),$M$4:$M$494)</f>
        <v>0</v>
      </c>
      <c r="N525" s="76">
        <f t="shared" si="21"/>
        <v>0</v>
      </c>
    </row>
    <row r="526" spans="3:16">
      <c r="C526" s="72" t="str">
        <f t="shared" si="20"/>
        <v>I</v>
      </c>
      <c r="D526" s="73"/>
      <c r="E526" s="73"/>
      <c r="F526" s="76" cm="1">
        <f t="array" ref="F526">SUMPRODUCT(--($E$4:$E$494=C526),--($D$4:$D$494="X"),$F$4:$F$494)</f>
        <v>0</v>
      </c>
      <c r="G526" s="76" cm="1">
        <f t="array" ref="G526">SUMPRODUCT(--($E$4:$E$494=C526),--($D$4:$D$494="X"),$G$4:$G$494)</f>
        <v>0</v>
      </c>
      <c r="H526" s="76" cm="1">
        <f t="array" ref="H526">SUMPRODUCT(--($E$4:$E$494=C526),--($D$4:$D$494="X"),$H$4:$H$494)</f>
        <v>0</v>
      </c>
      <c r="I526" s="76" cm="1">
        <f t="array" ref="I526">SUMPRODUCT(--($E$4:$E$494=C526),--($D$4:$D$494="X"),$I$4:$I$494)</f>
        <v>0</v>
      </c>
      <c r="J526" s="76" cm="1">
        <f t="array" ref="J526">SUMPRODUCT(--($E$4:$E$494=C526),--($D$4:$D$494="X"),$J$4:$J$494)</f>
        <v>0</v>
      </c>
      <c r="K526" s="76" cm="1">
        <f t="array" ref="K526">SUMPRODUCT(--($E$4:$E$494=C526),--($D$4:$D$494="X"),$K$4:$K$494)</f>
        <v>0</v>
      </c>
      <c r="L526" s="76" cm="1">
        <f t="array" ref="L526">SUMPRODUCT(--($E$4:$E$494=C526),--($D$4:$D$494="X"),$L$4:$L$494)</f>
        <v>0</v>
      </c>
      <c r="M526" s="76" cm="1">
        <f t="array" ref="M526">SUMPRODUCT(--($E$4:$E$494=C526),--($D$4:$D$494="X"),$M$4:$M$494)</f>
        <v>0</v>
      </c>
      <c r="N526" s="76">
        <f t="shared" si="21"/>
        <v>0</v>
      </c>
    </row>
    <row r="527" spans="3:16">
      <c r="C527" s="72" t="str">
        <f t="shared" si="20"/>
        <v>J</v>
      </c>
      <c r="D527" s="73"/>
      <c r="E527" s="73"/>
      <c r="F527" s="76" cm="1">
        <f t="array" ref="F527">SUMPRODUCT(--($E$4:$E$494=C527),--($D$4:$D$494="X"),$F$4:$F$494)</f>
        <v>0</v>
      </c>
      <c r="G527" s="76" cm="1">
        <f t="array" ref="G527">SUMPRODUCT(--($E$4:$E$494=C527),--($D$4:$D$494="X"),$G$4:$G$494)</f>
        <v>0</v>
      </c>
      <c r="H527" s="76" cm="1">
        <f t="array" ref="H527">SUMPRODUCT(--($E$4:$E$494=C527),--($D$4:$D$494="X"),$H$4:$H$494)</f>
        <v>0</v>
      </c>
      <c r="I527" s="76" cm="1">
        <f t="array" ref="I527">SUMPRODUCT(--($E$4:$E$494=C527),--($D$4:$D$494="X"),$I$4:$I$494)</f>
        <v>0</v>
      </c>
      <c r="J527" s="76" cm="1">
        <f t="array" ref="J527">SUMPRODUCT(--($E$4:$E$494=C527),--($D$4:$D$494="X"),$J$4:$J$494)</f>
        <v>0</v>
      </c>
      <c r="K527" s="76" cm="1">
        <f t="array" ref="K527">SUMPRODUCT(--($E$4:$E$494=C527),--($D$4:$D$494="X"),$K$4:$K$494)</f>
        <v>0</v>
      </c>
      <c r="L527" s="76" cm="1">
        <f t="array" ref="L527">SUMPRODUCT(--($E$4:$E$494=C527),--($D$4:$D$494="X"),$L$4:$L$494)</f>
        <v>0</v>
      </c>
      <c r="M527" s="76" cm="1">
        <f t="array" ref="M527">SUMPRODUCT(--($E$4:$E$494=C527),--($D$4:$D$494="X"),$M$4:$M$494)</f>
        <v>0</v>
      </c>
      <c r="N527" s="76">
        <f t="shared" si="21"/>
        <v>0</v>
      </c>
    </row>
    <row r="528" spans="3:16">
      <c r="C528" s="72" t="str">
        <f t="shared" si="20"/>
        <v>K</v>
      </c>
      <c r="D528" s="73"/>
      <c r="E528" s="73"/>
      <c r="F528" s="76" cm="1">
        <f t="array" ref="F528">SUMPRODUCT(--($E$4:$E$494=C528),--($D$4:$D$494="X"),$F$4:$F$494)</f>
        <v>0</v>
      </c>
      <c r="G528" s="76" cm="1">
        <f t="array" ref="G528">SUMPRODUCT(--($E$4:$E$494=C528),--($D$4:$D$494="X"),$G$4:$G$494)</f>
        <v>0</v>
      </c>
      <c r="H528" s="76" cm="1">
        <f t="array" ref="H528">SUMPRODUCT(--($E$4:$E$494=C528),--($D$4:$D$494="X"),$H$4:$H$494)</f>
        <v>0</v>
      </c>
      <c r="I528" s="76" cm="1">
        <f t="array" ref="I528">SUMPRODUCT(--($E$4:$E$494=C528),--($D$4:$D$494="X"),$I$4:$I$494)</f>
        <v>0</v>
      </c>
      <c r="J528" s="76" cm="1">
        <f t="array" ref="J528">SUMPRODUCT(--($E$4:$E$494=C528),--($D$4:$D$494="X"),$J$4:$J$494)</f>
        <v>0</v>
      </c>
      <c r="K528" s="76" cm="1">
        <f t="array" ref="K528">SUMPRODUCT(--($E$4:$E$494=C528),--($D$4:$D$494="X"),$K$4:$K$494)</f>
        <v>0</v>
      </c>
      <c r="L528" s="76" cm="1">
        <f t="array" ref="L528">SUMPRODUCT(--($E$4:$E$494=C528),--($D$4:$D$494="X"),$L$4:$L$494)</f>
        <v>0</v>
      </c>
      <c r="M528" s="76" cm="1">
        <f t="array" ref="M528">SUMPRODUCT(--($E$4:$E$494=C528),--($D$4:$D$494="X"),$M$4:$M$494)</f>
        <v>0</v>
      </c>
      <c r="N528" s="76">
        <f t="shared" si="21"/>
        <v>0</v>
      </c>
    </row>
    <row r="529" spans="3:14">
      <c r="C529" s="72" t="str">
        <f t="shared" si="20"/>
        <v>Vrije categorie</v>
      </c>
      <c r="D529" s="73"/>
      <c r="E529" s="73"/>
      <c r="F529" s="76" cm="1">
        <f t="array" ref="F529">SUMPRODUCT(--($E$4:$E$494=C529),--($D$4:$D$494="X"),$F$4:$F$494)</f>
        <v>0</v>
      </c>
      <c r="G529" s="76" cm="1">
        <f t="array" ref="G529">SUMPRODUCT(--($E$4:$E$494=C529),--($D$4:$D$494="X"),$G$4:$G$494)</f>
        <v>0</v>
      </c>
      <c r="H529" s="76" cm="1">
        <f t="array" ref="H529">SUMPRODUCT(--($E$4:$E$494=C529),--($D$4:$D$494="X"),$H$4:$H$494)</f>
        <v>0</v>
      </c>
      <c r="I529" s="76" cm="1">
        <f t="array" ref="I529">SUMPRODUCT(--($E$4:$E$494=C529),--($D$4:$D$494="X"),$I$4:$I$494)</f>
        <v>0</v>
      </c>
      <c r="J529" s="76" cm="1">
        <f t="array" ref="J529">SUMPRODUCT(--($E$4:$E$494=C529),--($D$4:$D$494="X"),$J$4:$J$494)</f>
        <v>0</v>
      </c>
      <c r="K529" s="76" cm="1">
        <f t="array" ref="K529">SUMPRODUCT(--($E$4:$E$494=C529),--($D$4:$D$494="X"),$K$4:$K$494)</f>
        <v>0</v>
      </c>
      <c r="L529" s="76" cm="1">
        <f t="array" ref="L529">SUMPRODUCT(--($E$4:$E$494=C529),--($D$4:$D$494="X"),$L$4:$L$494)</f>
        <v>0</v>
      </c>
      <c r="M529" s="76" cm="1">
        <f t="array" ref="M529">SUMPRODUCT(--($E$4:$E$494=C529),--($D$4:$D$494="X"),$M$4:$M$494)</f>
        <v>0</v>
      </c>
      <c r="N529" s="76">
        <f t="shared" si="21"/>
        <v>0</v>
      </c>
    </row>
    <row r="530" spans="3:14">
      <c r="C530" s="72" t="str">
        <f t="shared" si="20"/>
        <v>Vrije categorie</v>
      </c>
      <c r="D530" s="73"/>
      <c r="E530" s="73"/>
      <c r="F530" s="76" cm="1">
        <f t="array" ref="F530">SUMPRODUCT(--($E$4:$E$494=C530),--($D$4:$D$494="X"),$F$4:$F$494)</f>
        <v>0</v>
      </c>
      <c r="G530" s="76" cm="1">
        <f t="array" ref="G530">SUMPRODUCT(--($E$4:$E$494=C530),--($D$4:$D$494="X"),$G$4:$G$494)</f>
        <v>0</v>
      </c>
      <c r="H530" s="76" cm="1">
        <f t="array" ref="H530">SUMPRODUCT(--($E$4:$E$494=C530),--($D$4:$D$494="X"),$H$4:$H$494)</f>
        <v>0</v>
      </c>
      <c r="I530" s="76" cm="1">
        <f t="array" ref="I530">SUMPRODUCT(--($E$4:$E$494=C530),--($D$4:$D$494="X"),$I$4:$I$494)</f>
        <v>0</v>
      </c>
      <c r="J530" s="76" cm="1">
        <f t="array" ref="J530">SUMPRODUCT(--($E$4:$E$494=C530),--($D$4:$D$494="X"),$J$4:$J$494)</f>
        <v>0</v>
      </c>
      <c r="K530" s="76" cm="1">
        <f t="array" ref="K530">SUMPRODUCT(--($E$4:$E$494=C530),--($D$4:$D$494="X"),$K$4:$K$494)</f>
        <v>0</v>
      </c>
      <c r="L530" s="76" cm="1">
        <f t="array" ref="L530">SUMPRODUCT(--($E$4:$E$494=C530),--($D$4:$D$494="X"),$L$4:$L$494)</f>
        <v>0</v>
      </c>
      <c r="M530" s="76" cm="1">
        <f t="array" ref="M530">SUMPRODUCT(--($E$4:$E$494=C530),--($D$4:$D$494="X"),$M$4:$M$494)</f>
        <v>0</v>
      </c>
      <c r="N530" s="76">
        <f t="shared" si="21"/>
        <v>0</v>
      </c>
    </row>
    <row r="531" spans="3:14" ht="15.75" thickBot="1">
      <c r="C531" s="74" t="s">
        <v>285</v>
      </c>
      <c r="D531" s="75"/>
      <c r="E531" s="75"/>
      <c r="F531" s="77">
        <f>SUM(F518:F530)</f>
        <v>0</v>
      </c>
      <c r="G531" s="77">
        <f t="shared" ref="G531:M531" si="22">SUM(G518:G530)</f>
        <v>0</v>
      </c>
      <c r="H531" s="77">
        <f t="shared" si="22"/>
        <v>0</v>
      </c>
      <c r="I531" s="77">
        <f t="shared" si="22"/>
        <v>0</v>
      </c>
      <c r="J531" s="77">
        <f t="shared" si="22"/>
        <v>0</v>
      </c>
      <c r="K531" s="77">
        <f t="shared" si="22"/>
        <v>0</v>
      </c>
      <c r="L531" s="77">
        <f t="shared" si="22"/>
        <v>0</v>
      </c>
      <c r="M531" s="77">
        <f t="shared" si="22"/>
        <v>0</v>
      </c>
      <c r="N531" s="77">
        <f>SUM(N518:N530)</f>
        <v>0</v>
      </c>
    </row>
    <row r="532" spans="3:14" ht="15.75" thickTop="1"/>
  </sheetData>
  <sheetProtection algorithmName="SHA-512" hashValue="ELOASVCIRAduaQgutgXintFVbmPqKeHi3Eg2tz1oLIla4aUL8OluNBJfEy3qs/h5qRmqdeh5V2H5rkJi9/7wRg==" saltValue="qpEKxD8G02L8KwESR3cOH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topLeftCell="A3" workbookViewId="0">
      <selection activeCell="H31" sqref="H31"/>
    </sheetView>
  </sheetViews>
  <sheetFormatPr defaultColWidth="8.85546875"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51"/>
      <c r="B2" s="52"/>
      <c r="C2" s="52"/>
      <c r="D2" s="53" t="str">
        <f>CONCATENATE("Uitvoeringsbepaling"," ",H5,", onderdeel van ",Kwaliteitsinspecties!A2," ",Kwaliteitsinspecties!A3)</f>
        <v>Uitvoeringsbepaling 48, onderdeel van  2024-SMO9950</v>
      </c>
      <c r="E2" s="53"/>
      <c r="F2" s="53"/>
      <c r="G2" s="53"/>
      <c r="H2" s="54"/>
      <c r="I2" s="14"/>
      <c r="K2" t="s">
        <v>185</v>
      </c>
      <c r="L2" t="s">
        <v>186</v>
      </c>
      <c r="M2" s="42" t="s">
        <v>187</v>
      </c>
      <c r="N2" t="s">
        <v>188</v>
      </c>
    </row>
    <row r="3" spans="1:14">
      <c r="K3" s="35" t="s">
        <v>189</v>
      </c>
      <c r="L3" s="48"/>
      <c r="M3" s="183"/>
      <c r="N3" s="87" t="e">
        <f>'48a'!P499/M3</f>
        <v>#N/A</v>
      </c>
    </row>
    <row r="4" spans="1:14">
      <c r="A4" s="19" t="s">
        <v>190</v>
      </c>
      <c r="B4" s="384" t="str">
        <f>VLOOKUP(H5,Kwaliteitsinspecties!A5:E54,3)</f>
        <v>Complex 48</v>
      </c>
      <c r="C4" s="384"/>
      <c r="D4" s="384"/>
      <c r="E4" s="384"/>
      <c r="F4" s="22"/>
      <c r="G4" s="22"/>
      <c r="H4" s="15"/>
      <c r="K4" s="37" t="s">
        <v>191</v>
      </c>
      <c r="L4" s="49"/>
      <c r="M4" s="184"/>
      <c r="N4" s="88" t="e">
        <f>'48a'!P500/M4</f>
        <v>#N/A</v>
      </c>
    </row>
    <row r="5" spans="1:14">
      <c r="A5" s="20" t="s">
        <v>192</v>
      </c>
      <c r="B5" s="385" t="str">
        <f>VLOOKUP(H5,Kwaliteitsinspecties!A5:E54,4)</f>
        <v>Complex 48</v>
      </c>
      <c r="C5" s="385"/>
      <c r="D5" s="385"/>
      <c r="E5" s="385"/>
      <c r="F5" s="399" t="s">
        <v>193</v>
      </c>
      <c r="G5" s="399"/>
      <c r="H5" s="16">
        <f>Kwaliteitsinspecties!A52</f>
        <v>48</v>
      </c>
      <c r="K5" s="37" t="s">
        <v>194</v>
      </c>
      <c r="L5" s="49"/>
      <c r="M5" s="184"/>
      <c r="N5" s="88" t="e">
        <f>'48a'!P501/M5</f>
        <v>#N/A</v>
      </c>
    </row>
    <row r="6" spans="1:14">
      <c r="A6" s="21" t="s">
        <v>195</v>
      </c>
      <c r="B6" s="386" t="str">
        <f>VLOOKUP(H5,Kwaliteitsinspecties!A5:E54,5)</f>
        <v>Complex 48</v>
      </c>
      <c r="C6" s="386"/>
      <c r="D6" s="386"/>
      <c r="E6" s="386"/>
      <c r="F6" s="400" t="s">
        <v>196</v>
      </c>
      <c r="G6" s="400"/>
      <c r="H6" s="17" t="str">
        <f>CONCATENATE(H5,"a")</f>
        <v>48a</v>
      </c>
      <c r="K6" s="37" t="s">
        <v>197</v>
      </c>
      <c r="L6" s="49"/>
      <c r="M6" s="184"/>
      <c r="N6" s="88" t="e">
        <f>'48a'!P502/M6</f>
        <v>#N/A</v>
      </c>
    </row>
    <row r="7" spans="1:14">
      <c r="K7" s="37" t="s">
        <v>198</v>
      </c>
      <c r="L7" s="49"/>
      <c r="M7" s="184"/>
      <c r="N7" s="88" t="e">
        <f>'48a'!P503/M7</f>
        <v>#N/A</v>
      </c>
    </row>
    <row r="8" spans="1:14">
      <c r="A8" s="6" t="s">
        <v>199</v>
      </c>
      <c r="B8" s="7"/>
      <c r="C8" s="7"/>
      <c r="D8" s="7"/>
      <c r="E8" s="18">
        <f>MAX(L3:L16)</f>
        <v>0</v>
      </c>
      <c r="K8" s="37" t="s">
        <v>200</v>
      </c>
      <c r="L8" s="49"/>
      <c r="M8" s="184"/>
      <c r="N8" s="88" t="e">
        <f>'48a'!P504/M8</f>
        <v>#N/A</v>
      </c>
    </row>
    <row r="9" spans="1:14">
      <c r="A9" s="6" t="s">
        <v>39</v>
      </c>
      <c r="B9" s="7"/>
      <c r="C9" s="7"/>
      <c r="D9" s="7"/>
      <c r="E9" s="195">
        <v>0.08</v>
      </c>
      <c r="K9" s="37" t="s">
        <v>201</v>
      </c>
      <c r="L9" s="49"/>
      <c r="M9" s="184"/>
      <c r="N9" s="88" t="e">
        <f>'48a'!P505/M9</f>
        <v>#N/A</v>
      </c>
    </row>
    <row r="10" spans="1:14">
      <c r="H10" s="10" t="s">
        <v>202</v>
      </c>
      <c r="K10" s="37" t="s">
        <v>203</v>
      </c>
      <c r="L10" s="49"/>
      <c r="M10" s="184"/>
      <c r="N10" s="88" t="e">
        <f>'48a'!P506/M10</f>
        <v>#N/A</v>
      </c>
    </row>
    <row r="11" spans="1:14">
      <c r="A11" s="6" t="s">
        <v>204</v>
      </c>
      <c r="B11" s="7"/>
      <c r="C11" s="7"/>
      <c r="D11" s="7"/>
      <c r="E11" s="7"/>
      <c r="F11" s="23"/>
      <c r="G11" s="23"/>
      <c r="H11" s="196" t="e">
        <f>SUM(N3:N16)*Offertetarief</f>
        <v>#N/A</v>
      </c>
      <c r="K11" s="37" t="s">
        <v>205</v>
      </c>
      <c r="L11" s="49"/>
      <c r="M11" s="184"/>
      <c r="N11" s="88" t="e">
        <f>'48a'!P507/M11</f>
        <v>#N/A</v>
      </c>
    </row>
    <row r="12" spans="1:14">
      <c r="F12" s="10" t="s">
        <v>65</v>
      </c>
      <c r="G12" s="10" t="s">
        <v>206</v>
      </c>
      <c r="K12" s="37" t="s">
        <v>207</v>
      </c>
      <c r="L12" s="49"/>
      <c r="M12" s="184"/>
      <c r="N12" s="88" t="e">
        <f>'48a'!P508/M12</f>
        <v>#N/A</v>
      </c>
    </row>
    <row r="13" spans="1:14">
      <c r="A13" s="7" t="s">
        <v>208</v>
      </c>
      <c r="B13" s="7"/>
      <c r="C13" s="7"/>
      <c r="D13" s="7"/>
      <c r="E13" s="8"/>
      <c r="F13" s="46">
        <f>'48a'!N512</f>
        <v>0</v>
      </c>
      <c r="G13" s="185"/>
      <c r="H13" s="197">
        <f>(F13*G13)*4</f>
        <v>0</v>
      </c>
      <c r="K13" s="37" t="s">
        <v>209</v>
      </c>
      <c r="L13" s="49"/>
      <c r="M13" s="184"/>
      <c r="N13" s="88" t="e">
        <f>'48a'!P509/M13</f>
        <v>#N/A</v>
      </c>
    </row>
    <row r="14" spans="1:14" ht="15.75">
      <c r="F14" s="24" t="s">
        <v>210</v>
      </c>
      <c r="G14" s="79"/>
      <c r="H14" s="197" t="e">
        <f>SUM(H11:H13)</f>
        <v>#N/A</v>
      </c>
      <c r="K14" s="37"/>
      <c r="L14" s="49"/>
      <c r="M14" s="184"/>
      <c r="N14" s="88"/>
    </row>
    <row r="15" spans="1:14">
      <c r="K15" s="37"/>
      <c r="L15" s="49"/>
      <c r="M15" s="184"/>
      <c r="N15" s="88"/>
    </row>
    <row r="16" spans="1:14">
      <c r="A16" t="s">
        <v>213</v>
      </c>
      <c r="K16" s="39"/>
      <c r="L16" s="50"/>
      <c r="M16" s="205"/>
      <c r="N16" s="89"/>
    </row>
    <row r="17" spans="1:9">
      <c r="A17" s="396" t="s">
        <v>215</v>
      </c>
      <c r="B17" s="396"/>
      <c r="C17" s="396"/>
      <c r="D17" s="47" t="e">
        <f>'48a'!P512</f>
        <v>#N/A</v>
      </c>
      <c r="E17" s="396" t="s">
        <v>216</v>
      </c>
      <c r="F17" s="396"/>
      <c r="G17" s="47" t="e">
        <f>D17/E8</f>
        <v>#N/A</v>
      </c>
      <c r="H17" s="44" t="s">
        <v>217</v>
      </c>
      <c r="I17" s="46" t="e">
        <f>D17/SUM(N3:N16)</f>
        <v>#N/A</v>
      </c>
    </row>
    <row r="20" spans="1:9">
      <c r="A20" s="27"/>
      <c r="E20" s="10" t="s">
        <v>65</v>
      </c>
      <c r="F20" s="10" t="s">
        <v>206</v>
      </c>
      <c r="G20" s="10" t="s">
        <v>218</v>
      </c>
      <c r="H20" s="10" t="s">
        <v>219</v>
      </c>
      <c r="I20" s="10" t="s">
        <v>202</v>
      </c>
    </row>
    <row r="21" spans="1:9">
      <c r="A21" s="100" t="s">
        <v>286</v>
      </c>
      <c r="B21" s="94"/>
      <c r="C21" s="94"/>
      <c r="D21" s="94"/>
      <c r="E21" s="371"/>
      <c r="F21" s="371"/>
      <c r="G21" s="371"/>
      <c r="H21" s="371"/>
      <c r="I21" s="95"/>
    </row>
    <row r="22" spans="1:9">
      <c r="A22" s="397" t="s">
        <v>221</v>
      </c>
      <c r="B22" s="398"/>
      <c r="C22" s="398"/>
      <c r="D22" s="382"/>
      <c r="E22" s="96">
        <f>'48a'!G512</f>
        <v>0</v>
      </c>
      <c r="F22" s="188"/>
      <c r="G22" s="198">
        <f t="shared" ref="G22:G34" si="0">E22*F22</f>
        <v>0</v>
      </c>
      <c r="H22" s="99">
        <v>0.16</v>
      </c>
      <c r="I22" s="198">
        <f t="shared" ref="I22:I34" si="1">G22*H22</f>
        <v>0</v>
      </c>
    </row>
    <row r="23" spans="1:9">
      <c r="A23" s="370" t="s">
        <v>222</v>
      </c>
      <c r="B23" s="371"/>
      <c r="C23" s="371"/>
      <c r="D23" s="372"/>
      <c r="E23" s="28">
        <f>E22</f>
        <v>0</v>
      </c>
      <c r="F23" s="189"/>
      <c r="G23" s="199">
        <f t="shared" si="0"/>
        <v>0</v>
      </c>
      <c r="H23" s="38">
        <v>0.32</v>
      </c>
      <c r="I23" s="199">
        <f t="shared" si="1"/>
        <v>0</v>
      </c>
    </row>
    <row r="24" spans="1:9">
      <c r="A24" s="370" t="s">
        <v>223</v>
      </c>
      <c r="B24" s="371"/>
      <c r="C24" s="371"/>
      <c r="D24" s="372"/>
      <c r="E24" s="28">
        <f>E22</f>
        <v>0</v>
      </c>
      <c r="F24" s="189"/>
      <c r="G24" s="199">
        <f t="shared" si="0"/>
        <v>0</v>
      </c>
      <c r="H24" s="38">
        <v>0.32</v>
      </c>
      <c r="I24" s="199">
        <f t="shared" si="1"/>
        <v>0</v>
      </c>
    </row>
    <row r="25" spans="1:9">
      <c r="A25" s="370" t="s">
        <v>224</v>
      </c>
      <c r="B25" s="371"/>
      <c r="C25" s="371"/>
      <c r="D25" s="372"/>
      <c r="E25" s="28">
        <f>E22</f>
        <v>0</v>
      </c>
      <c r="F25" s="189"/>
      <c r="G25" s="199">
        <f t="shared" si="0"/>
        <v>0</v>
      </c>
      <c r="H25" s="38">
        <v>0.2</v>
      </c>
      <c r="I25" s="199">
        <f t="shared" si="1"/>
        <v>0</v>
      </c>
    </row>
    <row r="26" spans="1:9">
      <c r="A26" s="370" t="s">
        <v>225</v>
      </c>
      <c r="B26" s="371"/>
      <c r="C26" s="371"/>
      <c r="D26" s="372"/>
      <c r="E26" s="28">
        <f>'48a'!F512-E27</f>
        <v>0</v>
      </c>
      <c r="F26" s="189"/>
      <c r="G26" s="199">
        <f t="shared" si="0"/>
        <v>0</v>
      </c>
      <c r="H26" s="38">
        <v>1</v>
      </c>
      <c r="I26" s="199">
        <f t="shared" si="1"/>
        <v>0</v>
      </c>
    </row>
    <row r="27" spans="1:9">
      <c r="A27" s="370" t="s">
        <v>226</v>
      </c>
      <c r="B27" s="371"/>
      <c r="C27" s="371"/>
      <c r="D27" s="383"/>
      <c r="E27" s="101"/>
      <c r="F27" s="190"/>
      <c r="G27" s="200">
        <f t="shared" si="0"/>
        <v>0</v>
      </c>
      <c r="H27" s="104"/>
      <c r="I27" s="200">
        <f t="shared" si="1"/>
        <v>0</v>
      </c>
    </row>
    <row r="28" spans="1:9">
      <c r="A28" s="100" t="s">
        <v>227</v>
      </c>
      <c r="B28" s="94"/>
      <c r="C28" s="94"/>
      <c r="D28" s="94"/>
      <c r="E28" s="371"/>
      <c r="F28" s="371"/>
      <c r="G28" s="371"/>
      <c r="H28" s="371"/>
      <c r="I28" s="95"/>
    </row>
    <row r="29" spans="1:9">
      <c r="A29" s="370" t="s">
        <v>228</v>
      </c>
      <c r="B29" s="371"/>
      <c r="C29" s="371"/>
      <c r="D29" s="382"/>
      <c r="E29" s="96">
        <f>'48a'!S495</f>
        <v>0</v>
      </c>
      <c r="F29" s="188"/>
      <c r="G29" s="198">
        <f t="shared" si="0"/>
        <v>0</v>
      </c>
      <c r="H29" s="99"/>
      <c r="I29" s="198">
        <f t="shared" si="1"/>
        <v>0</v>
      </c>
    </row>
    <row r="30" spans="1:9">
      <c r="A30" s="370" t="s">
        <v>229</v>
      </c>
      <c r="B30" s="371"/>
      <c r="C30" s="371"/>
      <c r="D30" s="372"/>
      <c r="E30" s="28">
        <f>'48a'!R495</f>
        <v>0</v>
      </c>
      <c r="F30" s="189"/>
      <c r="G30" s="199">
        <f t="shared" si="0"/>
        <v>0</v>
      </c>
      <c r="H30" s="38"/>
      <c r="I30" s="199">
        <f t="shared" si="1"/>
        <v>0</v>
      </c>
    </row>
    <row r="31" spans="1:9">
      <c r="A31" s="370" t="s">
        <v>230</v>
      </c>
      <c r="B31" s="371"/>
      <c r="C31" s="371"/>
      <c r="D31" s="372"/>
      <c r="E31" s="28">
        <f>'48a'!T495</f>
        <v>0</v>
      </c>
      <c r="F31" s="189"/>
      <c r="G31" s="199">
        <f t="shared" si="0"/>
        <v>0</v>
      </c>
      <c r="H31" s="38"/>
      <c r="I31" s="199">
        <f t="shared" si="1"/>
        <v>0</v>
      </c>
    </row>
    <row r="32" spans="1:9">
      <c r="A32" s="370" t="s">
        <v>231</v>
      </c>
      <c r="B32" s="371"/>
      <c r="C32" s="371"/>
      <c r="D32" s="372"/>
      <c r="E32" s="28">
        <f>'48a'!U495</f>
        <v>0</v>
      </c>
      <c r="F32" s="189"/>
      <c r="G32" s="199">
        <f t="shared" si="0"/>
        <v>0</v>
      </c>
      <c r="H32" s="38"/>
      <c r="I32" s="199">
        <f t="shared" si="1"/>
        <v>0</v>
      </c>
    </row>
    <row r="33" spans="1:9">
      <c r="A33" s="370" t="s">
        <v>232</v>
      </c>
      <c r="B33" s="371"/>
      <c r="C33" s="371"/>
      <c r="D33" s="372"/>
      <c r="E33" s="28">
        <f>'48a'!V495</f>
        <v>0</v>
      </c>
      <c r="F33" s="189"/>
      <c r="G33" s="199">
        <f t="shared" si="0"/>
        <v>0</v>
      </c>
      <c r="H33" s="38"/>
      <c r="I33" s="199">
        <f t="shared" si="1"/>
        <v>0</v>
      </c>
    </row>
    <row r="34" spans="1:9">
      <c r="A34" s="370" t="s">
        <v>233</v>
      </c>
      <c r="B34" s="371"/>
      <c r="C34" s="371"/>
      <c r="D34" s="372"/>
      <c r="E34" s="28">
        <f>'48a'!W495</f>
        <v>0</v>
      </c>
      <c r="F34" s="189"/>
      <c r="G34" s="199">
        <f t="shared" si="0"/>
        <v>0</v>
      </c>
      <c r="H34" s="38"/>
      <c r="I34" s="199">
        <f t="shared" si="1"/>
        <v>0</v>
      </c>
    </row>
    <row r="35" spans="1:9">
      <c r="A35" s="370"/>
      <c r="B35" s="371"/>
      <c r="C35" s="371"/>
      <c r="D35" s="372"/>
      <c r="E35" s="28"/>
      <c r="F35" s="189"/>
      <c r="G35" s="199"/>
      <c r="H35" s="38"/>
      <c r="I35" s="199"/>
    </row>
    <row r="36" spans="1:9">
      <c r="A36" s="370"/>
      <c r="B36" s="371"/>
      <c r="C36" s="371"/>
      <c r="D36" s="372"/>
      <c r="E36" s="28"/>
      <c r="F36" s="189"/>
      <c r="G36" s="199"/>
      <c r="H36" s="38"/>
      <c r="I36" s="199"/>
    </row>
    <row r="37" spans="1:9">
      <c r="A37" s="393"/>
      <c r="B37" s="394"/>
      <c r="C37" s="394"/>
      <c r="D37" s="395"/>
      <c r="E37" s="29"/>
      <c r="F37" s="191"/>
      <c r="G37" s="201"/>
      <c r="H37" s="40"/>
      <c r="I37" s="201"/>
    </row>
    <row r="38" spans="1:9" ht="15.75">
      <c r="H38" s="30" t="s">
        <v>210</v>
      </c>
      <c r="I38" s="202">
        <f>SUM(I22:I37)</f>
        <v>0</v>
      </c>
    </row>
    <row r="40" spans="1:9">
      <c r="A40" s="27" t="s">
        <v>182</v>
      </c>
      <c r="D40" t="s">
        <v>234</v>
      </c>
      <c r="E40" t="s">
        <v>235</v>
      </c>
      <c r="F40" t="s">
        <v>236</v>
      </c>
      <c r="G40" t="s">
        <v>218</v>
      </c>
      <c r="H40" t="s">
        <v>219</v>
      </c>
      <c r="I40" t="s">
        <v>202</v>
      </c>
    </row>
    <row r="41" spans="1:9">
      <c r="A41" s="391" t="s">
        <v>237</v>
      </c>
      <c r="B41" s="392"/>
      <c r="C41" s="392"/>
      <c r="D41" s="11" t="s">
        <v>65</v>
      </c>
      <c r="E41" s="86">
        <f>'48a'!N505</f>
        <v>0</v>
      </c>
      <c r="F41" s="192"/>
      <c r="G41" s="203">
        <f>E41*F41</f>
        <v>0</v>
      </c>
      <c r="H41" s="36">
        <v>1</v>
      </c>
      <c r="I41" s="203"/>
    </row>
    <row r="42" spans="1:9">
      <c r="A42" s="389"/>
      <c r="B42" s="390"/>
      <c r="C42" s="390"/>
      <c r="D42" s="12"/>
      <c r="E42" s="12"/>
      <c r="F42" s="193"/>
      <c r="G42" s="199"/>
      <c r="H42" s="38"/>
      <c r="I42" s="199"/>
    </row>
    <row r="43" spans="1:9">
      <c r="A43" s="389"/>
      <c r="B43" s="390"/>
      <c r="C43" s="390"/>
      <c r="D43" s="12"/>
      <c r="E43" s="12"/>
      <c r="F43" s="193"/>
      <c r="G43" s="199"/>
      <c r="H43" s="38"/>
      <c r="I43" s="199"/>
    </row>
    <row r="44" spans="1:9">
      <c r="A44" s="389"/>
      <c r="B44" s="390"/>
      <c r="C44" s="390"/>
      <c r="D44" s="12"/>
      <c r="E44" s="12"/>
      <c r="F44" s="193"/>
      <c r="G44" s="199"/>
      <c r="H44" s="38"/>
      <c r="I44" s="199"/>
    </row>
    <row r="45" spans="1:9">
      <c r="A45" s="389"/>
      <c r="B45" s="390"/>
      <c r="C45" s="390"/>
      <c r="D45" s="12"/>
      <c r="E45" s="12"/>
      <c r="F45" s="193"/>
      <c r="G45" s="199"/>
      <c r="H45" s="38"/>
      <c r="I45" s="199"/>
    </row>
    <row r="46" spans="1:9">
      <c r="A46" s="389"/>
      <c r="B46" s="390"/>
      <c r="C46" s="390"/>
      <c r="D46" s="12"/>
      <c r="E46" s="12"/>
      <c r="F46" s="193"/>
      <c r="G46" s="199"/>
      <c r="H46" s="38"/>
      <c r="I46" s="199"/>
    </row>
    <row r="47" spans="1:9">
      <c r="A47" s="389"/>
      <c r="B47" s="390"/>
      <c r="C47" s="390"/>
      <c r="D47" s="12"/>
      <c r="E47" s="12"/>
      <c r="F47" s="193"/>
      <c r="G47" s="199"/>
      <c r="H47" s="38"/>
      <c r="I47" s="199"/>
    </row>
    <row r="48" spans="1:9">
      <c r="A48" s="389"/>
      <c r="B48" s="390"/>
      <c r="C48" s="390"/>
      <c r="D48" s="12"/>
      <c r="E48" s="12"/>
      <c r="F48" s="193"/>
      <c r="G48" s="199"/>
      <c r="H48" s="38"/>
      <c r="I48" s="199"/>
    </row>
    <row r="49" spans="1:9">
      <c r="A49" s="389"/>
      <c r="B49" s="390"/>
      <c r="C49" s="390"/>
      <c r="D49" s="12"/>
      <c r="E49" s="12"/>
      <c r="F49" s="193"/>
      <c r="G49" s="199"/>
      <c r="H49" s="38"/>
      <c r="I49" s="199"/>
    </row>
    <row r="50" spans="1:9">
      <c r="A50" s="389"/>
      <c r="B50" s="390"/>
      <c r="C50" s="390"/>
      <c r="D50" s="12"/>
      <c r="E50" s="12"/>
      <c r="F50" s="193"/>
      <c r="G50" s="199"/>
      <c r="H50" s="38"/>
      <c r="I50" s="199"/>
    </row>
    <row r="51" spans="1:9">
      <c r="A51" s="387"/>
      <c r="B51" s="388"/>
      <c r="C51" s="388"/>
      <c r="D51" s="13"/>
      <c r="E51" s="13"/>
      <c r="F51" s="194"/>
      <c r="G51" s="201"/>
      <c r="H51" s="40"/>
      <c r="I51" s="201"/>
    </row>
    <row r="52" spans="1:9" ht="15.75">
      <c r="H52" s="30" t="s">
        <v>210</v>
      </c>
      <c r="I52" s="202">
        <f>SUM(I41:I51)</f>
        <v>0</v>
      </c>
    </row>
    <row r="54" spans="1:9" ht="15.75">
      <c r="A54" s="6" t="s">
        <v>183</v>
      </c>
      <c r="B54" s="7"/>
      <c r="C54" s="7"/>
      <c r="D54" s="7"/>
      <c r="E54" s="7"/>
      <c r="F54" s="7"/>
      <c r="G54" s="7"/>
      <c r="H54" s="32" t="s">
        <v>210</v>
      </c>
      <c r="I54" s="204" t="e">
        <f>SUM(H14+I38+I52)</f>
        <v>#N/A</v>
      </c>
    </row>
    <row r="56" spans="1:9" ht="15.75">
      <c r="A56" s="6" t="s">
        <v>238</v>
      </c>
      <c r="B56" s="7"/>
      <c r="C56" s="7"/>
      <c r="D56" s="7"/>
      <c r="E56" s="7"/>
      <c r="F56" s="7"/>
      <c r="G56" s="7"/>
      <c r="H56" s="32" t="s">
        <v>210</v>
      </c>
      <c r="I56" s="204" t="e">
        <f>H11/12</f>
        <v>#N/A</v>
      </c>
    </row>
    <row r="58" spans="1:9">
      <c r="A58" s="27" t="s">
        <v>239</v>
      </c>
    </row>
    <row r="59" spans="1:9">
      <c r="A59" s="373"/>
      <c r="B59" s="374"/>
      <c r="C59" s="374"/>
      <c r="D59" s="374"/>
      <c r="E59" s="374"/>
      <c r="F59" s="374"/>
      <c r="G59" s="374"/>
      <c r="H59" s="374"/>
      <c r="I59" s="375"/>
    </row>
    <row r="60" spans="1:9">
      <c r="A60" s="376"/>
      <c r="B60" s="377"/>
      <c r="C60" s="377"/>
      <c r="D60" s="377"/>
      <c r="E60" s="377"/>
      <c r="F60" s="377"/>
      <c r="G60" s="377"/>
      <c r="H60" s="377"/>
      <c r="I60" s="378"/>
    </row>
    <row r="61" spans="1:9">
      <c r="A61" s="376"/>
      <c r="B61" s="377"/>
      <c r="C61" s="377"/>
      <c r="D61" s="377"/>
      <c r="E61" s="377"/>
      <c r="F61" s="377"/>
      <c r="G61" s="377"/>
      <c r="H61" s="377"/>
      <c r="I61" s="378"/>
    </row>
    <row r="62" spans="1:9">
      <c r="A62" s="376"/>
      <c r="B62" s="377"/>
      <c r="C62" s="377"/>
      <c r="D62" s="377"/>
      <c r="E62" s="377"/>
      <c r="F62" s="377"/>
      <c r="G62" s="377"/>
      <c r="H62" s="377"/>
      <c r="I62" s="378"/>
    </row>
    <row r="63" spans="1:9">
      <c r="A63" s="379"/>
      <c r="B63" s="380"/>
      <c r="C63" s="380"/>
      <c r="D63" s="380"/>
      <c r="E63" s="380"/>
      <c r="F63" s="380"/>
      <c r="G63" s="380"/>
      <c r="H63" s="380"/>
      <c r="I63" s="381"/>
    </row>
  </sheetData>
  <sheetProtection algorithmName="SHA-512" hashValue="RwfLiEEmnWPFnpzyrxCEhiHVVe4h9kAAOmVZA/kMgbPiYGjMhbvM50tcuGAdTkLrVWV6C+6gdwyuvRSskF76sw==" saltValue="tQECgj24LEpn8uOUzHCGe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2E73B3-A652-4D75-8A64-43F3768F2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2B4D86-7C15-4A95-94AF-3022325D623A}">
  <ds:schemaRefs>
    <ds:schemaRef ds:uri="http://purl.org/dc/terms/"/>
    <ds:schemaRef ds:uri="http://schemas.openxmlformats.org/package/2006/metadata/core-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114</vt:i4>
      </vt:variant>
      <vt:variant>
        <vt:lpstr>Benoemde bereiken</vt:lpstr>
      </vt:variant>
      <vt:variant>
        <vt:i4>3</vt:i4>
      </vt:variant>
    </vt:vector>
  </HeadingPairs>
  <TitlesOfParts>
    <vt:vector size="117" baseType="lpstr">
      <vt:lpstr>Basisgegevens</vt:lpstr>
      <vt:lpstr>Uurtariefopbouw</vt:lpstr>
      <vt:lpstr>Kwaliteitsinspecties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Registratie afkeur</vt:lpstr>
      <vt:lpstr>Wijzigingenblad</vt:lpstr>
      <vt:lpstr>Offertetarief</vt:lpstr>
      <vt:lpstr>opdrachtgever</vt:lpstr>
      <vt:lpstr>opdrachtnemer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Noordhof</dc:creator>
  <cp:keywords/>
  <dc:description/>
  <cp:lastModifiedBy>Sjira van Nek</cp:lastModifiedBy>
  <cp:revision/>
  <dcterms:created xsi:type="dcterms:W3CDTF">2022-03-02T07:05:40Z</dcterms:created>
  <dcterms:modified xsi:type="dcterms:W3CDTF">2025-02-18T13:37:24Z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