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utrechtcloud.sharepoint.com/sites/AanbestedingenMaterieelbeheer-Team-BV-Aanbestedingdienstauto/Gedeelde documenten/Aanbesteding dienstauto/3 Specificaties en Aanbestedingsdocumenten/7. Publicatie/"/>
    </mc:Choice>
  </mc:AlternateContent>
  <xr:revisionPtr revIDLastSave="145" documentId="8_{B26A6BA6-22AE-421D-8957-85ED19A8704F}" xr6:coauthVersionLast="47" xr6:coauthVersionMax="47" xr10:uidLastSave="{5EA21EB4-D267-463E-A0B9-53EEAE1E79E9}"/>
  <bookViews>
    <workbookView xWindow="-28920" yWindow="-120" windowWidth="29040" windowHeight="15720" tabRatio="809" xr2:uid="{6B98F253-0D59-4653-924C-7E2754478873}"/>
  </bookViews>
  <sheets>
    <sheet name="Personenauto's categorie 1 " sheetId="1" r:id="rId1"/>
    <sheet name="Personenauto's categorie 2" sheetId="2" r:id="rId2"/>
    <sheet name="Personenauto's categorie 3" sheetId="6" r:id="rId3"/>
    <sheet name="Bestelwagens categorie 1" sheetId="5" r:id="rId4"/>
    <sheet name="Bestelwagens categorie 2" sheetId="4" r:id="rId5"/>
    <sheet name="Totalen " sheetId="7" r:id="rId6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D53" i="4" l="1"/>
  <c r="C53" i="4"/>
  <c r="E53" i="5"/>
  <c r="D53" i="5"/>
  <c r="C53" i="5"/>
  <c r="D53" i="6"/>
  <c r="C53" i="6"/>
  <c r="F53" i="2"/>
  <c r="E53" i="2"/>
  <c r="D53" i="2"/>
  <c r="C53" i="2"/>
  <c r="E53" i="1"/>
  <c r="D53" i="1"/>
  <c r="D24" i="2"/>
  <c r="F22" i="2"/>
  <c r="F24" i="2" s="1"/>
  <c r="E22" i="2"/>
  <c r="E24" i="2" s="1"/>
  <c r="D22" i="2"/>
  <c r="C22" i="2"/>
  <c r="C24" i="2" s="1"/>
  <c r="D22" i="6"/>
  <c r="D24" i="6" s="1"/>
  <c r="C22" i="6"/>
  <c r="C24" i="6" s="1"/>
  <c r="C22" i="5"/>
  <c r="C24" i="5" s="1"/>
  <c r="D22" i="4"/>
  <c r="D24" i="4" s="1"/>
  <c r="C22" i="4"/>
  <c r="C24" i="4" s="1"/>
  <c r="E22" i="1"/>
  <c r="E24" i="1" s="1"/>
  <c r="D22" i="1"/>
  <c r="D24" i="1" s="1"/>
  <c r="C24" i="1"/>
  <c r="E22" i="5" l="1"/>
  <c r="E24" i="5" s="1"/>
  <c r="D51" i="5"/>
  <c r="D50" i="5"/>
  <c r="D14" i="5"/>
  <c r="D22" i="5" s="1"/>
  <c r="D24" i="5" s="1"/>
  <c r="E51" i="5"/>
  <c r="E50" i="5"/>
  <c r="D51" i="4"/>
  <c r="C51" i="4"/>
  <c r="D50" i="4"/>
  <c r="C50" i="4"/>
  <c r="C51" i="5"/>
  <c r="C50" i="5"/>
  <c r="D50" i="6"/>
  <c r="D51" i="6"/>
  <c r="C51" i="6"/>
  <c r="C50" i="6"/>
  <c r="D50" i="2"/>
  <c r="E50" i="2"/>
  <c r="F50" i="2"/>
  <c r="D51" i="2"/>
  <c r="E51" i="2"/>
  <c r="F51" i="2"/>
  <c r="C50" i="2"/>
  <c r="C51" i="2"/>
  <c r="D50" i="1"/>
  <c r="E50" i="1"/>
  <c r="D51" i="1"/>
  <c r="E51" i="1"/>
  <c r="C50" i="1"/>
  <c r="C51" i="1"/>
  <c r="C53" i="1" l="1"/>
  <c r="C8" i="7"/>
  <c r="C7" i="7"/>
  <c r="C5" i="7"/>
  <c r="C13" i="5"/>
  <c r="C9" i="7"/>
  <c r="C6" i="7"/>
  <c r="E5" i="7" l="1"/>
  <c r="E6" i="7"/>
  <c r="E7" i="7"/>
  <c r="E8" i="7"/>
  <c r="E9" i="7"/>
  <c r="B13" i="7" l="1"/>
</calcChain>
</file>

<file path=xl/sharedStrings.xml><?xml version="1.0" encoding="utf-8"?>
<sst xmlns="http://schemas.openxmlformats.org/spreadsheetml/2006/main" count="359" uniqueCount="123">
  <si>
    <t>Personenwagens categorie 1</t>
  </si>
  <si>
    <t xml:space="preserve">Voertuiggegevens </t>
  </si>
  <si>
    <t>Merk</t>
  </si>
  <si>
    <t>Nissan</t>
  </si>
  <si>
    <t>Peugeot</t>
  </si>
  <si>
    <t>Model</t>
  </si>
  <si>
    <t>e-208</t>
  </si>
  <si>
    <t>Uitvoering en accucapaciteit (kWh)</t>
  </si>
  <si>
    <t>Allure Pack 50 kWh</t>
  </si>
  <si>
    <t>Soort voertuig</t>
  </si>
  <si>
    <t>Personenauto</t>
  </si>
  <si>
    <t>personenauto</t>
  </si>
  <si>
    <t>Aandrijving</t>
  </si>
  <si>
    <t>EV</t>
  </si>
  <si>
    <t xml:space="preserve">Gewicht </t>
  </si>
  <si>
    <t>1.455 kg</t>
  </si>
  <si>
    <t xml:space="preserve">Prijzen </t>
  </si>
  <si>
    <t>Catalogusprijs</t>
  </si>
  <si>
    <t>Prijs auto excl. BTW en BPM</t>
  </si>
  <si>
    <t>BPM</t>
  </si>
  <si>
    <t>Extra fabrieksopties</t>
  </si>
  <si>
    <t>Geen</t>
  </si>
  <si>
    <t>Catalogusprijs fabrieksopties excl. BTW/BPM</t>
  </si>
  <si>
    <t>BPM fabrieksopties</t>
  </si>
  <si>
    <t>Accessoires (niet af fabriek)</t>
  </si>
  <si>
    <t>Prijs accessoires excl. BTW (indicatief)</t>
  </si>
  <si>
    <t>Kosten rijklaar maken excl. BTW (indicatief)</t>
  </si>
  <si>
    <t>Korting excl. BTW</t>
  </si>
  <si>
    <t>Totaal netto excl. BTW en incl. BPM</t>
  </si>
  <si>
    <t xml:space="preserve">Contractgegevens </t>
  </si>
  <si>
    <t>Looptijd (maanden)</t>
  </si>
  <si>
    <t>Jaarkilometrage (km)</t>
  </si>
  <si>
    <t>IRS rente (indicatief voor calculatie)</t>
  </si>
  <si>
    <t xml:space="preserve">Renteopslag in percentage </t>
  </si>
  <si>
    <t>Meer/Minderkilometers per jaar (indicatief)</t>
  </si>
  <si>
    <t>Restwaarde bij einde looptijd excl. BTW incl. BPM</t>
  </si>
  <si>
    <t xml:space="preserve">Reparatie en onderhoud (€/km) </t>
  </si>
  <si>
    <t xml:space="preserve">Minderkilomters (€/km) </t>
  </si>
  <si>
    <t xml:space="preserve">Meerkilomters (€/km) </t>
  </si>
  <si>
    <t>Prijzen per maand excl. BTW</t>
  </si>
  <si>
    <t xml:space="preserve">Afschrijvingskosten </t>
  </si>
  <si>
    <t xml:space="preserve">Rentekosten </t>
  </si>
  <si>
    <t>Reparatie en onderhoud</t>
  </si>
  <si>
    <t xml:space="preserve">WA+Casco verzekering </t>
  </si>
  <si>
    <t xml:space="preserve">SVI verzekering </t>
  </si>
  <si>
    <t xml:space="preserve">Motorrijtuigenbelasting </t>
  </si>
  <si>
    <t>Administratiekosten en beheersfee</t>
  </si>
  <si>
    <t>24-uurs service bij pech- en schade</t>
  </si>
  <si>
    <t xml:space="preserve">Eventuele overige kosten/ Korting </t>
  </si>
  <si>
    <t>Specificatie van overige kosten/ korting (zover van toepassing)</t>
  </si>
  <si>
    <t xml:space="preserve">Minderkilomters </t>
  </si>
  <si>
    <t xml:space="preserve">Meerkilomters </t>
  </si>
  <si>
    <t xml:space="preserve">Maandprijs totaal excl. BTW </t>
  </si>
  <si>
    <t>*Let op: inschrijving op een lagere uitrustingsvariant is niet toegestaan. De aangeboden uitvoering moet standaard zijn voorzien van o.a. navigatie, airco/climate, parkeersensoren en rijhulpsystemen.</t>
  </si>
  <si>
    <t>Personenwagens categorie 2</t>
  </si>
  <si>
    <t>Kia</t>
  </si>
  <si>
    <t>Niro</t>
  </si>
  <si>
    <t>EV3</t>
  </si>
  <si>
    <t>Light 64,8 kWh</t>
  </si>
  <si>
    <t>Air 64,8 kWh</t>
  </si>
  <si>
    <t>Air 58,3 kWh</t>
  </si>
  <si>
    <t>Plus 81,4 kWh</t>
  </si>
  <si>
    <t>Gewicht (kg)</t>
  </si>
  <si>
    <t>1.739 kg</t>
  </si>
  <si>
    <t>1.750 kg</t>
  </si>
  <si>
    <t>1.800 kg</t>
  </si>
  <si>
    <t>Catalogusprijs zonder opties/accessoires</t>
  </si>
  <si>
    <t>Fabrieksopties</t>
  </si>
  <si>
    <t xml:space="preserve"> </t>
  </si>
  <si>
    <t>Personenwagens categorie 3</t>
  </si>
  <si>
    <t>BMW</t>
  </si>
  <si>
    <t>Mercedes-Benz</t>
  </si>
  <si>
    <t>5-serie</t>
  </si>
  <si>
    <t>EQE</t>
  </si>
  <si>
    <t>EQE 350 Luxury Line 96 kWh</t>
  </si>
  <si>
    <t>PHEV</t>
  </si>
  <si>
    <t>1.980 kg</t>
  </si>
  <si>
    <t>2.350 kg</t>
  </si>
  <si>
    <t xml:space="preserve">Specificatie van overige kosten/ korting (zover van toepassing </t>
  </si>
  <si>
    <t>Meerkilometers</t>
  </si>
  <si>
    <t>Bestelwagens  categorie 1</t>
  </si>
  <si>
    <t>Ford</t>
  </si>
  <si>
    <t>E-Transit Courier</t>
  </si>
  <si>
    <t>Townstar EV</t>
  </si>
  <si>
    <t>Trend 43,6 kWh</t>
  </si>
  <si>
    <t>Tekna 90 kWh</t>
  </si>
  <si>
    <t>Bestelwagen</t>
  </si>
  <si>
    <t>ca. 1.560 kg</t>
  </si>
  <si>
    <t>ca. 1.623 kg</t>
  </si>
  <si>
    <t>ca. 1.922 kg</t>
  </si>
  <si>
    <t xml:space="preserve">Trekhaak, laadvloerbescherming </t>
  </si>
  <si>
    <t>Bestelwagens categorie 2</t>
  </si>
  <si>
    <t>Interstar-e</t>
  </si>
  <si>
    <t>E‑Transit</t>
  </si>
  <si>
    <t>L2H2 Limited 87 kWh</t>
  </si>
  <si>
    <t>L2H2 350 Trend 68 kWh</t>
  </si>
  <si>
    <t>ca. 2.250 kg</t>
  </si>
  <si>
    <t>ca. 2.546 kg</t>
  </si>
  <si>
    <t>Totalen (niet invullen)</t>
  </si>
  <si>
    <t>Type</t>
  </si>
  <si>
    <t>Gemiddelde prijzen per maand excl. BTW</t>
  </si>
  <si>
    <t xml:space="preserve">weging </t>
  </si>
  <si>
    <t>Fictieve prijs</t>
  </si>
  <si>
    <t>Personenauto's categorie 1</t>
  </si>
  <si>
    <t>Personenauto's categorie 2</t>
  </si>
  <si>
    <t>Personenauto's categorie 3</t>
  </si>
  <si>
    <t>Bestelwagens categorie 1</t>
  </si>
  <si>
    <t xml:space="preserve">Fictieve prijs </t>
  </si>
  <si>
    <t xml:space="preserve">Renault </t>
  </si>
  <si>
    <t xml:space="preserve">5 E-Tech Electric </t>
  </si>
  <si>
    <t>120 pk urban range techno 40 Kwh</t>
  </si>
  <si>
    <t>120 pk urban range evolution 40 Kwh</t>
  </si>
  <si>
    <t>1.447 kg</t>
  </si>
  <si>
    <t>Pack parking</t>
  </si>
  <si>
    <t>*Let op: inschrijving op een lagere uitrustingsvariant is niet toegestaan. De aangeboden uitvoering moet standaard zijn voorzien van o.a. navigatie, airco/climate control en rijhulpsystemen.</t>
  </si>
  <si>
    <t xml:space="preserve">530e (G60/G61) </t>
  </si>
  <si>
    <t>Opel</t>
  </si>
  <si>
    <t>Vivaro Electric</t>
  </si>
  <si>
    <t>L2 EV 75 kWH 136</t>
  </si>
  <si>
    <t>Surround View Pakket</t>
  </si>
  <si>
    <t>Totaal excl. BTW en BPM</t>
  </si>
  <si>
    <t>Catalogusprijs fabrieksopties excl. BTW en BPM</t>
  </si>
  <si>
    <t xml:space="preserve">All-Seaon banden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</si>
</sst>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_ &quot;€&quot;\ * #,##0_ ;_ &quot;€&quot;\ * \-#,##0_ ;_ &quot;€&quot;\ * &quot;-&quot;??_ ;_ @_ 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Century Gothic"/>
      <family val="2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left" vertical="center" wrapText="1"/>
    </xf>
    <xf numFmtId="10" fontId="0" fillId="0" borderId="1" xfId="0" applyNumberFormat="1" applyBorder="1" applyAlignment="1">
      <alignment horizontal="left"/>
    </xf>
    <xf numFmtId="9" fontId="0" fillId="0" borderId="1" xfId="0" applyNumberFormat="1" applyBorder="1" applyAlignment="1">
      <alignment horizontal="left"/>
    </xf>
    <xf numFmtId="10" fontId="0" fillId="0" borderId="1" xfId="0" applyNumberFormat="1" applyBorder="1" applyAlignment="1">
      <alignment horizontal="left" vertical="center"/>
    </xf>
    <xf numFmtId="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left" vertical="center"/>
    </xf>
    <xf numFmtId="44" fontId="0" fillId="0" borderId="1" xfId="0" applyNumberFormat="1" applyBorder="1" applyAlignment="1">
      <alignment horizontal="left" vertical="center" wrapText="1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left"/>
    </xf>
    <xf numFmtId="44" fontId="0" fillId="0" borderId="1" xfId="0" applyNumberFormat="1" applyBorder="1" applyAlignment="1">
      <alignment horizontal="center" vertical="center"/>
    </xf>
    <xf numFmtId="0" fontId="1" fillId="0" borderId="11" xfId="0" applyFont="1" applyBorder="1"/>
    <xf numFmtId="44" fontId="0" fillId="0" borderId="12" xfId="0" applyNumberFormat="1" applyBorder="1" applyAlignment="1">
      <alignment horizontal="left"/>
    </xf>
    <xf numFmtId="9" fontId="0" fillId="4" borderId="1" xfId="3" applyFont="1" applyFill="1" applyBorder="1" applyAlignment="1" applyProtection="1">
      <alignment vertical="center" wrapText="1"/>
      <protection locked="0"/>
    </xf>
    <xf numFmtId="10" fontId="0" fillId="4" borderId="1" xfId="0" applyNumberFormat="1" applyFill="1" applyBorder="1" applyAlignment="1" applyProtection="1">
      <alignment horizontal="left" vertical="center"/>
      <protection locked="0"/>
    </xf>
    <xf numFmtId="44" fontId="0" fillId="4" borderId="1" xfId="0" applyNumberFormat="1" applyFill="1" applyBorder="1" applyAlignment="1" applyProtection="1">
      <alignment vertical="center" wrapText="1"/>
      <protection locked="0"/>
    </xf>
    <xf numFmtId="44" fontId="0" fillId="4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3" borderId="0" xfId="0" applyFill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 wrapText="1"/>
    </xf>
    <xf numFmtId="0" fontId="0" fillId="2" borderId="1" xfId="0" applyFill="1" applyBorder="1"/>
    <xf numFmtId="44" fontId="0" fillId="0" borderId="1" xfId="2" applyFont="1" applyBorder="1" applyAlignment="1" applyProtection="1">
      <alignment horizontal="left" vertical="center"/>
    </xf>
    <xf numFmtId="164" fontId="0" fillId="0" borderId="1" xfId="2" applyNumberFormat="1" applyFont="1" applyBorder="1" applyAlignment="1" applyProtection="1">
      <alignment horizontal="left" vertical="center" wrapText="1"/>
    </xf>
    <xf numFmtId="44" fontId="0" fillId="0" borderId="1" xfId="0" applyNumberFormat="1" applyBorder="1" applyAlignment="1">
      <alignment horizontal="left" vertical="center"/>
    </xf>
    <xf numFmtId="0" fontId="1" fillId="0" borderId="4" xfId="0" applyFont="1" applyBorder="1"/>
    <xf numFmtId="44" fontId="0" fillId="0" borderId="5" xfId="0" applyNumberFormat="1" applyBorder="1" applyAlignment="1">
      <alignment horizontal="left" vertical="center"/>
    </xf>
    <xf numFmtId="0" fontId="0" fillId="0" borderId="1" xfId="0" applyBorder="1" applyAlignment="1">
      <alignment wrapText="1"/>
    </xf>
    <xf numFmtId="164" fontId="0" fillId="0" borderId="1" xfId="2" applyNumberFormat="1" applyFont="1" applyBorder="1" applyAlignment="1" applyProtection="1">
      <alignment horizontal="left" vertical="center"/>
    </xf>
    <xf numFmtId="0" fontId="0" fillId="2" borderId="7" xfId="0" applyFill="1" applyBorder="1"/>
    <xf numFmtId="0" fontId="0" fillId="2" borderId="7" xfId="0" applyFill="1" applyBorder="1" applyAlignment="1">
      <alignment horizontal="left" vertical="center"/>
    </xf>
    <xf numFmtId="0" fontId="0" fillId="2" borderId="7" xfId="0" applyFill="1" applyBorder="1" applyAlignment="1">
      <alignment horizontal="left"/>
    </xf>
    <xf numFmtId="0" fontId="0" fillId="0" borderId="1" xfId="0" applyBorder="1" applyAlignment="1">
      <alignment horizontal="right" vertical="center" wrapText="1"/>
    </xf>
    <xf numFmtId="44" fontId="0" fillId="3" borderId="0" xfId="0" applyNumberFormat="1" applyFill="1"/>
    <xf numFmtId="10" fontId="0" fillId="4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vertical="center" wrapText="1"/>
    </xf>
    <xf numFmtId="0" fontId="1" fillId="3" borderId="0" xfId="0" applyFont="1" applyFill="1"/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2" borderId="2" xfId="0" applyFill="1" applyBorder="1"/>
    <xf numFmtId="44" fontId="0" fillId="0" borderId="1" xfId="0" applyNumberFormat="1" applyBorder="1" applyAlignment="1">
      <alignment vertical="center" wrapText="1"/>
    </xf>
    <xf numFmtId="165" fontId="0" fillId="0" borderId="1" xfId="2" applyNumberFormat="1" applyFont="1" applyBorder="1"/>
    <xf numFmtId="44" fontId="0" fillId="0" borderId="13" xfId="0" applyNumberFormat="1" applyBorder="1" applyAlignment="1">
      <alignment horizontal="left" vertical="center"/>
    </xf>
    <xf numFmtId="44" fontId="0" fillId="0" borderId="14" xfId="0" applyNumberFormat="1" applyBorder="1" applyAlignment="1">
      <alignment horizontal="left" vertical="center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8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4">
    <cellStyle name="Procent" xfId="3" builtinId="5"/>
    <cellStyle name="Standaard" xfId="0" builtinId="0"/>
    <cellStyle name="Standaard 2 2" xfId="1" xr:uid="{31A02013-0334-4B54-B2B9-56BEAA111569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6D97D-EF13-4C06-91B2-682099D66F69}">
  <dimension ref="B1:I59"/>
  <sheetViews>
    <sheetView tabSelected="1" zoomScale="85" zoomScaleNormal="85" workbookViewId="0">
      <selection activeCell="C23" sqref="C23"/>
    </sheetView>
  </sheetViews>
  <sheetFormatPr defaultColWidth="9.109375" defaultRowHeight="14.4" x14ac:dyDescent="0.3"/>
  <cols>
    <col min="1" max="1" width="3.6640625" style="15" customWidth="1"/>
    <col min="2" max="2" width="45.6640625" style="15" customWidth="1"/>
    <col min="3" max="4" width="30.6640625" style="29" customWidth="1"/>
    <col min="5" max="5" width="30.6640625" style="15" customWidth="1"/>
    <col min="6" max="6" width="11.109375" style="15" bestFit="1" customWidth="1"/>
    <col min="7" max="8" width="9.109375" style="15"/>
    <col min="9" max="9" width="11.109375" style="15" bestFit="1" customWidth="1"/>
    <col min="10" max="16384" width="9.109375" style="15"/>
  </cols>
  <sheetData>
    <row r="1" spans="2:5" x14ac:dyDescent="0.3">
      <c r="E1" s="16"/>
    </row>
    <row r="2" spans="2:5" x14ac:dyDescent="0.3">
      <c r="B2" s="60" t="s">
        <v>0</v>
      </c>
      <c r="C2" s="60"/>
      <c r="D2" s="60"/>
      <c r="E2" s="60"/>
    </row>
    <row r="3" spans="2:5" x14ac:dyDescent="0.3">
      <c r="E3" s="16"/>
    </row>
    <row r="4" spans="2:5" x14ac:dyDescent="0.3">
      <c r="B4" s="32" t="s">
        <v>1</v>
      </c>
      <c r="C4" s="27"/>
      <c r="D4" s="27"/>
      <c r="E4" s="28"/>
    </row>
    <row r="5" spans="2:5" x14ac:dyDescent="0.3">
      <c r="B5" s="3" t="s">
        <v>2</v>
      </c>
      <c r="C5" s="11" t="s">
        <v>108</v>
      </c>
      <c r="D5" s="11" t="s">
        <v>108</v>
      </c>
      <c r="E5" s="11" t="s">
        <v>4</v>
      </c>
    </row>
    <row r="6" spans="2:5" x14ac:dyDescent="0.3">
      <c r="B6" s="3" t="s">
        <v>5</v>
      </c>
      <c r="C6" s="11" t="s">
        <v>109</v>
      </c>
      <c r="D6" s="11" t="s">
        <v>109</v>
      </c>
      <c r="E6" s="11" t="s">
        <v>6</v>
      </c>
    </row>
    <row r="7" spans="2:5" x14ac:dyDescent="0.3">
      <c r="B7" s="3" t="s">
        <v>7</v>
      </c>
      <c r="C7" s="11" t="s">
        <v>111</v>
      </c>
      <c r="D7" t="s">
        <v>110</v>
      </c>
      <c r="E7" s="11" t="s">
        <v>8</v>
      </c>
    </row>
    <row r="8" spans="2:5" x14ac:dyDescent="0.3">
      <c r="B8" s="3" t="s">
        <v>9</v>
      </c>
      <c r="C8" s="11" t="s">
        <v>10</v>
      </c>
      <c r="D8" s="4" t="s">
        <v>11</v>
      </c>
      <c r="E8" s="11" t="s">
        <v>10</v>
      </c>
    </row>
    <row r="9" spans="2:5" x14ac:dyDescent="0.3">
      <c r="B9" s="3" t="s">
        <v>12</v>
      </c>
      <c r="C9" s="4" t="s">
        <v>13</v>
      </c>
      <c r="D9" s="4" t="s">
        <v>13</v>
      </c>
      <c r="E9" s="4" t="s">
        <v>13</v>
      </c>
    </row>
    <row r="10" spans="2:5" x14ac:dyDescent="0.3">
      <c r="B10" s="3" t="s">
        <v>14</v>
      </c>
      <c r="C10" s="12" t="s">
        <v>112</v>
      </c>
      <c r="D10" s="12" t="s">
        <v>112</v>
      </c>
      <c r="E10" s="12" t="s">
        <v>15</v>
      </c>
    </row>
    <row r="11" spans="2:5" x14ac:dyDescent="0.3">
      <c r="E11" s="16"/>
    </row>
    <row r="12" spans="2:5" x14ac:dyDescent="0.3">
      <c r="B12" s="32" t="s">
        <v>16</v>
      </c>
      <c r="C12" s="27"/>
      <c r="D12" s="27"/>
      <c r="E12" s="27"/>
    </row>
    <row r="13" spans="2:5" x14ac:dyDescent="0.3">
      <c r="B13" s="3" t="s">
        <v>17</v>
      </c>
      <c r="C13" s="54">
        <v>26895</v>
      </c>
      <c r="D13" s="54">
        <v>28895</v>
      </c>
      <c r="E13" s="13">
        <v>34000</v>
      </c>
    </row>
    <row r="14" spans="2:5" x14ac:dyDescent="0.3">
      <c r="B14" s="3" t="s">
        <v>18</v>
      </c>
      <c r="C14" s="54">
        <v>21676.03</v>
      </c>
      <c r="D14" s="54">
        <v>23328.93</v>
      </c>
      <c r="E14" s="13">
        <v>26721</v>
      </c>
    </row>
    <row r="15" spans="2:5" x14ac:dyDescent="0.3">
      <c r="B15" s="3" t="s">
        <v>19</v>
      </c>
      <c r="C15" s="13">
        <v>667</v>
      </c>
      <c r="D15" s="13">
        <v>667</v>
      </c>
      <c r="E15" s="13">
        <v>667</v>
      </c>
    </row>
    <row r="16" spans="2:5" x14ac:dyDescent="0.3">
      <c r="B16" s="3" t="s">
        <v>20</v>
      </c>
      <c r="C16" s="30" t="s">
        <v>21</v>
      </c>
      <c r="D16" s="31" t="s">
        <v>113</v>
      </c>
      <c r="E16" s="31" t="s">
        <v>21</v>
      </c>
    </row>
    <row r="17" spans="2:5" x14ac:dyDescent="0.3">
      <c r="B17" s="3" t="s">
        <v>121</v>
      </c>
      <c r="C17" s="13">
        <v>0</v>
      </c>
      <c r="D17" s="13">
        <v>289</v>
      </c>
      <c r="E17" s="13">
        <v>0</v>
      </c>
    </row>
    <row r="18" spans="2:5" x14ac:dyDescent="0.3">
      <c r="B18" s="3" t="s">
        <v>23</v>
      </c>
      <c r="C18" s="13">
        <v>0</v>
      </c>
      <c r="D18" s="13">
        <v>0</v>
      </c>
      <c r="E18" s="13">
        <v>0</v>
      </c>
    </row>
    <row r="19" spans="2:5" x14ac:dyDescent="0.3">
      <c r="B19" s="3" t="s">
        <v>24</v>
      </c>
      <c r="C19" s="30" t="s">
        <v>21</v>
      </c>
      <c r="D19" s="30" t="s">
        <v>21</v>
      </c>
      <c r="E19" s="30" t="s">
        <v>21</v>
      </c>
    </row>
    <row r="20" spans="2:5" x14ac:dyDescent="0.3">
      <c r="B20" s="4" t="s">
        <v>25</v>
      </c>
      <c r="C20" s="13">
        <v>0</v>
      </c>
      <c r="D20" s="13">
        <v>0</v>
      </c>
      <c r="E20" s="13">
        <v>0</v>
      </c>
    </row>
    <row r="21" spans="2:5" x14ac:dyDescent="0.3">
      <c r="B21" s="4" t="s">
        <v>26</v>
      </c>
      <c r="C21" s="13">
        <v>650</v>
      </c>
      <c r="D21" s="13">
        <v>650</v>
      </c>
      <c r="E21" s="13">
        <v>650</v>
      </c>
    </row>
    <row r="22" spans="2:5" x14ac:dyDescent="0.3">
      <c r="B22" s="3" t="s">
        <v>120</v>
      </c>
      <c r="C22" s="13">
        <f>C14+C17+C20</f>
        <v>21676.03</v>
      </c>
      <c r="D22" s="13">
        <f>D14+D17+D20</f>
        <v>23617.93</v>
      </c>
      <c r="E22" s="13">
        <f>E14+E17+E20</f>
        <v>26721</v>
      </c>
    </row>
    <row r="23" spans="2:5" x14ac:dyDescent="0.3">
      <c r="B23" s="1" t="s">
        <v>27</v>
      </c>
      <c r="C23" s="23">
        <v>0</v>
      </c>
      <c r="D23" s="23">
        <v>0</v>
      </c>
      <c r="E23" s="23">
        <v>0</v>
      </c>
    </row>
    <row r="24" spans="2:5" x14ac:dyDescent="0.3">
      <c r="B24" s="3" t="s">
        <v>28</v>
      </c>
      <c r="C24" s="13">
        <f>C22*(1-C23)+C15</f>
        <v>22343.03</v>
      </c>
      <c r="D24" s="13">
        <f>D22*(1-D23)+D15</f>
        <v>24284.93</v>
      </c>
      <c r="E24" s="13">
        <f>E22*(1-E23)+E15</f>
        <v>27388</v>
      </c>
    </row>
    <row r="25" spans="2:5" x14ac:dyDescent="0.3">
      <c r="E25" s="16"/>
    </row>
    <row r="26" spans="2:5" x14ac:dyDescent="0.3">
      <c r="B26" s="32" t="s">
        <v>29</v>
      </c>
      <c r="C26" s="27"/>
      <c r="D26" s="27"/>
      <c r="E26" s="27"/>
    </row>
    <row r="27" spans="2:5" x14ac:dyDescent="0.3">
      <c r="B27" s="1" t="s">
        <v>30</v>
      </c>
      <c r="C27" s="11">
        <v>60</v>
      </c>
      <c r="D27" s="11">
        <v>60</v>
      </c>
      <c r="E27" s="11">
        <v>60</v>
      </c>
    </row>
    <row r="28" spans="2:5" x14ac:dyDescent="0.3">
      <c r="B28" s="1" t="s">
        <v>31</v>
      </c>
      <c r="C28" s="12">
        <v>10000</v>
      </c>
      <c r="D28" s="12">
        <v>10000</v>
      </c>
      <c r="E28" s="12">
        <v>10000</v>
      </c>
    </row>
    <row r="29" spans="2:5" x14ac:dyDescent="0.3">
      <c r="B29" s="3" t="s">
        <v>32</v>
      </c>
      <c r="C29" s="9">
        <v>0</v>
      </c>
      <c r="D29" s="9">
        <v>0</v>
      </c>
      <c r="E29" s="9">
        <v>0</v>
      </c>
    </row>
    <row r="30" spans="2:5" x14ac:dyDescent="0.3">
      <c r="B30" s="1" t="s">
        <v>33</v>
      </c>
      <c r="C30" s="24">
        <v>0</v>
      </c>
      <c r="D30" s="24">
        <v>0</v>
      </c>
      <c r="E30" s="24">
        <v>0</v>
      </c>
    </row>
    <row r="31" spans="2:5" x14ac:dyDescent="0.3">
      <c r="B31" s="3" t="s">
        <v>34</v>
      </c>
      <c r="C31" s="10">
        <v>0.1</v>
      </c>
      <c r="D31" s="10">
        <v>0.1</v>
      </c>
      <c r="E31" s="10">
        <v>0.1</v>
      </c>
    </row>
    <row r="32" spans="2:5" x14ac:dyDescent="0.3">
      <c r="B32" s="3" t="s">
        <v>35</v>
      </c>
      <c r="C32" s="25">
        <v>0</v>
      </c>
      <c r="D32" s="25">
        <v>0</v>
      </c>
      <c r="E32" s="25">
        <v>0</v>
      </c>
    </row>
    <row r="33" spans="2:9" x14ac:dyDescent="0.3">
      <c r="B33" s="1" t="s">
        <v>122</v>
      </c>
      <c r="C33" s="25">
        <v>0</v>
      </c>
      <c r="D33" s="25">
        <v>0</v>
      </c>
      <c r="E33" s="25">
        <v>0</v>
      </c>
    </row>
    <row r="34" spans="2:9" x14ac:dyDescent="0.3">
      <c r="B34" s="1" t="s">
        <v>36</v>
      </c>
      <c r="C34" s="25">
        <v>0</v>
      </c>
      <c r="D34" s="25">
        <v>0</v>
      </c>
      <c r="E34" s="25">
        <v>0</v>
      </c>
    </row>
    <row r="35" spans="2:9" x14ac:dyDescent="0.3">
      <c r="B35" s="1" t="s">
        <v>37</v>
      </c>
      <c r="C35" s="25">
        <v>0</v>
      </c>
      <c r="D35" s="25">
        <v>0</v>
      </c>
      <c r="E35" s="25">
        <v>0</v>
      </c>
    </row>
    <row r="36" spans="2:9" x14ac:dyDescent="0.3">
      <c r="B36" s="1" t="s">
        <v>38</v>
      </c>
      <c r="C36" s="25">
        <v>0</v>
      </c>
      <c r="D36" s="25">
        <v>0</v>
      </c>
      <c r="E36" s="25">
        <v>0</v>
      </c>
    </row>
    <row r="37" spans="2:9" x14ac:dyDescent="0.3">
      <c r="E37" s="16"/>
    </row>
    <row r="38" spans="2:9" x14ac:dyDescent="0.3">
      <c r="B38" s="32" t="s">
        <v>39</v>
      </c>
      <c r="C38" s="27"/>
      <c r="D38" s="27"/>
      <c r="E38" s="27"/>
    </row>
    <row r="39" spans="2:9" x14ac:dyDescent="0.3">
      <c r="B39" s="1" t="s">
        <v>40</v>
      </c>
      <c r="C39" s="25">
        <v>0</v>
      </c>
      <c r="D39" s="25">
        <v>0</v>
      </c>
      <c r="E39" s="25">
        <v>0</v>
      </c>
    </row>
    <row r="40" spans="2:9" x14ac:dyDescent="0.3">
      <c r="B40" s="1" t="s">
        <v>41</v>
      </c>
      <c r="C40" s="25">
        <v>0</v>
      </c>
      <c r="D40" s="25">
        <v>0</v>
      </c>
      <c r="E40" s="25">
        <v>0</v>
      </c>
    </row>
    <row r="41" spans="2:9" x14ac:dyDescent="0.3">
      <c r="B41" s="1" t="s">
        <v>42</v>
      </c>
      <c r="C41" s="25">
        <v>0</v>
      </c>
      <c r="D41" s="25">
        <v>0</v>
      </c>
      <c r="E41" s="25">
        <v>0</v>
      </c>
      <c r="I41" s="44"/>
    </row>
    <row r="42" spans="2:9" x14ac:dyDescent="0.3">
      <c r="B42" s="1" t="s">
        <v>43</v>
      </c>
      <c r="C42" s="25">
        <v>0</v>
      </c>
      <c r="D42" s="25">
        <v>0</v>
      </c>
      <c r="E42" s="25">
        <v>0</v>
      </c>
    </row>
    <row r="43" spans="2:9" x14ac:dyDescent="0.3">
      <c r="B43" s="1" t="s">
        <v>44</v>
      </c>
      <c r="C43" s="25">
        <v>0</v>
      </c>
      <c r="D43" s="25">
        <v>0</v>
      </c>
      <c r="E43" s="25">
        <v>0</v>
      </c>
    </row>
    <row r="44" spans="2:9" x14ac:dyDescent="0.3">
      <c r="B44" s="1" t="s">
        <v>45</v>
      </c>
      <c r="C44" s="34">
        <v>15</v>
      </c>
      <c r="D44" s="34">
        <v>15</v>
      </c>
      <c r="E44" s="34">
        <v>15</v>
      </c>
    </row>
    <row r="45" spans="2:9" x14ac:dyDescent="0.3">
      <c r="B45" s="1" t="s">
        <v>46</v>
      </c>
      <c r="C45" s="25">
        <v>0</v>
      </c>
      <c r="D45" s="25">
        <v>0</v>
      </c>
      <c r="E45" s="25">
        <v>0</v>
      </c>
    </row>
    <row r="46" spans="2:9" x14ac:dyDescent="0.3">
      <c r="B46" s="1" t="s">
        <v>47</v>
      </c>
      <c r="C46" s="25">
        <v>0</v>
      </c>
      <c r="D46" s="25">
        <v>0</v>
      </c>
      <c r="E46" s="25">
        <v>0</v>
      </c>
    </row>
    <row r="47" spans="2:9" x14ac:dyDescent="0.3">
      <c r="B47" s="1" t="s">
        <v>48</v>
      </c>
      <c r="C47" s="25">
        <v>0</v>
      </c>
      <c r="D47" s="25">
        <v>0</v>
      </c>
      <c r="E47" s="25">
        <v>0</v>
      </c>
    </row>
    <row r="48" spans="2:9" ht="28.8" x14ac:dyDescent="0.3">
      <c r="B48" s="38" t="s">
        <v>49</v>
      </c>
      <c r="C48" s="25">
        <v>0</v>
      </c>
      <c r="D48" s="25">
        <v>0</v>
      </c>
      <c r="E48" s="25">
        <v>0</v>
      </c>
    </row>
    <row r="49" spans="2:5" x14ac:dyDescent="0.3">
      <c r="E49" s="16"/>
    </row>
    <row r="50" spans="2:5" x14ac:dyDescent="0.3">
      <c r="B50" s="1" t="s">
        <v>50</v>
      </c>
      <c r="C50" s="35">
        <f>C28*C31*(C27/12)*C35/C27</f>
        <v>0</v>
      </c>
      <c r="D50" s="35">
        <f t="shared" ref="D50:E50" si="0">D28*D31*(D27/12)*D35/D27</f>
        <v>0</v>
      </c>
      <c r="E50" s="35">
        <f t="shared" si="0"/>
        <v>0</v>
      </c>
    </row>
    <row r="51" spans="2:5" x14ac:dyDescent="0.3">
      <c r="B51" s="1" t="s">
        <v>51</v>
      </c>
      <c r="C51" s="35">
        <f>C28*C31*(C27/12)*C36/C27</f>
        <v>0</v>
      </c>
      <c r="D51" s="35">
        <f t="shared" ref="D51:E51" si="1">D28*D31*(D27/12)*D36/D27</f>
        <v>0</v>
      </c>
      <c r="E51" s="35">
        <f t="shared" si="1"/>
        <v>0</v>
      </c>
    </row>
    <row r="52" spans="2:5" ht="15" thickBot="1" x14ac:dyDescent="0.35">
      <c r="E52" s="16"/>
    </row>
    <row r="53" spans="2:5" ht="15" thickBot="1" x14ac:dyDescent="0.35">
      <c r="B53" s="36" t="s">
        <v>52</v>
      </c>
      <c r="C53" s="37">
        <f>C39+C40+C41+C42+C43+C44+C45+C46+C47+C48+C51-C50</f>
        <v>15</v>
      </c>
      <c r="D53" s="37">
        <f>D39+D40+D41+D42+D43+D44+D45+D46+D47+D48+D51-D50</f>
        <v>15</v>
      </c>
      <c r="E53" s="56">
        <f>E39+E40+E41+E42+E43+E44+E45+E46+E47+E48+E51-E50</f>
        <v>15</v>
      </c>
    </row>
    <row r="54" spans="2:5" ht="15" thickBot="1" x14ac:dyDescent="0.35">
      <c r="E54" s="16"/>
    </row>
    <row r="55" spans="2:5" ht="15" customHeight="1" x14ac:dyDescent="0.3">
      <c r="B55" s="57" t="s">
        <v>114</v>
      </c>
      <c r="E55" s="16"/>
    </row>
    <row r="56" spans="2:5" x14ac:dyDescent="0.3">
      <c r="B56" s="58"/>
    </row>
    <row r="57" spans="2:5" x14ac:dyDescent="0.3">
      <c r="B57" s="58"/>
    </row>
    <row r="58" spans="2:5" x14ac:dyDescent="0.3">
      <c r="B58" s="58"/>
    </row>
    <row r="59" spans="2:5" ht="15" thickBot="1" x14ac:dyDescent="0.35">
      <c r="B59" s="59"/>
    </row>
  </sheetData>
  <sheetProtection algorithmName="SHA-512" hashValue="9jIK24uI3V/wISKuPM8ASjsCp+J1snwqDER4Cce4gZgI9yJ7apoRPT8hhVDpp8SRz9fUZuMngBszXxLeicLdbA==" saltValue="zNJyAUu6RoXGXk9xVI22Jg==" spinCount="100000" sheet="1" selectLockedCells="1"/>
  <mergeCells count="2">
    <mergeCell ref="B55:B59"/>
    <mergeCell ref="B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334C5-10D8-4229-840C-234CC94A5C90}">
  <dimension ref="B2:F59"/>
  <sheetViews>
    <sheetView zoomScale="85" zoomScaleNormal="85" workbookViewId="0">
      <selection activeCell="C32" sqref="C32"/>
    </sheetView>
  </sheetViews>
  <sheetFormatPr defaultColWidth="9.109375" defaultRowHeight="14.4" x14ac:dyDescent="0.3"/>
  <cols>
    <col min="1" max="1" width="3.6640625" style="15" customWidth="1"/>
    <col min="2" max="2" width="45.6640625" style="15" customWidth="1"/>
    <col min="3" max="6" width="30.6640625" style="15" customWidth="1"/>
    <col min="7" max="7" width="9.109375" style="15"/>
    <col min="8" max="8" width="9.33203125" style="15" bestFit="1" customWidth="1"/>
    <col min="9" max="1376" width="9.109375" style="15" customWidth="1"/>
    <col min="1377" max="16384" width="9.109375" style="15"/>
  </cols>
  <sheetData>
    <row r="2" spans="2:6" x14ac:dyDescent="0.3">
      <c r="B2" s="60" t="s">
        <v>54</v>
      </c>
      <c r="C2" s="60"/>
      <c r="D2" s="60"/>
      <c r="E2" s="60"/>
      <c r="F2" s="60"/>
    </row>
    <row r="4" spans="2:6" x14ac:dyDescent="0.3">
      <c r="B4" s="32" t="s">
        <v>1</v>
      </c>
      <c r="C4" s="27"/>
      <c r="D4" s="27"/>
      <c r="E4" s="28"/>
      <c r="F4" s="32"/>
    </row>
    <row r="5" spans="2:6" x14ac:dyDescent="0.3">
      <c r="B5" s="3" t="s">
        <v>2</v>
      </c>
      <c r="C5" s="4" t="s">
        <v>55</v>
      </c>
      <c r="D5" s="4" t="s">
        <v>55</v>
      </c>
      <c r="E5" s="4" t="s">
        <v>55</v>
      </c>
      <c r="F5" s="4" t="s">
        <v>55</v>
      </c>
    </row>
    <row r="6" spans="2:6" x14ac:dyDescent="0.3">
      <c r="B6" s="3" t="s">
        <v>5</v>
      </c>
      <c r="C6" s="4" t="s">
        <v>56</v>
      </c>
      <c r="D6" s="4" t="s">
        <v>56</v>
      </c>
      <c r="E6" s="4" t="s">
        <v>57</v>
      </c>
      <c r="F6" s="4" t="s">
        <v>57</v>
      </c>
    </row>
    <row r="7" spans="2:6" x14ac:dyDescent="0.3">
      <c r="B7" s="3" t="s">
        <v>7</v>
      </c>
      <c r="C7" s="4" t="s">
        <v>58</v>
      </c>
      <c r="D7" s="4" t="s">
        <v>59</v>
      </c>
      <c r="E7" s="4" t="s">
        <v>60</v>
      </c>
      <c r="F7" s="4" t="s">
        <v>61</v>
      </c>
    </row>
    <row r="8" spans="2:6" x14ac:dyDescent="0.3">
      <c r="B8" s="3" t="s">
        <v>9</v>
      </c>
      <c r="C8" s="4" t="s">
        <v>10</v>
      </c>
      <c r="D8" s="4" t="s">
        <v>10</v>
      </c>
      <c r="E8" s="4" t="s">
        <v>10</v>
      </c>
      <c r="F8" s="4" t="s">
        <v>10</v>
      </c>
    </row>
    <row r="9" spans="2:6" x14ac:dyDescent="0.3">
      <c r="B9" s="3" t="s">
        <v>12</v>
      </c>
      <c r="C9" s="4" t="s">
        <v>13</v>
      </c>
      <c r="D9" s="4" t="s">
        <v>13</v>
      </c>
      <c r="E9" s="4" t="s">
        <v>13</v>
      </c>
      <c r="F9" s="4" t="s">
        <v>13</v>
      </c>
    </row>
    <row r="10" spans="2:6" x14ac:dyDescent="0.3">
      <c r="B10" s="3" t="s">
        <v>62</v>
      </c>
      <c r="C10" s="4" t="s">
        <v>63</v>
      </c>
      <c r="D10" s="4" t="s">
        <v>63</v>
      </c>
      <c r="E10" s="4" t="s">
        <v>64</v>
      </c>
      <c r="F10" s="4" t="s">
        <v>65</v>
      </c>
    </row>
    <row r="12" spans="2:6" x14ac:dyDescent="0.3">
      <c r="B12" s="32" t="s">
        <v>16</v>
      </c>
      <c r="C12" s="27"/>
      <c r="D12" s="27"/>
      <c r="E12" s="27"/>
      <c r="F12" s="27"/>
    </row>
    <row r="13" spans="2:6" x14ac:dyDescent="0.3">
      <c r="B13" s="3" t="s">
        <v>66</v>
      </c>
      <c r="C13" s="14">
        <v>38995</v>
      </c>
      <c r="D13" s="14">
        <v>42995</v>
      </c>
      <c r="E13" s="14">
        <v>36995</v>
      </c>
      <c r="F13" s="14">
        <v>43195</v>
      </c>
    </row>
    <row r="14" spans="2:6" x14ac:dyDescent="0.3">
      <c r="B14" s="3" t="s">
        <v>18</v>
      </c>
      <c r="C14" s="14">
        <v>30849</v>
      </c>
      <c r="D14" s="14">
        <v>34982</v>
      </c>
      <c r="E14" s="14">
        <v>29217</v>
      </c>
      <c r="F14" s="14">
        <v>34341</v>
      </c>
    </row>
    <row r="15" spans="2:6" x14ac:dyDescent="0.3">
      <c r="B15" s="3" t="s">
        <v>19</v>
      </c>
      <c r="C15" s="14">
        <v>667</v>
      </c>
      <c r="D15" s="14">
        <v>667</v>
      </c>
      <c r="E15" s="14">
        <v>667</v>
      </c>
      <c r="F15" s="14">
        <v>667</v>
      </c>
    </row>
    <row r="16" spans="2:6" x14ac:dyDescent="0.3">
      <c r="B16" s="3" t="s">
        <v>67</v>
      </c>
      <c r="C16" s="43" t="s">
        <v>21</v>
      </c>
      <c r="D16" s="43" t="s">
        <v>21</v>
      </c>
      <c r="E16" s="43" t="s">
        <v>21</v>
      </c>
      <c r="F16" s="43" t="s">
        <v>21</v>
      </c>
    </row>
    <row r="17" spans="2:6" x14ac:dyDescent="0.3">
      <c r="B17" s="3" t="s">
        <v>22</v>
      </c>
      <c r="C17" s="14">
        <v>0</v>
      </c>
      <c r="D17" s="14">
        <v>0</v>
      </c>
      <c r="E17" s="14">
        <v>0</v>
      </c>
      <c r="F17" s="14">
        <v>0</v>
      </c>
    </row>
    <row r="18" spans="2:6" x14ac:dyDescent="0.3">
      <c r="B18" s="3" t="s">
        <v>23</v>
      </c>
      <c r="C18" s="14">
        <v>0</v>
      </c>
      <c r="D18" s="14">
        <v>0</v>
      </c>
      <c r="E18" s="14">
        <v>0</v>
      </c>
      <c r="F18" s="14">
        <v>0</v>
      </c>
    </row>
    <row r="19" spans="2:6" x14ac:dyDescent="0.3">
      <c r="B19" s="3" t="s">
        <v>24</v>
      </c>
      <c r="C19" s="43" t="s">
        <v>21</v>
      </c>
      <c r="D19" s="43" t="s">
        <v>21</v>
      </c>
      <c r="E19" s="43" t="s">
        <v>21</v>
      </c>
      <c r="F19" s="43" t="s">
        <v>21</v>
      </c>
    </row>
    <row r="20" spans="2:6" x14ac:dyDescent="0.3">
      <c r="B20" s="4" t="s">
        <v>25</v>
      </c>
      <c r="C20" s="14">
        <v>0</v>
      </c>
      <c r="D20" s="14">
        <v>0</v>
      </c>
      <c r="E20" s="14">
        <v>0</v>
      </c>
      <c r="F20" s="14">
        <v>0</v>
      </c>
    </row>
    <row r="21" spans="2:6" x14ac:dyDescent="0.3">
      <c r="B21" s="4" t="s">
        <v>26</v>
      </c>
      <c r="C21" s="14">
        <v>750</v>
      </c>
      <c r="D21" s="14">
        <v>750</v>
      </c>
      <c r="E21" s="14">
        <v>750</v>
      </c>
      <c r="F21" s="14">
        <v>750</v>
      </c>
    </row>
    <row r="22" spans="2:6" x14ac:dyDescent="0.3">
      <c r="B22" s="3" t="s">
        <v>120</v>
      </c>
      <c r="C22" s="14">
        <f>C14+C17+C20</f>
        <v>30849</v>
      </c>
      <c r="D22" s="14">
        <f>D14+D17+D20</f>
        <v>34982</v>
      </c>
      <c r="E22" s="14">
        <f>E14+E17+E20</f>
        <v>29217</v>
      </c>
      <c r="F22" s="14">
        <f>F14+F17+F20</f>
        <v>34341</v>
      </c>
    </row>
    <row r="23" spans="2:6" x14ac:dyDescent="0.3">
      <c r="B23" s="1" t="s">
        <v>27</v>
      </c>
      <c r="C23" s="23">
        <v>0</v>
      </c>
      <c r="D23" s="23">
        <v>0</v>
      </c>
      <c r="E23" s="23">
        <v>0</v>
      </c>
      <c r="F23" s="23">
        <v>0</v>
      </c>
    </row>
    <row r="24" spans="2:6" x14ac:dyDescent="0.3">
      <c r="B24" s="3" t="s">
        <v>28</v>
      </c>
      <c r="C24" s="35">
        <f>C22*(1-C23)+C15</f>
        <v>31516</v>
      </c>
      <c r="D24" s="35">
        <f>D22*(1-D23)+D15</f>
        <v>35649</v>
      </c>
      <c r="E24" s="35">
        <f>E22*(1-E23)+E15</f>
        <v>29884</v>
      </c>
      <c r="F24" s="35">
        <f>F22*(1-F23)+F15</f>
        <v>35008</v>
      </c>
    </row>
    <row r="26" spans="2:6" x14ac:dyDescent="0.3">
      <c r="B26" s="32" t="s">
        <v>29</v>
      </c>
      <c r="C26" s="27"/>
      <c r="D26" s="27"/>
      <c r="E26" s="27"/>
      <c r="F26" s="28"/>
    </row>
    <row r="27" spans="2:6" x14ac:dyDescent="0.3">
      <c r="B27" s="1" t="s">
        <v>30</v>
      </c>
      <c r="C27" s="4">
        <v>60</v>
      </c>
      <c r="D27" s="11">
        <v>60</v>
      </c>
      <c r="E27" s="11">
        <v>60</v>
      </c>
      <c r="F27" s="11">
        <v>60</v>
      </c>
    </row>
    <row r="28" spans="2:6" x14ac:dyDescent="0.3">
      <c r="B28" s="1" t="s">
        <v>31</v>
      </c>
      <c r="C28" s="6">
        <v>15000</v>
      </c>
      <c r="D28" s="12">
        <v>15000</v>
      </c>
      <c r="E28" s="12">
        <v>15000</v>
      </c>
      <c r="F28" s="12">
        <v>15000</v>
      </c>
    </row>
    <row r="29" spans="2:6" x14ac:dyDescent="0.3">
      <c r="B29" s="3" t="s">
        <v>32</v>
      </c>
      <c r="C29" s="9">
        <v>0</v>
      </c>
      <c r="D29" s="9">
        <v>0</v>
      </c>
      <c r="E29" s="9">
        <v>0</v>
      </c>
      <c r="F29" s="9">
        <v>0</v>
      </c>
    </row>
    <row r="30" spans="2:6" x14ac:dyDescent="0.3">
      <c r="B30" s="1" t="s">
        <v>33</v>
      </c>
      <c r="C30" s="24">
        <v>0</v>
      </c>
      <c r="D30" s="24">
        <v>0</v>
      </c>
      <c r="E30" s="24">
        <v>0</v>
      </c>
      <c r="F30" s="24">
        <v>0</v>
      </c>
    </row>
    <row r="31" spans="2:6" x14ac:dyDescent="0.3">
      <c r="B31" s="3" t="s">
        <v>34</v>
      </c>
      <c r="C31" s="10">
        <v>0.1</v>
      </c>
      <c r="D31" s="10">
        <v>0.1</v>
      </c>
      <c r="E31" s="10">
        <v>0.1</v>
      </c>
      <c r="F31" s="8">
        <v>0.1</v>
      </c>
    </row>
    <row r="32" spans="2:6" x14ac:dyDescent="0.3">
      <c r="B32" s="3" t="s">
        <v>35</v>
      </c>
      <c r="C32" s="25">
        <v>0</v>
      </c>
      <c r="D32" s="25">
        <v>0</v>
      </c>
      <c r="E32" s="25">
        <v>0</v>
      </c>
      <c r="F32" s="25">
        <v>0</v>
      </c>
    </row>
    <row r="33" spans="2:6" x14ac:dyDescent="0.3">
      <c r="B33" s="1" t="s">
        <v>122</v>
      </c>
      <c r="C33" s="25">
        <v>0</v>
      </c>
      <c r="D33" s="25">
        <v>0</v>
      </c>
      <c r="E33" s="25">
        <v>0</v>
      </c>
      <c r="F33" s="25">
        <v>0</v>
      </c>
    </row>
    <row r="34" spans="2:6" x14ac:dyDescent="0.3">
      <c r="B34" s="1" t="s">
        <v>36</v>
      </c>
      <c r="C34" s="25">
        <v>0</v>
      </c>
      <c r="D34" s="25">
        <v>0</v>
      </c>
      <c r="E34" s="25">
        <v>0</v>
      </c>
      <c r="F34" s="25">
        <v>0</v>
      </c>
    </row>
    <row r="35" spans="2:6" x14ac:dyDescent="0.3">
      <c r="B35" s="1" t="s">
        <v>37</v>
      </c>
      <c r="C35" s="25">
        <v>0</v>
      </c>
      <c r="D35" s="25">
        <v>0</v>
      </c>
      <c r="E35" s="25">
        <v>0</v>
      </c>
      <c r="F35" s="25">
        <v>0</v>
      </c>
    </row>
    <row r="36" spans="2:6" x14ac:dyDescent="0.3">
      <c r="B36" s="1" t="s">
        <v>38</v>
      </c>
      <c r="C36" s="25">
        <v>0</v>
      </c>
      <c r="D36" s="25">
        <v>0</v>
      </c>
      <c r="E36" s="25">
        <v>0</v>
      </c>
      <c r="F36" s="25">
        <v>0</v>
      </c>
    </row>
    <row r="38" spans="2:6" x14ac:dyDescent="0.3">
      <c r="B38" s="40" t="s">
        <v>39</v>
      </c>
      <c r="C38" s="41"/>
      <c r="D38" s="41"/>
      <c r="E38" s="41"/>
      <c r="F38" s="42"/>
    </row>
    <row r="39" spans="2:6" x14ac:dyDescent="0.3">
      <c r="B39" s="1" t="s">
        <v>40</v>
      </c>
      <c r="C39" s="25">
        <v>0</v>
      </c>
      <c r="D39" s="25">
        <v>0</v>
      </c>
      <c r="E39" s="25">
        <v>0</v>
      </c>
      <c r="F39" s="25">
        <v>0</v>
      </c>
    </row>
    <row r="40" spans="2:6" x14ac:dyDescent="0.3">
      <c r="B40" s="1" t="s">
        <v>41</v>
      </c>
      <c r="C40" s="25">
        <v>0</v>
      </c>
      <c r="D40" s="25">
        <v>0</v>
      </c>
      <c r="E40" s="25">
        <v>0</v>
      </c>
      <c r="F40" s="25">
        <v>0</v>
      </c>
    </row>
    <row r="41" spans="2:6" x14ac:dyDescent="0.3">
      <c r="B41" s="1" t="s">
        <v>42</v>
      </c>
      <c r="C41" s="25">
        <v>0</v>
      </c>
      <c r="D41" s="25">
        <v>0</v>
      </c>
      <c r="E41" s="25">
        <v>0</v>
      </c>
      <c r="F41" s="25">
        <v>0</v>
      </c>
    </row>
    <row r="42" spans="2:6" x14ac:dyDescent="0.3">
      <c r="B42" s="1" t="s">
        <v>43</v>
      </c>
      <c r="C42" s="25">
        <v>0</v>
      </c>
      <c r="D42" s="25">
        <v>0</v>
      </c>
      <c r="E42" s="25">
        <v>0</v>
      </c>
      <c r="F42" s="25">
        <v>0</v>
      </c>
    </row>
    <row r="43" spans="2:6" x14ac:dyDescent="0.3">
      <c r="B43" s="1" t="s">
        <v>44</v>
      </c>
      <c r="C43" s="25">
        <v>0</v>
      </c>
      <c r="D43" s="25">
        <v>0</v>
      </c>
      <c r="E43" s="25">
        <v>0</v>
      </c>
      <c r="F43" s="25">
        <v>0</v>
      </c>
    </row>
    <row r="44" spans="2:6" x14ac:dyDescent="0.3">
      <c r="B44" s="1" t="s">
        <v>45</v>
      </c>
      <c r="C44" s="33">
        <v>20</v>
      </c>
      <c r="D44" s="39">
        <v>20</v>
      </c>
      <c r="E44" s="34">
        <v>20</v>
      </c>
      <c r="F44" s="34">
        <v>20</v>
      </c>
    </row>
    <row r="45" spans="2:6" x14ac:dyDescent="0.3">
      <c r="B45" s="1" t="s">
        <v>46</v>
      </c>
      <c r="C45" s="25">
        <v>0</v>
      </c>
      <c r="D45" s="25">
        <v>0</v>
      </c>
      <c r="E45" s="25">
        <v>0</v>
      </c>
      <c r="F45" s="25">
        <v>0</v>
      </c>
    </row>
    <row r="46" spans="2:6" x14ac:dyDescent="0.3">
      <c r="B46" s="1" t="s">
        <v>47</v>
      </c>
      <c r="C46" s="25">
        <v>0</v>
      </c>
      <c r="D46" s="25">
        <v>0</v>
      </c>
      <c r="E46" s="25">
        <v>0</v>
      </c>
      <c r="F46" s="25">
        <v>0</v>
      </c>
    </row>
    <row r="47" spans="2:6" x14ac:dyDescent="0.3">
      <c r="B47" s="1" t="s">
        <v>48</v>
      </c>
      <c r="C47" s="25">
        <v>0</v>
      </c>
      <c r="D47" s="25">
        <v>0</v>
      </c>
      <c r="E47" s="25">
        <v>0</v>
      </c>
      <c r="F47" s="25">
        <v>0</v>
      </c>
    </row>
    <row r="48" spans="2:6" ht="28.8" x14ac:dyDescent="0.3">
      <c r="B48" s="38" t="s">
        <v>49</v>
      </c>
      <c r="C48" s="25">
        <v>0</v>
      </c>
      <c r="D48" s="25">
        <v>0</v>
      </c>
      <c r="E48" s="25">
        <v>0</v>
      </c>
      <c r="F48" s="25">
        <v>0</v>
      </c>
    </row>
    <row r="49" spans="2:6" x14ac:dyDescent="0.3">
      <c r="B49" s="15" t="s">
        <v>68</v>
      </c>
    </row>
    <row r="50" spans="2:6" x14ac:dyDescent="0.3">
      <c r="B50" s="1" t="s">
        <v>50</v>
      </c>
      <c r="C50" s="35">
        <f>C28*C31*(C27/12)*C35/C27</f>
        <v>0</v>
      </c>
      <c r="D50" s="35">
        <f t="shared" ref="D50:F50" si="0">D28*D31*(D27/12)*D35/D27</f>
        <v>0</v>
      </c>
      <c r="E50" s="35">
        <f t="shared" si="0"/>
        <v>0</v>
      </c>
      <c r="F50" s="35">
        <f t="shared" si="0"/>
        <v>0</v>
      </c>
    </row>
    <row r="51" spans="2:6" x14ac:dyDescent="0.3">
      <c r="B51" s="1" t="s">
        <v>51</v>
      </c>
      <c r="C51" s="35">
        <f>C28*C31*(C27/12)*C36/C27</f>
        <v>0</v>
      </c>
      <c r="D51" s="35">
        <f t="shared" ref="D51:F51" si="1">D28*D31*(D27/12)*D36/D27</f>
        <v>0</v>
      </c>
      <c r="E51" s="35">
        <f t="shared" si="1"/>
        <v>0</v>
      </c>
      <c r="F51" s="35">
        <f t="shared" si="1"/>
        <v>0</v>
      </c>
    </row>
    <row r="52" spans="2:6" ht="15" thickBot="1" x14ac:dyDescent="0.35"/>
    <row r="53" spans="2:6" ht="15" customHeight="1" thickBot="1" x14ac:dyDescent="0.35">
      <c r="B53" s="36" t="s">
        <v>52</v>
      </c>
      <c r="C53" s="37">
        <f>C39+C40+C41+C42+C43+C44+C45+C46+C47+C48+C51-C50</f>
        <v>20</v>
      </c>
      <c r="D53" s="37">
        <f>D39+D40+D41+D42+D43+D44+D45+D46+D47+D48+D51-D50</f>
        <v>20</v>
      </c>
      <c r="E53" s="37">
        <f>E39+E40+E41+E42+E43+E44+E45+E46+E47+E48+E51-E50</f>
        <v>20</v>
      </c>
      <c r="F53" s="56">
        <f>F39+F40+F41+F42+F43+F44+F45+F46+F47+F48+F51-F50</f>
        <v>20</v>
      </c>
    </row>
    <row r="54" spans="2:6" ht="15" thickBot="1" x14ac:dyDescent="0.35"/>
    <row r="55" spans="2:6" x14ac:dyDescent="0.3">
      <c r="B55" s="57" t="s">
        <v>53</v>
      </c>
      <c r="C55" s="29"/>
      <c r="D55" s="29"/>
      <c r="E55" s="16"/>
    </row>
    <row r="56" spans="2:6" x14ac:dyDescent="0.3">
      <c r="B56" s="58"/>
    </row>
    <row r="57" spans="2:6" x14ac:dyDescent="0.3">
      <c r="B57" s="58"/>
    </row>
    <row r="58" spans="2:6" x14ac:dyDescent="0.3">
      <c r="B58" s="58"/>
    </row>
    <row r="59" spans="2:6" ht="15" thickBot="1" x14ac:dyDescent="0.35">
      <c r="B59" s="59"/>
    </row>
  </sheetData>
  <sheetProtection algorithmName="SHA-512" hashValue="B2xViCA6/8IiQlCm4A85R2HsWbb5bYMUvnJ7Ve18lsFhfymaOtXaxfDcRgKlc990U2huh7osL70rAWuK0YTp0w==" saltValue="vV5BXEm4S9Nv6winQefP+A==" spinCount="100000" sheet="1" selectLockedCells="1"/>
  <mergeCells count="2">
    <mergeCell ref="B55:B59"/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9FF4B-8C25-4375-8791-EC0CCDB0F8AC}">
  <dimension ref="B2:I59"/>
  <sheetViews>
    <sheetView topLeftCell="A19" zoomScale="85" zoomScaleNormal="85" workbookViewId="0">
      <selection activeCell="C23" sqref="C23"/>
    </sheetView>
  </sheetViews>
  <sheetFormatPr defaultColWidth="8.88671875" defaultRowHeight="14.4" x14ac:dyDescent="0.3"/>
  <cols>
    <col min="1" max="1" width="3.6640625" style="15" customWidth="1"/>
    <col min="2" max="2" width="45.6640625" style="15" customWidth="1"/>
    <col min="3" max="4" width="30.6640625" style="16" customWidth="1"/>
    <col min="5" max="8" width="8.88671875" style="15"/>
    <col min="9" max="9" width="11.109375" style="15" bestFit="1" customWidth="1"/>
    <col min="10" max="16384" width="8.88671875" style="15"/>
  </cols>
  <sheetData>
    <row r="2" spans="2:9" x14ac:dyDescent="0.3">
      <c r="B2" s="60" t="s">
        <v>69</v>
      </c>
      <c r="C2" s="60"/>
      <c r="D2" s="60"/>
      <c r="E2" s="49"/>
      <c r="F2" s="49"/>
    </row>
    <row r="4" spans="2:9" x14ac:dyDescent="0.3">
      <c r="B4" s="32" t="s">
        <v>1</v>
      </c>
      <c r="C4" s="28"/>
      <c r="D4" s="28"/>
    </row>
    <row r="5" spans="2:9" x14ac:dyDescent="0.3">
      <c r="B5" s="4" t="s">
        <v>2</v>
      </c>
      <c r="C5" s="4" t="s">
        <v>70</v>
      </c>
      <c r="D5" s="4" t="s">
        <v>71</v>
      </c>
    </row>
    <row r="6" spans="2:9" x14ac:dyDescent="0.3">
      <c r="B6" s="4" t="s">
        <v>5</v>
      </c>
      <c r="C6" s="4" t="s">
        <v>72</v>
      </c>
      <c r="D6" s="4" t="s">
        <v>73</v>
      </c>
    </row>
    <row r="7" spans="2:9" x14ac:dyDescent="0.3">
      <c r="B7" s="3" t="s">
        <v>7</v>
      </c>
      <c r="C7" s="4" t="s">
        <v>115</v>
      </c>
      <c r="D7" s="4" t="s">
        <v>74</v>
      </c>
    </row>
    <row r="8" spans="2:9" x14ac:dyDescent="0.3">
      <c r="B8" s="4" t="s">
        <v>9</v>
      </c>
      <c r="C8" s="4" t="s">
        <v>10</v>
      </c>
      <c r="D8" s="4" t="s">
        <v>10</v>
      </c>
    </row>
    <row r="9" spans="2:9" x14ac:dyDescent="0.3">
      <c r="B9" s="3" t="s">
        <v>12</v>
      </c>
      <c r="C9" s="4" t="s">
        <v>75</v>
      </c>
      <c r="D9" s="4" t="s">
        <v>13</v>
      </c>
    </row>
    <row r="10" spans="2:9" x14ac:dyDescent="0.3">
      <c r="B10" s="4" t="s">
        <v>62</v>
      </c>
      <c r="C10" s="4" t="s">
        <v>76</v>
      </c>
      <c r="D10" s="4" t="s">
        <v>77</v>
      </c>
    </row>
    <row r="11" spans="2:9" x14ac:dyDescent="0.3">
      <c r="C11" s="15"/>
      <c r="D11" s="15"/>
    </row>
    <row r="12" spans="2:9" x14ac:dyDescent="0.3">
      <c r="B12" s="28" t="s">
        <v>16</v>
      </c>
      <c r="C12" s="28"/>
      <c r="D12" s="28"/>
    </row>
    <row r="13" spans="2:9" x14ac:dyDescent="0.3">
      <c r="B13" s="4" t="s">
        <v>66</v>
      </c>
      <c r="C13" s="14">
        <v>70303</v>
      </c>
      <c r="D13" s="14">
        <v>75051</v>
      </c>
    </row>
    <row r="14" spans="2:9" x14ac:dyDescent="0.3">
      <c r="B14" s="4" t="s">
        <v>18</v>
      </c>
      <c r="C14" s="14">
        <v>56600</v>
      </c>
      <c r="D14" s="14">
        <v>60400</v>
      </c>
    </row>
    <row r="15" spans="2:9" x14ac:dyDescent="0.3">
      <c r="B15" s="4" t="s">
        <v>19</v>
      </c>
      <c r="C15" s="14">
        <v>364</v>
      </c>
      <c r="D15" s="14">
        <v>667</v>
      </c>
    </row>
    <row r="16" spans="2:9" x14ac:dyDescent="0.3">
      <c r="B16" s="4" t="s">
        <v>67</v>
      </c>
      <c r="C16" s="43" t="s">
        <v>21</v>
      </c>
      <c r="D16" s="43" t="s">
        <v>21</v>
      </c>
      <c r="I16" s="44"/>
    </row>
    <row r="17" spans="2:9" x14ac:dyDescent="0.3">
      <c r="B17" s="4" t="s">
        <v>22</v>
      </c>
      <c r="C17" s="14">
        <v>0</v>
      </c>
      <c r="D17" s="14">
        <v>0</v>
      </c>
      <c r="I17" s="44"/>
    </row>
    <row r="18" spans="2:9" x14ac:dyDescent="0.3">
      <c r="B18" s="4" t="s">
        <v>23</v>
      </c>
      <c r="C18" s="14">
        <v>0</v>
      </c>
      <c r="D18" s="14">
        <v>0</v>
      </c>
    </row>
    <row r="19" spans="2:9" x14ac:dyDescent="0.3">
      <c r="B19" s="4" t="s">
        <v>24</v>
      </c>
      <c r="C19" s="43" t="s">
        <v>21</v>
      </c>
      <c r="D19" s="43" t="s">
        <v>21</v>
      </c>
    </row>
    <row r="20" spans="2:9" x14ac:dyDescent="0.3">
      <c r="B20" s="4" t="s">
        <v>25</v>
      </c>
      <c r="C20" s="14">
        <v>0</v>
      </c>
      <c r="D20" s="14">
        <v>0</v>
      </c>
    </row>
    <row r="21" spans="2:9" x14ac:dyDescent="0.3">
      <c r="B21" s="4" t="s">
        <v>26</v>
      </c>
      <c r="C21" s="14">
        <v>1300</v>
      </c>
      <c r="D21" s="14">
        <v>1448</v>
      </c>
    </row>
    <row r="22" spans="2:9" x14ac:dyDescent="0.3">
      <c r="B22" s="4" t="s">
        <v>120</v>
      </c>
      <c r="C22" s="13">
        <f>C14+C17+C20</f>
        <v>56600</v>
      </c>
      <c r="D22" s="13">
        <f>D14+D17+D20</f>
        <v>60400</v>
      </c>
    </row>
    <row r="23" spans="2:9" x14ac:dyDescent="0.3">
      <c r="B23" s="5" t="s">
        <v>27</v>
      </c>
      <c r="C23" s="23">
        <v>0</v>
      </c>
      <c r="D23" s="23">
        <v>0</v>
      </c>
    </row>
    <row r="24" spans="2:9" x14ac:dyDescent="0.3">
      <c r="B24" s="4" t="s">
        <v>28</v>
      </c>
      <c r="C24" s="35">
        <f>C22*(1-C23)+C15</f>
        <v>56964</v>
      </c>
      <c r="D24" s="35">
        <f>D22*(1-D23)+D15</f>
        <v>61067</v>
      </c>
    </row>
    <row r="25" spans="2:9" x14ac:dyDescent="0.3">
      <c r="C25" s="15"/>
      <c r="D25" s="15"/>
    </row>
    <row r="26" spans="2:9" x14ac:dyDescent="0.3">
      <c r="B26" s="32" t="s">
        <v>29</v>
      </c>
      <c r="C26" s="28"/>
      <c r="D26" s="28"/>
    </row>
    <row r="27" spans="2:9" x14ac:dyDescent="0.3">
      <c r="B27" s="5" t="s">
        <v>30</v>
      </c>
      <c r="C27" s="4">
        <v>60</v>
      </c>
      <c r="D27" s="4">
        <v>60</v>
      </c>
    </row>
    <row r="28" spans="2:9" x14ac:dyDescent="0.3">
      <c r="B28" s="5" t="s">
        <v>31</v>
      </c>
      <c r="C28" s="6">
        <v>45000</v>
      </c>
      <c r="D28" s="6">
        <v>20000</v>
      </c>
    </row>
    <row r="29" spans="2:9" x14ac:dyDescent="0.3">
      <c r="B29" s="4" t="s">
        <v>32</v>
      </c>
      <c r="C29" s="7">
        <v>0</v>
      </c>
      <c r="D29" s="7">
        <v>0</v>
      </c>
    </row>
    <row r="30" spans="2:9" x14ac:dyDescent="0.3">
      <c r="B30" s="5" t="s">
        <v>33</v>
      </c>
      <c r="C30" s="45">
        <v>0</v>
      </c>
      <c r="D30" s="45">
        <v>0</v>
      </c>
    </row>
    <row r="31" spans="2:9" x14ac:dyDescent="0.3">
      <c r="B31" s="4" t="s">
        <v>34</v>
      </c>
      <c r="C31" s="8">
        <v>0.1</v>
      </c>
      <c r="D31" s="8">
        <v>0.1</v>
      </c>
    </row>
    <row r="32" spans="2:9" x14ac:dyDescent="0.3">
      <c r="B32" s="4" t="s">
        <v>35</v>
      </c>
      <c r="C32" s="25">
        <v>0</v>
      </c>
      <c r="D32" s="25">
        <v>0</v>
      </c>
    </row>
    <row r="33" spans="2:4" x14ac:dyDescent="0.3">
      <c r="B33" s="1" t="s">
        <v>122</v>
      </c>
      <c r="C33" s="25">
        <v>0</v>
      </c>
      <c r="D33" s="25">
        <v>0</v>
      </c>
    </row>
    <row r="34" spans="2:4" x14ac:dyDescent="0.3">
      <c r="B34" s="5" t="s">
        <v>36</v>
      </c>
      <c r="C34" s="25">
        <v>0</v>
      </c>
      <c r="D34" s="25">
        <v>0</v>
      </c>
    </row>
    <row r="35" spans="2:4" x14ac:dyDescent="0.3">
      <c r="B35" s="1" t="s">
        <v>37</v>
      </c>
      <c r="C35" s="25">
        <v>0</v>
      </c>
      <c r="D35" s="25">
        <v>0</v>
      </c>
    </row>
    <row r="36" spans="2:4" x14ac:dyDescent="0.3">
      <c r="B36" s="1" t="s">
        <v>38</v>
      </c>
      <c r="C36" s="25">
        <v>0</v>
      </c>
      <c r="D36" s="25">
        <v>0</v>
      </c>
    </row>
    <row r="37" spans="2:4" x14ac:dyDescent="0.3">
      <c r="C37" s="15"/>
      <c r="D37" s="15"/>
    </row>
    <row r="38" spans="2:4" x14ac:dyDescent="0.3">
      <c r="B38" s="28" t="s">
        <v>39</v>
      </c>
      <c r="C38" s="28"/>
      <c r="D38" s="28"/>
    </row>
    <row r="39" spans="2:4" x14ac:dyDescent="0.3">
      <c r="B39" s="5" t="s">
        <v>40</v>
      </c>
      <c r="C39" s="25">
        <v>0</v>
      </c>
      <c r="D39" s="25">
        <v>0</v>
      </c>
    </row>
    <row r="40" spans="2:4" x14ac:dyDescent="0.3">
      <c r="B40" s="5" t="s">
        <v>41</v>
      </c>
      <c r="C40" s="25">
        <v>0</v>
      </c>
      <c r="D40" s="25">
        <v>0</v>
      </c>
    </row>
    <row r="41" spans="2:4" x14ac:dyDescent="0.3">
      <c r="B41" s="5" t="s">
        <v>42</v>
      </c>
      <c r="C41" s="25">
        <v>0</v>
      </c>
      <c r="D41" s="25">
        <v>0</v>
      </c>
    </row>
    <row r="42" spans="2:4" x14ac:dyDescent="0.3">
      <c r="B42" s="5" t="s">
        <v>43</v>
      </c>
      <c r="C42" s="25">
        <v>0</v>
      </c>
      <c r="D42" s="25">
        <v>0</v>
      </c>
    </row>
    <row r="43" spans="2:4" x14ac:dyDescent="0.3">
      <c r="B43" s="5" t="s">
        <v>44</v>
      </c>
      <c r="C43" s="25">
        <v>0</v>
      </c>
      <c r="D43" s="25">
        <v>0</v>
      </c>
    </row>
    <row r="44" spans="2:4" x14ac:dyDescent="0.3">
      <c r="B44" s="5" t="s">
        <v>45</v>
      </c>
      <c r="C44" s="47">
        <v>25</v>
      </c>
      <c r="D44" s="48">
        <v>37.5</v>
      </c>
    </row>
    <row r="45" spans="2:4" x14ac:dyDescent="0.3">
      <c r="B45" s="5" t="s">
        <v>46</v>
      </c>
      <c r="C45" s="25">
        <v>0</v>
      </c>
      <c r="D45" s="25">
        <v>0</v>
      </c>
    </row>
    <row r="46" spans="2:4" x14ac:dyDescent="0.3">
      <c r="B46" s="5" t="s">
        <v>47</v>
      </c>
      <c r="C46" s="25">
        <v>0</v>
      </c>
      <c r="D46" s="25">
        <v>0</v>
      </c>
    </row>
    <row r="47" spans="2:4" x14ac:dyDescent="0.3">
      <c r="B47" s="5" t="s">
        <v>48</v>
      </c>
      <c r="C47" s="25">
        <v>0</v>
      </c>
      <c r="D47" s="25">
        <v>0</v>
      </c>
    </row>
    <row r="48" spans="2:4" ht="28.8" x14ac:dyDescent="0.3">
      <c r="B48" s="46" t="s">
        <v>78</v>
      </c>
      <c r="C48" s="25">
        <v>0</v>
      </c>
      <c r="D48" s="25">
        <v>0</v>
      </c>
    </row>
    <row r="50" spans="2:4" x14ac:dyDescent="0.3">
      <c r="B50" s="5" t="s">
        <v>50</v>
      </c>
      <c r="C50" s="35">
        <f>C28*C31*(C27/12)*C35/C27</f>
        <v>0</v>
      </c>
      <c r="D50" s="35">
        <f>D28*D31*(D27/12)*D35/D27</f>
        <v>0</v>
      </c>
    </row>
    <row r="51" spans="2:4" x14ac:dyDescent="0.3">
      <c r="B51" s="5" t="s">
        <v>79</v>
      </c>
      <c r="C51" s="35">
        <f>C28*C31*(C27/12)*C36/C27</f>
        <v>0</v>
      </c>
      <c r="D51" s="35">
        <f>D28*D31*(D27/12)*D36/D27</f>
        <v>0</v>
      </c>
    </row>
    <row r="52" spans="2:4" ht="15" thickBot="1" x14ac:dyDescent="0.35"/>
    <row r="53" spans="2:4" ht="15" thickBot="1" x14ac:dyDescent="0.35">
      <c r="B53" s="36" t="s">
        <v>52</v>
      </c>
      <c r="C53" s="55">
        <f>C39+C40+C41+C42+C43+C44+C45+C46+C47+C48+C51-C50</f>
        <v>25</v>
      </c>
      <c r="D53" s="56">
        <f>D39+D40+D41+D42+D43+D44+D45+D46+D47+D48+D51-D50</f>
        <v>37.5</v>
      </c>
    </row>
    <row r="54" spans="2:4" ht="15" thickBot="1" x14ac:dyDescent="0.35">
      <c r="B54"/>
    </row>
    <row r="55" spans="2:4" ht="15" customHeight="1" x14ac:dyDescent="0.3">
      <c r="B55" s="57" t="s">
        <v>53</v>
      </c>
    </row>
    <row r="56" spans="2:4" x14ac:dyDescent="0.3">
      <c r="B56" s="58"/>
    </row>
    <row r="57" spans="2:4" x14ac:dyDescent="0.3">
      <c r="B57" s="58"/>
    </row>
    <row r="58" spans="2:4" x14ac:dyDescent="0.3">
      <c r="B58" s="58"/>
    </row>
    <row r="59" spans="2:4" ht="15" thickBot="1" x14ac:dyDescent="0.35">
      <c r="B59" s="59"/>
    </row>
  </sheetData>
  <sheetProtection algorithmName="SHA-512" hashValue="Kdh5GQKVNhuJVRCsdu+dDVi59N6eH73O9VDj+jZH41pUWgOiW5rrFuzh5a4IoQ8nt1HugGUd+K1MNoTiiOmI+w==" saltValue="dWg1W0GhtrfcMvPlkl6TJA==" spinCount="100000" sheet="1" selectLockedCells="1"/>
  <mergeCells count="2">
    <mergeCell ref="B55:B59"/>
    <mergeCell ref="B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43531-92DB-47E0-A636-C08155C891CE}">
  <dimension ref="B2:E59"/>
  <sheetViews>
    <sheetView topLeftCell="A14" zoomScale="85" zoomScaleNormal="85" workbookViewId="0">
      <selection activeCell="C23" sqref="C23"/>
    </sheetView>
  </sheetViews>
  <sheetFormatPr defaultColWidth="9.109375" defaultRowHeight="14.4" x14ac:dyDescent="0.3"/>
  <cols>
    <col min="1" max="1" width="3.6640625" style="15" customWidth="1"/>
    <col min="2" max="2" width="45.6640625" style="15" customWidth="1"/>
    <col min="3" max="5" width="30.6640625" style="15" customWidth="1"/>
    <col min="6" max="16384" width="9.109375" style="15"/>
  </cols>
  <sheetData>
    <row r="2" spans="2:5" x14ac:dyDescent="0.3">
      <c r="B2" s="61" t="s">
        <v>80</v>
      </c>
      <c r="C2" s="62"/>
      <c r="D2" s="62"/>
      <c r="E2" s="63"/>
    </row>
    <row r="4" spans="2:5" x14ac:dyDescent="0.3">
      <c r="B4" s="32" t="s">
        <v>1</v>
      </c>
      <c r="C4" s="27"/>
      <c r="D4" s="27"/>
      <c r="E4" s="28"/>
    </row>
    <row r="5" spans="2:5" x14ac:dyDescent="0.3">
      <c r="B5" s="3" t="s">
        <v>2</v>
      </c>
      <c r="C5" s="4" t="s">
        <v>81</v>
      </c>
      <c r="D5" s="4" t="s">
        <v>116</v>
      </c>
      <c r="E5" s="4" t="s">
        <v>3</v>
      </c>
    </row>
    <row r="6" spans="2:5" x14ac:dyDescent="0.3">
      <c r="B6" s="3" t="s">
        <v>5</v>
      </c>
      <c r="C6" s="4" t="s">
        <v>82</v>
      </c>
      <c r="D6" s="4" t="s">
        <v>117</v>
      </c>
      <c r="E6" s="4" t="s">
        <v>83</v>
      </c>
    </row>
    <row r="7" spans="2:5" x14ac:dyDescent="0.3">
      <c r="B7" s="3" t="s">
        <v>7</v>
      </c>
      <c r="C7" s="4" t="s">
        <v>84</v>
      </c>
      <c r="D7" s="4" t="s">
        <v>118</v>
      </c>
      <c r="E7" s="4" t="s">
        <v>85</v>
      </c>
    </row>
    <row r="8" spans="2:5" x14ac:dyDescent="0.3">
      <c r="B8" s="3" t="s">
        <v>9</v>
      </c>
      <c r="C8" s="4" t="s">
        <v>86</v>
      </c>
      <c r="D8" s="4" t="s">
        <v>86</v>
      </c>
      <c r="E8" s="4" t="s">
        <v>86</v>
      </c>
    </row>
    <row r="9" spans="2:5" x14ac:dyDescent="0.3">
      <c r="B9" s="3" t="s">
        <v>12</v>
      </c>
      <c r="C9" s="4" t="s">
        <v>13</v>
      </c>
      <c r="D9" s="4" t="s">
        <v>13</v>
      </c>
      <c r="E9" s="4" t="s">
        <v>13</v>
      </c>
    </row>
    <row r="10" spans="2:5" x14ac:dyDescent="0.3">
      <c r="B10" s="3" t="s">
        <v>62</v>
      </c>
      <c r="C10" s="4" t="s">
        <v>87</v>
      </c>
      <c r="D10" s="4" t="s">
        <v>89</v>
      </c>
      <c r="E10" s="4" t="s">
        <v>88</v>
      </c>
    </row>
    <row r="12" spans="2:5" x14ac:dyDescent="0.3">
      <c r="B12" s="32" t="s">
        <v>16</v>
      </c>
      <c r="C12" s="27"/>
      <c r="D12" s="27"/>
      <c r="E12" s="27"/>
    </row>
    <row r="13" spans="2:5" x14ac:dyDescent="0.3">
      <c r="B13" s="3" t="s">
        <v>66</v>
      </c>
      <c r="C13" s="14">
        <f>C14+5954</f>
        <v>34304</v>
      </c>
      <c r="D13" s="14">
        <v>43400</v>
      </c>
      <c r="E13" s="14">
        <v>48290</v>
      </c>
    </row>
    <row r="14" spans="2:5" x14ac:dyDescent="0.3">
      <c r="B14" s="3" t="s">
        <v>18</v>
      </c>
      <c r="C14" s="14">
        <v>28350</v>
      </c>
      <c r="D14" s="14">
        <f>D13-9114</f>
        <v>34286</v>
      </c>
      <c r="E14" s="14">
        <v>38697</v>
      </c>
    </row>
    <row r="15" spans="2:5" x14ac:dyDescent="0.3">
      <c r="B15" s="3" t="s">
        <v>19</v>
      </c>
      <c r="C15" s="14">
        <v>0</v>
      </c>
      <c r="D15" s="14">
        <v>0</v>
      </c>
      <c r="E15" s="14">
        <v>0</v>
      </c>
    </row>
    <row r="16" spans="2:5" x14ac:dyDescent="0.3">
      <c r="B16" s="3" t="s">
        <v>67</v>
      </c>
      <c r="C16" s="4" t="s">
        <v>90</v>
      </c>
      <c r="D16" t="s">
        <v>119</v>
      </c>
      <c r="E16" s="43" t="s">
        <v>21</v>
      </c>
    </row>
    <row r="17" spans="2:5" x14ac:dyDescent="0.3">
      <c r="B17" s="3" t="s">
        <v>22</v>
      </c>
      <c r="C17" s="14">
        <v>625</v>
      </c>
      <c r="D17" s="14">
        <v>1000</v>
      </c>
      <c r="E17" s="14">
        <v>0</v>
      </c>
    </row>
    <row r="18" spans="2:5" x14ac:dyDescent="0.3">
      <c r="B18" s="3" t="s">
        <v>23</v>
      </c>
      <c r="C18" s="14">
        <v>0</v>
      </c>
      <c r="D18" s="14">
        <v>0</v>
      </c>
      <c r="E18" s="14">
        <v>0</v>
      </c>
    </row>
    <row r="19" spans="2:5" x14ac:dyDescent="0.3">
      <c r="B19" s="3" t="s">
        <v>24</v>
      </c>
      <c r="C19" s="43" t="s">
        <v>21</v>
      </c>
      <c r="D19" s="43" t="s">
        <v>21</v>
      </c>
      <c r="E19" s="43" t="s">
        <v>21</v>
      </c>
    </row>
    <row r="20" spans="2:5" x14ac:dyDescent="0.3">
      <c r="B20" s="4" t="s">
        <v>25</v>
      </c>
      <c r="C20" s="14">
        <v>0</v>
      </c>
      <c r="D20" s="14">
        <v>0</v>
      </c>
      <c r="E20" s="14">
        <v>0</v>
      </c>
    </row>
    <row r="21" spans="2:5" x14ac:dyDescent="0.3">
      <c r="B21" s="4" t="s">
        <v>26</v>
      </c>
      <c r="C21" s="14">
        <v>795</v>
      </c>
      <c r="D21" s="14">
        <v>795</v>
      </c>
      <c r="E21" s="14">
        <v>795</v>
      </c>
    </row>
    <row r="22" spans="2:5" x14ac:dyDescent="0.3">
      <c r="B22" s="3" t="s">
        <v>120</v>
      </c>
      <c r="C22" s="13">
        <f>C14+C17+C20</f>
        <v>28975</v>
      </c>
      <c r="D22" s="13">
        <f>D14+D17+D20</f>
        <v>35286</v>
      </c>
      <c r="E22" s="13">
        <f>E14+E17+E20</f>
        <v>38697</v>
      </c>
    </row>
    <row r="23" spans="2:5" x14ac:dyDescent="0.3">
      <c r="B23" s="1" t="s">
        <v>27</v>
      </c>
      <c r="C23" s="23">
        <v>0</v>
      </c>
      <c r="D23" s="23">
        <v>0</v>
      </c>
      <c r="E23" s="23">
        <v>0</v>
      </c>
    </row>
    <row r="24" spans="2:5" x14ac:dyDescent="0.3">
      <c r="B24" s="3" t="s">
        <v>28</v>
      </c>
      <c r="C24" s="35">
        <f>C22*(1-C23)+C15</f>
        <v>28975</v>
      </c>
      <c r="D24" s="35">
        <f>D22*(1-D23)+D15</f>
        <v>35286</v>
      </c>
      <c r="E24" s="35">
        <f>E22*(1-E23)+E15</f>
        <v>38697</v>
      </c>
    </row>
    <row r="26" spans="2:5" x14ac:dyDescent="0.3">
      <c r="B26" s="32" t="s">
        <v>29</v>
      </c>
      <c r="C26" s="27"/>
      <c r="D26" s="27"/>
      <c r="E26" s="27"/>
    </row>
    <row r="27" spans="2:5" x14ac:dyDescent="0.3">
      <c r="B27" s="1" t="s">
        <v>30</v>
      </c>
      <c r="C27" s="11">
        <v>60</v>
      </c>
      <c r="D27" s="11">
        <v>60</v>
      </c>
      <c r="E27" s="11">
        <v>60</v>
      </c>
    </row>
    <row r="28" spans="2:5" x14ac:dyDescent="0.3">
      <c r="B28" s="1" t="s">
        <v>31</v>
      </c>
      <c r="C28" s="12">
        <v>15000</v>
      </c>
      <c r="D28" s="12">
        <v>15000</v>
      </c>
      <c r="E28" s="12">
        <v>15000</v>
      </c>
    </row>
    <row r="29" spans="2:5" x14ac:dyDescent="0.3">
      <c r="B29" s="3" t="s">
        <v>32</v>
      </c>
      <c r="C29" s="9">
        <v>0</v>
      </c>
      <c r="D29" s="9">
        <v>0</v>
      </c>
      <c r="E29" s="9">
        <v>0</v>
      </c>
    </row>
    <row r="30" spans="2:5" x14ac:dyDescent="0.3">
      <c r="B30" s="1" t="s">
        <v>33</v>
      </c>
      <c r="C30" s="24">
        <v>0</v>
      </c>
      <c r="D30" s="24">
        <v>0</v>
      </c>
      <c r="E30" s="24">
        <v>0</v>
      </c>
    </row>
    <row r="31" spans="2:5" x14ac:dyDescent="0.3">
      <c r="B31" s="3" t="s">
        <v>34</v>
      </c>
      <c r="C31" s="10">
        <v>0.1</v>
      </c>
      <c r="D31" s="10">
        <v>0.1</v>
      </c>
      <c r="E31" s="10">
        <v>0.1</v>
      </c>
    </row>
    <row r="32" spans="2:5" x14ac:dyDescent="0.3">
      <c r="B32" s="3" t="s">
        <v>35</v>
      </c>
      <c r="C32" s="25">
        <v>0</v>
      </c>
      <c r="D32" s="25">
        <v>0</v>
      </c>
      <c r="E32" s="25">
        <v>0</v>
      </c>
    </row>
    <row r="33" spans="2:5" x14ac:dyDescent="0.3">
      <c r="B33" s="1" t="s">
        <v>122</v>
      </c>
      <c r="C33" s="25">
        <v>0</v>
      </c>
      <c r="D33" s="25">
        <v>0</v>
      </c>
      <c r="E33" s="25">
        <v>0</v>
      </c>
    </row>
    <row r="34" spans="2:5" x14ac:dyDescent="0.3">
      <c r="B34" s="1" t="s">
        <v>36</v>
      </c>
      <c r="C34" s="25">
        <v>0</v>
      </c>
      <c r="D34" s="25">
        <v>0</v>
      </c>
      <c r="E34" s="25">
        <v>0</v>
      </c>
    </row>
    <row r="35" spans="2:5" x14ac:dyDescent="0.3">
      <c r="B35" s="1" t="s">
        <v>37</v>
      </c>
      <c r="C35" s="25">
        <v>0</v>
      </c>
      <c r="D35" s="25">
        <v>0</v>
      </c>
      <c r="E35" s="25">
        <v>0</v>
      </c>
    </row>
    <row r="36" spans="2:5" x14ac:dyDescent="0.3">
      <c r="B36" s="1" t="s">
        <v>38</v>
      </c>
      <c r="C36" s="25">
        <v>0</v>
      </c>
      <c r="D36" s="25">
        <v>0</v>
      </c>
      <c r="E36" s="25">
        <v>0</v>
      </c>
    </row>
    <row r="38" spans="2:5" x14ac:dyDescent="0.3">
      <c r="B38" s="32" t="s">
        <v>39</v>
      </c>
      <c r="C38" s="27"/>
      <c r="D38" s="27"/>
      <c r="E38" s="27"/>
    </row>
    <row r="39" spans="2:5" x14ac:dyDescent="0.3">
      <c r="B39" s="1" t="s">
        <v>40</v>
      </c>
      <c r="C39" s="25">
        <v>0</v>
      </c>
      <c r="D39" s="25">
        <v>0</v>
      </c>
      <c r="E39" s="25">
        <v>0</v>
      </c>
    </row>
    <row r="40" spans="2:5" x14ac:dyDescent="0.3">
      <c r="B40" s="1" t="s">
        <v>41</v>
      </c>
      <c r="C40" s="25">
        <v>0</v>
      </c>
      <c r="D40" s="25">
        <v>0</v>
      </c>
      <c r="E40" s="25">
        <v>0</v>
      </c>
    </row>
    <row r="41" spans="2:5" x14ac:dyDescent="0.3">
      <c r="B41" s="1" t="s">
        <v>42</v>
      </c>
      <c r="C41" s="25">
        <v>0</v>
      </c>
      <c r="D41" s="25">
        <v>0</v>
      </c>
      <c r="E41" s="25">
        <v>0</v>
      </c>
    </row>
    <row r="42" spans="2:5" x14ac:dyDescent="0.3">
      <c r="B42" s="1" t="s">
        <v>43</v>
      </c>
      <c r="C42" s="25">
        <v>0</v>
      </c>
      <c r="D42" s="25">
        <v>0</v>
      </c>
      <c r="E42" s="25">
        <v>0</v>
      </c>
    </row>
    <row r="43" spans="2:5" x14ac:dyDescent="0.3">
      <c r="B43" s="1" t="s">
        <v>44</v>
      </c>
      <c r="C43" s="25">
        <v>0</v>
      </c>
      <c r="D43" s="25">
        <v>0</v>
      </c>
      <c r="E43" s="25">
        <v>0</v>
      </c>
    </row>
    <row r="44" spans="2:5" x14ac:dyDescent="0.3">
      <c r="B44" s="1" t="s">
        <v>45</v>
      </c>
      <c r="C44" s="34">
        <v>20</v>
      </c>
      <c r="D44" s="34">
        <v>27.5</v>
      </c>
      <c r="E44" s="39">
        <v>17.5</v>
      </c>
    </row>
    <row r="45" spans="2:5" x14ac:dyDescent="0.3">
      <c r="B45" s="1" t="s">
        <v>46</v>
      </c>
      <c r="C45" s="25">
        <v>0</v>
      </c>
      <c r="D45" s="25">
        <v>0</v>
      </c>
      <c r="E45" s="25">
        <v>0</v>
      </c>
    </row>
    <row r="46" spans="2:5" x14ac:dyDescent="0.3">
      <c r="B46" s="1" t="s">
        <v>47</v>
      </c>
      <c r="C46" s="25">
        <v>0</v>
      </c>
      <c r="D46" s="25">
        <v>0</v>
      </c>
      <c r="E46" s="25">
        <v>0</v>
      </c>
    </row>
    <row r="47" spans="2:5" x14ac:dyDescent="0.3">
      <c r="B47" s="1" t="s">
        <v>48</v>
      </c>
      <c r="C47" s="25">
        <v>0</v>
      </c>
      <c r="D47" s="25">
        <v>0</v>
      </c>
      <c r="E47" s="26">
        <v>0</v>
      </c>
    </row>
    <row r="48" spans="2:5" ht="28.8" x14ac:dyDescent="0.3">
      <c r="B48" s="38" t="s">
        <v>78</v>
      </c>
      <c r="C48" s="25">
        <v>0</v>
      </c>
      <c r="D48" s="25">
        <v>0</v>
      </c>
      <c r="E48" s="25">
        <v>0</v>
      </c>
    </row>
    <row r="50" spans="2:5" x14ac:dyDescent="0.3">
      <c r="B50" s="1" t="s">
        <v>50</v>
      </c>
      <c r="C50" s="35">
        <f>C28*C31*(C27/12)*C35/C27</f>
        <v>0</v>
      </c>
      <c r="D50" s="35">
        <f t="shared" ref="D50" si="0">D28*D31*(D27/12)*D35/D27</f>
        <v>0</v>
      </c>
      <c r="E50" s="35">
        <f t="shared" ref="E50" si="1">E28*E31*(E27/12)*E35/E27</f>
        <v>0</v>
      </c>
    </row>
    <row r="51" spans="2:5" x14ac:dyDescent="0.3">
      <c r="B51" s="1" t="s">
        <v>79</v>
      </c>
      <c r="C51" s="35">
        <f>C28*C31*(C27/12)*C36/C27</f>
        <v>0</v>
      </c>
      <c r="D51" s="35">
        <f t="shared" ref="D51" si="2">D28*D31*(D27/12)*D36/D27</f>
        <v>0</v>
      </c>
      <c r="E51" s="35">
        <f t="shared" ref="E51" si="3">E28*E31*(E27/12)*E36/E27</f>
        <v>0</v>
      </c>
    </row>
    <row r="52" spans="2:5" ht="15" thickBot="1" x14ac:dyDescent="0.35">
      <c r="C52" s="44"/>
      <c r="D52" s="44"/>
      <c r="E52" s="44"/>
    </row>
    <row r="53" spans="2:5" ht="15" thickBot="1" x14ac:dyDescent="0.35">
      <c r="B53" s="36" t="s">
        <v>52</v>
      </c>
      <c r="C53" s="37">
        <f>C39+C40+C41+C42+C43+C44+C45+C46+C47+C48+C51-C50</f>
        <v>20</v>
      </c>
      <c r="D53" s="55">
        <f>D39+D40+D41+D42+D43+D44+D45+D46+D47+D48+D51-D50</f>
        <v>27.5</v>
      </c>
      <c r="E53" s="56">
        <f>E39+E40+E41+E42+E43+E44+E45+E46+E47+E48+E51-E50</f>
        <v>17.5</v>
      </c>
    </row>
    <row r="54" spans="2:5" ht="15" thickBot="1" x14ac:dyDescent="0.35">
      <c r="C54" s="29"/>
      <c r="D54" s="29"/>
      <c r="E54" s="16"/>
    </row>
    <row r="55" spans="2:5" ht="15" customHeight="1" x14ac:dyDescent="0.3">
      <c r="B55" s="64" t="s">
        <v>53</v>
      </c>
      <c r="C55" s="29"/>
      <c r="D55" s="29"/>
      <c r="E55" s="16"/>
    </row>
    <row r="56" spans="2:5" x14ac:dyDescent="0.3">
      <c r="B56" s="65"/>
    </row>
    <row r="57" spans="2:5" x14ac:dyDescent="0.3">
      <c r="B57" s="65"/>
    </row>
    <row r="58" spans="2:5" x14ac:dyDescent="0.3">
      <c r="B58" s="65"/>
    </row>
    <row r="59" spans="2:5" ht="15" thickBot="1" x14ac:dyDescent="0.35">
      <c r="B59" s="66"/>
    </row>
  </sheetData>
  <sheetProtection algorithmName="SHA-512" hashValue="901rRhoFjmOvfT6fNByMeY2qk6NsL9DFcGx65DEKZghqXD4C/Ptw/2P3EYGcZhmDEL7L4KfZ3/veAAqx13YcEw==" saltValue="4idW3ke40PKY8MbYwORosQ==" spinCount="100000" sheet="1" selectLockedCells="1"/>
  <mergeCells count="2">
    <mergeCell ref="B2:E2"/>
    <mergeCell ref="B55:B5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23AD4-C654-4513-973B-947BEC6DAFAE}">
  <dimension ref="B2:D59"/>
  <sheetViews>
    <sheetView zoomScale="85" zoomScaleNormal="85" workbookViewId="0">
      <selection activeCell="C23" sqref="C23"/>
    </sheetView>
  </sheetViews>
  <sheetFormatPr defaultColWidth="9.109375" defaultRowHeight="14.4" x14ac:dyDescent="0.3"/>
  <cols>
    <col min="1" max="1" width="3.6640625" style="15" customWidth="1"/>
    <col min="2" max="2" width="45.6640625" style="15" customWidth="1"/>
    <col min="3" max="4" width="30.6640625" style="15" customWidth="1"/>
    <col min="5" max="16384" width="9.109375" style="15"/>
  </cols>
  <sheetData>
    <row r="2" spans="2:4" x14ac:dyDescent="0.3">
      <c r="B2" s="61" t="s">
        <v>91</v>
      </c>
      <c r="C2" s="62"/>
      <c r="D2" s="63"/>
    </row>
    <row r="4" spans="2:4" x14ac:dyDescent="0.3">
      <c r="B4" s="52" t="s">
        <v>1</v>
      </c>
      <c r="C4" s="32"/>
      <c r="D4" s="32"/>
    </row>
    <row r="5" spans="2:4" x14ac:dyDescent="0.3">
      <c r="B5" s="3" t="s">
        <v>2</v>
      </c>
      <c r="C5" s="3" t="s">
        <v>3</v>
      </c>
      <c r="D5" s="3" t="s">
        <v>81</v>
      </c>
    </row>
    <row r="6" spans="2:4" x14ac:dyDescent="0.3">
      <c r="B6" s="3" t="s">
        <v>5</v>
      </c>
      <c r="C6" s="3" t="s">
        <v>92</v>
      </c>
      <c r="D6" s="3" t="s">
        <v>93</v>
      </c>
    </row>
    <row r="7" spans="2:4" x14ac:dyDescent="0.3">
      <c r="B7" s="3" t="s">
        <v>7</v>
      </c>
      <c r="C7" s="3" t="s">
        <v>94</v>
      </c>
      <c r="D7" s="3" t="s">
        <v>95</v>
      </c>
    </row>
    <row r="8" spans="2:4" x14ac:dyDescent="0.3">
      <c r="B8" s="3" t="s">
        <v>9</v>
      </c>
      <c r="C8" s="3" t="s">
        <v>86</v>
      </c>
      <c r="D8" s="3" t="s">
        <v>86</v>
      </c>
    </row>
    <row r="9" spans="2:4" x14ac:dyDescent="0.3">
      <c r="B9" s="3" t="s">
        <v>12</v>
      </c>
      <c r="C9" s="3" t="s">
        <v>13</v>
      </c>
      <c r="D9" s="3" t="s">
        <v>13</v>
      </c>
    </row>
    <row r="10" spans="2:4" x14ac:dyDescent="0.3">
      <c r="B10" s="3" t="s">
        <v>62</v>
      </c>
      <c r="C10" s="3" t="s">
        <v>96</v>
      </c>
      <c r="D10" s="3" t="s">
        <v>97</v>
      </c>
    </row>
    <row r="12" spans="2:4" x14ac:dyDescent="0.3">
      <c r="B12" s="52" t="s">
        <v>16</v>
      </c>
      <c r="C12" s="27"/>
      <c r="D12" s="27"/>
    </row>
    <row r="13" spans="2:4" x14ac:dyDescent="0.3">
      <c r="B13" s="50" t="s">
        <v>66</v>
      </c>
      <c r="C13" s="53">
        <v>63699</v>
      </c>
      <c r="D13" s="53">
        <v>61317</v>
      </c>
    </row>
    <row r="14" spans="2:4" x14ac:dyDescent="0.3">
      <c r="B14" s="50" t="s">
        <v>18</v>
      </c>
      <c r="C14" s="53">
        <v>51900</v>
      </c>
      <c r="D14" s="53">
        <v>50657</v>
      </c>
    </row>
    <row r="15" spans="2:4" x14ac:dyDescent="0.3">
      <c r="B15" s="50" t="s">
        <v>19</v>
      </c>
      <c r="C15" s="53">
        <v>0</v>
      </c>
      <c r="D15" s="53">
        <v>0</v>
      </c>
    </row>
    <row r="16" spans="2:4" x14ac:dyDescent="0.3">
      <c r="B16" s="50" t="s">
        <v>67</v>
      </c>
      <c r="C16" s="43" t="s">
        <v>21</v>
      </c>
      <c r="D16" s="43" t="s">
        <v>21</v>
      </c>
    </row>
    <row r="17" spans="2:4" x14ac:dyDescent="0.3">
      <c r="B17" s="50" t="s">
        <v>22</v>
      </c>
      <c r="C17" s="53">
        <v>0</v>
      </c>
      <c r="D17" s="53">
        <v>0</v>
      </c>
    </row>
    <row r="18" spans="2:4" x14ac:dyDescent="0.3">
      <c r="B18" s="50" t="s">
        <v>23</v>
      </c>
      <c r="C18" s="53">
        <v>0</v>
      </c>
      <c r="D18" s="53">
        <v>0</v>
      </c>
    </row>
    <row r="19" spans="2:4" x14ac:dyDescent="0.3">
      <c r="B19" s="50" t="s">
        <v>24</v>
      </c>
      <c r="C19" s="43" t="s">
        <v>21</v>
      </c>
      <c r="D19" s="43" t="s">
        <v>21</v>
      </c>
    </row>
    <row r="20" spans="2:4" x14ac:dyDescent="0.3">
      <c r="B20" s="4" t="s">
        <v>25</v>
      </c>
      <c r="C20" s="53">
        <v>0</v>
      </c>
      <c r="D20" s="53">
        <v>0</v>
      </c>
    </row>
    <row r="21" spans="2:4" x14ac:dyDescent="0.3">
      <c r="B21" s="4" t="s">
        <v>26</v>
      </c>
      <c r="C21" s="53">
        <v>895</v>
      </c>
      <c r="D21" s="53">
        <v>895</v>
      </c>
    </row>
    <row r="22" spans="2:4" x14ac:dyDescent="0.3">
      <c r="B22" s="50" t="s">
        <v>120</v>
      </c>
      <c r="C22" s="53">
        <f>C14+C17+C20</f>
        <v>51900</v>
      </c>
      <c r="D22" s="53">
        <f>D14+D17+D20</f>
        <v>50657</v>
      </c>
    </row>
    <row r="23" spans="2:4" x14ac:dyDescent="0.3">
      <c r="B23" s="51" t="s">
        <v>27</v>
      </c>
      <c r="C23" s="23">
        <v>0</v>
      </c>
      <c r="D23" s="23">
        <v>0</v>
      </c>
    </row>
    <row r="24" spans="2:4" x14ac:dyDescent="0.3">
      <c r="B24" s="50" t="s">
        <v>28</v>
      </c>
      <c r="C24" s="35">
        <f>C22*(1-C23)+C15</f>
        <v>51900</v>
      </c>
      <c r="D24" s="35">
        <f>D22*(1-D23)+D15</f>
        <v>50657</v>
      </c>
    </row>
    <row r="26" spans="2:4" x14ac:dyDescent="0.3">
      <c r="B26" s="32" t="s">
        <v>29</v>
      </c>
      <c r="C26" s="27"/>
      <c r="D26" s="27"/>
    </row>
    <row r="27" spans="2:4" x14ac:dyDescent="0.3">
      <c r="B27" s="1" t="s">
        <v>30</v>
      </c>
      <c r="C27" s="4">
        <v>60</v>
      </c>
      <c r="D27" s="11">
        <v>60</v>
      </c>
    </row>
    <row r="28" spans="2:4" x14ac:dyDescent="0.3">
      <c r="B28" s="1" t="s">
        <v>31</v>
      </c>
      <c r="C28" s="6">
        <v>15000</v>
      </c>
      <c r="D28" s="12">
        <v>15000</v>
      </c>
    </row>
    <row r="29" spans="2:4" x14ac:dyDescent="0.3">
      <c r="B29" s="3" t="s">
        <v>32</v>
      </c>
      <c r="C29" s="9">
        <v>0</v>
      </c>
      <c r="D29" s="9">
        <v>0</v>
      </c>
    </row>
    <row r="30" spans="2:4" x14ac:dyDescent="0.3">
      <c r="B30" s="1" t="s">
        <v>33</v>
      </c>
      <c r="C30" s="24">
        <v>0</v>
      </c>
      <c r="D30" s="24">
        <v>0</v>
      </c>
    </row>
    <row r="31" spans="2:4" x14ac:dyDescent="0.3">
      <c r="B31" s="3" t="s">
        <v>34</v>
      </c>
      <c r="C31" s="10">
        <v>0.1</v>
      </c>
      <c r="D31" s="10">
        <v>0.1</v>
      </c>
    </row>
    <row r="32" spans="2:4" x14ac:dyDescent="0.3">
      <c r="B32" s="3" t="s">
        <v>35</v>
      </c>
      <c r="C32" s="25">
        <v>0</v>
      </c>
      <c r="D32" s="25">
        <v>0</v>
      </c>
    </row>
    <row r="33" spans="2:4" x14ac:dyDescent="0.3">
      <c r="B33" s="1" t="s">
        <v>122</v>
      </c>
      <c r="C33" s="25">
        <v>0</v>
      </c>
      <c r="D33" s="25">
        <v>0</v>
      </c>
    </row>
    <row r="34" spans="2:4" x14ac:dyDescent="0.3">
      <c r="B34" s="1" t="s">
        <v>36</v>
      </c>
      <c r="C34" s="25">
        <v>0</v>
      </c>
      <c r="D34" s="25">
        <v>0</v>
      </c>
    </row>
    <row r="35" spans="2:4" x14ac:dyDescent="0.3">
      <c r="B35" s="1" t="s">
        <v>37</v>
      </c>
      <c r="C35" s="25">
        <v>0</v>
      </c>
      <c r="D35" s="25">
        <v>0</v>
      </c>
    </row>
    <row r="36" spans="2:4" x14ac:dyDescent="0.3">
      <c r="B36" s="1" t="s">
        <v>38</v>
      </c>
      <c r="C36" s="25">
        <v>0</v>
      </c>
      <c r="D36" s="25">
        <v>0</v>
      </c>
    </row>
    <row r="38" spans="2:4" x14ac:dyDescent="0.3">
      <c r="B38" s="32" t="s">
        <v>39</v>
      </c>
      <c r="C38" s="27"/>
      <c r="D38" s="27"/>
    </row>
    <row r="39" spans="2:4" x14ac:dyDescent="0.3">
      <c r="B39" s="1" t="s">
        <v>40</v>
      </c>
      <c r="C39" s="25">
        <v>0</v>
      </c>
      <c r="D39" s="25">
        <v>0</v>
      </c>
    </row>
    <row r="40" spans="2:4" x14ac:dyDescent="0.3">
      <c r="B40" s="1" t="s">
        <v>41</v>
      </c>
      <c r="C40" s="25">
        <v>0</v>
      </c>
      <c r="D40" s="25">
        <v>0</v>
      </c>
    </row>
    <row r="41" spans="2:4" x14ac:dyDescent="0.3">
      <c r="B41" s="1" t="s">
        <v>42</v>
      </c>
      <c r="C41" s="25">
        <v>0</v>
      </c>
      <c r="D41" s="25">
        <v>0</v>
      </c>
    </row>
    <row r="42" spans="2:4" x14ac:dyDescent="0.3">
      <c r="B42" s="1" t="s">
        <v>43</v>
      </c>
      <c r="C42" s="25">
        <v>0</v>
      </c>
      <c r="D42" s="25">
        <v>0</v>
      </c>
    </row>
    <row r="43" spans="2:4" x14ac:dyDescent="0.3">
      <c r="B43" s="1" t="s">
        <v>44</v>
      </c>
      <c r="C43" s="25">
        <v>0</v>
      </c>
      <c r="D43" s="25">
        <v>0</v>
      </c>
    </row>
    <row r="44" spans="2:4" x14ac:dyDescent="0.3">
      <c r="B44" s="1" t="s">
        <v>45</v>
      </c>
      <c r="C44" s="33">
        <v>35</v>
      </c>
      <c r="D44" s="34">
        <v>52</v>
      </c>
    </row>
    <row r="45" spans="2:4" x14ac:dyDescent="0.3">
      <c r="B45" s="1" t="s">
        <v>46</v>
      </c>
      <c r="C45" s="25">
        <v>0</v>
      </c>
      <c r="D45" s="25">
        <v>0</v>
      </c>
    </row>
    <row r="46" spans="2:4" x14ac:dyDescent="0.3">
      <c r="B46" s="1" t="s">
        <v>47</v>
      </c>
      <c r="C46" s="25">
        <v>0</v>
      </c>
      <c r="D46" s="25">
        <v>0</v>
      </c>
    </row>
    <row r="47" spans="2:4" x14ac:dyDescent="0.3">
      <c r="B47" s="1" t="s">
        <v>48</v>
      </c>
      <c r="C47" s="25">
        <v>0</v>
      </c>
      <c r="D47" s="25">
        <v>0</v>
      </c>
    </row>
    <row r="48" spans="2:4" ht="28.8" x14ac:dyDescent="0.3">
      <c r="B48" s="38" t="s">
        <v>78</v>
      </c>
      <c r="C48" s="25">
        <v>0</v>
      </c>
      <c r="D48" s="25">
        <v>0</v>
      </c>
    </row>
    <row r="50" spans="2:4" x14ac:dyDescent="0.3">
      <c r="B50" s="1" t="s">
        <v>50</v>
      </c>
      <c r="C50" s="35">
        <f>C28*C31*(C27/12)*C35/C27</f>
        <v>0</v>
      </c>
      <c r="D50" s="35">
        <f>D28*D31*(D27/12)*D35/D27</f>
        <v>0</v>
      </c>
    </row>
    <row r="51" spans="2:4" x14ac:dyDescent="0.3">
      <c r="B51" s="1" t="s">
        <v>79</v>
      </c>
      <c r="C51" s="35">
        <f>C28*C31*(C27/12)*C36/C27</f>
        <v>0</v>
      </c>
      <c r="D51" s="35">
        <f>D28*D31*(D27/12)*D36/D27</f>
        <v>0</v>
      </c>
    </row>
    <row r="52" spans="2:4" ht="15" thickBot="1" x14ac:dyDescent="0.35"/>
    <row r="53" spans="2:4" ht="15" thickBot="1" x14ac:dyDescent="0.35">
      <c r="B53" s="36" t="s">
        <v>52</v>
      </c>
      <c r="C53" s="55">
        <f>C39+C40+C41+C42+C43+C44+C45+C46+C47+C48+C51-C50</f>
        <v>35</v>
      </c>
      <c r="D53" s="56">
        <f>D39+D40+D41+D42+D43+D44+D45+D46+D47+D48+D51-D50</f>
        <v>52</v>
      </c>
    </row>
    <row r="54" spans="2:4" ht="15" thickBot="1" x14ac:dyDescent="0.35"/>
    <row r="55" spans="2:4" ht="15" customHeight="1" x14ac:dyDescent="0.3">
      <c r="B55" s="64" t="s">
        <v>53</v>
      </c>
      <c r="C55" s="29"/>
      <c r="D55" s="29"/>
    </row>
    <row r="56" spans="2:4" x14ac:dyDescent="0.3">
      <c r="B56" s="65"/>
    </row>
    <row r="57" spans="2:4" x14ac:dyDescent="0.3">
      <c r="B57" s="65"/>
    </row>
    <row r="58" spans="2:4" x14ac:dyDescent="0.3">
      <c r="B58" s="65"/>
    </row>
    <row r="59" spans="2:4" ht="15" thickBot="1" x14ac:dyDescent="0.35">
      <c r="B59" s="66"/>
    </row>
  </sheetData>
  <sheetProtection algorithmName="SHA-512" hashValue="f9CNLukB4BQvnFD714KAOBs6dWDSYAiSXWu7juNlshevY1ArWHD+vh23iL35wcQfO0CQ3Tj4EaTbOBIThmVHgQ==" saltValue="qmP7ilLbcrKOOpT3eBpLkw==" spinCount="100000" sheet="1" selectLockedCells="1"/>
  <mergeCells count="2">
    <mergeCell ref="B55:B59"/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5348E-9717-4F9B-8D0A-94ECACA15310}">
  <dimension ref="B2:E15"/>
  <sheetViews>
    <sheetView workbookViewId="0">
      <selection activeCell="D47" sqref="D47"/>
    </sheetView>
  </sheetViews>
  <sheetFormatPr defaultColWidth="9.109375" defaultRowHeight="14.4" x14ac:dyDescent="0.3"/>
  <cols>
    <col min="1" max="1" width="3.6640625" style="15" customWidth="1"/>
    <col min="2" max="2" width="25.109375" style="15" bestFit="1" customWidth="1"/>
    <col min="3" max="3" width="40" style="15" bestFit="1" customWidth="1"/>
    <col min="4" max="4" width="22.6640625" style="15" customWidth="1"/>
    <col min="5" max="5" width="13.109375" style="15" bestFit="1" customWidth="1"/>
    <col min="6" max="16384" width="9.109375" style="15"/>
  </cols>
  <sheetData>
    <row r="2" spans="2:5" ht="15.6" x14ac:dyDescent="0.3">
      <c r="B2" s="67" t="s">
        <v>98</v>
      </c>
      <c r="C2" s="68"/>
      <c r="D2" s="68"/>
      <c r="E2" s="69"/>
    </row>
    <row r="4" spans="2:5" ht="15.6" x14ac:dyDescent="0.3">
      <c r="B4" s="17" t="s">
        <v>99</v>
      </c>
      <c r="C4" s="17" t="s">
        <v>100</v>
      </c>
      <c r="D4" s="18" t="s">
        <v>101</v>
      </c>
      <c r="E4" s="17" t="s">
        <v>102</v>
      </c>
    </row>
    <row r="5" spans="2:5" x14ac:dyDescent="0.3">
      <c r="B5" s="1" t="s">
        <v>103</v>
      </c>
      <c r="C5" s="19">
        <f>AVERAGE('Personenauto''s categorie 1 '!C53:E53)</f>
        <v>15</v>
      </c>
      <c r="D5" s="2">
        <v>3</v>
      </c>
      <c r="E5" s="20">
        <f>C5*D5</f>
        <v>45</v>
      </c>
    </row>
    <row r="6" spans="2:5" x14ac:dyDescent="0.3">
      <c r="B6" s="1" t="s">
        <v>104</v>
      </c>
      <c r="C6" s="19">
        <f>AVERAGE('Personenauto''s categorie 2'!C53:F53)</f>
        <v>20</v>
      </c>
      <c r="D6" s="2">
        <v>2.5</v>
      </c>
      <c r="E6" s="20">
        <f t="shared" ref="E6:E9" si="0">C6*D6</f>
        <v>50</v>
      </c>
    </row>
    <row r="7" spans="2:5" x14ac:dyDescent="0.3">
      <c r="B7" s="1" t="s">
        <v>105</v>
      </c>
      <c r="C7" s="19">
        <f>AVERAGE('Personenauto''s categorie 3'!C53:D53)</f>
        <v>31.25</v>
      </c>
      <c r="D7" s="2">
        <v>1</v>
      </c>
      <c r="E7" s="20">
        <f t="shared" si="0"/>
        <v>31.25</v>
      </c>
    </row>
    <row r="8" spans="2:5" x14ac:dyDescent="0.3">
      <c r="B8" s="1" t="s">
        <v>106</v>
      </c>
      <c r="C8" s="19">
        <f>AVERAGE('Bestelwagens categorie 1'!C53:E53)</f>
        <v>21.666666666666668</v>
      </c>
      <c r="D8" s="2">
        <v>2</v>
      </c>
      <c r="E8" s="20">
        <f t="shared" si="0"/>
        <v>43.333333333333336</v>
      </c>
    </row>
    <row r="9" spans="2:5" x14ac:dyDescent="0.3">
      <c r="B9" s="1" t="s">
        <v>91</v>
      </c>
      <c r="C9" s="19">
        <f>AVERAGE('Bestelwagens categorie 2'!C53:D53)</f>
        <v>43.5</v>
      </c>
      <c r="D9" s="2">
        <v>1.5</v>
      </c>
      <c r="E9" s="20">
        <f t="shared" si="0"/>
        <v>65.25</v>
      </c>
    </row>
    <row r="11" spans="2:5" ht="15" thickBot="1" x14ac:dyDescent="0.35"/>
    <row r="12" spans="2:5" x14ac:dyDescent="0.3">
      <c r="B12" s="21" t="s">
        <v>107</v>
      </c>
    </row>
    <row r="13" spans="2:5" ht="15" thickBot="1" x14ac:dyDescent="0.35">
      <c r="B13" s="22">
        <f>AVERAGE(E5:E9)</f>
        <v>46.966666666666669</v>
      </c>
    </row>
    <row r="15" spans="2:5" x14ac:dyDescent="0.3">
      <c r="C15" s="16"/>
    </row>
  </sheetData>
  <sheetProtection algorithmName="SHA-512" hashValue="VUsg2tGUyPIaiwxsw20nLywFkc61lneFKUMTWexxe+9FbglH1DZ0DWXKWqqZpj+w/zOr/VCtSp8iVgbe1qWdTQ==" saltValue="D8AWVKZmJGGrlNDD8cfVWA==" spinCount="100000" sheet="1" objects="1" scenarios="1" selectLockedCells="1"/>
  <mergeCells count="1">
    <mergeCell ref="B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58253819786748B0C6D3E17A3E21F2" ma:contentTypeVersion="4" ma:contentTypeDescription="Een nieuw document maken." ma:contentTypeScope="" ma:versionID="2fd8bdc265e0d7851b33a612e9c96e39">
  <xsd:schema xmlns:xsd="http://www.w3.org/2001/XMLSchema" xmlns:xs="http://www.w3.org/2001/XMLSchema" xmlns:p="http://schemas.microsoft.com/office/2006/metadata/properties" xmlns:ns2="954ac804-147c-4727-b03e-997747640ad9" targetNamespace="http://schemas.microsoft.com/office/2006/metadata/properties" ma:root="true" ma:fieldsID="d57852359371e3101d9e88a793eea650" ns2:_="">
    <xsd:import namespace="954ac804-147c-4727-b03e-997747640a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ac804-147c-4727-b03e-997747640a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FB00A2-E85E-4EB4-BD2E-ED170304C7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4ac804-147c-4727-b03e-997747640a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60B5CB-116E-4684-B1AF-C596B5F24E2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FB560DA-F755-4356-9887-697746D250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Personenauto's categorie 1 </vt:lpstr>
      <vt:lpstr>Personenauto's categorie 2</vt:lpstr>
      <vt:lpstr>Personenauto's categorie 3</vt:lpstr>
      <vt:lpstr>Bestelwagens categorie 1</vt:lpstr>
      <vt:lpstr>Bestelwagens categorie 2</vt:lpstr>
      <vt:lpstr>Totalen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Buijs, Jos</dc:creator>
  <cp:keywords/>
  <dc:description/>
  <cp:lastModifiedBy>Buijs, Jos</cp:lastModifiedBy>
  <cp:revision/>
  <dcterms:created xsi:type="dcterms:W3CDTF">2025-06-16T12:28:07Z</dcterms:created>
  <dcterms:modified xsi:type="dcterms:W3CDTF">2025-09-25T06:50:30Z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0x010100B758253819786748B0C6D3E17A3E21F2</vt:lpwstr>
  </property>
</Properties>
</file>