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4\Multifunctionals\"/>
    </mc:Choice>
  </mc:AlternateContent>
  <xr:revisionPtr revIDLastSave="0" documentId="8_{34FF4510-1EDD-40B3-A622-70A10097A1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sopgave MFP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2" l="1"/>
  <c r="C36" i="2"/>
  <c r="G36" i="2" s="1"/>
  <c r="A90" i="2"/>
  <c r="A89" i="2"/>
  <c r="C61" i="2"/>
  <c r="G61" i="2" s="1"/>
  <c r="A61" i="2"/>
  <c r="G10" i="2"/>
  <c r="E107" i="2" l="1"/>
  <c r="C75" i="2"/>
  <c r="G75" i="2" s="1"/>
  <c r="C74" i="2"/>
  <c r="G74" i="2" s="1"/>
  <c r="C72" i="2"/>
  <c r="G72" i="2" s="1"/>
  <c r="C71" i="2"/>
  <c r="G71" i="2" s="1"/>
  <c r="A65" i="2"/>
  <c r="A64" i="2"/>
  <c r="C60" i="2"/>
  <c r="G60" i="2" s="1"/>
  <c r="A60" i="2"/>
  <c r="C59" i="2"/>
  <c r="G59" i="2" s="1"/>
  <c r="C58" i="2"/>
  <c r="G58" i="2" s="1"/>
  <c r="C57" i="2"/>
  <c r="G57" i="2" s="1"/>
  <c r="C49" i="2"/>
  <c r="G49" i="2" s="1"/>
  <c r="C48" i="2"/>
  <c r="G48" i="2" s="1"/>
  <c r="C46" i="2"/>
  <c r="C97" i="2" s="1"/>
  <c r="G97" i="2" s="1"/>
  <c r="C45" i="2"/>
  <c r="C96" i="2" s="1"/>
  <c r="G96" i="2" s="1"/>
  <c r="A40" i="2"/>
  <c r="A39" i="2"/>
  <c r="C35" i="2"/>
  <c r="A35" i="2"/>
  <c r="C34" i="2"/>
  <c r="C33" i="2"/>
  <c r="C32" i="2"/>
  <c r="E28" i="2"/>
  <c r="A26" i="2"/>
  <c r="G24" i="2"/>
  <c r="G23" i="2"/>
  <c r="G21" i="2"/>
  <c r="G20" i="2"/>
  <c r="I19" i="2"/>
  <c r="A16" i="2"/>
  <c r="C11" i="2"/>
  <c r="G9" i="2"/>
  <c r="G8" i="2"/>
  <c r="G7" i="2"/>
  <c r="G6" i="2"/>
  <c r="I5" i="2"/>
  <c r="B4" i="2"/>
  <c r="G32" i="2" l="1"/>
  <c r="C83" i="2"/>
  <c r="G83" i="2" s="1"/>
  <c r="G33" i="2"/>
  <c r="C84" i="2"/>
  <c r="G84" i="2" s="1"/>
  <c r="G34" i="2"/>
  <c r="C85" i="2"/>
  <c r="G85" i="2" s="1"/>
  <c r="G35" i="2"/>
  <c r="C86" i="2"/>
  <c r="C14" i="2"/>
  <c r="G14" i="2" s="1"/>
  <c r="I14" i="2" s="1"/>
  <c r="C13" i="2"/>
  <c r="G13" i="2" s="1"/>
  <c r="I13" i="2" s="1"/>
  <c r="G45" i="2"/>
  <c r="G99" i="2"/>
  <c r="G46" i="2"/>
  <c r="G100" i="2"/>
  <c r="I10" i="2"/>
  <c r="I7" i="2"/>
  <c r="I21" i="2"/>
  <c r="C37" i="2"/>
  <c r="C62" i="2"/>
  <c r="I8" i="2"/>
  <c r="I23" i="2"/>
  <c r="I9" i="2"/>
  <c r="I6" i="2"/>
  <c r="I20" i="2"/>
  <c r="I24" i="2"/>
  <c r="G77" i="2"/>
  <c r="C65" i="2" l="1"/>
  <c r="G65" i="2" s="1"/>
  <c r="C64" i="2"/>
  <c r="C40" i="2"/>
  <c r="G40" i="2" s="1"/>
  <c r="C39" i="2"/>
  <c r="G86" i="2"/>
  <c r="C87" i="2"/>
  <c r="G51" i="2"/>
  <c r="G102" i="2"/>
  <c r="I16" i="2"/>
  <c r="I26" i="2"/>
  <c r="C90" i="2" l="1"/>
  <c r="G90" i="2" s="1"/>
  <c r="C89" i="2"/>
  <c r="G39" i="2"/>
  <c r="G64" i="2"/>
  <c r="I28" i="2"/>
  <c r="G42" i="2" l="1"/>
  <c r="I53" i="2" s="1"/>
  <c r="G67" i="2"/>
  <c r="I79" i="2" s="1"/>
  <c r="G89" i="2"/>
  <c r="G92" i="2" l="1"/>
  <c r="I104" i="2" s="1"/>
  <c r="I106" i="2" s="1"/>
</calcChain>
</file>

<file path=xl/sharedStrings.xml><?xml version="1.0" encoding="utf-8"?>
<sst xmlns="http://schemas.openxmlformats.org/spreadsheetml/2006/main" count="123" uniqueCount="48">
  <si>
    <t>Prijsopgave</t>
  </si>
  <si>
    <t>In te vullen door Inschrijver</t>
  </si>
  <si>
    <t>Looptijd initieel contract</t>
  </si>
  <si>
    <t>maanden</t>
  </si>
  <si>
    <t>jaar</t>
  </si>
  <si>
    <t>Totaal aantal machines</t>
  </si>
  <si>
    <t>Type</t>
  </si>
  <si>
    <t>Aantal eenheden</t>
  </si>
  <si>
    <t>Opgave huurprijs per maand, per eenheid</t>
  </si>
  <si>
    <t>Totaal per jaar</t>
  </si>
  <si>
    <t>Printer type MFP 25 PPM A4</t>
  </si>
  <si>
    <t>Printer type MFP 30 PPM A3</t>
  </si>
  <si>
    <t>Printer type MFP 50 PPM A3</t>
  </si>
  <si>
    <t>Printer Type Balie printer zwart/wit</t>
  </si>
  <si>
    <t>Printer Type Mini printer kleur</t>
  </si>
  <si>
    <t>Benodigde softwarepakketten
o.a. server/onderhoud</t>
  </si>
  <si>
    <t>Totaal</t>
  </si>
  <si>
    <t>Benodigde softwarepakketten 
o.a. licenties/cardreaders</t>
  </si>
  <si>
    <t>Prijs per MFP</t>
  </si>
  <si>
    <t>Omschrijving</t>
  </si>
  <si>
    <t>Aantal eenheden per jaar</t>
  </si>
  <si>
    <t>Opgave prijs per tik</t>
  </si>
  <si>
    <t>zwart afdrukken - MFP</t>
  </si>
  <si>
    <t xml:space="preserve">prijs per tik </t>
  </si>
  <si>
    <t>full color afdrukken - MFP</t>
  </si>
  <si>
    <t>zwart afdrukken - Printers (balie en mini)</t>
  </si>
  <si>
    <t>prijs per tik</t>
  </si>
  <si>
    <t>full color afdrukken - Printers (balie en mini)</t>
  </si>
  <si>
    <t>Optiejaar 1</t>
  </si>
  <si>
    <t>Totaal optiejaar 1</t>
  </si>
  <si>
    <t>Totaal huur + software optiejaar  1</t>
  </si>
  <si>
    <t>Totaal afdrukken optiejaar 1</t>
  </si>
  <si>
    <t>Optiejaar 2</t>
  </si>
  <si>
    <t>Totaal optiejaar 2</t>
  </si>
  <si>
    <t>Totaal huur + software optiejaar  2</t>
  </si>
  <si>
    <t>zwart afdrukken - Printers (balie/mini)</t>
  </si>
  <si>
    <t>full color afdrukken - Printers (balie/mini)</t>
  </si>
  <si>
    <t>Totaal afdrukken optiejaar 2</t>
  </si>
  <si>
    <t>Optiejaar 3</t>
  </si>
  <si>
    <t>Totaal optiejaar 3</t>
  </si>
  <si>
    <t>Totaal huur + software optiejaar  3</t>
  </si>
  <si>
    <t>Totaal afdrukken optiejaar 3</t>
  </si>
  <si>
    <t>Totaal Inschrijfsom</t>
  </si>
  <si>
    <t>Overige kosten:</t>
  </si>
  <si>
    <t>Eenheid</t>
  </si>
  <si>
    <t>Opgave prijs per eenheid</t>
  </si>
  <si>
    <t>Kosten externe verhuizingen MFP</t>
  </si>
  <si>
    <t>Verhuizing per keer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</si>
</sst>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_ * #,##0_ ;_ * \-#,##0_ ;_ * &quot;-&quot;??_ ;_ @_ "/>
    <numFmt numFmtId="168" formatCode="&quot;€&quot;\ #,##0.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b/>
      <sz val="10"/>
      <color theme="0"/>
      <name val="Verdana"/>
      <family val="2"/>
    </font>
    <font>
      <sz val="10"/>
      <color indexed="8"/>
      <name val="Verdan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8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14"/>
      <color theme="0"/>
      <name val="Verdana"/>
      <family val="2"/>
    </font>
    <font>
      <b/>
      <sz val="18"/>
      <color theme="0"/>
      <name val="Verdana"/>
      <family val="2"/>
    </font>
    <font>
      <b/>
      <sz val="12"/>
      <color indexed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4" borderId="7" applyNumberFormat="0" applyProtection="0">
      <alignment horizontal="left" vertical="center" indent="1"/>
    </xf>
    <xf numFmtId="0" fontId="3" fillId="4" borderId="8" applyNumberFormat="0" applyProtection="0">
      <alignment horizontal="left" vertical="center" indent="1"/>
    </xf>
  </cellStyleXfs>
  <cellXfs count="10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5" fillId="0" borderId="0" xfId="3" applyFont="1" applyProtection="1"/>
    <xf numFmtId="164" fontId="5" fillId="0" borderId="0" xfId="3" applyFont="1" applyAlignment="1" applyProtection="1">
      <alignment horizontal="center"/>
    </xf>
    <xf numFmtId="0" fontId="5" fillId="0" borderId="0" xfId="0" applyFont="1" applyAlignment="1">
      <alignment vertical="center"/>
    </xf>
    <xf numFmtId="166" fontId="7" fillId="0" borderId="0" xfId="3" applyNumberFormat="1" applyFont="1" applyFill="1" applyBorder="1" applyAlignment="1" applyProtection="1">
      <alignment vertical="center"/>
    </xf>
    <xf numFmtId="164" fontId="5" fillId="0" borderId="0" xfId="3" applyFont="1" applyBorder="1" applyAlignment="1" applyProtection="1">
      <alignment horizontal="center" vertical="center"/>
    </xf>
    <xf numFmtId="164" fontId="5" fillId="0" borderId="0" xfId="3" applyFont="1" applyBorder="1" applyAlignment="1" applyProtection="1">
      <alignment vertical="center"/>
    </xf>
    <xf numFmtId="165" fontId="8" fillId="2" borderId="6" xfId="0" applyNumberFormat="1" applyFont="1" applyFill="1" applyBorder="1" applyAlignment="1">
      <alignment horizontal="center" vertical="center"/>
    </xf>
    <xf numFmtId="164" fontId="5" fillId="0" borderId="0" xfId="3" applyFont="1" applyFill="1" applyBorder="1" applyAlignment="1" applyProtection="1">
      <alignment vertical="center"/>
    </xf>
    <xf numFmtId="164" fontId="5" fillId="0" borderId="0" xfId="3" applyFont="1" applyFill="1" applyBorder="1" applyAlignment="1" applyProtection="1">
      <alignment horizontal="center" vertical="center"/>
    </xf>
    <xf numFmtId="164" fontId="5" fillId="0" borderId="0" xfId="3" applyFont="1" applyAlignment="1" applyProtection="1">
      <alignment vertical="center"/>
    </xf>
    <xf numFmtId="164" fontId="5" fillId="0" borderId="0" xfId="3" applyFont="1" applyAlignment="1" applyProtection="1">
      <alignment horizontal="center" vertical="center"/>
    </xf>
    <xf numFmtId="164" fontId="6" fillId="0" borderId="0" xfId="3" applyFont="1" applyFill="1" applyBorder="1" applyProtection="1"/>
    <xf numFmtId="0" fontId="6" fillId="0" borderId="0" xfId="0" applyFont="1"/>
    <xf numFmtId="164" fontId="6" fillId="0" borderId="0" xfId="3" applyFont="1" applyFill="1" applyBorder="1" applyAlignment="1" applyProtection="1">
      <alignment horizontal="center"/>
    </xf>
    <xf numFmtId="164" fontId="5" fillId="0" borderId="0" xfId="3" applyFont="1" applyFill="1" applyProtection="1"/>
    <xf numFmtId="0" fontId="11" fillId="0" borderId="0" xfId="0" applyFont="1"/>
    <xf numFmtId="164" fontId="5" fillId="0" borderId="3" xfId="3" applyFont="1" applyFill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3" applyFont="1" applyFill="1" applyProtection="1"/>
    <xf numFmtId="0" fontId="12" fillId="0" borderId="0" xfId="0" applyFont="1"/>
    <xf numFmtId="165" fontId="5" fillId="5" borderId="2" xfId="3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4" fontId="5" fillId="5" borderId="2" xfId="2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>
      <alignment vertical="center"/>
    </xf>
    <xf numFmtId="0" fontId="14" fillId="6" borderId="0" xfId="0" applyFont="1" applyFill="1"/>
    <xf numFmtId="0" fontId="5" fillId="0" borderId="0" xfId="5" quotePrefix="1" applyNumberFormat="1" applyFont="1" applyFill="1" applyBorder="1" applyAlignment="1" applyProtection="1">
      <alignment vertical="center"/>
    </xf>
    <xf numFmtId="0" fontId="5" fillId="6" borderId="9" xfId="0" applyFont="1" applyFill="1" applyBorder="1" applyAlignment="1">
      <alignment horizontal="center" vertical="center"/>
    </xf>
    <xf numFmtId="0" fontId="5" fillId="0" borderId="9" xfId="0" applyFont="1" applyBorder="1" applyAlignment="1" applyProtection="1">
      <alignment vertical="center"/>
      <protection locked="0"/>
    </xf>
    <xf numFmtId="165" fontId="5" fillId="0" borderId="9" xfId="2" applyNumberFormat="1" applyFont="1" applyFill="1" applyBorder="1" applyAlignment="1" applyProtection="1">
      <alignment horizontal="center" vertical="center"/>
    </xf>
    <xf numFmtId="44" fontId="5" fillId="0" borderId="9" xfId="2" applyFont="1" applyFill="1" applyBorder="1" applyAlignment="1" applyProtection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4" fontId="5" fillId="0" borderId="9" xfId="2" applyFont="1" applyFill="1" applyBorder="1" applyAlignment="1" applyProtection="1">
      <alignment vertical="center"/>
    </xf>
    <xf numFmtId="0" fontId="5" fillId="6" borderId="9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vertical="center"/>
    </xf>
    <xf numFmtId="165" fontId="5" fillId="5" borderId="9" xfId="3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vertical="center" wrapText="1"/>
    </xf>
    <xf numFmtId="165" fontId="5" fillId="0" borderId="9" xfId="3" applyNumberFormat="1" applyFont="1" applyFill="1" applyBorder="1" applyAlignment="1" applyProtection="1">
      <alignment horizontal="center" vertical="center"/>
    </xf>
    <xf numFmtId="3" fontId="9" fillId="6" borderId="9" xfId="0" applyNumberFormat="1" applyFont="1" applyFill="1" applyBorder="1" applyAlignment="1">
      <alignment horizontal="center" vertical="center"/>
    </xf>
    <xf numFmtId="168" fontId="5" fillId="5" borderId="9" xfId="3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left" vertical="center"/>
    </xf>
    <xf numFmtId="3" fontId="9" fillId="0" borderId="9" xfId="0" applyNumberFormat="1" applyFont="1" applyBorder="1" applyAlignment="1">
      <alignment horizontal="center" vertical="center"/>
    </xf>
    <xf numFmtId="164" fontId="8" fillId="2" borderId="9" xfId="3" applyFont="1" applyFill="1" applyBorder="1" applyAlignment="1" applyProtection="1">
      <alignment vertical="center"/>
    </xf>
    <xf numFmtId="0" fontId="10" fillId="2" borderId="9" xfId="0" applyFont="1" applyFill="1" applyBorder="1" applyAlignment="1">
      <alignment vertical="center"/>
    </xf>
    <xf numFmtId="165" fontId="8" fillId="2" borderId="9" xfId="3" applyNumberFormat="1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3" fontId="0" fillId="0" borderId="0" xfId="0" applyNumberFormat="1"/>
    <xf numFmtId="0" fontId="0" fillId="7" borderId="0" xfId="0" applyFill="1"/>
    <xf numFmtId="165" fontId="8" fillId="7" borderId="6" xfId="0" applyNumberFormat="1" applyFont="1" applyFill="1" applyBorder="1" applyAlignment="1">
      <alignment horizontal="center" vertical="center"/>
    </xf>
    <xf numFmtId="0" fontId="5" fillId="8" borderId="9" xfId="0" applyFont="1" applyFill="1" applyBorder="1" applyAlignment="1">
      <alignment vertical="center"/>
    </xf>
    <xf numFmtId="0" fontId="5" fillId="8" borderId="9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3" fontId="9" fillId="8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5" fontId="8" fillId="0" borderId="6" xfId="0" applyNumberFormat="1" applyFont="1" applyBorder="1" applyAlignment="1">
      <alignment horizontal="center" vertical="center"/>
    </xf>
    <xf numFmtId="0" fontId="17" fillId="9" borderId="0" xfId="0" applyFont="1" applyFill="1" applyAlignment="1">
      <alignment vertical="center"/>
    </xf>
    <xf numFmtId="0" fontId="0" fillId="0" borderId="9" xfId="0" applyBorder="1" applyAlignment="1">
      <alignment horizontal="center"/>
    </xf>
    <xf numFmtId="165" fontId="5" fillId="0" borderId="10" xfId="2" applyNumberFormat="1" applyFont="1" applyFill="1" applyBorder="1" applyAlignment="1" applyProtection="1">
      <alignment horizontal="center" vertical="center"/>
    </xf>
    <xf numFmtId="165" fontId="5" fillId="0" borderId="11" xfId="2" applyNumberFormat="1" applyFont="1" applyFill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vertical="center"/>
      <protection locked="0"/>
    </xf>
    <xf numFmtId="44" fontId="5" fillId="0" borderId="10" xfId="2" applyFont="1" applyFill="1" applyBorder="1" applyAlignment="1" applyProtection="1">
      <alignment horizontal="center" vertical="center"/>
    </xf>
    <xf numFmtId="44" fontId="5" fillId="0" borderId="11" xfId="2" applyFont="1" applyFill="1" applyBorder="1" applyAlignment="1" applyProtection="1">
      <alignment vertical="center"/>
    </xf>
    <xf numFmtId="0" fontId="5" fillId="6" borderId="10" xfId="0" applyFont="1" applyFill="1" applyBorder="1" applyAlignment="1">
      <alignment horizontal="center" vertical="center"/>
    </xf>
    <xf numFmtId="165" fontId="5" fillId="0" borderId="11" xfId="3" applyNumberFormat="1" applyFont="1" applyFill="1" applyBorder="1" applyAlignment="1" applyProtection="1">
      <alignment horizontal="center" vertical="center"/>
    </xf>
    <xf numFmtId="165" fontId="5" fillId="0" borderId="10" xfId="3" applyNumberFormat="1" applyFont="1" applyFill="1" applyBorder="1" applyAlignment="1" applyProtection="1">
      <alignment horizontal="center" vertical="center"/>
    </xf>
    <xf numFmtId="164" fontId="5" fillId="0" borderId="2" xfId="3" applyFont="1" applyFill="1" applyBorder="1" applyAlignment="1" applyProtection="1">
      <alignment vertical="center"/>
    </xf>
    <xf numFmtId="0" fontId="19" fillId="0" borderId="0" xfId="0" applyFont="1"/>
    <xf numFmtId="165" fontId="16" fillId="2" borderId="14" xfId="3" applyNumberFormat="1" applyFont="1" applyFill="1" applyBorder="1" applyAlignment="1" applyProtection="1">
      <alignment horizontal="center" vertical="center" wrapText="1"/>
    </xf>
    <xf numFmtId="164" fontId="8" fillId="2" borderId="15" xfId="3" applyFont="1" applyFill="1" applyBorder="1" applyAlignment="1" applyProtection="1">
      <alignment vertical="center"/>
    </xf>
    <xf numFmtId="0" fontId="10" fillId="2" borderId="16" xfId="0" applyFont="1" applyFill="1" applyBorder="1" applyAlignment="1">
      <alignment vertical="center"/>
    </xf>
    <xf numFmtId="165" fontId="8" fillId="2" borderId="17" xfId="3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164" fontId="6" fillId="3" borderId="0" xfId="3" applyFont="1" applyFill="1" applyBorder="1" applyAlignment="1" applyProtection="1">
      <alignment horizontal="center" vertical="center" wrapText="1"/>
    </xf>
    <xf numFmtId="164" fontId="6" fillId="3" borderId="0" xfId="3" applyFont="1" applyFill="1" applyAlignment="1" applyProtection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67" fontId="5" fillId="0" borderId="0" xfId="1" applyNumberFormat="1" applyFont="1" applyProtection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164" fontId="18" fillId="0" borderId="0" xfId="3" applyFont="1" applyFill="1" applyBorder="1" applyAlignment="1" applyProtection="1">
      <alignment horizontal="left" vertical="top" wrapText="1"/>
    </xf>
    <xf numFmtId="164" fontId="8" fillId="2" borderId="9" xfId="3" applyFont="1" applyFill="1" applyBorder="1" applyAlignment="1" applyProtection="1">
      <alignment vertical="center"/>
    </xf>
    <xf numFmtId="0" fontId="10" fillId="2" borderId="9" xfId="0" applyFont="1" applyFill="1" applyBorder="1" applyAlignment="1">
      <alignment vertical="center"/>
    </xf>
    <xf numFmtId="164" fontId="6" fillId="5" borderId="0" xfId="3" applyFont="1" applyFill="1" applyAlignment="1" applyProtection="1">
      <alignment horizontal="center"/>
    </xf>
    <xf numFmtId="164" fontId="5" fillId="0" borderId="0" xfId="3" applyFont="1" applyFill="1" applyAlignment="1" applyProtection="1">
      <alignment horizontal="center"/>
    </xf>
    <xf numFmtId="0" fontId="5" fillId="0" borderId="4" xfId="0" applyFont="1" applyBorder="1" applyAlignment="1">
      <alignment vertical="center"/>
    </xf>
  </cellXfs>
  <cellStyles count="6">
    <cellStyle name="Euro" xfId="3" xr:uid="{00000000-0005-0000-0000-000002000000}"/>
    <cellStyle name="Komma" xfId="1" builtinId="3"/>
    <cellStyle name="SAPBEXstdItem" xfId="4" xr:uid="{00000000-0005-0000-0000-000004000000}"/>
    <cellStyle name="SAPBEXstdItem 2" xfId="5" xr:uid="{F0DC9E49-07E6-45A2-A14F-FFF5FB674E22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A51B-7850-4F32-AC14-F47665C24E32}">
  <dimension ref="A1:S111"/>
  <sheetViews>
    <sheetView tabSelected="1" topLeftCell="A13" zoomScale="85" zoomScaleNormal="85" workbookViewId="0">
      <selection activeCell="E39" sqref="E39"/>
    </sheetView>
  </sheetViews>
  <sheetFormatPr defaultColWidth="9" defaultRowHeight="14.4" x14ac:dyDescent="0.3"/>
  <cols>
    <col min="1" max="1" width="53.77734375" bestFit="1" customWidth="1"/>
    <col min="2" max="2" width="24.77734375" bestFit="1" customWidth="1"/>
    <col min="3" max="3" width="19" bestFit="1" customWidth="1"/>
    <col min="4" max="4" width="8.77734375" customWidth="1"/>
    <col min="5" max="5" width="27.44140625" customWidth="1"/>
    <col min="7" max="7" width="25.44140625" bestFit="1" customWidth="1"/>
    <col min="8" max="8" width="1.5546875" bestFit="1" customWidth="1"/>
    <col min="9" max="9" width="31.5546875" customWidth="1"/>
  </cols>
  <sheetData>
    <row r="1" spans="1:9" ht="22.2" x14ac:dyDescent="0.35">
      <c r="A1" s="24" t="s">
        <v>0</v>
      </c>
      <c r="B1" s="21"/>
      <c r="C1" s="22"/>
      <c r="D1" s="21"/>
      <c r="E1" s="23"/>
      <c r="F1" s="21"/>
      <c r="G1" s="101" t="s">
        <v>1</v>
      </c>
      <c r="H1" s="101"/>
      <c r="I1" s="101"/>
    </row>
    <row r="2" spans="1:9" x14ac:dyDescent="0.3">
      <c r="A2" s="21"/>
      <c r="B2" s="21"/>
      <c r="C2" s="22"/>
      <c r="D2" s="21"/>
      <c r="E2" s="23"/>
      <c r="F2" s="21"/>
      <c r="G2" s="102"/>
      <c r="H2" s="102"/>
      <c r="I2" s="102"/>
    </row>
    <row r="3" spans="1:9" ht="16.2" x14ac:dyDescent="0.3">
      <c r="A3" s="29" t="s">
        <v>2</v>
      </c>
      <c r="B3" s="32">
        <v>60</v>
      </c>
      <c r="C3" s="28" t="s">
        <v>3</v>
      </c>
      <c r="E3" s="3"/>
      <c r="F3" s="1"/>
    </row>
    <row r="4" spans="1:9" ht="16.2" x14ac:dyDescent="0.3">
      <c r="A4" s="29"/>
      <c r="B4" s="88">
        <f>B3/12</f>
        <v>5</v>
      </c>
      <c r="C4" s="88" t="s">
        <v>4</v>
      </c>
      <c r="D4" s="1"/>
      <c r="E4" s="3"/>
      <c r="F4" s="1"/>
    </row>
    <row r="5" spans="1:9" ht="25.2" x14ac:dyDescent="0.3">
      <c r="A5" s="83" t="s">
        <v>5</v>
      </c>
      <c r="B5" s="84" t="s">
        <v>6</v>
      </c>
      <c r="C5" s="84" t="s">
        <v>7</v>
      </c>
      <c r="D5" s="83"/>
      <c r="E5" s="85" t="s">
        <v>8</v>
      </c>
      <c r="F5" s="83"/>
      <c r="G5" s="86" t="s">
        <v>9</v>
      </c>
      <c r="H5" s="86"/>
      <c r="I5" s="86" t="str">
        <f>"Totaal "&amp;$B$3&amp;" maanden"</f>
        <v>Totaal 60 maanden</v>
      </c>
    </row>
    <row r="6" spans="1:9" x14ac:dyDescent="0.3">
      <c r="A6" s="63" t="s">
        <v>10</v>
      </c>
      <c r="B6" s="35"/>
      <c r="C6" s="34">
        <v>10</v>
      </c>
      <c r="D6" s="89"/>
      <c r="E6" s="25"/>
      <c r="F6" s="89"/>
      <c r="G6" s="69">
        <f>SUM(C6*E6)*12</f>
        <v>0</v>
      </c>
      <c r="H6" s="77"/>
      <c r="I6" s="70">
        <f t="shared" ref="I6:I10" si="0">G6*$B$4</f>
        <v>0</v>
      </c>
    </row>
    <row r="7" spans="1:9" x14ac:dyDescent="0.3">
      <c r="A7" s="63" t="s">
        <v>11</v>
      </c>
      <c r="B7" s="35"/>
      <c r="C7" s="34">
        <v>10</v>
      </c>
      <c r="D7" s="90"/>
      <c r="E7" s="25"/>
      <c r="F7" s="90"/>
      <c r="G7" s="69">
        <f>SUM(C7*E7)*12</f>
        <v>0</v>
      </c>
      <c r="H7" s="19"/>
      <c r="I7" s="70">
        <f t="shared" si="0"/>
        <v>0</v>
      </c>
    </row>
    <row r="8" spans="1:9" x14ac:dyDescent="0.3">
      <c r="A8" s="31" t="s">
        <v>12</v>
      </c>
      <c r="B8" s="71"/>
      <c r="C8" s="34">
        <v>90</v>
      </c>
      <c r="D8" s="90"/>
      <c r="E8" s="25"/>
      <c r="F8" s="90"/>
      <c r="G8" s="69">
        <f t="shared" ref="G8:G10" si="1">SUM(C8*E8)*12</f>
        <v>0</v>
      </c>
      <c r="H8" s="19"/>
      <c r="I8" s="70">
        <f t="shared" si="0"/>
        <v>0</v>
      </c>
    </row>
    <row r="9" spans="1:9" x14ac:dyDescent="0.3">
      <c r="A9" s="31" t="s">
        <v>13</v>
      </c>
      <c r="B9" s="71"/>
      <c r="C9" s="34">
        <v>10</v>
      </c>
      <c r="D9" s="90"/>
      <c r="E9" s="25"/>
      <c r="F9" s="90"/>
      <c r="G9" s="69">
        <f t="shared" si="1"/>
        <v>0</v>
      </c>
      <c r="H9" s="19"/>
      <c r="I9" s="70">
        <f t="shared" si="0"/>
        <v>0</v>
      </c>
    </row>
    <row r="10" spans="1:9" x14ac:dyDescent="0.3">
      <c r="A10" s="31" t="s">
        <v>14</v>
      </c>
      <c r="B10" s="71"/>
      <c r="C10" s="34">
        <v>10</v>
      </c>
      <c r="D10" s="90"/>
      <c r="E10" s="25"/>
      <c r="F10" s="90"/>
      <c r="G10" s="69">
        <f t="shared" si="1"/>
        <v>0</v>
      </c>
      <c r="H10" s="19"/>
      <c r="I10" s="70">
        <f t="shared" si="0"/>
        <v>0</v>
      </c>
    </row>
    <row r="11" spans="1:9" x14ac:dyDescent="0.3">
      <c r="A11" s="20" t="s">
        <v>5</v>
      </c>
      <c r="B11" s="38"/>
      <c r="C11" s="39">
        <f>SUM(C6:C10)</f>
        <v>130</v>
      </c>
      <c r="D11" s="91"/>
      <c r="E11" s="40"/>
      <c r="F11" s="91"/>
      <c r="G11" s="72"/>
      <c r="H11" s="19"/>
      <c r="I11" s="73"/>
    </row>
    <row r="12" spans="1:9" x14ac:dyDescent="0.3">
      <c r="A12" s="5"/>
      <c r="B12" s="5"/>
      <c r="C12" s="2"/>
      <c r="D12" s="6"/>
      <c r="E12" s="7"/>
      <c r="F12" s="8"/>
      <c r="G12" s="8"/>
      <c r="H12" s="8"/>
    </row>
    <row r="13" spans="1:9" ht="25.2" x14ac:dyDescent="0.3">
      <c r="A13" s="41" t="s">
        <v>15</v>
      </c>
      <c r="B13" s="42" t="s">
        <v>16</v>
      </c>
      <c r="C13" s="74">
        <f>C11</f>
        <v>130</v>
      </c>
      <c r="D13" s="89"/>
      <c r="E13" s="25"/>
      <c r="F13" s="89"/>
      <c r="G13" s="75">
        <f>SUM(C13*E13)*12</f>
        <v>0</v>
      </c>
      <c r="H13" s="19"/>
      <c r="I13" s="70">
        <f>G13*$B$4</f>
        <v>0</v>
      </c>
    </row>
    <row r="14" spans="1:9" ht="25.2" x14ac:dyDescent="0.3">
      <c r="A14" s="41" t="s">
        <v>17</v>
      </c>
      <c r="B14" s="26" t="s">
        <v>18</v>
      </c>
      <c r="C14" s="74">
        <f>C11</f>
        <v>130</v>
      </c>
      <c r="D14" s="103"/>
      <c r="E14" s="43"/>
      <c r="F14" s="103"/>
      <c r="G14" s="75">
        <f>(C14*E14)*12</f>
        <v>0</v>
      </c>
      <c r="H14" s="19"/>
      <c r="I14" s="70">
        <f>G14*$B$4</f>
        <v>0</v>
      </c>
    </row>
    <row r="15" spans="1:9" x14ac:dyDescent="0.3">
      <c r="A15" s="5"/>
      <c r="B15" s="5"/>
      <c r="C15" s="2"/>
      <c r="D15" s="5"/>
      <c r="E15" s="6">
        <v>0</v>
      </c>
      <c r="F15" s="5"/>
      <c r="G15" s="7"/>
      <c r="H15" s="8"/>
      <c r="I15" s="8"/>
    </row>
    <row r="16" spans="1:9" x14ac:dyDescent="0.3">
      <c r="A16" s="44" t="str">
        <f>"Totaal huur + software eerste "&amp;B3&amp;" maanden"</f>
        <v>Totaal huur + software eerste 60 maanden</v>
      </c>
      <c r="B16" s="56"/>
      <c r="C16" s="56"/>
      <c r="D16" s="56"/>
      <c r="E16" s="56"/>
      <c r="F16" s="56"/>
      <c r="G16" s="56"/>
      <c r="H16" s="56"/>
      <c r="I16" s="57">
        <f>SUM(I6:I14)</f>
        <v>0</v>
      </c>
    </row>
    <row r="17" spans="1:19" x14ac:dyDescent="0.3">
      <c r="A17" s="5"/>
      <c r="B17" s="5"/>
      <c r="C17" s="2"/>
      <c r="D17" s="5"/>
      <c r="E17" s="10"/>
      <c r="F17" s="5"/>
      <c r="G17" s="11"/>
      <c r="H17" s="10"/>
      <c r="I17" s="10"/>
    </row>
    <row r="18" spans="1:19" x14ac:dyDescent="0.3">
      <c r="A18" s="5"/>
      <c r="B18" s="5"/>
      <c r="C18" s="2"/>
      <c r="D18" s="5"/>
      <c r="E18" s="6"/>
      <c r="F18" s="5"/>
      <c r="G18" s="7"/>
      <c r="H18" s="8"/>
      <c r="I18" s="8"/>
    </row>
    <row r="19" spans="1:19" ht="25.2" x14ac:dyDescent="0.3">
      <c r="A19" s="83" t="s">
        <v>19</v>
      </c>
      <c r="B19" s="84"/>
      <c r="C19" s="87" t="s">
        <v>20</v>
      </c>
      <c r="D19" s="83"/>
      <c r="E19" s="85" t="s">
        <v>21</v>
      </c>
      <c r="F19" s="83"/>
      <c r="G19" s="86" t="s">
        <v>9</v>
      </c>
      <c r="H19" s="86"/>
      <c r="I19" s="86" t="str">
        <f>"Totaal "&amp;$B$3&amp;" maanden"</f>
        <v>Totaal 60 maanden</v>
      </c>
    </row>
    <row r="20" spans="1:19" x14ac:dyDescent="0.3">
      <c r="A20" s="58" t="s">
        <v>22</v>
      </c>
      <c r="B20" s="27" t="s">
        <v>23</v>
      </c>
      <c r="C20" s="46">
        <v>2000000</v>
      </c>
      <c r="D20" s="94"/>
      <c r="E20" s="47"/>
      <c r="F20" s="94"/>
      <c r="G20" s="76">
        <f>C20*E20</f>
        <v>0</v>
      </c>
      <c r="H20" s="77"/>
      <c r="I20" s="70">
        <f>G20*$B$4</f>
        <v>0</v>
      </c>
    </row>
    <row r="21" spans="1:19" x14ac:dyDescent="0.3">
      <c r="A21" s="58" t="s">
        <v>24</v>
      </c>
      <c r="B21" s="48" t="s">
        <v>23</v>
      </c>
      <c r="C21" s="46">
        <v>2300000</v>
      </c>
      <c r="D21" s="95"/>
      <c r="E21" s="47"/>
      <c r="F21" s="95"/>
      <c r="G21" s="76">
        <f>C21*E21</f>
        <v>0</v>
      </c>
      <c r="H21" s="19"/>
      <c r="I21" s="70">
        <f>G21*$B$4</f>
        <v>0</v>
      </c>
    </row>
    <row r="22" spans="1:19" x14ac:dyDescent="0.3">
      <c r="A22" s="42"/>
      <c r="B22" s="48"/>
      <c r="C22" s="49"/>
      <c r="D22" s="95"/>
      <c r="E22" s="49"/>
      <c r="F22" s="95"/>
      <c r="G22" s="76"/>
      <c r="H22" s="19"/>
      <c r="I22" s="70"/>
    </row>
    <row r="23" spans="1:19" x14ac:dyDescent="0.3">
      <c r="A23" s="58" t="s">
        <v>25</v>
      </c>
      <c r="B23" s="27" t="s">
        <v>26</v>
      </c>
      <c r="C23" s="46">
        <v>100000</v>
      </c>
      <c r="D23" s="95"/>
      <c r="E23" s="47"/>
      <c r="F23" s="95"/>
      <c r="G23" s="76">
        <f>C23*E23</f>
        <v>0</v>
      </c>
      <c r="H23" s="19"/>
      <c r="I23" s="70">
        <f>G23*$B$4</f>
        <v>0</v>
      </c>
    </row>
    <row r="24" spans="1:19" x14ac:dyDescent="0.3">
      <c r="A24" s="58" t="s">
        <v>27</v>
      </c>
      <c r="B24" s="48" t="s">
        <v>26</v>
      </c>
      <c r="C24" s="46">
        <v>50000</v>
      </c>
      <c r="D24" s="95"/>
      <c r="E24" s="47"/>
      <c r="F24" s="95"/>
      <c r="G24" s="76">
        <f>C24*E24</f>
        <v>0</v>
      </c>
      <c r="H24" s="19"/>
      <c r="I24" s="70">
        <f>G24*$B$4</f>
        <v>0</v>
      </c>
    </row>
    <row r="25" spans="1:19" x14ac:dyDescent="0.3">
      <c r="A25" s="42"/>
      <c r="B25" s="48"/>
      <c r="C25" s="49"/>
      <c r="D25" s="95"/>
      <c r="E25" s="49"/>
      <c r="F25" s="95"/>
      <c r="G25" s="76"/>
      <c r="H25" s="19"/>
      <c r="I25" s="70"/>
    </row>
    <row r="26" spans="1:19" x14ac:dyDescent="0.3">
      <c r="A26" s="44" t="str">
        <f>"Totaal afdrukken eerste "&amp;B3&amp;" maanden"</f>
        <v>Totaal afdrukken eerste 60 maanden</v>
      </c>
      <c r="B26" s="56"/>
      <c r="C26" s="56"/>
      <c r="D26" s="56"/>
      <c r="E26" s="56"/>
      <c r="F26" s="56"/>
      <c r="G26" s="56"/>
      <c r="H26" s="56"/>
      <c r="I26" s="57">
        <f>SUM(I20:I25)</f>
        <v>0</v>
      </c>
    </row>
    <row r="27" spans="1:19" x14ac:dyDescent="0.3">
      <c r="A27" s="5"/>
      <c r="B27" s="5"/>
      <c r="C27" s="2"/>
      <c r="D27" s="12"/>
      <c r="E27" s="13"/>
      <c r="F27" s="12"/>
    </row>
    <row r="28" spans="1:19" x14ac:dyDescent="0.3">
      <c r="A28" s="1"/>
      <c r="B28" s="1"/>
      <c r="C28" s="2"/>
      <c r="D28" s="1"/>
      <c r="E28" s="99" t="str">
        <f>"Som eerste "&amp;B3&amp;" maanden"</f>
        <v>Som eerste 60 maanden</v>
      </c>
      <c r="F28" s="100"/>
      <c r="G28" s="100"/>
      <c r="H28" s="100"/>
      <c r="I28" s="52">
        <f>I16+I26</f>
        <v>0</v>
      </c>
    </row>
    <row r="29" spans="1:19" x14ac:dyDescent="0.3">
      <c r="A29" s="1"/>
      <c r="B29" s="1"/>
      <c r="C29" s="2"/>
      <c r="D29" s="1"/>
      <c r="E29" s="14"/>
      <c r="F29" s="15"/>
      <c r="G29" s="16"/>
      <c r="H29" s="17"/>
      <c r="I29" s="14"/>
    </row>
    <row r="30" spans="1:19" ht="16.2" x14ac:dyDescent="0.3">
      <c r="A30" s="53" t="s">
        <v>28</v>
      </c>
      <c r="B30" s="1"/>
      <c r="C30" s="2"/>
      <c r="D30" s="1"/>
      <c r="E30" s="3"/>
      <c r="F30" s="1"/>
      <c r="G30" s="4"/>
      <c r="I30" s="3"/>
      <c r="K30" s="78"/>
      <c r="L30" s="78"/>
    </row>
    <row r="31" spans="1:19" ht="25.2" x14ac:dyDescent="0.3">
      <c r="A31" s="83" t="s">
        <v>19</v>
      </c>
      <c r="B31" s="84" t="s">
        <v>6</v>
      </c>
      <c r="C31" s="84" t="s">
        <v>7</v>
      </c>
      <c r="D31" s="83"/>
      <c r="E31" s="85" t="s">
        <v>8</v>
      </c>
      <c r="F31" s="83"/>
      <c r="G31" s="86" t="s">
        <v>29</v>
      </c>
      <c r="H31" s="3"/>
    </row>
    <row r="32" spans="1:19" x14ac:dyDescent="0.3">
      <c r="A32" s="63" t="s">
        <v>10</v>
      </c>
      <c r="B32" s="35"/>
      <c r="C32" s="60">
        <f>C6</f>
        <v>10</v>
      </c>
      <c r="D32" s="89"/>
      <c r="E32" s="25"/>
      <c r="F32" s="89"/>
      <c r="G32" s="36">
        <f>SUM(C32*E32)*12</f>
        <v>0</v>
      </c>
      <c r="S32" s="55"/>
    </row>
    <row r="33" spans="1:9" x14ac:dyDescent="0.3">
      <c r="A33" s="63" t="s">
        <v>11</v>
      </c>
      <c r="B33" s="35"/>
      <c r="C33" s="60">
        <f>C7</f>
        <v>10</v>
      </c>
      <c r="D33" s="90"/>
      <c r="E33" s="25"/>
      <c r="F33" s="90"/>
      <c r="G33" s="36">
        <f t="shared" ref="G33:G36" si="2">SUM(C33*E33)*12</f>
        <v>0</v>
      </c>
    </row>
    <row r="34" spans="1:9" x14ac:dyDescent="0.3">
      <c r="A34" s="31" t="s">
        <v>12</v>
      </c>
      <c r="B34" s="35"/>
      <c r="C34" s="60">
        <f>C8</f>
        <v>90</v>
      </c>
      <c r="D34" s="90"/>
      <c r="E34" s="25"/>
      <c r="F34" s="90"/>
      <c r="G34" s="36">
        <f t="shared" si="2"/>
        <v>0</v>
      </c>
    </row>
    <row r="35" spans="1:9" x14ac:dyDescent="0.3">
      <c r="A35" s="63" t="str">
        <f>A9</f>
        <v>Printer Type Balie printer zwart/wit</v>
      </c>
      <c r="B35" s="35"/>
      <c r="C35" s="60">
        <f>C9</f>
        <v>10</v>
      </c>
      <c r="D35" s="90"/>
      <c r="E35" s="25"/>
      <c r="F35" s="90"/>
      <c r="G35" s="36">
        <f t="shared" si="2"/>
        <v>0</v>
      </c>
    </row>
    <row r="36" spans="1:9" x14ac:dyDescent="0.3">
      <c r="A36" s="31" t="s">
        <v>14</v>
      </c>
      <c r="B36" s="35"/>
      <c r="C36" s="60">
        <f>C10</f>
        <v>10</v>
      </c>
      <c r="D36" s="90"/>
      <c r="E36" s="25"/>
      <c r="F36" s="90"/>
      <c r="G36" s="36">
        <f t="shared" si="2"/>
        <v>0</v>
      </c>
    </row>
    <row r="37" spans="1:9" x14ac:dyDescent="0.3">
      <c r="A37" s="62" t="s">
        <v>5</v>
      </c>
      <c r="B37" s="38"/>
      <c r="C37" s="61">
        <f>SUM(C32:C36)</f>
        <v>130</v>
      </c>
      <c r="D37" s="91"/>
      <c r="E37" s="40"/>
      <c r="F37" s="91"/>
      <c r="G37" s="37"/>
    </row>
    <row r="38" spans="1:9" x14ac:dyDescent="0.3">
      <c r="A38" s="5"/>
      <c r="B38" s="5"/>
      <c r="C38" s="2"/>
      <c r="D38" s="5"/>
      <c r="E38" s="6"/>
      <c r="F38" s="5"/>
      <c r="G38" s="7"/>
    </row>
    <row r="39" spans="1:9" ht="25.2" x14ac:dyDescent="0.3">
      <c r="A39" s="59" t="str">
        <f>$A$13</f>
        <v>Benodigde softwarepakketten
o.a. server/onderhoud</v>
      </c>
      <c r="B39" s="42" t="s">
        <v>16</v>
      </c>
      <c r="C39" s="60">
        <f>C37</f>
        <v>130</v>
      </c>
      <c r="D39" s="92"/>
      <c r="E39" s="43"/>
      <c r="F39" s="92"/>
      <c r="G39" s="36">
        <f>SUM(C39*E39)*12</f>
        <v>0</v>
      </c>
    </row>
    <row r="40" spans="1:9" ht="25.2" x14ac:dyDescent="0.3">
      <c r="A40" s="59" t="str">
        <f>$A$14</f>
        <v>Benodigde softwarepakketten 
o.a. licenties/cardreaders</v>
      </c>
      <c r="B40" s="48" t="s">
        <v>18</v>
      </c>
      <c r="C40" s="60">
        <f>C37</f>
        <v>130</v>
      </c>
      <c r="D40" s="93"/>
      <c r="E40" s="43"/>
      <c r="F40" s="93"/>
      <c r="G40" s="36">
        <f>(C40*E40)*12</f>
        <v>0</v>
      </c>
    </row>
    <row r="41" spans="1:9" x14ac:dyDescent="0.3">
      <c r="A41" s="5"/>
      <c r="B41" s="5"/>
      <c r="C41" s="2"/>
      <c r="D41" s="5"/>
      <c r="E41" s="6"/>
      <c r="F41" s="5"/>
      <c r="G41" s="7"/>
      <c r="H41" s="8"/>
      <c r="I41" s="8"/>
    </row>
    <row r="42" spans="1:9" x14ac:dyDescent="0.3">
      <c r="A42" s="44" t="s">
        <v>30</v>
      </c>
      <c r="B42" s="56"/>
      <c r="C42" s="56"/>
      <c r="D42" s="56"/>
      <c r="E42" s="56"/>
      <c r="F42" s="56"/>
      <c r="G42" s="9">
        <f>SUM(G32:G40)</f>
        <v>0</v>
      </c>
    </row>
    <row r="43" spans="1:9" x14ac:dyDescent="0.3">
      <c r="A43" s="5"/>
      <c r="B43" s="5"/>
      <c r="C43" s="2"/>
      <c r="D43" s="5"/>
      <c r="E43" s="10"/>
      <c r="F43" s="5"/>
      <c r="G43" s="11"/>
      <c r="H43" s="10"/>
      <c r="I43" s="10"/>
    </row>
    <row r="44" spans="1:9" ht="25.2" x14ac:dyDescent="0.3">
      <c r="A44" s="83" t="s">
        <v>19</v>
      </c>
      <c r="B44" s="84"/>
      <c r="C44" s="87" t="s">
        <v>20</v>
      </c>
      <c r="D44" s="83"/>
      <c r="E44" s="85" t="s">
        <v>21</v>
      </c>
      <c r="F44" s="83"/>
      <c r="G44" s="86" t="s">
        <v>29</v>
      </c>
      <c r="H44" s="18"/>
      <c r="I44" s="18"/>
    </row>
    <row r="45" spans="1:9" x14ac:dyDescent="0.3">
      <c r="A45" s="58" t="s">
        <v>22</v>
      </c>
      <c r="B45" s="27" t="s">
        <v>26</v>
      </c>
      <c r="C45" s="64">
        <f>C20</f>
        <v>2000000</v>
      </c>
      <c r="D45" s="94"/>
      <c r="E45" s="47"/>
      <c r="F45" s="94"/>
      <c r="G45" s="45">
        <f>C45*E45</f>
        <v>0</v>
      </c>
      <c r="H45" s="18"/>
      <c r="I45" s="18"/>
    </row>
    <row r="46" spans="1:9" x14ac:dyDescent="0.3">
      <c r="A46" s="58" t="s">
        <v>24</v>
      </c>
      <c r="B46" s="48" t="s">
        <v>26</v>
      </c>
      <c r="C46" s="64">
        <f>C21</f>
        <v>2300000</v>
      </c>
      <c r="D46" s="95"/>
      <c r="E46" s="47"/>
      <c r="F46" s="95"/>
      <c r="G46" s="45">
        <f>C46*E46</f>
        <v>0</v>
      </c>
      <c r="H46" s="18"/>
      <c r="I46" s="18"/>
    </row>
    <row r="47" spans="1:9" x14ac:dyDescent="0.3">
      <c r="A47" s="42"/>
      <c r="B47" s="48"/>
      <c r="C47" s="49"/>
      <c r="D47" s="95"/>
      <c r="E47" s="49"/>
      <c r="F47" s="95"/>
      <c r="G47" s="45"/>
      <c r="H47" s="18"/>
      <c r="I47" s="18"/>
    </row>
    <row r="48" spans="1:9" x14ac:dyDescent="0.3">
      <c r="A48" s="58" t="s">
        <v>25</v>
      </c>
      <c r="B48" s="27" t="s">
        <v>26</v>
      </c>
      <c r="C48" s="64">
        <f>C23</f>
        <v>100000</v>
      </c>
      <c r="D48" s="95"/>
      <c r="E48" s="47"/>
      <c r="F48" s="95"/>
      <c r="G48" s="45">
        <f>C48*E48</f>
        <v>0</v>
      </c>
      <c r="H48" s="18"/>
      <c r="I48" s="18"/>
    </row>
    <row r="49" spans="1:9" x14ac:dyDescent="0.3">
      <c r="A49" s="58" t="s">
        <v>27</v>
      </c>
      <c r="B49" s="48" t="s">
        <v>26</v>
      </c>
      <c r="C49" s="64">
        <f>C24</f>
        <v>50000</v>
      </c>
      <c r="D49" s="95"/>
      <c r="E49" s="47"/>
      <c r="F49" s="95"/>
      <c r="G49" s="45">
        <f>C49*E49</f>
        <v>0</v>
      </c>
      <c r="H49" s="18"/>
      <c r="I49" s="18"/>
    </row>
    <row r="50" spans="1:9" x14ac:dyDescent="0.3">
      <c r="A50" s="42"/>
      <c r="B50" s="48"/>
      <c r="C50" s="49"/>
      <c r="D50" s="95"/>
      <c r="E50" s="49"/>
      <c r="F50" s="95"/>
      <c r="G50" s="45"/>
      <c r="H50" s="18"/>
      <c r="I50" s="18"/>
    </row>
    <row r="51" spans="1:9" x14ac:dyDescent="0.3">
      <c r="A51" s="44" t="s">
        <v>31</v>
      </c>
      <c r="B51" s="56"/>
      <c r="C51" s="56"/>
      <c r="D51" s="56"/>
      <c r="E51" s="56"/>
      <c r="F51" s="56"/>
      <c r="G51" s="9">
        <f>SUM(G45:G50)</f>
        <v>0</v>
      </c>
      <c r="H51" s="18"/>
      <c r="I51" s="18"/>
    </row>
    <row r="52" spans="1:9" x14ac:dyDescent="0.3">
      <c r="A52" s="5"/>
      <c r="B52" s="5"/>
      <c r="C52" s="2"/>
      <c r="D52" s="5"/>
      <c r="E52" s="10"/>
      <c r="G52" s="5"/>
      <c r="H52" s="10"/>
      <c r="I52" s="10"/>
    </row>
    <row r="53" spans="1:9" x14ac:dyDescent="0.3">
      <c r="A53" s="1"/>
      <c r="B53" s="1"/>
      <c r="E53" s="50" t="s">
        <v>29</v>
      </c>
      <c r="F53" s="51"/>
      <c r="G53" s="51"/>
      <c r="H53" s="51"/>
      <c r="I53" s="52">
        <f>G42+G51</f>
        <v>0</v>
      </c>
    </row>
    <row r="54" spans="1:9" x14ac:dyDescent="0.3">
      <c r="A54" s="1"/>
      <c r="B54" s="1"/>
      <c r="C54" s="2"/>
    </row>
    <row r="55" spans="1:9" ht="16.2" x14ac:dyDescent="0.3">
      <c r="A55" s="53" t="s">
        <v>32</v>
      </c>
      <c r="B55" s="1"/>
      <c r="C55" s="2"/>
      <c r="D55" s="1"/>
      <c r="E55" s="3"/>
      <c r="F55" s="1"/>
      <c r="G55" s="4"/>
      <c r="I55" s="3"/>
    </row>
    <row r="56" spans="1:9" ht="25.2" x14ac:dyDescent="0.3">
      <c r="A56" s="83" t="s">
        <v>19</v>
      </c>
      <c r="B56" s="84" t="s">
        <v>6</v>
      </c>
      <c r="C56" s="84" t="s">
        <v>7</v>
      </c>
      <c r="D56" s="83"/>
      <c r="E56" s="85" t="s">
        <v>8</v>
      </c>
      <c r="F56" s="83"/>
      <c r="G56" s="86" t="s">
        <v>33</v>
      </c>
      <c r="H56" s="3"/>
    </row>
    <row r="57" spans="1:9" x14ac:dyDescent="0.3">
      <c r="A57" s="63" t="s">
        <v>10</v>
      </c>
      <c r="B57" s="35"/>
      <c r="C57" s="60">
        <f>C6</f>
        <v>10</v>
      </c>
      <c r="D57" s="89"/>
      <c r="E57" s="30"/>
      <c r="F57" s="89"/>
      <c r="G57" s="36">
        <f>SUM(C57*E57)*12</f>
        <v>0</v>
      </c>
    </row>
    <row r="58" spans="1:9" x14ac:dyDescent="0.3">
      <c r="A58" s="63" t="s">
        <v>11</v>
      </c>
      <c r="B58" s="35"/>
      <c r="C58" s="60">
        <f>C7</f>
        <v>10</v>
      </c>
      <c r="D58" s="90"/>
      <c r="E58" s="30"/>
      <c r="F58" s="90"/>
      <c r="G58" s="36">
        <f t="shared" ref="G58:G61" si="3">SUM(C58*E58)*12</f>
        <v>0</v>
      </c>
    </row>
    <row r="59" spans="1:9" x14ac:dyDescent="0.3">
      <c r="A59" s="31" t="s">
        <v>12</v>
      </c>
      <c r="B59" s="35"/>
      <c r="C59" s="60">
        <f>C8</f>
        <v>90</v>
      </c>
      <c r="D59" s="90"/>
      <c r="E59" s="30"/>
      <c r="F59" s="90"/>
      <c r="G59" s="36">
        <f t="shared" si="3"/>
        <v>0</v>
      </c>
    </row>
    <row r="60" spans="1:9" x14ac:dyDescent="0.3">
      <c r="A60" s="63" t="str">
        <f>A9</f>
        <v>Printer Type Balie printer zwart/wit</v>
      </c>
      <c r="B60" s="35"/>
      <c r="C60" s="60">
        <f>C9</f>
        <v>10</v>
      </c>
      <c r="D60" s="90"/>
      <c r="E60" s="30"/>
      <c r="F60" s="90"/>
      <c r="G60" s="36">
        <f t="shared" si="3"/>
        <v>0</v>
      </c>
    </row>
    <row r="61" spans="1:9" x14ac:dyDescent="0.3">
      <c r="A61" s="63" t="str">
        <f>A10</f>
        <v>Printer Type Mini printer kleur</v>
      </c>
      <c r="B61" s="35"/>
      <c r="C61" s="60">
        <f>C10</f>
        <v>10</v>
      </c>
      <c r="D61" s="90"/>
      <c r="E61" s="30"/>
      <c r="F61" s="90"/>
      <c r="G61" s="36">
        <f t="shared" si="3"/>
        <v>0</v>
      </c>
    </row>
    <row r="62" spans="1:9" x14ac:dyDescent="0.3">
      <c r="A62" s="38" t="s">
        <v>5</v>
      </c>
      <c r="B62" s="38"/>
      <c r="C62" s="39">
        <f>SUM(C57:C61)</f>
        <v>130</v>
      </c>
      <c r="D62" s="91"/>
      <c r="E62" s="40"/>
      <c r="F62" s="91"/>
      <c r="G62" s="37"/>
    </row>
    <row r="63" spans="1:9" x14ac:dyDescent="0.3">
      <c r="A63" s="5"/>
      <c r="B63" s="5"/>
      <c r="C63" s="2"/>
      <c r="D63" s="5"/>
      <c r="E63" s="6"/>
      <c r="F63" s="5"/>
      <c r="G63" s="7"/>
    </row>
    <row r="64" spans="1:9" ht="25.2" x14ac:dyDescent="0.3">
      <c r="A64" s="59" t="str">
        <f>$A$13</f>
        <v>Benodigde softwarepakketten
o.a. server/onderhoud</v>
      </c>
      <c r="B64" s="42" t="s">
        <v>16</v>
      </c>
      <c r="C64" s="60">
        <f>C62</f>
        <v>130</v>
      </c>
      <c r="D64" s="92"/>
      <c r="E64" s="43"/>
      <c r="F64" s="92"/>
      <c r="G64" s="36">
        <f>SUM(C64*E64)*12</f>
        <v>0</v>
      </c>
    </row>
    <row r="65" spans="1:9" ht="25.2" x14ac:dyDescent="0.3">
      <c r="A65" s="59" t="str">
        <f>$A$14</f>
        <v>Benodigde softwarepakketten 
o.a. licenties/cardreaders</v>
      </c>
      <c r="B65" s="48" t="s">
        <v>18</v>
      </c>
      <c r="C65" s="60">
        <f>C62</f>
        <v>130</v>
      </c>
      <c r="D65" s="93"/>
      <c r="E65" s="43"/>
      <c r="F65" s="93"/>
      <c r="G65" s="36">
        <f>(C65*E65)*12</f>
        <v>0</v>
      </c>
    </row>
    <row r="66" spans="1:9" x14ac:dyDescent="0.3">
      <c r="A66" s="5"/>
      <c r="B66" s="5"/>
      <c r="C66" s="2"/>
      <c r="D66" s="5"/>
      <c r="E66" s="6"/>
      <c r="F66" s="5"/>
      <c r="G66" s="7"/>
      <c r="H66" s="8"/>
      <c r="I66" s="8"/>
    </row>
    <row r="67" spans="1:9" x14ac:dyDescent="0.3">
      <c r="A67" s="44" t="s">
        <v>34</v>
      </c>
      <c r="B67" s="56"/>
      <c r="C67" s="56"/>
      <c r="D67" s="56"/>
      <c r="E67" s="56"/>
      <c r="F67" s="56"/>
      <c r="G67" s="9">
        <f>SUM(G57:G65)</f>
        <v>0</v>
      </c>
    </row>
    <row r="68" spans="1:9" x14ac:dyDescent="0.3">
      <c r="A68" s="5"/>
      <c r="B68" s="5"/>
      <c r="C68" s="2"/>
      <c r="D68" s="5"/>
      <c r="E68" s="10"/>
      <c r="F68" s="5"/>
      <c r="G68" s="11"/>
      <c r="H68" s="10"/>
      <c r="I68" s="10"/>
    </row>
    <row r="69" spans="1:9" x14ac:dyDescent="0.3">
      <c r="A69" s="5"/>
      <c r="B69" s="5"/>
      <c r="C69" s="2"/>
      <c r="D69" s="5"/>
      <c r="E69" s="6"/>
      <c r="F69" s="5"/>
      <c r="G69" s="7"/>
      <c r="H69" s="8"/>
      <c r="I69" s="8"/>
    </row>
    <row r="70" spans="1:9" ht="25.2" x14ac:dyDescent="0.3">
      <c r="A70" s="83" t="s">
        <v>19</v>
      </c>
      <c r="B70" s="84"/>
      <c r="C70" s="87" t="s">
        <v>20</v>
      </c>
      <c r="D70" s="83"/>
      <c r="E70" s="85" t="s">
        <v>21</v>
      </c>
      <c r="F70" s="83"/>
      <c r="G70" s="86" t="s">
        <v>33</v>
      </c>
      <c r="H70" s="18"/>
      <c r="I70" s="18"/>
    </row>
    <row r="71" spans="1:9" x14ac:dyDescent="0.3">
      <c r="A71" s="58" t="s">
        <v>22</v>
      </c>
      <c r="B71" s="27" t="s">
        <v>26</v>
      </c>
      <c r="C71" s="64">
        <f>C20</f>
        <v>2000000</v>
      </c>
      <c r="D71" s="94"/>
      <c r="E71" s="47"/>
      <c r="F71" s="94"/>
      <c r="G71" s="45">
        <f>C71*E71</f>
        <v>0</v>
      </c>
      <c r="H71" s="18"/>
      <c r="I71" s="18"/>
    </row>
    <row r="72" spans="1:9" x14ac:dyDescent="0.3">
      <c r="A72" s="58" t="s">
        <v>24</v>
      </c>
      <c r="B72" s="48" t="s">
        <v>26</v>
      </c>
      <c r="C72" s="64">
        <f>C21</f>
        <v>2300000</v>
      </c>
      <c r="D72" s="95"/>
      <c r="E72" s="47"/>
      <c r="F72" s="95"/>
      <c r="G72" s="45">
        <f>C72*E72</f>
        <v>0</v>
      </c>
      <c r="H72" s="18"/>
      <c r="I72" s="18"/>
    </row>
    <row r="73" spans="1:9" x14ac:dyDescent="0.3">
      <c r="A73" s="42"/>
      <c r="B73" s="48"/>
      <c r="C73" s="49"/>
      <c r="D73" s="95"/>
      <c r="E73" s="49"/>
      <c r="F73" s="95"/>
      <c r="G73" s="45"/>
      <c r="H73" s="18"/>
      <c r="I73" s="18"/>
    </row>
    <row r="74" spans="1:9" x14ac:dyDescent="0.3">
      <c r="A74" s="58" t="s">
        <v>35</v>
      </c>
      <c r="B74" s="27" t="s">
        <v>26</v>
      </c>
      <c r="C74" s="64">
        <f>C23</f>
        <v>100000</v>
      </c>
      <c r="D74" s="95"/>
      <c r="E74" s="47"/>
      <c r="F74" s="95"/>
      <c r="G74" s="45">
        <f>C74*E74</f>
        <v>0</v>
      </c>
      <c r="H74" s="18"/>
      <c r="I74" s="18"/>
    </row>
    <row r="75" spans="1:9" x14ac:dyDescent="0.3">
      <c r="A75" s="58" t="s">
        <v>36</v>
      </c>
      <c r="B75" s="48" t="s">
        <v>26</v>
      </c>
      <c r="C75" s="64">
        <f>C24</f>
        <v>50000</v>
      </c>
      <c r="D75" s="95"/>
      <c r="E75" s="47"/>
      <c r="F75" s="95"/>
      <c r="G75" s="45">
        <f>C75*E75</f>
        <v>0</v>
      </c>
      <c r="H75" s="18"/>
      <c r="I75" s="18"/>
    </row>
    <row r="76" spans="1:9" x14ac:dyDescent="0.3">
      <c r="A76" s="42"/>
      <c r="B76" s="48"/>
      <c r="C76" s="49"/>
      <c r="D76" s="95"/>
      <c r="E76" s="49"/>
      <c r="F76" s="95"/>
      <c r="G76" s="45"/>
      <c r="H76" s="18"/>
      <c r="I76" s="18"/>
    </row>
    <row r="77" spans="1:9" x14ac:dyDescent="0.3">
      <c r="A77" s="44" t="s">
        <v>37</v>
      </c>
      <c r="B77" s="56"/>
      <c r="C77" s="56"/>
      <c r="D77" s="56"/>
      <c r="E77" s="56"/>
      <c r="F77" s="56"/>
      <c r="G77" s="9">
        <f>SUM(G71:G76)</f>
        <v>0</v>
      </c>
      <c r="H77" s="18"/>
      <c r="I77" s="18"/>
    </row>
    <row r="78" spans="1:9" x14ac:dyDescent="0.3">
      <c r="A78" s="65"/>
      <c r="G78" s="66"/>
      <c r="H78" s="18"/>
      <c r="I78" s="18"/>
    </row>
    <row r="79" spans="1:9" x14ac:dyDescent="0.3">
      <c r="A79" s="1"/>
      <c r="B79" s="1"/>
      <c r="E79" s="50" t="s">
        <v>33</v>
      </c>
      <c r="F79" s="51"/>
      <c r="G79" s="51"/>
      <c r="H79" s="51"/>
      <c r="I79" s="52">
        <f>G67+G77</f>
        <v>0</v>
      </c>
    </row>
    <row r="80" spans="1:9" ht="16.2" x14ac:dyDescent="0.3">
      <c r="A80" s="53" t="s">
        <v>38</v>
      </c>
      <c r="B80" s="1"/>
      <c r="C80" s="2"/>
      <c r="D80" s="1"/>
      <c r="E80" s="3"/>
      <c r="F80" s="1"/>
      <c r="G80" s="4"/>
      <c r="I80" s="3"/>
    </row>
    <row r="81" spans="1:9" ht="25.2" x14ac:dyDescent="0.3">
      <c r="A81" s="83" t="s">
        <v>19</v>
      </c>
      <c r="B81" s="84" t="s">
        <v>6</v>
      </c>
      <c r="C81" s="84" t="s">
        <v>7</v>
      </c>
      <c r="D81" s="83"/>
      <c r="E81" s="85" t="s">
        <v>8</v>
      </c>
      <c r="F81" s="83"/>
      <c r="G81" s="86" t="s">
        <v>39</v>
      </c>
      <c r="H81" s="3"/>
    </row>
    <row r="82" spans="1:9" x14ac:dyDescent="0.3">
      <c r="A82" s="63" t="s">
        <v>10</v>
      </c>
      <c r="B82" s="35"/>
      <c r="C82" s="60">
        <v>10</v>
      </c>
      <c r="D82" s="89"/>
      <c r="E82" s="30"/>
      <c r="F82" s="89"/>
      <c r="G82" s="36">
        <f>SUM(C82*E82)*12</f>
        <v>0</v>
      </c>
    </row>
    <row r="83" spans="1:9" x14ac:dyDescent="0.3">
      <c r="A83" s="63" t="s">
        <v>11</v>
      </c>
      <c r="B83" s="35"/>
      <c r="C83" s="60">
        <f>C32</f>
        <v>10</v>
      </c>
      <c r="D83" s="90"/>
      <c r="E83" s="30"/>
      <c r="F83" s="90"/>
      <c r="G83" s="36">
        <f t="shared" ref="G83:G86" si="4">SUM(C83*E83)*12</f>
        <v>0</v>
      </c>
    </row>
    <row r="84" spans="1:9" x14ac:dyDescent="0.3">
      <c r="A84" s="31" t="s">
        <v>12</v>
      </c>
      <c r="B84" s="35"/>
      <c r="C84" s="60">
        <f>C33</f>
        <v>10</v>
      </c>
      <c r="D84" s="90"/>
      <c r="E84" s="30"/>
      <c r="F84" s="90"/>
      <c r="G84" s="36">
        <f t="shared" si="4"/>
        <v>0</v>
      </c>
    </row>
    <row r="85" spans="1:9" x14ac:dyDescent="0.3">
      <c r="A85" s="31" t="s">
        <v>13</v>
      </c>
      <c r="B85" s="35"/>
      <c r="C85" s="60">
        <f>C34</f>
        <v>90</v>
      </c>
      <c r="D85" s="90"/>
      <c r="E85" s="30"/>
      <c r="F85" s="90"/>
      <c r="G85" s="36">
        <f t="shared" si="4"/>
        <v>0</v>
      </c>
    </row>
    <row r="86" spans="1:9" x14ac:dyDescent="0.3">
      <c r="A86" s="31" t="s">
        <v>14</v>
      </c>
      <c r="B86" s="35"/>
      <c r="C86" s="60">
        <f>C35</f>
        <v>10</v>
      </c>
      <c r="D86" s="90"/>
      <c r="E86" s="30"/>
      <c r="F86" s="90"/>
      <c r="G86" s="36">
        <f t="shared" si="4"/>
        <v>0</v>
      </c>
    </row>
    <row r="87" spans="1:9" x14ac:dyDescent="0.3">
      <c r="A87" s="38" t="s">
        <v>5</v>
      </c>
      <c r="B87" s="38"/>
      <c r="C87" s="39">
        <f>SUM(C82:C86)</f>
        <v>130</v>
      </c>
      <c r="D87" s="91"/>
      <c r="E87" s="40"/>
      <c r="F87" s="91"/>
      <c r="G87" s="37"/>
    </row>
    <row r="88" spans="1:9" x14ac:dyDescent="0.3">
      <c r="A88" s="5"/>
      <c r="B88" s="5"/>
      <c r="C88" s="2"/>
      <c r="D88" s="5"/>
      <c r="E88" s="6"/>
      <c r="F88" s="5"/>
      <c r="G88" s="7"/>
    </row>
    <row r="89" spans="1:9" ht="25.2" x14ac:dyDescent="0.3">
      <c r="A89" s="59" t="str">
        <f>$A$13</f>
        <v>Benodigde softwarepakketten
o.a. server/onderhoud</v>
      </c>
      <c r="B89" s="42" t="s">
        <v>16</v>
      </c>
      <c r="C89" s="60">
        <f>C87</f>
        <v>130</v>
      </c>
      <c r="D89" s="92"/>
      <c r="E89" s="43"/>
      <c r="F89" s="92"/>
      <c r="G89" s="36">
        <f>SUM(C89*E89)*12</f>
        <v>0</v>
      </c>
    </row>
    <row r="90" spans="1:9" ht="25.2" x14ac:dyDescent="0.3">
      <c r="A90" s="59" t="str">
        <f>$A$14</f>
        <v>Benodigde softwarepakketten 
o.a. licenties/cardreaders</v>
      </c>
      <c r="B90" s="48" t="s">
        <v>18</v>
      </c>
      <c r="C90" s="60">
        <f>C87</f>
        <v>130</v>
      </c>
      <c r="D90" s="93"/>
      <c r="E90" s="43"/>
      <c r="F90" s="93"/>
      <c r="G90" s="36">
        <f>(C90*E90)*12</f>
        <v>0</v>
      </c>
    </row>
    <row r="91" spans="1:9" x14ac:dyDescent="0.3">
      <c r="A91" s="5"/>
      <c r="B91" s="5"/>
      <c r="C91" s="2"/>
      <c r="D91" s="5"/>
      <c r="E91" s="6"/>
      <c r="F91" s="5"/>
      <c r="G91" s="7"/>
      <c r="H91" s="8"/>
      <c r="I91" s="8"/>
    </row>
    <row r="92" spans="1:9" x14ac:dyDescent="0.3">
      <c r="A92" s="44" t="s">
        <v>40</v>
      </c>
      <c r="B92" s="56"/>
      <c r="C92" s="56"/>
      <c r="D92" s="56"/>
      <c r="E92" s="56"/>
      <c r="F92" s="56"/>
      <c r="G92" s="9">
        <f>SUM(G82:G90)</f>
        <v>0</v>
      </c>
    </row>
    <row r="93" spans="1:9" x14ac:dyDescent="0.3">
      <c r="A93" s="5"/>
      <c r="B93" s="5"/>
      <c r="C93" s="2"/>
      <c r="D93" s="5"/>
      <c r="E93" s="10"/>
      <c r="F93" s="5"/>
      <c r="G93" s="11"/>
      <c r="H93" s="10"/>
      <c r="I93" s="10"/>
    </row>
    <row r="94" spans="1:9" x14ac:dyDescent="0.3">
      <c r="A94" s="5"/>
      <c r="B94" s="5"/>
      <c r="C94" s="2"/>
      <c r="D94" s="5"/>
      <c r="E94" s="6"/>
      <c r="F94" s="5"/>
      <c r="G94" s="7"/>
      <c r="H94" s="8"/>
      <c r="I94" s="8"/>
    </row>
    <row r="95" spans="1:9" ht="25.2" x14ac:dyDescent="0.3">
      <c r="A95" s="83" t="s">
        <v>19</v>
      </c>
      <c r="B95" s="84"/>
      <c r="C95" s="87" t="s">
        <v>20</v>
      </c>
      <c r="D95" s="83"/>
      <c r="E95" s="85" t="s">
        <v>21</v>
      </c>
      <c r="F95" s="83"/>
      <c r="G95" s="86" t="s">
        <v>39</v>
      </c>
      <c r="H95" s="18"/>
      <c r="I95" s="18"/>
    </row>
    <row r="96" spans="1:9" x14ac:dyDescent="0.3">
      <c r="A96" s="58" t="s">
        <v>22</v>
      </c>
      <c r="B96" s="27" t="s">
        <v>26</v>
      </c>
      <c r="C96" s="64">
        <f>C45</f>
        <v>2000000</v>
      </c>
      <c r="D96" s="94"/>
      <c r="E96" s="47"/>
      <c r="F96" s="94"/>
      <c r="G96" s="45">
        <f>C96*E96</f>
        <v>0</v>
      </c>
      <c r="H96" s="18"/>
      <c r="I96" s="18"/>
    </row>
    <row r="97" spans="1:9" x14ac:dyDescent="0.3">
      <c r="A97" s="58" t="s">
        <v>24</v>
      </c>
      <c r="B97" s="48" t="s">
        <v>26</v>
      </c>
      <c r="C97" s="64">
        <f>C46</f>
        <v>2300000</v>
      </c>
      <c r="D97" s="95"/>
      <c r="E97" s="47"/>
      <c r="F97" s="95"/>
      <c r="G97" s="45">
        <f>C97*E97</f>
        <v>0</v>
      </c>
      <c r="H97" s="18"/>
      <c r="I97" s="18"/>
    </row>
    <row r="98" spans="1:9" x14ac:dyDescent="0.3">
      <c r="A98" s="42"/>
      <c r="B98" s="48"/>
      <c r="C98" s="49"/>
      <c r="D98" s="95"/>
      <c r="E98" s="49"/>
      <c r="F98" s="95"/>
      <c r="G98" s="45"/>
      <c r="H98" s="18"/>
      <c r="I98" s="18"/>
    </row>
    <row r="99" spans="1:9" x14ac:dyDescent="0.3">
      <c r="A99" s="58" t="s">
        <v>35</v>
      </c>
      <c r="B99" s="27" t="s">
        <v>26</v>
      </c>
      <c r="C99" s="64">
        <v>100000</v>
      </c>
      <c r="D99" s="95"/>
      <c r="E99" s="47"/>
      <c r="F99" s="95"/>
      <c r="G99" s="45">
        <f>C99*E99</f>
        <v>0</v>
      </c>
      <c r="H99" s="18"/>
      <c r="I99" s="18"/>
    </row>
    <row r="100" spans="1:9" x14ac:dyDescent="0.3">
      <c r="A100" s="58" t="s">
        <v>36</v>
      </c>
      <c r="B100" s="48" t="s">
        <v>26</v>
      </c>
      <c r="C100" s="64">
        <v>50000</v>
      </c>
      <c r="D100" s="95"/>
      <c r="E100" s="47"/>
      <c r="F100" s="95"/>
      <c r="G100" s="45">
        <f>C100*E100</f>
        <v>0</v>
      </c>
      <c r="H100" s="18"/>
      <c r="I100" s="18"/>
    </row>
    <row r="101" spans="1:9" x14ac:dyDescent="0.3">
      <c r="A101" s="42"/>
      <c r="B101" s="48"/>
      <c r="C101" s="49"/>
      <c r="D101" s="95"/>
      <c r="E101" s="49"/>
      <c r="F101" s="95"/>
      <c r="G101" s="45"/>
      <c r="H101" s="18"/>
      <c r="I101" s="18"/>
    </row>
    <row r="102" spans="1:9" x14ac:dyDescent="0.3">
      <c r="A102" s="44" t="s">
        <v>41</v>
      </c>
      <c r="B102" s="56"/>
      <c r="C102" s="56"/>
      <c r="D102" s="56"/>
      <c r="E102" s="56"/>
      <c r="F102" s="56"/>
      <c r="G102" s="9">
        <f>SUM(G96:G101)</f>
        <v>0</v>
      </c>
      <c r="H102" s="18"/>
      <c r="I102" s="18"/>
    </row>
    <row r="103" spans="1:9" ht="15" thickBot="1" x14ac:dyDescent="0.35">
      <c r="A103" s="1"/>
      <c r="B103" s="1"/>
      <c r="C103" s="2"/>
    </row>
    <row r="104" spans="1:9" ht="15" thickBot="1" x14ac:dyDescent="0.35">
      <c r="A104" s="1"/>
      <c r="B104" s="1"/>
      <c r="E104" s="80" t="s">
        <v>39</v>
      </c>
      <c r="F104" s="81"/>
      <c r="G104" s="81"/>
      <c r="H104" s="81"/>
      <c r="I104" s="82">
        <f>G92+G102</f>
        <v>0</v>
      </c>
    </row>
    <row r="105" spans="1:9" ht="15" thickBot="1" x14ac:dyDescent="0.35">
      <c r="A105" s="33"/>
      <c r="B105" s="1"/>
      <c r="C105" s="2"/>
      <c r="D105" s="1"/>
      <c r="E105" s="14"/>
      <c r="F105" s="15"/>
      <c r="G105" s="16"/>
    </row>
    <row r="106" spans="1:9" ht="22.8" thickBot="1" x14ac:dyDescent="0.35">
      <c r="C106" s="2"/>
      <c r="D106" s="1"/>
      <c r="E106" s="96" t="s">
        <v>42</v>
      </c>
      <c r="F106" s="97"/>
      <c r="G106" s="97"/>
      <c r="H106" s="97"/>
      <c r="I106" s="79">
        <f>I28+I53+I79+I104</f>
        <v>0</v>
      </c>
    </row>
    <row r="107" spans="1:9" ht="20.25" customHeight="1" x14ac:dyDescent="0.3">
      <c r="D107" s="1"/>
      <c r="E107" s="98" t="str">
        <f>"De totaalsom is opgebouwd uit de som van de eerste "&amp;B3&amp;" maanden + de som van de optiejaren"</f>
        <v>De totaalsom is opgebouwd uit de som van de eerste 60 maanden + de som van de optiejaren</v>
      </c>
      <c r="F107" s="98"/>
      <c r="G107" s="98"/>
      <c r="H107" s="98"/>
      <c r="I107" s="98"/>
    </row>
    <row r="108" spans="1:9" ht="15" customHeight="1" x14ac:dyDescent="0.3">
      <c r="A108" s="67" t="s">
        <v>43</v>
      </c>
    </row>
    <row r="109" spans="1:9" ht="15" customHeight="1" x14ac:dyDescent="0.3"/>
    <row r="110" spans="1:9" ht="25.2" x14ac:dyDescent="0.3">
      <c r="A110" s="83" t="s">
        <v>19</v>
      </c>
      <c r="B110" s="84" t="s">
        <v>44</v>
      </c>
      <c r="C110" s="83"/>
      <c r="D110" s="83"/>
      <c r="E110" s="85" t="s">
        <v>45</v>
      </c>
    </row>
    <row r="111" spans="1:9" x14ac:dyDescent="0.3">
      <c r="A111" s="54" t="s">
        <v>46</v>
      </c>
      <c r="B111" s="42" t="s">
        <v>47</v>
      </c>
      <c r="C111" s="68"/>
      <c r="D111" s="68"/>
      <c r="E111" s="43"/>
    </row>
  </sheetData>
  <sheetProtection algorithmName="SHA-512" hashValue="CLmVISokWnl0XRrdPNqib+0b5qOX3tkleLgCIBIIGVSxLaPYpBMvOcKUqx2j9+cm81TrmCJc6Z7O9evQVt7AmQ==" saltValue="Fqx8AGy6zHxMH7x8vmYbew==" spinCount="100000" sheet="1" objects="1" scenarios="1"/>
  <mergeCells count="29">
    <mergeCell ref="E28:H28"/>
    <mergeCell ref="G1:I1"/>
    <mergeCell ref="G2:I2"/>
    <mergeCell ref="D6:D11"/>
    <mergeCell ref="F6:F11"/>
    <mergeCell ref="D13:D14"/>
    <mergeCell ref="F13:F14"/>
    <mergeCell ref="D20:D25"/>
    <mergeCell ref="F20:F25"/>
    <mergeCell ref="D32:D37"/>
    <mergeCell ref="F32:F37"/>
    <mergeCell ref="D39:D40"/>
    <mergeCell ref="F39:F40"/>
    <mergeCell ref="D45:D50"/>
    <mergeCell ref="F45:F50"/>
    <mergeCell ref="E106:H106"/>
    <mergeCell ref="E107:I107"/>
    <mergeCell ref="D82:D87"/>
    <mergeCell ref="F82:F87"/>
    <mergeCell ref="D89:D90"/>
    <mergeCell ref="F89:F90"/>
    <mergeCell ref="D96:D101"/>
    <mergeCell ref="F96:F101"/>
    <mergeCell ref="D57:D62"/>
    <mergeCell ref="F57:F62"/>
    <mergeCell ref="D64:D65"/>
    <mergeCell ref="F64:F65"/>
    <mergeCell ref="D71:D76"/>
    <mergeCell ref="F71:F7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064d6c-78ae-422c-940d-1ff13fb40fe8">
      <Terms xmlns="http://schemas.microsoft.com/office/infopath/2007/PartnerControls"/>
    </lcf76f155ced4ddcb4097134ff3c332f>
    <TaxCatchAll xmlns="67769801-e60d-477c-a369-49726191738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C5FBD3FAB24D4AA48A7F50B4407B7A" ma:contentTypeVersion="11" ma:contentTypeDescription="Een nieuw document maken." ma:contentTypeScope="" ma:versionID="fb1af4f9140592098f47de588bb5e54e">
  <xsd:schema xmlns:xsd="http://www.w3.org/2001/XMLSchema" xmlns:xs="http://www.w3.org/2001/XMLSchema" xmlns:p="http://schemas.microsoft.com/office/2006/metadata/properties" xmlns:ns2="71064d6c-78ae-422c-940d-1ff13fb40fe8" xmlns:ns3="67769801-e60d-477c-a369-49726191738c" targetNamespace="http://schemas.microsoft.com/office/2006/metadata/properties" ma:root="true" ma:fieldsID="bd2aa0776487ec24ab00209dc4ac5bdc" ns2:_="" ns3:_="">
    <xsd:import namespace="71064d6c-78ae-422c-940d-1ff13fb40fe8"/>
    <xsd:import namespace="67769801-e60d-477c-a369-4972619173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64d6c-78ae-422c-940d-1ff13fb40f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69801-e60d-477c-a369-4972619173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25a3c11-1fa2-4102-aa57-03fc06d41ac7}" ma:internalName="TaxCatchAll" ma:showField="CatchAllData" ma:web="67769801-e60d-477c-a369-49726191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0199A8-BC30-42A8-8F21-F1D48B9F2500}">
  <ds:schemaRefs>
    <ds:schemaRef ds:uri="71064d6c-78ae-422c-940d-1ff13fb40fe8"/>
    <ds:schemaRef ds:uri="67769801-e60d-477c-a369-49726191738c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A7BCCB2-7030-4155-83AB-EE9AD1B2A7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C8BDD9-CE20-447A-B966-CCA83CC7E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064d6c-78ae-422c-940d-1ff13fb40fe8"/>
    <ds:schemaRef ds:uri="67769801-e60d-477c-a369-4972619173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 MFP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Huizinga</dc:creator>
  <cp:keywords/>
  <dc:description/>
  <cp:lastModifiedBy>Bredie C. (Charlotte)</cp:lastModifiedBy>
  <cp:revision/>
  <dcterms:created xsi:type="dcterms:W3CDTF">2018-07-12T10:01:44Z</dcterms:created>
  <dcterms:modified xsi:type="dcterms:W3CDTF">2025-03-03T08:59:14Z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0x010100E9C5FBD3FAB24D4AA48A7F50B4407B7A</vt:lpwstr>
  </property>
  <property fmtid="{D5CDD505-2E9C-101B-9397-08002B2CF9AE}" pid="3" name="MSIP_Label_f5dc6714-9f23-4030-b547-8c94b19e0b7a_Enabled">
    <vt:lpwstr>true</vt:lpwstr>
  </property>
  <property fmtid="{D5CDD505-2E9C-101B-9397-08002B2CF9AE}" pid="4" name="MSIP_Label_f5dc6714-9f23-4030-b547-8c94b19e0b7a_SetDate">
    <vt:lpwstr>2023-03-03T08:58:02Z</vt:lpwstr>
  </property>
  <property fmtid="{D5CDD505-2E9C-101B-9397-08002B2CF9AE}" pid="5" name="MSIP_Label_f5dc6714-9f23-4030-b547-8c94b19e0b7a_Method">
    <vt:lpwstr>Standard</vt:lpwstr>
  </property>
  <property fmtid="{D5CDD505-2E9C-101B-9397-08002B2CF9AE}" pid="6" name="MSIP_Label_f5dc6714-9f23-4030-b547-8c94b19e0b7a_Name">
    <vt:lpwstr>Internal Information (R3)</vt:lpwstr>
  </property>
  <property fmtid="{D5CDD505-2E9C-101B-9397-08002B2CF9AE}" pid="7" name="MSIP_Label_f5dc6714-9f23-4030-b547-8c94b19e0b7a_SiteId">
    <vt:lpwstr>acbd4e6b-e845-4677-853c-a8d24faf3655</vt:lpwstr>
  </property>
  <property fmtid="{D5CDD505-2E9C-101B-9397-08002B2CF9AE}" pid="8" name="MSIP_Label_f5dc6714-9f23-4030-b547-8c94b19e0b7a_ActionId">
    <vt:lpwstr>a4f76bee-4bbc-4939-a801-00e3bcb14878</vt:lpwstr>
  </property>
  <property fmtid="{D5CDD505-2E9C-101B-9397-08002B2CF9AE}" pid="9" name="MSIP_Label_f5dc6714-9f23-4030-b547-8c94b19e0b7a_ContentBits">
    <vt:lpwstr>0</vt:lpwstr>
  </property>
  <property fmtid="{D5CDD505-2E9C-101B-9397-08002B2CF9AE}" pid="10" name="MediaServiceImageTags">
    <vt:lpwstr/>
  </property>
</Properties>
</file>