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mc:AlternateContent xmlns:mc="http://schemas.openxmlformats.org/markup-compatibility/2006">
    <mc:Choice Requires="x15">
      <x15ac:absPath xmlns:x15ac="http://schemas.microsoft.com/office/spreadsheetml/2010/11/ac" url="https://stichtingnidos.sharepoint.com/sites/LRAanbestedingExternen/Shared Documents/General/Aanbesteding/Nota van inlichtingen/"/>
    </mc:Choice>
  </mc:AlternateContent>
  <xr:revisionPtr revIDLastSave="34" documentId="13_ncr:1_{6EE1E4E5-1EC4-4F68-B50F-B1F01FA0A84A}" xr6:coauthVersionLast="47" xr6:coauthVersionMax="47" xr10:uidLastSave="{BAD9EE2E-F7F4-42B0-BE06-9CA26C045D9C}"/>
  <bookViews>
    <workbookView xWindow="-28920" yWindow="-120" windowWidth="29040" windowHeight="15720" tabRatio="753" activeTab="6" xr2:uid="{00000000-000D-0000-FFFF-FFFF00000000}"/>
  </bookViews>
  <sheets>
    <sheet name="Colofon 1" sheetId="15" r:id="rId1"/>
    <sheet name="2. Invulblad opslag " sheetId="17" r:id="rId2"/>
    <sheet name="3. Invulblad Doelpercentage" sheetId="25" r:id="rId3"/>
    <sheet name="4. Berekening inschrijfprijs" sheetId="18" r:id="rId4"/>
    <sheet name="5 RT" sheetId="39" r:id="rId5"/>
    <sheet name="6. Salaristabel" sheetId="28" r:id="rId6"/>
    <sheet name="7. Punten" sheetId="35" r:id="rId7"/>
    <sheet name="8. v.b. KPI" sheetId="37" r:id="rId8"/>
  </sheets>
  <externalReferences>
    <externalReference r:id="rId9"/>
    <externalReference r:id="rId10"/>
    <externalReference r:id="rId11"/>
  </externalReferences>
  <definedNames>
    <definedName name="_______DAT1" localSheetId="1">#REF!</definedName>
    <definedName name="_______DAT1" localSheetId="2">#REF!</definedName>
    <definedName name="_______DAT1" localSheetId="3">#REF!</definedName>
    <definedName name="_______DAT1" localSheetId="0">#REF!</definedName>
    <definedName name="_______DAT1">#REF!</definedName>
    <definedName name="_______DAT10" localSheetId="1">#REF!</definedName>
    <definedName name="_______DAT10" localSheetId="2">#REF!</definedName>
    <definedName name="_______DAT10">#REF!</definedName>
    <definedName name="_______DAT11" localSheetId="1">#REF!</definedName>
    <definedName name="_______DAT11" localSheetId="2">#REF!</definedName>
    <definedName name="_______DAT11">#REF!</definedName>
    <definedName name="_______DAT12" localSheetId="1">#REF!</definedName>
    <definedName name="_______DAT12" localSheetId="2">#REF!</definedName>
    <definedName name="_______DAT12">#REF!</definedName>
    <definedName name="_______DAT13" localSheetId="1">#REF!</definedName>
    <definedName name="_______DAT13" localSheetId="2">#REF!</definedName>
    <definedName name="_______DAT13">#REF!</definedName>
    <definedName name="_______DAT14" localSheetId="1">#REF!</definedName>
    <definedName name="_______DAT14" localSheetId="2">#REF!</definedName>
    <definedName name="_______DAT14">#REF!</definedName>
    <definedName name="_______DAT15" localSheetId="1">#REF!</definedName>
    <definedName name="_______DAT15" localSheetId="2">#REF!</definedName>
    <definedName name="_______DAT15">#REF!</definedName>
    <definedName name="_______DAT16" localSheetId="1">#REF!</definedName>
    <definedName name="_______DAT16" localSheetId="2">#REF!</definedName>
    <definedName name="_______DAT16">#REF!</definedName>
    <definedName name="_______DAT17" localSheetId="1">#REF!</definedName>
    <definedName name="_______DAT17" localSheetId="2">#REF!</definedName>
    <definedName name="_______DAT17">#REF!</definedName>
    <definedName name="_______DAT18" localSheetId="1">#REF!</definedName>
    <definedName name="_______DAT18" localSheetId="2">#REF!</definedName>
    <definedName name="_______DAT18">#REF!</definedName>
    <definedName name="_______DAT19" localSheetId="1">#REF!</definedName>
    <definedName name="_______DAT19" localSheetId="2">#REF!</definedName>
    <definedName name="_______DAT19">#REF!</definedName>
    <definedName name="_______DAT2" localSheetId="1">#REF!</definedName>
    <definedName name="_______DAT2" localSheetId="2">#REF!</definedName>
    <definedName name="_______DAT2">#REF!</definedName>
    <definedName name="_______DAT20" localSheetId="1">#REF!</definedName>
    <definedName name="_______DAT20" localSheetId="2">#REF!</definedName>
    <definedName name="_______DAT20">#REF!</definedName>
    <definedName name="_______DAT21" localSheetId="1">#REF!</definedName>
    <definedName name="_______DAT21" localSheetId="2">#REF!</definedName>
    <definedName name="_______DAT21">#REF!</definedName>
    <definedName name="_______DAT22" localSheetId="1">#REF!</definedName>
    <definedName name="_______DAT22" localSheetId="2">#REF!</definedName>
    <definedName name="_______DAT22">#REF!</definedName>
    <definedName name="_______DAT3" localSheetId="1">#REF!</definedName>
    <definedName name="_______DAT3" localSheetId="2">#REF!</definedName>
    <definedName name="_______DAT3">#REF!</definedName>
    <definedName name="_______DAT4" localSheetId="1">#REF!</definedName>
    <definedName name="_______DAT4" localSheetId="2">#REF!</definedName>
    <definedName name="_______DAT4">#REF!</definedName>
    <definedName name="_______DAT5" localSheetId="1">#REF!</definedName>
    <definedName name="_______DAT5" localSheetId="2">#REF!</definedName>
    <definedName name="_______DAT5">#REF!</definedName>
    <definedName name="_______DAT6" localSheetId="1">#REF!</definedName>
    <definedName name="_______DAT6" localSheetId="2">#REF!</definedName>
    <definedName name="_______DAT6">#REF!</definedName>
    <definedName name="_______DAT7" localSheetId="1">#REF!</definedName>
    <definedName name="_______DAT7" localSheetId="2">#REF!</definedName>
    <definedName name="_______DAT7">#REF!</definedName>
    <definedName name="_______DAT8" localSheetId="1">#REF!</definedName>
    <definedName name="_______DAT8" localSheetId="2">#REF!</definedName>
    <definedName name="_______DAT8">#REF!</definedName>
    <definedName name="_______DAT9" localSheetId="1">#REF!</definedName>
    <definedName name="_______DAT9" localSheetId="2">#REF!</definedName>
    <definedName name="_______DAT9">#REF!</definedName>
    <definedName name="______DAT1" localSheetId="1">#REF!</definedName>
    <definedName name="______DAT1" localSheetId="2">#REF!</definedName>
    <definedName name="______DAT1">#REF!</definedName>
    <definedName name="______DAT10" localSheetId="1">#REF!</definedName>
    <definedName name="______DAT10" localSheetId="2">#REF!</definedName>
    <definedName name="______DAT10">#REF!</definedName>
    <definedName name="______DAT11" localSheetId="1">#REF!</definedName>
    <definedName name="______DAT11" localSheetId="2">#REF!</definedName>
    <definedName name="______DAT11">#REF!</definedName>
    <definedName name="______DAT12" localSheetId="1">#REF!</definedName>
    <definedName name="______DAT12" localSheetId="2">#REF!</definedName>
    <definedName name="______DAT12">#REF!</definedName>
    <definedName name="______DAT13" localSheetId="1">#REF!</definedName>
    <definedName name="______DAT13" localSheetId="2">#REF!</definedName>
    <definedName name="______DAT13">#REF!</definedName>
    <definedName name="______DAT14" localSheetId="1">#REF!</definedName>
    <definedName name="______DAT14" localSheetId="2">#REF!</definedName>
    <definedName name="______DAT14">#REF!</definedName>
    <definedName name="______DAT15" localSheetId="1">#REF!</definedName>
    <definedName name="______DAT15" localSheetId="2">#REF!</definedName>
    <definedName name="______DAT15">#REF!</definedName>
    <definedName name="______DAT16" localSheetId="1">#REF!</definedName>
    <definedName name="______DAT16" localSheetId="2">#REF!</definedName>
    <definedName name="______DAT16">#REF!</definedName>
    <definedName name="______DAT17" localSheetId="1">#REF!</definedName>
    <definedName name="______DAT17" localSheetId="2">#REF!</definedName>
    <definedName name="______DAT17">#REF!</definedName>
    <definedName name="______DAT18" localSheetId="1">#REF!</definedName>
    <definedName name="______DAT18" localSheetId="2">#REF!</definedName>
    <definedName name="______DAT18">#REF!</definedName>
    <definedName name="______DAT19" localSheetId="1">#REF!</definedName>
    <definedName name="______DAT19" localSheetId="2">#REF!</definedName>
    <definedName name="______DAT19">#REF!</definedName>
    <definedName name="______DAT2" localSheetId="1">#REF!</definedName>
    <definedName name="______DAT2" localSheetId="2">#REF!</definedName>
    <definedName name="______DAT2">#REF!</definedName>
    <definedName name="______DAT20" localSheetId="1">#REF!</definedName>
    <definedName name="______DAT20" localSheetId="2">#REF!</definedName>
    <definedName name="______DAT20">#REF!</definedName>
    <definedName name="______DAT21" localSheetId="1">#REF!</definedName>
    <definedName name="______DAT21" localSheetId="2">#REF!</definedName>
    <definedName name="______DAT21">#REF!</definedName>
    <definedName name="______DAT22" localSheetId="1">#REF!</definedName>
    <definedName name="______DAT22" localSheetId="2">#REF!</definedName>
    <definedName name="______DAT22">#REF!</definedName>
    <definedName name="______DAT3" localSheetId="1">#REF!</definedName>
    <definedName name="______DAT3" localSheetId="2">#REF!</definedName>
    <definedName name="______DAT3">#REF!</definedName>
    <definedName name="______DAT4" localSheetId="1">#REF!</definedName>
    <definedName name="______DAT4" localSheetId="2">#REF!</definedName>
    <definedName name="______DAT4">#REF!</definedName>
    <definedName name="______DAT5" localSheetId="1">#REF!</definedName>
    <definedName name="______DAT5" localSheetId="2">#REF!</definedName>
    <definedName name="______DAT5">#REF!</definedName>
    <definedName name="______DAT6" localSheetId="1">#REF!</definedName>
    <definedName name="______DAT6" localSheetId="2">#REF!</definedName>
    <definedName name="______DAT6">#REF!</definedName>
    <definedName name="______DAT7" localSheetId="1">#REF!</definedName>
    <definedName name="______DAT7" localSheetId="2">#REF!</definedName>
    <definedName name="______DAT7">#REF!</definedName>
    <definedName name="______DAT8" localSheetId="1">#REF!</definedName>
    <definedName name="______DAT8" localSheetId="2">#REF!</definedName>
    <definedName name="______DAT8">#REF!</definedName>
    <definedName name="______DAT9" localSheetId="1">#REF!</definedName>
    <definedName name="______DAT9" localSheetId="2">#REF!</definedName>
    <definedName name="______DAT9">#REF!</definedName>
    <definedName name="_____DAT1" localSheetId="1">#REF!</definedName>
    <definedName name="_____DAT1" localSheetId="2">#REF!</definedName>
    <definedName name="_____DAT1">#REF!</definedName>
    <definedName name="_____DAT10" localSheetId="1">#REF!</definedName>
    <definedName name="_____DAT10" localSheetId="2">#REF!</definedName>
    <definedName name="_____DAT10">#REF!</definedName>
    <definedName name="_____DAT11" localSheetId="1">#REF!</definedName>
    <definedName name="_____DAT11" localSheetId="2">#REF!</definedName>
    <definedName name="_____DAT11">#REF!</definedName>
    <definedName name="_____DAT12" localSheetId="1">#REF!</definedName>
    <definedName name="_____DAT12" localSheetId="2">#REF!</definedName>
    <definedName name="_____DAT12">#REF!</definedName>
    <definedName name="_____DAT13" localSheetId="1">#REF!</definedName>
    <definedName name="_____DAT13" localSheetId="2">#REF!</definedName>
    <definedName name="_____DAT13">#REF!</definedName>
    <definedName name="_____DAT14" localSheetId="1">#REF!</definedName>
    <definedName name="_____DAT14" localSheetId="2">#REF!</definedName>
    <definedName name="_____DAT14">#REF!</definedName>
    <definedName name="_____DAT15" localSheetId="1">#REF!</definedName>
    <definedName name="_____DAT15" localSheetId="2">#REF!</definedName>
    <definedName name="_____DAT15">#REF!</definedName>
    <definedName name="_____DAT16" localSheetId="1">#REF!</definedName>
    <definedName name="_____DAT16" localSheetId="2">#REF!</definedName>
    <definedName name="_____DAT16">#REF!</definedName>
    <definedName name="_____DAT17" localSheetId="1">#REF!</definedName>
    <definedName name="_____DAT17" localSheetId="2">#REF!</definedName>
    <definedName name="_____DAT17">#REF!</definedName>
    <definedName name="_____DAT18" localSheetId="1">#REF!</definedName>
    <definedName name="_____DAT18" localSheetId="2">#REF!</definedName>
    <definedName name="_____DAT18">#REF!</definedName>
    <definedName name="_____DAT19" localSheetId="1">#REF!</definedName>
    <definedName name="_____DAT19" localSheetId="2">#REF!</definedName>
    <definedName name="_____DAT19">#REF!</definedName>
    <definedName name="_____DAT2" localSheetId="1">#REF!</definedName>
    <definedName name="_____DAT2" localSheetId="2">#REF!</definedName>
    <definedName name="_____DAT2">#REF!</definedName>
    <definedName name="_____DAT20" localSheetId="1">#REF!</definedName>
    <definedName name="_____DAT20" localSheetId="2">#REF!</definedName>
    <definedName name="_____DAT20">#REF!</definedName>
    <definedName name="_____DAT21" localSheetId="1">#REF!</definedName>
    <definedName name="_____DAT21" localSheetId="2">#REF!</definedName>
    <definedName name="_____DAT21">#REF!</definedName>
    <definedName name="_____DAT22" localSheetId="1">#REF!</definedName>
    <definedName name="_____DAT22" localSheetId="2">#REF!</definedName>
    <definedName name="_____DAT22">#REF!</definedName>
    <definedName name="_____DAT3" localSheetId="1">#REF!</definedName>
    <definedName name="_____DAT3" localSheetId="2">#REF!</definedName>
    <definedName name="_____DAT3">#REF!</definedName>
    <definedName name="_____DAT4" localSheetId="1">#REF!</definedName>
    <definedName name="_____DAT4" localSheetId="2">#REF!</definedName>
    <definedName name="_____DAT4">#REF!</definedName>
    <definedName name="_____DAT5" localSheetId="1">#REF!</definedName>
    <definedName name="_____DAT5" localSheetId="2">#REF!</definedName>
    <definedName name="_____DAT5">#REF!</definedName>
    <definedName name="_____DAT6" localSheetId="1">#REF!</definedName>
    <definedName name="_____DAT6" localSheetId="2">#REF!</definedName>
    <definedName name="_____DAT6">#REF!</definedName>
    <definedName name="_____DAT7" localSheetId="1">#REF!</definedName>
    <definedName name="_____DAT7" localSheetId="2">#REF!</definedName>
    <definedName name="_____DAT7">#REF!</definedName>
    <definedName name="_____DAT8" localSheetId="1">#REF!</definedName>
    <definedName name="_____DAT8" localSheetId="2">#REF!</definedName>
    <definedName name="_____DAT8">#REF!</definedName>
    <definedName name="_____DAT9" localSheetId="1">#REF!</definedName>
    <definedName name="_____DAT9" localSheetId="2">#REF!</definedName>
    <definedName name="_____DAT9">#REF!</definedName>
    <definedName name="____DAT1" localSheetId="1">#REF!</definedName>
    <definedName name="____DAT1" localSheetId="2">#REF!</definedName>
    <definedName name="____DAT1">#REF!</definedName>
    <definedName name="____DAT10" localSheetId="1">#REF!</definedName>
    <definedName name="____DAT10" localSheetId="2">#REF!</definedName>
    <definedName name="____DAT10">#REF!</definedName>
    <definedName name="____DAT11" localSheetId="1">#REF!</definedName>
    <definedName name="____DAT11" localSheetId="2">#REF!</definedName>
    <definedName name="____DAT11">#REF!</definedName>
    <definedName name="____DAT12" localSheetId="1">#REF!</definedName>
    <definedName name="____DAT12" localSheetId="2">#REF!</definedName>
    <definedName name="____DAT12">#REF!</definedName>
    <definedName name="____DAT13" localSheetId="1">#REF!</definedName>
    <definedName name="____DAT13" localSheetId="2">#REF!</definedName>
    <definedName name="____DAT13">#REF!</definedName>
    <definedName name="____DAT14" localSheetId="1">#REF!</definedName>
    <definedName name="____DAT14" localSheetId="2">#REF!</definedName>
    <definedName name="____DAT14">#REF!</definedName>
    <definedName name="____DAT15" localSheetId="1">#REF!</definedName>
    <definedName name="____DAT15" localSheetId="2">#REF!</definedName>
    <definedName name="____DAT15">#REF!</definedName>
    <definedName name="____DAT16" localSheetId="1">#REF!</definedName>
    <definedName name="____DAT16" localSheetId="2">#REF!</definedName>
    <definedName name="____DAT16">#REF!</definedName>
    <definedName name="____DAT17" localSheetId="1">#REF!</definedName>
    <definedName name="____DAT17" localSheetId="2">#REF!</definedName>
    <definedName name="____DAT17">#REF!</definedName>
    <definedName name="____DAT18" localSheetId="1">#REF!</definedName>
    <definedName name="____DAT18" localSheetId="2">#REF!</definedName>
    <definedName name="____DAT18">#REF!</definedName>
    <definedName name="____DAT19" localSheetId="1">#REF!</definedName>
    <definedName name="____DAT19" localSheetId="2">#REF!</definedName>
    <definedName name="____DAT19">#REF!</definedName>
    <definedName name="____DAT2" localSheetId="1">#REF!</definedName>
    <definedName name="____DAT2" localSheetId="2">#REF!</definedName>
    <definedName name="____DAT2">#REF!</definedName>
    <definedName name="____DAT20" localSheetId="1">#REF!</definedName>
    <definedName name="____DAT20" localSheetId="2">#REF!</definedName>
    <definedName name="____DAT20">#REF!</definedName>
    <definedName name="____DAT21" localSheetId="1">#REF!</definedName>
    <definedName name="____DAT21" localSheetId="2">#REF!</definedName>
    <definedName name="____DAT21">#REF!</definedName>
    <definedName name="____DAT22" localSheetId="1">#REF!</definedName>
    <definedName name="____DAT22" localSheetId="2">#REF!</definedName>
    <definedName name="____DAT22">#REF!</definedName>
    <definedName name="____DAT3" localSheetId="1">#REF!</definedName>
    <definedName name="____DAT3" localSheetId="2">#REF!</definedName>
    <definedName name="____DAT3">#REF!</definedName>
    <definedName name="____DAT4" localSheetId="1">#REF!</definedName>
    <definedName name="____DAT4" localSheetId="2">#REF!</definedName>
    <definedName name="____DAT4">#REF!</definedName>
    <definedName name="____DAT5" localSheetId="1">#REF!</definedName>
    <definedName name="____DAT5" localSheetId="2">#REF!</definedName>
    <definedName name="____DAT5">#REF!</definedName>
    <definedName name="____DAT6" localSheetId="1">#REF!</definedName>
    <definedName name="____DAT6" localSheetId="2">#REF!</definedName>
    <definedName name="____DAT6">#REF!</definedName>
    <definedName name="____DAT7" localSheetId="1">#REF!</definedName>
    <definedName name="____DAT7" localSheetId="2">#REF!</definedName>
    <definedName name="____DAT7">#REF!</definedName>
    <definedName name="____DAT8" localSheetId="1">#REF!</definedName>
    <definedName name="____DAT8" localSheetId="2">#REF!</definedName>
    <definedName name="____DAT8">#REF!</definedName>
    <definedName name="____DAT9" localSheetId="1">#REF!</definedName>
    <definedName name="____DAT9" localSheetId="2">#REF!</definedName>
    <definedName name="____DAT9">#REF!</definedName>
    <definedName name="___DAT1" localSheetId="1">#REF!</definedName>
    <definedName name="___DAT1" localSheetId="2">#REF!</definedName>
    <definedName name="___DAT1">#REF!</definedName>
    <definedName name="___DAT10" localSheetId="1">#REF!</definedName>
    <definedName name="___DAT10" localSheetId="2">#REF!</definedName>
    <definedName name="___DAT10">#REF!</definedName>
    <definedName name="___DAT11" localSheetId="1">#REF!</definedName>
    <definedName name="___DAT11" localSheetId="2">#REF!</definedName>
    <definedName name="___DAT11">#REF!</definedName>
    <definedName name="___DAT12" localSheetId="1">#REF!</definedName>
    <definedName name="___DAT12" localSheetId="2">#REF!</definedName>
    <definedName name="___DAT12">#REF!</definedName>
    <definedName name="___DAT13" localSheetId="1">#REF!</definedName>
    <definedName name="___DAT13" localSheetId="2">#REF!</definedName>
    <definedName name="___DAT13">#REF!</definedName>
    <definedName name="___DAT14" localSheetId="1">#REF!</definedName>
    <definedName name="___DAT14" localSheetId="2">#REF!</definedName>
    <definedName name="___DAT14">#REF!</definedName>
    <definedName name="___DAT15" localSheetId="1">#REF!</definedName>
    <definedName name="___DAT15" localSheetId="2">#REF!</definedName>
    <definedName name="___DAT15">#REF!</definedName>
    <definedName name="___DAT16" localSheetId="1">#REF!</definedName>
    <definedName name="___DAT16" localSheetId="2">#REF!</definedName>
    <definedName name="___DAT16">#REF!</definedName>
    <definedName name="___DAT17" localSheetId="1">#REF!</definedName>
    <definedName name="___DAT17" localSheetId="2">#REF!</definedName>
    <definedName name="___DAT17">#REF!</definedName>
    <definedName name="___DAT18" localSheetId="1">#REF!</definedName>
    <definedName name="___DAT18" localSheetId="2">#REF!</definedName>
    <definedName name="___DAT18">#REF!</definedName>
    <definedName name="___DAT19" localSheetId="1">#REF!</definedName>
    <definedName name="___DAT19" localSheetId="2">#REF!</definedName>
    <definedName name="___DAT19">#REF!</definedName>
    <definedName name="___DAT2" localSheetId="1">#REF!</definedName>
    <definedName name="___DAT2" localSheetId="2">#REF!</definedName>
    <definedName name="___DAT2">#REF!</definedName>
    <definedName name="___DAT20" localSheetId="1">#REF!</definedName>
    <definedName name="___DAT20" localSheetId="2">#REF!</definedName>
    <definedName name="___DAT20">#REF!</definedName>
    <definedName name="___DAT21" localSheetId="1">#REF!</definedName>
    <definedName name="___DAT21" localSheetId="2">#REF!</definedName>
    <definedName name="___DAT21">#REF!</definedName>
    <definedName name="___DAT22" localSheetId="1">#REF!</definedName>
    <definedName name="___DAT22" localSheetId="2">#REF!</definedName>
    <definedName name="___DAT22">#REF!</definedName>
    <definedName name="___DAT3" localSheetId="1">#REF!</definedName>
    <definedName name="___DAT3" localSheetId="2">#REF!</definedName>
    <definedName name="___DAT3">#REF!</definedName>
    <definedName name="___DAT4" localSheetId="1">#REF!</definedName>
    <definedName name="___DAT4" localSheetId="2">#REF!</definedName>
    <definedName name="___DAT4">#REF!</definedName>
    <definedName name="___DAT5" localSheetId="1">#REF!</definedName>
    <definedName name="___DAT5" localSheetId="2">#REF!</definedName>
    <definedName name="___DAT5">#REF!</definedName>
    <definedName name="___DAT6" localSheetId="1">#REF!</definedName>
    <definedName name="___DAT6" localSheetId="2">#REF!</definedName>
    <definedName name="___DAT6">#REF!</definedName>
    <definedName name="___DAT7" localSheetId="1">#REF!</definedName>
    <definedName name="___DAT7" localSheetId="2">#REF!</definedName>
    <definedName name="___DAT7">#REF!</definedName>
    <definedName name="___DAT8" localSheetId="1">#REF!</definedName>
    <definedName name="___DAT8" localSheetId="2">#REF!</definedName>
    <definedName name="___DAT8">#REF!</definedName>
    <definedName name="___DAT9" localSheetId="1">#REF!</definedName>
    <definedName name="___DAT9" localSheetId="2">#REF!</definedName>
    <definedName name="___DAT9">#REF!</definedName>
    <definedName name="__DAT1" localSheetId="1">#REF!</definedName>
    <definedName name="__DAT1" localSheetId="2">#REF!</definedName>
    <definedName name="__DAT1">#REF!</definedName>
    <definedName name="__DAT10" localSheetId="1">#REF!</definedName>
    <definedName name="__DAT10" localSheetId="2">#REF!</definedName>
    <definedName name="__DAT10">#REF!</definedName>
    <definedName name="__DAT11" localSheetId="1">#REF!</definedName>
    <definedName name="__DAT11" localSheetId="2">#REF!</definedName>
    <definedName name="__DAT11">#REF!</definedName>
    <definedName name="__DAT12" localSheetId="1">#REF!</definedName>
    <definedName name="__DAT12" localSheetId="2">#REF!</definedName>
    <definedName name="__DAT12">#REF!</definedName>
    <definedName name="__DAT13" localSheetId="1">#REF!</definedName>
    <definedName name="__DAT13" localSheetId="2">#REF!</definedName>
    <definedName name="__DAT13">#REF!</definedName>
    <definedName name="__DAT14" localSheetId="1">#REF!</definedName>
    <definedName name="__DAT14" localSheetId="2">#REF!</definedName>
    <definedName name="__DAT14">#REF!</definedName>
    <definedName name="__DAT15" localSheetId="1">#REF!</definedName>
    <definedName name="__DAT15" localSheetId="2">#REF!</definedName>
    <definedName name="__DAT15">#REF!</definedName>
    <definedName name="__DAT16" localSheetId="1">#REF!</definedName>
    <definedName name="__DAT16" localSheetId="2">#REF!</definedName>
    <definedName name="__DAT16">#REF!</definedName>
    <definedName name="__DAT17" localSheetId="1">#REF!</definedName>
    <definedName name="__DAT17" localSheetId="2">#REF!</definedName>
    <definedName name="__DAT17">#REF!</definedName>
    <definedName name="__DAT18" localSheetId="1">#REF!</definedName>
    <definedName name="__DAT18" localSheetId="2">#REF!</definedName>
    <definedName name="__DAT18">#REF!</definedName>
    <definedName name="__DAT19" localSheetId="1">#REF!</definedName>
    <definedName name="__DAT19" localSheetId="2">#REF!</definedName>
    <definedName name="__DAT19">#REF!</definedName>
    <definedName name="__DAT2" localSheetId="1">#REF!</definedName>
    <definedName name="__DAT2" localSheetId="2">#REF!</definedName>
    <definedName name="__DAT2">#REF!</definedName>
    <definedName name="__DAT20" localSheetId="1">#REF!</definedName>
    <definedName name="__DAT20" localSheetId="2">#REF!</definedName>
    <definedName name="__DAT20">#REF!</definedName>
    <definedName name="__DAT21" localSheetId="1">#REF!</definedName>
    <definedName name="__DAT21" localSheetId="2">#REF!</definedName>
    <definedName name="__DAT21">#REF!</definedName>
    <definedName name="__DAT22" localSheetId="1">#REF!</definedName>
    <definedName name="__DAT22" localSheetId="2">#REF!</definedName>
    <definedName name="__DAT22">#REF!</definedName>
    <definedName name="__DAT3" localSheetId="1">#REF!</definedName>
    <definedName name="__DAT3" localSheetId="2">#REF!</definedName>
    <definedName name="__DAT3">#REF!</definedName>
    <definedName name="__DAT4" localSheetId="1">#REF!</definedName>
    <definedName name="__DAT4" localSheetId="2">#REF!</definedName>
    <definedName name="__DAT4">#REF!</definedName>
    <definedName name="__DAT5" localSheetId="1">#REF!</definedName>
    <definedName name="__DAT5" localSheetId="2">#REF!</definedName>
    <definedName name="__DAT5">#REF!</definedName>
    <definedName name="__DAT6" localSheetId="1">#REF!</definedName>
    <definedName name="__DAT6" localSheetId="2">#REF!</definedName>
    <definedName name="__DAT6">#REF!</definedName>
    <definedName name="__DAT7" localSheetId="1">#REF!</definedName>
    <definedName name="__DAT7" localSheetId="2">#REF!</definedName>
    <definedName name="__DAT7">#REF!</definedName>
    <definedName name="__DAT8" localSheetId="1">#REF!</definedName>
    <definedName name="__DAT8" localSheetId="2">#REF!</definedName>
    <definedName name="__DAT8">#REF!</definedName>
    <definedName name="__DAT9" localSheetId="1">#REF!</definedName>
    <definedName name="__DAT9" localSheetId="2">#REF!</definedName>
    <definedName name="__DAT9">#REF!</definedName>
    <definedName name="_DAT1" localSheetId="1">#REF!</definedName>
    <definedName name="_DAT1" localSheetId="2">#REF!</definedName>
    <definedName name="_DAT1">#REF!</definedName>
    <definedName name="_DAT10" localSheetId="1">#REF!</definedName>
    <definedName name="_DAT10" localSheetId="2">#REF!</definedName>
    <definedName name="_DAT10">#REF!</definedName>
    <definedName name="_DAT11" localSheetId="1">#REF!</definedName>
    <definedName name="_DAT11" localSheetId="2">#REF!</definedName>
    <definedName name="_DAT11">#REF!</definedName>
    <definedName name="_DAT12" localSheetId="1">#REF!</definedName>
    <definedName name="_DAT12" localSheetId="2">#REF!</definedName>
    <definedName name="_DAT12">#REF!</definedName>
    <definedName name="_DAT13" localSheetId="1">#REF!</definedName>
    <definedName name="_DAT13" localSheetId="2">#REF!</definedName>
    <definedName name="_DAT13">#REF!</definedName>
    <definedName name="_DAT14" localSheetId="1">#REF!</definedName>
    <definedName name="_DAT14" localSheetId="2">#REF!</definedName>
    <definedName name="_DAT14">#REF!</definedName>
    <definedName name="_DAT15" localSheetId="1">#REF!</definedName>
    <definedName name="_DAT15" localSheetId="2">#REF!</definedName>
    <definedName name="_DAT15">#REF!</definedName>
    <definedName name="_DAT16" localSheetId="1">#REF!</definedName>
    <definedName name="_DAT16" localSheetId="2">#REF!</definedName>
    <definedName name="_DAT16">#REF!</definedName>
    <definedName name="_DAT17" localSheetId="1">#REF!</definedName>
    <definedName name="_DAT17" localSheetId="2">#REF!</definedName>
    <definedName name="_DAT17">#REF!</definedName>
    <definedName name="_DAT18" localSheetId="1">#REF!</definedName>
    <definedName name="_DAT18" localSheetId="2">#REF!</definedName>
    <definedName name="_DAT18">#REF!</definedName>
    <definedName name="_DAT19" localSheetId="1">#REF!</definedName>
    <definedName name="_DAT19" localSheetId="2">#REF!</definedName>
    <definedName name="_DAT19">#REF!</definedName>
    <definedName name="_DAT2" localSheetId="1">#REF!</definedName>
    <definedName name="_DAT2" localSheetId="2">#REF!</definedName>
    <definedName name="_DAT2">#REF!</definedName>
    <definedName name="_DAT20" localSheetId="1">#REF!</definedName>
    <definedName name="_DAT20" localSheetId="2">#REF!</definedName>
    <definedName name="_DAT20">#REF!</definedName>
    <definedName name="_DAT21" localSheetId="1">#REF!</definedName>
    <definedName name="_DAT21" localSheetId="2">#REF!</definedName>
    <definedName name="_DAT21">#REF!</definedName>
    <definedName name="_DAT22" localSheetId="1">#REF!</definedName>
    <definedName name="_DAT22" localSheetId="2">#REF!</definedName>
    <definedName name="_DAT22">#REF!</definedName>
    <definedName name="_DAT3" localSheetId="1">#REF!</definedName>
    <definedName name="_DAT3" localSheetId="2">#REF!</definedName>
    <definedName name="_DAT3">#REF!</definedName>
    <definedName name="_DAT4" localSheetId="1">#REF!</definedName>
    <definedName name="_DAT4" localSheetId="2">#REF!</definedName>
    <definedName name="_DAT4">#REF!</definedName>
    <definedName name="_DAT5" localSheetId="1">#REF!</definedName>
    <definedName name="_DAT5" localSheetId="2">#REF!</definedName>
    <definedName name="_DAT5">#REF!</definedName>
    <definedName name="_DAT6" localSheetId="1">#REF!</definedName>
    <definedName name="_DAT6" localSheetId="2">#REF!</definedName>
    <definedName name="_DAT6">#REF!</definedName>
    <definedName name="_DAT7" localSheetId="1">#REF!</definedName>
    <definedName name="_DAT7" localSheetId="2">#REF!</definedName>
    <definedName name="_DAT7">#REF!</definedName>
    <definedName name="_DAT8" localSheetId="1">#REF!</definedName>
    <definedName name="_DAT8" localSheetId="2">#REF!</definedName>
    <definedName name="_DAT8">#REF!</definedName>
    <definedName name="_DAT9" localSheetId="1">#REF!</definedName>
    <definedName name="_DAT9" localSheetId="2">#REF!</definedName>
    <definedName name="_DAT9">#REF!</definedName>
    <definedName name="_Hlk509496684" localSheetId="0">'Colofon 1'!$E$368</definedName>
    <definedName name="_Ref300290537" localSheetId="0">'Colofon 1'!$E$207</definedName>
    <definedName name="_Ref300297289" localSheetId="0">'Colofon 1'!$E$319</definedName>
    <definedName name="_Ref527209689" localSheetId="0">'Colofon 1'!$E$70</definedName>
    <definedName name="_Ref527209713" localSheetId="0">'Colofon 1'!$E$71</definedName>
    <definedName name="_Ref527212027" localSheetId="0">'Colofon 1'!$E$26</definedName>
    <definedName name="_Ref527212058" localSheetId="0">'Colofon 1'!$E$45</definedName>
    <definedName name="_Ref527212079" localSheetId="0">'Colofon 1'!$E$52</definedName>
    <definedName name="_Ref527212102" localSheetId="0">'Colofon 1'!$E$69</definedName>
    <definedName name="_Ref527212123" localSheetId="0">'Colofon 1'!$E$79</definedName>
    <definedName name="_Ref527212178" localSheetId="0">'Colofon 1'!$E$124</definedName>
    <definedName name="_Ref527212216" localSheetId="0">'Colofon 1'!$E$140</definedName>
    <definedName name="_Ref527212304" localSheetId="0">'Colofon 1'!$E$184</definedName>
    <definedName name="_Ref527212424" localSheetId="0">'Colofon 1'!$E$266</definedName>
    <definedName name="_Ref527216086" localSheetId="0">'Colofon 1'!$E$374</definedName>
    <definedName name="_Ref527960825" localSheetId="0">'Colofon 1'!$E$244</definedName>
    <definedName name="_Toc300302676" localSheetId="0">'Colofon 1'!#REF!</definedName>
    <definedName name="_Toc300302679" localSheetId="0">'Colofon 1'!$E$5</definedName>
    <definedName name="_Toc300302680" localSheetId="0">'Colofon 1'!$E$6</definedName>
    <definedName name="_Toc300302684" localSheetId="0">'Colofon 1'!#REF!</definedName>
    <definedName name="_Toc300302689" localSheetId="0">'Colofon 1'!$E$19</definedName>
    <definedName name="_Toc300302730" localSheetId="0">'Colofon 1'!$E$51</definedName>
    <definedName name="_Toc300302731" localSheetId="0">'Colofon 1'!$E$163</definedName>
    <definedName name="_Toc300302739" localSheetId="0">'Colofon 1'!$E$171</definedName>
    <definedName name="_Toc300302771" localSheetId="0">'Colofon 1'!$E$44</definedName>
    <definedName name="_Toc300302809" localSheetId="0">'Colofon 1'!$E$189</definedName>
    <definedName name="_Toc300302821" localSheetId="0">'Colofon 1'!$E$190</definedName>
    <definedName name="_Toc300302836" localSheetId="0">'Colofon 1'!$E$263</definedName>
    <definedName name="_Toc300302847" localSheetId="0">'Colofon 1'!$E$275</definedName>
    <definedName name="_Toc300302860" localSheetId="0">'Colofon 1'!$E$243</definedName>
    <definedName name="_Toc300302867" localSheetId="0">'Colofon 1'!$E$214</definedName>
    <definedName name="_Toc300302868" localSheetId="0">'Colofon 1'!$E$258</definedName>
    <definedName name="_Toc300302886" localSheetId="0">'Colofon 1'!$E$294</definedName>
    <definedName name="_Toc300302914" localSheetId="0">'Colofon 1'!$E$302</definedName>
    <definedName name="_Toc300302916" localSheetId="0">'Colofon 1'!$E$306</definedName>
    <definedName name="_Toc300302919" localSheetId="0">'Colofon 1'!$E$309</definedName>
    <definedName name="_Toc300302935" localSheetId="0">'Colofon 1'!$E$312</definedName>
    <definedName name="_Toc300302985" localSheetId="0">'Colofon 1'!$E$338</definedName>
    <definedName name="_Toc300302993" localSheetId="0">'Colofon 1'!$E$362</definedName>
    <definedName name="_Toc300303471" localSheetId="0">'Colofon 1'!#REF!</definedName>
    <definedName name="_Toc300303483" localSheetId="0">'Colofon 1'!$E$8</definedName>
    <definedName name="_Toc300303498" localSheetId="0">'Colofon 1'!#REF!</definedName>
    <definedName name="_Toc300303504" localSheetId="0">'Colofon 1'!$E$5</definedName>
    <definedName name="_Toc300303515" localSheetId="0">'Colofon 1'!#REF!</definedName>
    <definedName name="_Toc300303537" localSheetId="0">'Colofon 1'!$E$216</definedName>
    <definedName name="_Toc300303574" localSheetId="0">'Colofon 1'!$E$181</definedName>
    <definedName name="_Toc300303661" localSheetId="0">'Colofon 1'!$E$192</definedName>
    <definedName name="_Toc300303682" localSheetId="0">'Colofon 1'!$E$277</definedName>
    <definedName name="_Toc300303688" localSheetId="0">'Colofon 1'!$E$278</definedName>
    <definedName name="_Toc300303695" localSheetId="0">'Colofon 1'!$E$246</definedName>
    <definedName name="_Toc300303706" localSheetId="0">'Colofon 1'!$E$288</definedName>
    <definedName name="_Toc300303708" localSheetId="0">'Colofon 1'!$E$289</definedName>
    <definedName name="_Toc300303715" localSheetId="0">'Colofon 1'!$E$290</definedName>
    <definedName name="_Toc300303721" localSheetId="0">'Colofon 1'!$E$295</definedName>
    <definedName name="_Toc300303727" localSheetId="0">'Colofon 1'!$E$300</definedName>
    <definedName name="_Toc300303729" localSheetId="0">'Colofon 1'!$E$301</definedName>
    <definedName name="_Toc300303743" localSheetId="0">'Colofon 1'!$E$320</definedName>
    <definedName name="_Toc300303745" localSheetId="0">'Colofon 1'!$E$321</definedName>
    <definedName name="_Toc300303770" localSheetId="0">'Colofon 1'!$E$314</definedName>
    <definedName name="_Toc300303772" localSheetId="0">'Colofon 1'!$E$315</definedName>
    <definedName name="_Toc300304665" localSheetId="0">'Colofon 1'!$E$170</definedName>
    <definedName name="_Toc300304678" localSheetId="0">'Colofon 1'!$E$182</definedName>
    <definedName name="_Toc300304688" localSheetId="0">'Colofon 1'!$E$187</definedName>
    <definedName name="_Toc300304702" localSheetId="0">'Colofon 1'!$E$268</definedName>
    <definedName name="_Toc300304712" localSheetId="0">'Colofon 1'!$E$287</definedName>
    <definedName name="_Toc300304714" localSheetId="0">'Colofon 1'!$E$292</definedName>
    <definedName name="_Toc300304725" localSheetId="0">'Colofon 1'!$E$298</definedName>
    <definedName name="_Toc300304727" localSheetId="0">'Colofon 1'!$E$308</definedName>
    <definedName name="_Toc336119413" localSheetId="0">'Colofon 1'!$E$215</definedName>
    <definedName name="_Toc336119414" localSheetId="0">'Colofon 1'!$E$265</definedName>
    <definedName name="_Toc336119416" localSheetId="0">'Colofon 1'!$E$274</definedName>
    <definedName name="_Toc336119433" localSheetId="0">'Colofon 1'!$E$363</definedName>
    <definedName name="_xlnm.Print_Area" localSheetId="1">'2. Invulblad opslag '!$A$1:$G$20</definedName>
    <definedName name="_xlnm.Print_Area" localSheetId="2">'3. Invulblad Doelpercentage'!$A$1:$P$33</definedName>
    <definedName name="_xlnm.Print_Area" localSheetId="3">'4. Berekening inschrijfprijs'!$A$1:$L$15</definedName>
    <definedName name="_xlnm.Print_Area" localSheetId="5">'6. Salaristabel'!#REF!</definedName>
    <definedName name="_xlnm.Print_Area" localSheetId="0">'Colofon 1'!$A$1:$F$23</definedName>
    <definedName name="Contract">#REF!</definedName>
    <definedName name="contractvormen" localSheetId="1">#REF!</definedName>
    <definedName name="contractvormen" localSheetId="2">#REF!</definedName>
    <definedName name="contractvormen" localSheetId="3">#REF!</definedName>
    <definedName name="contractvormen" localSheetId="5">#REF!</definedName>
    <definedName name="contractvormen">#REF!</definedName>
    <definedName name="contractvormen2">#REF!</definedName>
    <definedName name="inkoopomzet_over_laatste_hele_jaar">[1]Brongegevens!$G$21</definedName>
    <definedName name="n?2_8_8\rat?1\str?10" localSheetId="1" hidden="1">[2]brongegevens!#REF!</definedName>
    <definedName name="n?2_8_8\rat?1\str?10" localSheetId="2" hidden="1">[2]brongegevens!#REF!</definedName>
    <definedName name="n?2_8_8\rat?1\str?10" hidden="1">[2]brongegevens!#REF!</definedName>
    <definedName name="nog" localSheetId="1">#REF!</definedName>
    <definedName name="nog" localSheetId="2">#REF!</definedName>
    <definedName name="nog" localSheetId="3">#REF!</definedName>
    <definedName name="nog" localSheetId="0">#REF!</definedName>
    <definedName name="nog">#REF!</definedName>
    <definedName name="TEST1" localSheetId="1">#REF!</definedName>
    <definedName name="TEST1" localSheetId="2">#REF!</definedName>
    <definedName name="TEST1">#REF!</definedName>
    <definedName name="TEST10" localSheetId="1">#REF!</definedName>
    <definedName name="TEST10" localSheetId="2">#REF!</definedName>
    <definedName name="TEST10">#REF!</definedName>
    <definedName name="TEST10000" localSheetId="1">#REF!</definedName>
    <definedName name="TEST10000" localSheetId="2">#REF!</definedName>
    <definedName name="TEST10000">#REF!</definedName>
    <definedName name="TEST11" localSheetId="1">#REF!</definedName>
    <definedName name="TEST11" localSheetId="2">#REF!</definedName>
    <definedName name="TEST11">#REF!</definedName>
    <definedName name="TEST2" localSheetId="1">#REF!</definedName>
    <definedName name="TEST2" localSheetId="2">#REF!</definedName>
    <definedName name="TEST2">#REF!</definedName>
    <definedName name="TEST3" localSheetId="1">#REF!</definedName>
    <definedName name="TEST3" localSheetId="2">#REF!</definedName>
    <definedName name="TEST3">#REF!</definedName>
    <definedName name="TEST365" localSheetId="1">#REF!</definedName>
    <definedName name="TEST365" localSheetId="2">#REF!</definedName>
    <definedName name="TEST365">#REF!</definedName>
    <definedName name="TEST4" localSheetId="1">#REF!</definedName>
    <definedName name="TEST4" localSheetId="2">#REF!</definedName>
    <definedName name="TEST4">#REF!</definedName>
    <definedName name="TEST5" localSheetId="1">#REF!</definedName>
    <definedName name="TEST5" localSheetId="2">#REF!</definedName>
    <definedName name="TEST5">#REF!</definedName>
    <definedName name="TEST6" localSheetId="1">#REF!</definedName>
    <definedName name="TEST6" localSheetId="2">#REF!</definedName>
    <definedName name="TEST6">#REF!</definedName>
    <definedName name="TEST7" localSheetId="1">#REF!</definedName>
    <definedName name="TEST7" localSheetId="2">#REF!</definedName>
    <definedName name="TEST7">#REF!</definedName>
    <definedName name="TEST8" localSheetId="1">#REF!</definedName>
    <definedName name="TEST8" localSheetId="2">#REF!</definedName>
    <definedName name="TEST8">#REF!</definedName>
    <definedName name="TEST9" localSheetId="1">#REF!</definedName>
    <definedName name="TEST9" localSheetId="2">#REF!</definedName>
    <definedName name="TEST9">#REF!</definedName>
    <definedName name="TESTHKEY" localSheetId="1">#REF!</definedName>
    <definedName name="TESTHKEY" localSheetId="2">#REF!</definedName>
    <definedName name="TESTHKEY">#REF!</definedName>
    <definedName name="TESTKEYS" localSheetId="1">#REF!</definedName>
    <definedName name="TESTKEYS" localSheetId="2">#REF!</definedName>
    <definedName name="TESTKEYS">#REF!</definedName>
    <definedName name="TESTVKEY" localSheetId="1">#REF!</definedName>
    <definedName name="TESTVKEY" localSheetId="2">#REF!</definedName>
    <definedName name="TESTVKEY">#REF!</definedName>
    <definedName name="weeks">[3]Sheet2!$B$4:$B$55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6" i="39" l="1"/>
  <c r="B160" i="39"/>
  <c r="B144" i="39"/>
  <c r="B128" i="39"/>
  <c r="B110" i="39"/>
  <c r="B94" i="39"/>
  <c r="B78" i="39"/>
  <c r="B62" i="39"/>
  <c r="B46" i="39"/>
  <c r="B30" i="39"/>
  <c r="B14" i="39"/>
  <c r="L9" i="37"/>
  <c r="K9" i="37"/>
  <c r="B2" i="39" l="1"/>
  <c r="N10" i="28"/>
  <c r="N14" i="28" s="1"/>
  <c r="M10" i="28"/>
  <c r="M14" i="28" s="1"/>
  <c r="L10" i="28"/>
  <c r="L14" i="28" s="1"/>
  <c r="K10" i="28"/>
  <c r="K14" i="28" s="1"/>
  <c r="J10" i="28"/>
  <c r="J14" i="28" s="1"/>
  <c r="I10" i="28"/>
  <c r="I14" i="28" s="1"/>
  <c r="H10" i="28"/>
  <c r="H14" i="28" s="1"/>
  <c r="G10" i="28"/>
  <c r="G14" i="28" s="1"/>
  <c r="F10" i="28"/>
  <c r="F14" i="28" s="1"/>
  <c r="E10" i="28"/>
  <c r="E14" i="28" s="1"/>
  <c r="D10" i="28"/>
  <c r="D14" i="28" s="1"/>
  <c r="C10" i="28"/>
  <c r="C14" i="28" s="1"/>
  <c r="N8" i="28"/>
  <c r="N11" i="28" s="1"/>
  <c r="N12" i="28" s="1"/>
  <c r="N15" i="28" s="1"/>
  <c r="M8" i="28"/>
  <c r="M11" i="28" s="1"/>
  <c r="M12" i="28" s="1"/>
  <c r="M15" i="28" s="1"/>
  <c r="L8" i="28"/>
  <c r="L11" i="28" s="1"/>
  <c r="L12" i="28" s="1"/>
  <c r="L15" i="28" s="1"/>
  <c r="K8" i="28"/>
  <c r="K11" i="28" s="1"/>
  <c r="K12" i="28" s="1"/>
  <c r="K15" i="28" s="1"/>
  <c r="J8" i="28"/>
  <c r="J11" i="28" s="1"/>
  <c r="J12" i="28" s="1"/>
  <c r="J15" i="28" s="1"/>
  <c r="I8" i="28"/>
  <c r="I11" i="28" s="1"/>
  <c r="I12" i="28" s="1"/>
  <c r="I15" i="28" s="1"/>
  <c r="H8" i="28"/>
  <c r="H11" i="28" s="1"/>
  <c r="H12" i="28" s="1"/>
  <c r="H15" i="28" s="1"/>
  <c r="G8" i="28"/>
  <c r="G11" i="28" s="1"/>
  <c r="G12" i="28" s="1"/>
  <c r="G15" i="28" s="1"/>
  <c r="F8" i="28"/>
  <c r="F11" i="28" s="1"/>
  <c r="F12" i="28" s="1"/>
  <c r="F15" i="28" s="1"/>
  <c r="E8" i="28"/>
  <c r="E11" i="28" s="1"/>
  <c r="E12" i="28" s="1"/>
  <c r="E15" i="28" s="1"/>
  <c r="D8" i="28"/>
  <c r="D11" i="28" s="1"/>
  <c r="D12" i="28" s="1"/>
  <c r="D15" i="28" s="1"/>
  <c r="C8" i="28"/>
  <c r="C11" i="28" s="1"/>
  <c r="C12" i="28" s="1"/>
  <c r="C15" i="28" s="1"/>
  <c r="H7" i="18" l="1"/>
  <c r="H6" i="18"/>
  <c r="I6" i="18" s="1"/>
  <c r="H7" i="17"/>
  <c r="I7" i="17"/>
  <c r="H8" i="17"/>
  <c r="I8" i="17"/>
  <c r="K8" i="17" l="1"/>
  <c r="K7" i="17"/>
  <c r="E7" i="17" s="1"/>
  <c r="I7" i="18"/>
  <c r="E14" i="37" l="1"/>
  <c r="G7" i="18"/>
  <c r="J7" i="18" s="1"/>
  <c r="K7" i="18" s="1"/>
  <c r="I10" i="37"/>
  <c r="L10" i="37"/>
  <c r="L11" i="37"/>
  <c r="L12" i="37"/>
  <c r="K10" i="37"/>
  <c r="K11" i="37"/>
  <c r="K12" i="37"/>
  <c r="B2" i="37"/>
  <c r="L13" i="37" l="1"/>
  <c r="K13" i="37"/>
  <c r="E15" i="37" l="1"/>
  <c r="L13" i="25"/>
  <c r="H13" i="25" s="1"/>
  <c r="C2" i="35"/>
  <c r="H5" i="18"/>
  <c r="I5" i="18" s="1"/>
  <c r="L14" i="25"/>
  <c r="H14" i="25" s="1"/>
  <c r="L15" i="25"/>
  <c r="H15" i="25" s="1"/>
  <c r="L16" i="25"/>
  <c r="H16" i="25" s="1"/>
  <c r="B2" i="28"/>
  <c r="C2" i="18"/>
  <c r="B2" i="25"/>
  <c r="B2" i="17"/>
  <c r="L17" i="25" l="1"/>
  <c r="H17" i="25" s="1"/>
  <c r="E8" i="17"/>
  <c r="H18" i="25"/>
  <c r="I13" i="25" s="1"/>
  <c r="J13" i="25" s="1"/>
  <c r="I7" i="25" l="1"/>
  <c r="I9" i="25"/>
  <c r="I8" i="25"/>
  <c r="I14" i="25"/>
  <c r="J14" i="25" s="1"/>
  <c r="I15" i="25"/>
  <c r="J15" i="25" s="1"/>
  <c r="I16" i="25"/>
  <c r="J16" i="25" s="1"/>
  <c r="I17" i="25"/>
  <c r="J17" i="25" s="1"/>
  <c r="L10" i="25"/>
  <c r="H10" i="25" s="1"/>
  <c r="L11" i="25"/>
  <c r="H11" i="25" s="1"/>
  <c r="L12" i="25"/>
  <c r="H12" i="25" s="1"/>
  <c r="I6" i="17" l="1"/>
  <c r="H6" i="17"/>
  <c r="J7" i="25"/>
  <c r="K6" i="17" l="1"/>
  <c r="E6" i="17" s="1"/>
  <c r="I10" i="25"/>
  <c r="J10" i="25" s="1"/>
  <c r="I11" i="25"/>
  <c r="J11" i="25" s="1"/>
  <c r="I12" i="25"/>
  <c r="J12" i="25" s="1"/>
  <c r="J8" i="25"/>
  <c r="L7" i="25" l="1"/>
  <c r="H7" i="25" s="1"/>
  <c r="L8" i="25"/>
  <c r="H8" i="25" s="1"/>
  <c r="L9" i="25"/>
  <c r="H9" i="25" s="1"/>
  <c r="J9" i="25" l="1"/>
  <c r="J18" i="25" l="1"/>
  <c r="F5" i="18" l="1"/>
  <c r="G5" i="18" s="1"/>
  <c r="F6" i="18"/>
  <c r="G6" i="18" s="1"/>
  <c r="J6" i="18" s="1"/>
  <c r="K6" i="18" s="1"/>
  <c r="J5" i="18" l="1"/>
  <c r="K5" i="18" s="1"/>
  <c r="K8" i="18" s="1"/>
  <c r="D9" i="35" s="1"/>
  <c r="E11" i="35" s="1"/>
</calcChain>
</file>

<file path=xl/sharedStrings.xml><?xml version="1.0" encoding="utf-8"?>
<sst xmlns="http://schemas.openxmlformats.org/spreadsheetml/2006/main" count="291" uniqueCount="147">
  <si>
    <t xml:space="preserve">Externe inhuur en brokerdienstverlening Nidos
</t>
  </si>
  <si>
    <t>Instructie:</t>
  </si>
  <si>
    <t>1. Format en indeling niet wijzigen.</t>
  </si>
  <si>
    <t>2. Vul alleen de lichtblauwe velden in.</t>
  </si>
  <si>
    <t xml:space="preserve">3. Inschrijvers dienen deze template (het model) volledig in te vullen. </t>
  </si>
  <si>
    <t>4. Alle prijzen: excl. BTW</t>
  </si>
  <si>
    <t>5. Zie verder de instructies, toellichting en de Aanbestedingsdocumenten voor meer informatie.</t>
  </si>
  <si>
    <t>Copyright ©2025 Nidos</t>
  </si>
  <si>
    <t>Niets uit deze uitgave mag worden verveelvoudigd, opgeslagen in een geautomatiseerd gegevensbestand, of openbaar gemaakt, in enige vorm of op enige wijze, hetzij elektronisch, mechanisch, door fotokopieën, opnamen of enig andere manier, zonder voorafgaande schriftelijke toestemming van Nidos</t>
  </si>
  <si>
    <t>Classificatie:  vertrouwelijk</t>
  </si>
  <si>
    <t>Invulblad voor inschrijver Opslagen per uur</t>
  </si>
  <si>
    <t>Nr</t>
  </si>
  <si>
    <t>Toelichting Type Opslagen</t>
  </si>
  <si>
    <t>Broker Opslag per uur te betalen door Opdrachtgever. Uw prijs (inschrijfprijs) voor de Broker Diensten</t>
  </si>
  <si>
    <t>Geldig?</t>
  </si>
  <si>
    <t>Laagste grenswaarde 
voor Opslag</t>
  </si>
  <si>
    <t>Hoogste
grenswaarde 
voor Opslag</t>
  </si>
  <si>
    <r>
      <rPr>
        <b/>
        <sz val="12"/>
        <color theme="1"/>
        <rFont val="Verdana"/>
        <family val="2"/>
      </rPr>
      <t>Opslag Intermediaire dienst inclusief Contractmanagement</t>
    </r>
    <r>
      <rPr>
        <sz val="12"/>
        <color theme="1"/>
        <rFont val="Verdana"/>
        <family val="2"/>
      </rPr>
      <t xml:space="preserve">
</t>
    </r>
    <r>
      <rPr>
        <i/>
        <sz val="12"/>
        <color theme="1"/>
        <rFont val="Verdana"/>
        <family val="2"/>
      </rPr>
      <t>Inclusief alle kosten voor Diensten zoals systemen. Voor alle te factureren uren per Nadere overeenkomst. Met uitzondering van de gemigreerde Inzecontracten en Zzp opdrachten.</t>
    </r>
  </si>
  <si>
    <r>
      <rPr>
        <b/>
        <sz val="12"/>
        <color theme="1"/>
        <rFont val="Verdana"/>
        <family val="2"/>
      </rPr>
      <t>Opslag Intermediaire dienst inclusief Contractmanagement-ZZP</t>
    </r>
    <r>
      <rPr>
        <sz val="12"/>
        <color theme="1"/>
        <rFont val="Verdana"/>
        <family val="2"/>
      </rPr>
      <t xml:space="preserve">
Inclusief alle kosten voor Diensten zoals systemen. Voor alle te factureren uren per Nadere overeenkomst. Alleen voor ZZP-opdrachten. Exclusief de gemigreerde ZZP-opdrachten.</t>
    </r>
  </si>
  <si>
    <r>
      <rPr>
        <b/>
        <sz val="12"/>
        <color theme="1"/>
        <rFont val="Verdana"/>
        <family val="2"/>
      </rPr>
      <t>Opslag Contractmanagement Migratie contracten (incl. ZZP opdrachten)</t>
    </r>
    <r>
      <rPr>
        <sz val="12"/>
        <color theme="1"/>
        <rFont val="Verdana"/>
        <family val="2"/>
      </rPr>
      <t xml:space="preserve">
Inclusief alle kosten voor Diensten zoals systemen. Voor alle te factureren uren per Inzetcontract, gemigreerde Inzetcontracten. </t>
    </r>
    <r>
      <rPr>
        <u/>
        <sz val="12"/>
        <color theme="1"/>
        <rFont val="Verdana"/>
        <family val="2"/>
      </rPr>
      <t>Ook</t>
    </r>
    <r>
      <rPr>
        <sz val="12"/>
        <color theme="1"/>
        <rFont val="Verdana"/>
        <family val="2"/>
      </rPr>
      <t xml:space="preserve"> van toepassing voor de gemigreerde Zzp opdrachten. </t>
    </r>
  </si>
  <si>
    <t>Toelichting (zie verder Aanbestedingsdocumenten)</t>
  </si>
  <si>
    <t>De Opslagen, uw inschrijfprijs mogen niet onder of boven de grenswaarden worden aangeboden.</t>
  </si>
  <si>
    <t>Uw inschrijving is ongeldig en wordt niet verder in behandeling genomen indien de inschrijfprijs onder of boven de grenswaarde ligt.</t>
  </si>
  <si>
    <t>Let op! Opslagen zijn inclusief: Eigen broker, implementatie, re-transitie, toegang portals/systemen, etc.</t>
  </si>
  <si>
    <t>Andere kosten worden niet (separaat) vergoed tenzij expliciet anders opgenomen in Aanbestedingsdocumenten.</t>
  </si>
  <si>
    <t>Uw Opslag; maximaal twee cijfers achter de komma invullen.</t>
  </si>
  <si>
    <t>Supplier funded opslagen of fees, zijn niet toegestaan.</t>
  </si>
  <si>
    <t>Maximaal 1 type Opslag wordt toegepast per gewerkt uur, niet een combinatie.</t>
  </si>
  <si>
    <t xml:space="preserve">Zie verder de bepalingen in de Aanbestedingsdocumenten.  </t>
  </si>
  <si>
    <t>Copyright ©2025 Nidos Niets uit deze uitgave mag worden verveelvoudigd zonder toestemming van Nidos</t>
  </si>
  <si>
    <t>Invulblad Doelstellingspercentage per doelgroep ter bepaling van de KPI Doelstellingspercentage per doelgroep (uurtarieven)</t>
  </si>
  <si>
    <t>Vul de lichtblauwe velden in met een getal en met maximaal 2 decimalen achter de komma.</t>
  </si>
  <si>
    <t>Nr.</t>
  </si>
  <si>
    <t>Doelgroepen</t>
  </si>
  <si>
    <t>Ondergrens 
Doelstellingspercentage 
(max. verlaging)</t>
  </si>
  <si>
    <t>Bovengrens 
Doelstellingspercentage 
(max. verhoging)</t>
  </si>
  <si>
    <t>Uw "Doelstellingspercentage"</t>
  </si>
  <si>
    <t>Geldig of 
niet geldig</t>
  </si>
  <si>
    <t>Aandeel in totale inhuurbehoefte*</t>
  </si>
  <si>
    <t>Gewogen percentage ter bepaling inschrijfprijs*
(% x100)</t>
  </si>
  <si>
    <t>Administratief &amp; ondersteuning</t>
  </si>
  <si>
    <t>Begeleiding</t>
  </si>
  <si>
    <t>Communicatie</t>
  </si>
  <si>
    <t xml:space="preserve">Facilitair &amp; huisvesting </t>
  </si>
  <si>
    <t>Finance &amp; control</t>
  </si>
  <si>
    <t xml:space="preserve">HR + opleidingen </t>
  </si>
  <si>
    <t>Inkoop</t>
  </si>
  <si>
    <t>IT Ontwikkeling, beheer en algemeen</t>
  </si>
  <si>
    <t>Jeugdhulp</t>
  </si>
  <si>
    <t>Juridische zaken</t>
  </si>
  <si>
    <t xml:space="preserve">Management </t>
  </si>
  <si>
    <t>Totaal gewogen percentage ter bepaling van totale inschrijfprijs</t>
  </si>
  <si>
    <t>Toelichting &amp; instructie</t>
  </si>
  <si>
    <t>Van Inschrijver wordt verwacht dat deze aangeeft welk percentage onder, op, of boven de Richtlijntarieven (zie tabblad 5) voor inhuurprofessionals kan worden geleverd gedurende de looptijd van de Raamovereenkomst.</t>
  </si>
  <si>
    <r>
      <t xml:space="preserve">Een </t>
    </r>
    <r>
      <rPr>
        <u/>
        <sz val="12"/>
        <color theme="1"/>
        <rFont val="Verdana"/>
        <family val="2"/>
      </rPr>
      <t>negatief</t>
    </r>
    <r>
      <rPr>
        <sz val="12"/>
        <color theme="1"/>
        <rFont val="Verdana"/>
        <family val="2"/>
      </rPr>
      <t xml:space="preserve"> percentage betekent dat Inschrijver kandidaten kan vinden, aanbieden en leveren voor een Uurtarief, </t>
    </r>
    <r>
      <rPr>
        <u/>
        <sz val="12"/>
        <color theme="1"/>
        <rFont val="Verdana"/>
        <family val="2"/>
      </rPr>
      <t>lager</t>
    </r>
    <r>
      <rPr>
        <sz val="12"/>
        <color theme="1"/>
        <rFont val="Verdana"/>
        <family val="2"/>
      </rPr>
      <t xml:space="preserve"> dan het Richtlijntarief. </t>
    </r>
  </si>
  <si>
    <t>Indien Inschrijver bij een doelgroep niets invult, hanteert Nidos 0% bij de desbetreffende Doelgroep.</t>
  </si>
  <si>
    <t>Door Opdrachtgever zijn de door Inschrijver toe te passen percentages (Doelstellingspercentage) begrenst tot en met de aangegeven maximale verlaging en maximale verhoging per doelgroep.</t>
  </si>
  <si>
    <t>Uw inschrijving is ongeldig en wordt niet verder in behandeling genomen indien 1 of meerdere Doelstellingspercentages onder of boven de grenswaarde ligt.</t>
  </si>
  <si>
    <t>Zie tabblad 5 voor de Richtlijntarieven en uitwerking van: Richtlijntarieven en KPI Doelstellingspercentage per doelgroep (uurtarieven)</t>
  </si>
  <si>
    <t>De aangeboden Doelstellingspercentages staan vast gedurende de looptijd van de Raamovereenkomst.</t>
  </si>
  <si>
    <t>Voor de beoordeling van de Inschrijfprijs wordt een fictief gewogen gemiddelde berekend, mede op basis van het inhuurvolume per doelgroep (fictief).</t>
  </si>
  <si>
    <r>
      <t>Het "Totaal gewogen percentage" wordt gebruikt voor de aanpassing van het fictieve</t>
    </r>
    <r>
      <rPr>
        <b/>
        <sz val="12"/>
        <color theme="1"/>
        <rFont val="Verdana"/>
        <family val="2"/>
      </rPr>
      <t xml:space="preserve"> Inschrijf-uurtarief</t>
    </r>
    <r>
      <rPr>
        <sz val="12"/>
        <color theme="1"/>
        <rFont val="Verdana"/>
        <family val="2"/>
      </rPr>
      <t xml:space="preserve"> ten behoeve van het juist bepalen van de totale Inschrijfprijs.</t>
    </r>
  </si>
  <si>
    <t>Een Inschrijver krijgt meer punten bij een negatief Doelstellingspercentage.</t>
  </si>
  <si>
    <t>*Bevat fictieve data om Inschrijvingen te kunnen vergelijken, strategisch inschrijven te voorkomen en vanwege ontbrekende informatie.</t>
  </si>
  <si>
    <t xml:space="preserve">Zie verder de bepalingen in de Aanbestedingsdocumenten. </t>
  </si>
  <si>
    <t>Copyright ©2025 Nidos. Niets uit deze uitgave mag worden verveelvoudigd zonder toestemming van Nidos.</t>
  </si>
  <si>
    <t>Voorbeeld berekening van inschrijfprijs voor prijsvergelijk / ranking (in te vullen door Opdrachtgever)</t>
  </si>
  <si>
    <t>Beschrijving</t>
  </si>
  <si>
    <t>Uren*</t>
  </si>
  <si>
    <t>Uurtarief**</t>
  </si>
  <si>
    <t>Aangeboden; totaal gewogen Doelstellingspercentage voor bepaling Inschrijfprijs</t>
  </si>
  <si>
    <t>Aangepast tarief o.b.v. doelgroep percentage (Inschrijf-uurtarief)</t>
  </si>
  <si>
    <t>Aangeboden Opslag</t>
  </si>
  <si>
    <t>Opslag 
totaal EUR</t>
  </si>
  <si>
    <t>Uurtarieven 
totaal EUR</t>
  </si>
  <si>
    <t>Inschrijfprijs</t>
  </si>
  <si>
    <t>Opslag Intermediaire dienst inclusief Contractmanagement</t>
  </si>
  <si>
    <t>Opslag Intermediaire dienst inclusief Contractmanagement-ZZP</t>
  </si>
  <si>
    <t>Opslag Contractmanagement Migratie contracten (incl. ZZP opdrachten)</t>
  </si>
  <si>
    <t>Nvt</t>
  </si>
  <si>
    <t>UW INSCHRIJFPRIJS TOTAAL</t>
  </si>
  <si>
    <t>Toelichting (zie ook overige aanbestedingsdocumenten)</t>
  </si>
  <si>
    <t xml:space="preserve">* Bevat fictieve data om o.a. inschrijvingen te kunnen vergelijken en strategisch inschrijven te voorkomen. </t>
  </si>
  <si>
    <t xml:space="preserve">Totaal gewogen percentage wordt niet afgerond bij de berekening van de Inschrijfprijs. </t>
  </si>
  <si>
    <t>Bedragen excl. BTW</t>
  </si>
  <si>
    <t>Richtlijntarieven per 1/1/2025 en aangeboden Doelstellingspercentages door Inschrijver</t>
  </si>
  <si>
    <t>Dit overzicht is in te vullen door Opdrachtgever</t>
  </si>
  <si>
    <t>Toelichting</t>
  </si>
  <si>
    <t>Richtlijntarieven zoals vastgesteld door Opdrachtgever, geldig per 1/1/2025</t>
  </si>
  <si>
    <t xml:space="preserve">Zie voor toepassing, de Aanbestedingsdocumenten </t>
  </si>
  <si>
    <t xml:space="preserve">Alle Richtlijntarieven zijn exclusief de Opslag, exclusief BTW en verder all-in tarieven. </t>
  </si>
  <si>
    <t>Alle tarieven zijn inclusief lonen, opleiding, reiskosten, werkgeverslasten, winst, alle toeslagen, etc</t>
  </si>
  <si>
    <t xml:space="preserve">Alle kosten van de Dienstverlening zijn inbegrepen in de Opslag en Uurtarieven tenzij expliciet anders beschreven en overeengekomen in de Aanbestedingsdocumenten </t>
  </si>
  <si>
    <t>Begin</t>
  </si>
  <si>
    <t>Midden</t>
  </si>
  <si>
    <t>Eind</t>
  </si>
  <si>
    <t>Schaal als zwaarte indicator</t>
  </si>
  <si>
    <t>Minimum Richttarief</t>
  </si>
  <si>
    <t>Maximum Richttarief</t>
  </si>
  <si>
    <t>Uurtarieven inclusief loonkosten, vaste nominale Marktopslag per schaal, reis/ autokosten en opleidingskosten. Voor deze Functiegroepen geldt geen overwerk. EXCLUSIEF BTW</t>
  </si>
  <si>
    <t>Uurtarieven inclusief loonkosten, vaste nominale Marktopslag per schaal, reis/ autokosten en opleidingskosten.  Voor deze Functiegroepen geldt geen overwerk. EXCLUSIEF BTW</t>
  </si>
  <si>
    <t>Onderlegger Richtlijntarieven Nidos</t>
  </si>
  <si>
    <t>Salarisschalen per 1 maart 2025</t>
  </si>
  <si>
    <t>Min</t>
  </si>
  <si>
    <t>Max</t>
  </si>
  <si>
    <r>
      <t>Voorbeeld berekening van de toekenning van punten voor het onderdeel Prijs (</t>
    </r>
    <r>
      <rPr>
        <u/>
        <sz val="12"/>
        <color theme="1"/>
        <rFont val="Verdana"/>
        <family val="2"/>
      </rPr>
      <t>in te vullen door Opdrachtgever</t>
    </r>
    <r>
      <rPr>
        <sz val="12"/>
        <color theme="1"/>
        <rFont val="Verdana"/>
        <family val="2"/>
      </rPr>
      <t>)</t>
    </r>
  </si>
  <si>
    <t>Euro</t>
  </si>
  <si>
    <t>Opmerking</t>
  </si>
  <si>
    <t>Minimale inschrijfprijs (MinP)</t>
  </si>
  <si>
    <t>Vaststaand bedrag &amp; punten</t>
  </si>
  <si>
    <t>Maximale inschrijfprijs (maxP)</t>
  </si>
  <si>
    <t>Uw Inschrijfprijs (IP)</t>
  </si>
  <si>
    <t>Zie tabblad 4.</t>
  </si>
  <si>
    <t xml:space="preserve">De bedragen zijn gebaseerd op fictieve data en uw inschrijfprijzen om o.a. inschrijvingen te kunnen vergelijken. </t>
  </si>
  <si>
    <t>De formule ter berekening van de punten: =((D7-D6)-(D9-D6))/(D7-D6)*E6</t>
  </si>
  <si>
    <t>Uw inschrijving is ongeldig en wordt niet verder in behandeling genomen indien Uw Inschrijfprijs onder de Minimale inschrijfprijs ligt.</t>
  </si>
  <si>
    <t>Uw inschrijving is ongeldig en wordt niet verder in behandeling genomen indien Uw Inschrijfprijs boven de Maximale inschrijfprijs ligt.</t>
  </si>
  <si>
    <t>Voorbeeld berekening KPI Doelstellingspercentage over een meetperiode van 1 doelgroep</t>
  </si>
  <si>
    <t>Dit overzicht is een voorbeeld.</t>
  </si>
  <si>
    <t>Gestarte Inzetcontracten 2025 (meetperiode 2025)</t>
  </si>
  <si>
    <t>Doelgroep</t>
  </si>
  <si>
    <t>Uurtarief</t>
  </si>
  <si>
    <t>Schaal, zwaarte indicator opdracht</t>
  </si>
  <si>
    <t>Schaal/
zwaarte</t>
  </si>
  <si>
    <t>Max. RT</t>
  </si>
  <si>
    <t>Max. RT einde 
schaal/zwaarte</t>
  </si>
  <si>
    <t>Gepresteerde uren 2025</t>
  </si>
  <si>
    <t>A: Gefactureerd 
(ex Opslag)</t>
  </si>
  <si>
    <t>C: Max. RT einde schaal/zwaarte</t>
  </si>
  <si>
    <t>Job19</t>
  </si>
  <si>
    <t>Beleid &amp; bestuur</t>
  </si>
  <si>
    <t>Job23</t>
  </si>
  <si>
    <t>Job35</t>
  </si>
  <si>
    <t>Job99</t>
  </si>
  <si>
    <t>Start</t>
  </si>
  <si>
    <t xml:space="preserve">Aangeboden Doelstellingspercentage </t>
  </si>
  <si>
    <t xml:space="preserve">Aangeboden Doelstellingspercentage voor de doelgroep Beleid &amp; bestuur. </t>
  </si>
  <si>
    <t>Resultaat Richtlijntarieven</t>
  </si>
  <si>
    <t>=100%-(L12/K12)</t>
  </si>
  <si>
    <t>KPI in 2025 behaald voor deze specifieke doelgroep</t>
  </si>
  <si>
    <t>Per meetperiode worden enkel de in de meetperiode gestarte Inzetcontracten meegenomen in de berekening</t>
  </si>
  <si>
    <t>Afwijkende Inhuurtarieven t.o.v. Max. RT moeten vooraf goedkeurd worden door Nidos</t>
  </si>
  <si>
    <t>#Punten</t>
  </si>
  <si>
    <r>
      <rPr>
        <b/>
        <sz val="12"/>
        <color rgb="FFFFFFFF"/>
        <rFont val="Verdana"/>
      </rPr>
      <t>Bijlage Prijzenblad versie</t>
    </r>
    <r>
      <rPr>
        <b/>
        <sz val="12"/>
        <color theme="0"/>
        <rFont val="Verdana"/>
        <family val="2"/>
      </rPr>
      <t xml:space="preserve"> 1.1 (28-08-2025)</t>
    </r>
  </si>
  <si>
    <t>De formule ter berekening van de punten: =((MaxP-MinP)-(IP-Minp)/(MaxP-MinP)*maximale punten</t>
  </si>
  <si>
    <t>Uw punten voor Prijs</t>
  </si>
  <si>
    <r>
      <t>De toegekende punten voor prijs</t>
    </r>
    <r>
      <rPr>
        <sz val="12"/>
        <color rgb="FFFF0000"/>
        <rFont val="Verdana"/>
        <family val="2"/>
      </rPr>
      <t xml:space="preserve"> </t>
    </r>
    <r>
      <rPr>
        <sz val="12"/>
        <rFont val="Verdana"/>
        <family val="2"/>
      </rPr>
      <t>worden afgerond op 2 cijfers achter de komma.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</si>
</sst>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 #,##0;&quot;€&quot;\ \-#,##0"/>
    <numFmt numFmtId="6" formatCode="&quot;€&quot;\ #,##0;[Red]&quot;€&quot;\ \-#,##0"/>
    <numFmt numFmtId="8" formatCode="&quot;€&quot;\ #,##0.00;[Red]&quot;€&quot;\ \-#,##0.00"/>
    <numFmt numFmtId="164" formatCode="_(* #,##0.00_);_(* \(#,##0.00\);_(* &quot;-&quot;??_);_(@_)"/>
    <numFmt numFmtId="165" formatCode="_(&quot;€&quot;\ * #,##0.00_);_(&quot;€&quot;\ * \(#,##0.00\);_(&quot;€&quot;\ * &quot;-&quot;??_);_(@_)"/>
    <numFmt numFmtId="166" formatCode="_(&quot;€&quot;* #,##0.00_);_(&quot;€&quot;* \(#,##0.00\);_(&quot;€&quot;* &quot;-&quot;??_);_(@_)"/>
    <numFmt numFmtId="167" formatCode="&quot;€&quot;\ #,##0.00"/>
    <numFmt numFmtId="168" formatCode="0.0%"/>
    <numFmt numFmtId="169" formatCode="&quot;€&quot;\ #,##0"/>
    <numFmt numFmtId="170" formatCode="_ [$€-413]\ * #,##0.00_ ;_ [$€-413]\ * \-#,##0.00_ ;_ [$€-413]\ * &quot;-&quot;??_ ;_ @_ "/>
    <numFmt numFmtId="171" formatCode="_-* #,##0.00_-;_-* #,##0.00\-;_-* &quot;-&quot;??_-;_-@_-"/>
    <numFmt numFmtId="172" formatCode="&quot;Per &quot;d/m/yyyy"/>
    <numFmt numFmtId="173" formatCode="0.0000"/>
    <numFmt numFmtId="174" formatCode="#,##0.0"/>
  </numFmts>
  <fonts count="45">
    <font>
      <sz val="11"/>
      <color theme="1"/>
      <name val="Arial"/>
    </font>
    <font>
      <sz val="11"/>
      <color theme="1"/>
      <name val="Calibri"/>
      <family val="2"/>
      <scheme val="minor"/>
    </font>
    <font>
      <sz val="11"/>
      <color theme="1"/>
      <name val="Calibri"/>
      <family val="2"/>
      <scheme val="minor"/>
    </font>
    <font>
      <sz val="11"/>
      <color theme="1"/>
      <name val="Arial"/>
      <family val="2"/>
    </font>
    <font>
      <sz val="10"/>
      <name val="Arial"/>
      <family val="2"/>
    </font>
    <font>
      <sz val="10"/>
      <color theme="1"/>
      <name val="OpenSans"/>
      <family val="2"/>
    </font>
    <font>
      <sz val="11"/>
      <color theme="1"/>
      <name val="Calibri"/>
      <family val="2"/>
      <scheme val="minor"/>
    </font>
    <font>
      <sz val="10"/>
      <name val="Arial"/>
      <family val="2"/>
    </font>
    <font>
      <sz val="11"/>
      <color theme="1"/>
      <name val="Arial"/>
      <family val="2"/>
    </font>
    <font>
      <sz val="11"/>
      <color theme="1"/>
      <name val="Arial"/>
      <family val="2"/>
    </font>
    <font>
      <u/>
      <sz val="10"/>
      <color indexed="12"/>
      <name val="Arial"/>
      <family val="2"/>
    </font>
    <font>
      <b/>
      <sz val="12"/>
      <color rgb="FF1E2328"/>
      <name val="Verdana"/>
      <family val="2"/>
    </font>
    <font>
      <sz val="12"/>
      <color theme="1"/>
      <name val="Verdana"/>
      <family val="2"/>
    </font>
    <font>
      <b/>
      <sz val="12"/>
      <color theme="1"/>
      <name val="Verdana"/>
      <family val="2"/>
    </font>
    <font>
      <sz val="12"/>
      <name val="Verdana"/>
      <family val="2"/>
    </font>
    <font>
      <b/>
      <sz val="12"/>
      <name val="Verdana"/>
      <family val="2"/>
    </font>
    <font>
      <sz val="12"/>
      <color theme="0"/>
      <name val="Verdana"/>
      <family val="2"/>
    </font>
    <font>
      <b/>
      <sz val="12"/>
      <color theme="0"/>
      <name val="Verdana"/>
      <family val="2"/>
    </font>
    <font>
      <i/>
      <sz val="12"/>
      <color theme="1"/>
      <name val="Verdana"/>
      <family val="2"/>
    </font>
    <font>
      <u/>
      <sz val="12"/>
      <color theme="1"/>
      <name val="Verdana"/>
      <family val="2"/>
    </font>
    <font>
      <b/>
      <i/>
      <sz val="12"/>
      <color theme="1"/>
      <name val="Verdana"/>
      <family val="2"/>
    </font>
    <font>
      <sz val="12"/>
      <color rgb="FF4D4D4D"/>
      <name val="Verdana"/>
      <family val="2"/>
    </font>
    <font>
      <sz val="8"/>
      <name val="Arial"/>
      <family val="2"/>
    </font>
    <font>
      <sz val="10"/>
      <color theme="1"/>
      <name val="Verdana"/>
      <family val="2"/>
    </font>
    <font>
      <sz val="10"/>
      <name val="Verdana"/>
      <family val="2"/>
    </font>
    <font>
      <b/>
      <sz val="10"/>
      <name val="Verdana"/>
      <family val="2"/>
    </font>
    <font>
      <sz val="12"/>
      <color rgb="FFFF0000"/>
      <name val="Verdana"/>
      <family val="2"/>
    </font>
    <font>
      <b/>
      <sz val="12"/>
      <color rgb="FFFF0000"/>
      <name val="Verdana"/>
      <family val="2"/>
    </font>
    <font>
      <sz val="10"/>
      <color rgb="FFFF0000"/>
      <name val="Verdana"/>
      <family val="2"/>
    </font>
    <font>
      <b/>
      <sz val="10"/>
      <color rgb="FF00B050"/>
      <name val="Verdana"/>
      <family val="2"/>
    </font>
    <font>
      <b/>
      <sz val="10"/>
      <color theme="0"/>
      <name val="Verdana"/>
      <family val="2"/>
    </font>
    <font>
      <sz val="10"/>
      <color theme="0"/>
      <name val="Verdana"/>
      <family val="2"/>
    </font>
    <font>
      <b/>
      <sz val="16"/>
      <color theme="1"/>
      <name val="Verdana"/>
      <family val="2"/>
    </font>
    <font>
      <b/>
      <sz val="10"/>
      <color indexed="63"/>
      <name val="Verdana"/>
      <family val="2"/>
    </font>
    <font>
      <b/>
      <sz val="10"/>
      <color indexed="9"/>
      <name val="Verdana"/>
      <family val="2"/>
    </font>
    <font>
      <b/>
      <sz val="10"/>
      <color indexed="23"/>
      <name val="Verdana"/>
      <family val="2"/>
    </font>
    <font>
      <b/>
      <sz val="10"/>
      <color indexed="8"/>
      <name val="Verdana"/>
      <family val="2"/>
    </font>
    <font>
      <sz val="10"/>
      <color indexed="63"/>
      <name val="Verdana"/>
      <family val="2"/>
    </font>
    <font>
      <sz val="11"/>
      <color theme="0"/>
      <name val="Verdana"/>
      <family val="2"/>
    </font>
    <font>
      <sz val="11"/>
      <name val="Verdana"/>
      <family val="2"/>
    </font>
    <font>
      <sz val="11"/>
      <color rgb="FFFF0000"/>
      <name val="Verdana"/>
      <family val="2"/>
    </font>
    <font>
      <sz val="11"/>
      <color theme="1"/>
      <name val="Verdana"/>
      <family val="2"/>
    </font>
    <font>
      <sz val="11"/>
      <color indexed="9"/>
      <name val="Verdana"/>
      <family val="2"/>
    </font>
    <font>
      <sz val="11"/>
      <color indexed="63"/>
      <name val="Verdana"/>
      <family val="2"/>
    </font>
    <font>
      <b/>
      <sz val="12"/>
      <color rgb="FFFFFFFF"/>
      <name val="Verdana"/>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
      <patternFill patternType="solid">
        <fgColor rgb="FF00B561"/>
        <bgColor indexed="64"/>
      </patternFill>
    </fill>
    <fill>
      <patternFill patternType="solid">
        <fgColor theme="4" tint="0.59999389629810485"/>
        <bgColor indexed="64"/>
      </patternFill>
    </fill>
    <fill>
      <patternFill patternType="solid">
        <fgColor rgb="FF00B050"/>
        <bgColor indexed="64"/>
      </patternFill>
    </fill>
  </fills>
  <borders count="29">
    <border>
      <left/>
      <right/>
      <top/>
      <bottom/>
      <diagonal/>
    </border>
    <border>
      <left/>
      <right/>
      <top/>
      <bottom/>
      <diagonal/>
    </border>
    <border>
      <left/>
      <right/>
      <top/>
      <bottom style="medium">
        <color rgb="FFE26207"/>
      </bottom>
      <diagonal/>
    </border>
    <border>
      <left/>
      <right/>
      <top/>
      <bottom style="thin">
        <color rgb="FFE26207"/>
      </bottom>
      <diagonal/>
    </border>
    <border>
      <left/>
      <right/>
      <top style="thin">
        <color rgb="FFE26207"/>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rgb="FFE26207"/>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rgb="FF00B050"/>
      </left>
      <right style="thick">
        <color rgb="FF00B050"/>
      </right>
      <top style="thick">
        <color rgb="FF00B050"/>
      </top>
      <bottom style="thick">
        <color rgb="FF00B050"/>
      </bottom>
      <diagonal/>
    </border>
    <border>
      <left/>
      <right/>
      <top/>
      <bottom style="medium">
        <color indexed="64"/>
      </bottom>
      <diagonal/>
    </border>
    <border>
      <left style="medium">
        <color indexed="64"/>
      </left>
      <right style="medium">
        <color indexed="64"/>
      </right>
      <top/>
      <bottom/>
      <diagonal/>
    </border>
    <border>
      <left/>
      <right/>
      <top/>
      <bottom style="thin">
        <color indexed="9"/>
      </bottom>
      <diagonal/>
    </border>
    <border>
      <left/>
      <right style="thin">
        <color indexed="9"/>
      </right>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rgb="FFE26207"/>
      </bottom>
      <diagonal/>
    </border>
    <border>
      <left style="thin">
        <color indexed="9"/>
      </left>
      <right/>
      <top style="thin">
        <color indexed="9"/>
      </top>
      <bottom style="thin">
        <color rgb="FFE26207"/>
      </bottom>
      <diagonal/>
    </border>
    <border>
      <left/>
      <right style="thin">
        <color indexed="9"/>
      </right>
      <top style="thin">
        <color indexed="9"/>
      </top>
      <bottom style="thin">
        <color rgb="FFE26207"/>
      </bottom>
      <diagonal/>
    </border>
    <border>
      <left/>
      <right style="thin">
        <color indexed="9"/>
      </right>
      <top/>
      <bottom/>
      <diagonal/>
    </border>
    <border>
      <left/>
      <right style="thin">
        <color indexed="9"/>
      </right>
      <top style="thin">
        <color indexed="9"/>
      </top>
      <bottom/>
      <diagonal/>
    </border>
    <border>
      <left/>
      <right style="thin">
        <color indexed="9"/>
      </right>
      <top/>
      <bottom style="thin">
        <color indexed="64"/>
      </bottom>
      <diagonal/>
    </border>
    <border>
      <left style="thin">
        <color indexed="9"/>
      </left>
      <right/>
      <top/>
      <bottom style="thin">
        <color indexed="64"/>
      </bottom>
      <diagonal/>
    </border>
  </borders>
  <cellStyleXfs count="25">
    <xf numFmtId="0" fontId="0" fillId="0" borderId="0"/>
    <xf numFmtId="0" fontId="4" fillId="0" borderId="1"/>
    <xf numFmtId="0" fontId="4" fillId="0" borderId="1"/>
    <xf numFmtId="0" fontId="5" fillId="0" borderId="1"/>
    <xf numFmtId="166" fontId="6" fillId="0" borderId="1" applyFont="0" applyFill="0" applyBorder="0" applyAlignment="0" applyProtection="0"/>
    <xf numFmtId="9" fontId="5" fillId="0" borderId="1" applyFont="0" applyFill="0" applyBorder="0" applyAlignment="0" applyProtection="0"/>
    <xf numFmtId="0" fontId="6" fillId="0" borderId="1"/>
    <xf numFmtId="165" fontId="6" fillId="0" borderId="1" applyFont="0" applyFill="0" applyBorder="0" applyAlignment="0" applyProtection="0"/>
    <xf numFmtId="171" fontId="4" fillId="0" borderId="1" applyFont="0" applyFill="0" applyBorder="0" applyAlignment="0" applyProtection="0"/>
    <xf numFmtId="9" fontId="4" fillId="0" borderId="1" applyFont="0" applyFill="0" applyBorder="0" applyAlignment="0" applyProtection="0"/>
    <xf numFmtId="0" fontId="7" fillId="0" borderId="1"/>
    <xf numFmtId="164" fontId="6" fillId="0" borderId="1" applyFont="0" applyFill="0" applyBorder="0" applyAlignment="0" applyProtection="0"/>
    <xf numFmtId="164" fontId="6" fillId="0" borderId="1" applyFont="0" applyFill="0" applyBorder="0" applyAlignment="0" applyProtection="0"/>
    <xf numFmtId="9" fontId="6" fillId="0" borderId="1" applyFont="0" applyFill="0" applyBorder="0" applyAlignment="0" applyProtection="0"/>
    <xf numFmtId="164" fontId="8" fillId="0" borderId="0" applyFont="0" applyFill="0" applyBorder="0" applyAlignment="0" applyProtection="0"/>
    <xf numFmtId="170" fontId="4" fillId="0" borderId="1"/>
    <xf numFmtId="170" fontId="4" fillId="0" borderId="1" applyFont="0" applyFill="0" applyBorder="0" applyAlignment="0" applyProtection="0"/>
    <xf numFmtId="166" fontId="9" fillId="0" borderId="0" applyFont="0" applyFill="0" applyBorder="0" applyAlignment="0" applyProtection="0"/>
    <xf numFmtId="9" fontId="9" fillId="0" borderId="0" applyFont="0" applyFill="0" applyBorder="0" applyAlignment="0" applyProtection="0"/>
    <xf numFmtId="0" fontId="2" fillId="0" borderId="1"/>
    <xf numFmtId="9" fontId="3" fillId="0" borderId="1" applyFont="0" applyFill="0" applyBorder="0" applyAlignment="0" applyProtection="0"/>
    <xf numFmtId="166" fontId="3" fillId="0" borderId="1" applyFont="0" applyFill="0" applyBorder="0" applyAlignment="0" applyProtection="0"/>
    <xf numFmtId="0" fontId="10" fillId="0" borderId="1" applyNumberFormat="0" applyFill="0" applyBorder="0" applyAlignment="0" applyProtection="0">
      <alignment vertical="top"/>
      <protection locked="0"/>
    </xf>
    <xf numFmtId="164" fontId="2" fillId="0" borderId="1" applyFont="0" applyFill="0" applyBorder="0" applyAlignment="0" applyProtection="0"/>
    <xf numFmtId="0" fontId="1" fillId="0" borderId="1"/>
  </cellStyleXfs>
  <cellXfs count="308">
    <xf numFmtId="0" fontId="0" fillId="0" borderId="0" xfId="0"/>
    <xf numFmtId="0" fontId="12" fillId="0" borderId="1" xfId="6" applyFont="1" applyAlignment="1">
      <alignment vertical="center"/>
    </xf>
    <xf numFmtId="0" fontId="12" fillId="0" borderId="1" xfId="3" applyFont="1" applyAlignment="1">
      <alignment vertical="center"/>
    </xf>
    <xf numFmtId="164" fontId="12" fillId="0" borderId="1" xfId="6" applyNumberFormat="1" applyFont="1" applyAlignment="1">
      <alignment vertical="center"/>
    </xf>
    <xf numFmtId="0" fontId="12" fillId="0" borderId="1" xfId="3" applyFont="1"/>
    <xf numFmtId="0" fontId="13" fillId="0" borderId="1" xfId="3" applyFont="1"/>
    <xf numFmtId="0" fontId="12" fillId="0" borderId="1" xfId="2" applyFont="1" applyAlignment="1">
      <alignment horizontal="left" vertical="center"/>
    </xf>
    <xf numFmtId="0" fontId="12" fillId="0" borderId="5" xfId="3" applyFont="1" applyBorder="1" applyAlignment="1">
      <alignment horizontal="center" vertical="center" wrapText="1"/>
    </xf>
    <xf numFmtId="10" fontId="14" fillId="3" borderId="1" xfId="20" applyNumberFormat="1" applyFont="1" applyFill="1" applyBorder="1" applyAlignment="1" applyProtection="1">
      <alignment horizontal="center" vertical="center"/>
    </xf>
    <xf numFmtId="0" fontId="16" fillId="0" borderId="1" xfId="3" applyFont="1" applyAlignment="1">
      <alignment vertical="center"/>
    </xf>
    <xf numFmtId="1" fontId="12" fillId="0" borderId="1" xfId="5" applyNumberFormat="1" applyFont="1" applyBorder="1" applyAlignment="1" applyProtection="1">
      <alignment horizontal="center" vertical="center" wrapText="1"/>
    </xf>
    <xf numFmtId="10" fontId="14" fillId="0" borderId="1" xfId="20" applyNumberFormat="1" applyFont="1" applyBorder="1" applyAlignment="1" applyProtection="1">
      <alignment horizontal="center" vertical="center"/>
    </xf>
    <xf numFmtId="0" fontId="14" fillId="2" borderId="1" xfId="3" applyFont="1" applyFill="1" applyAlignment="1">
      <alignment horizontal="center" vertical="center"/>
    </xf>
    <xf numFmtId="0" fontId="14" fillId="2" borderId="1" xfId="3" applyFont="1" applyFill="1" applyAlignment="1">
      <alignment vertical="center"/>
    </xf>
    <xf numFmtId="166" fontId="14" fillId="2" borderId="1" xfId="21" applyFont="1" applyFill="1" applyBorder="1" applyAlignment="1" applyProtection="1">
      <alignment horizontal="center" vertical="center"/>
    </xf>
    <xf numFmtId="0" fontId="12" fillId="0" borderId="1" xfId="3" applyFont="1" applyAlignment="1">
      <alignment horizontal="center"/>
    </xf>
    <xf numFmtId="0" fontId="13" fillId="0" borderId="1" xfId="2" applyFont="1" applyAlignment="1">
      <alignment horizontal="left" vertical="center"/>
    </xf>
    <xf numFmtId="0" fontId="16" fillId="0" borderId="1" xfId="6" applyFont="1" applyAlignment="1">
      <alignment vertical="center"/>
    </xf>
    <xf numFmtId="0" fontId="16" fillId="0" borderId="1" xfId="3" applyFont="1"/>
    <xf numFmtId="0" fontId="17" fillId="0" borderId="1" xfId="3" applyFont="1"/>
    <xf numFmtId="9" fontId="16" fillId="0" borderId="1" xfId="3" applyNumberFormat="1" applyFont="1" applyAlignment="1">
      <alignment vertical="center"/>
    </xf>
    <xf numFmtId="0" fontId="14" fillId="0" borderId="1" xfId="3" applyFont="1" applyAlignment="1">
      <alignment vertical="center"/>
    </xf>
    <xf numFmtId="0" fontId="12" fillId="2" borderId="1" xfId="3" applyFont="1" applyFill="1"/>
    <xf numFmtId="0" fontId="12" fillId="2" borderId="1" xfId="2" applyFont="1" applyFill="1" applyAlignment="1">
      <alignment horizontal="left" vertical="center"/>
    </xf>
    <xf numFmtId="0" fontId="18" fillId="0" borderId="1" xfId="3" quotePrefix="1" applyFont="1" applyAlignment="1">
      <alignment vertical="center"/>
    </xf>
    <xf numFmtId="0" fontId="12" fillId="2" borderId="1" xfId="3" applyFont="1" applyFill="1" applyAlignment="1">
      <alignment vertical="center"/>
    </xf>
    <xf numFmtId="0" fontId="20" fillId="2" borderId="1" xfId="3" quotePrefix="1" applyFont="1" applyFill="1" applyAlignment="1">
      <alignment vertical="center"/>
    </xf>
    <xf numFmtId="0" fontId="18" fillId="2" borderId="1" xfId="3" quotePrefix="1" applyFont="1" applyFill="1" applyAlignment="1">
      <alignment vertical="center"/>
    </xf>
    <xf numFmtId="0" fontId="11" fillId="0" borderId="1" xfId="0" applyFont="1" applyBorder="1" applyAlignment="1">
      <alignment vertical="center"/>
    </xf>
    <xf numFmtId="164" fontId="13" fillId="0" borderId="1" xfId="12" applyFont="1" applyBorder="1" applyAlignment="1">
      <alignment vertical="center"/>
    </xf>
    <xf numFmtId="170" fontId="13" fillId="0" borderId="1" xfId="6" applyNumberFormat="1" applyFont="1" applyAlignment="1">
      <alignment vertical="center"/>
    </xf>
    <xf numFmtId="0" fontId="12" fillId="0" borderId="1" xfId="6" applyFont="1"/>
    <xf numFmtId="0" fontId="16" fillId="4" borderId="1" xfId="6" applyFont="1" applyFill="1"/>
    <xf numFmtId="0" fontId="15" fillId="0" borderId="1" xfId="3" applyFont="1" applyAlignment="1">
      <alignment vertical="center"/>
    </xf>
    <xf numFmtId="0" fontId="13" fillId="0" borderId="1" xfId="6" applyFont="1"/>
    <xf numFmtId="0" fontId="13" fillId="0" borderId="1" xfId="6" applyFont="1" applyAlignment="1">
      <alignment horizontal="right"/>
    </xf>
    <xf numFmtId="164" fontId="12" fillId="0" borderId="1" xfId="6" applyNumberFormat="1" applyFont="1"/>
    <xf numFmtId="168" fontId="12" fillId="0" borderId="1" xfId="13" applyNumberFormat="1" applyFont="1"/>
    <xf numFmtId="0" fontId="21" fillId="0" borderId="1" xfId="3" applyFont="1" applyAlignment="1">
      <alignment vertical="center"/>
    </xf>
    <xf numFmtId="0" fontId="17" fillId="4" borderId="1" xfId="2" applyFont="1" applyFill="1" applyAlignment="1">
      <alignment horizontal="left" vertical="center"/>
    </xf>
    <xf numFmtId="0" fontId="12" fillId="0" borderId="1" xfId="3" applyFont="1" applyAlignment="1">
      <alignment horizontal="left" vertical="center"/>
    </xf>
    <xf numFmtId="0" fontId="13" fillId="0" borderId="1" xfId="3" applyFont="1" applyAlignment="1">
      <alignment horizontal="center"/>
    </xf>
    <xf numFmtId="0" fontId="12" fillId="0" borderId="1" xfId="3" applyFont="1" applyAlignment="1">
      <alignment horizontal="center" vertical="center"/>
    </xf>
    <xf numFmtId="164" fontId="16" fillId="4" borderId="1" xfId="6" applyNumberFormat="1" applyFont="1" applyFill="1" applyAlignment="1">
      <alignment vertical="center"/>
    </xf>
    <xf numFmtId="164" fontId="17" fillId="4" borderId="1" xfId="12" applyFont="1" applyFill="1" applyBorder="1" applyAlignment="1">
      <alignment vertical="center"/>
    </xf>
    <xf numFmtId="8" fontId="13" fillId="2" borderId="7" xfId="5" applyNumberFormat="1" applyFont="1" applyFill="1" applyBorder="1" applyAlignment="1" applyProtection="1">
      <alignment horizontal="center" vertical="center" wrapText="1"/>
    </xf>
    <xf numFmtId="166" fontId="12" fillId="0" borderId="1" xfId="17" applyFont="1" applyBorder="1" applyAlignment="1" applyProtection="1">
      <alignment horizontal="center" vertical="center"/>
    </xf>
    <xf numFmtId="0" fontId="13" fillId="0" borderId="1" xfId="0" applyFont="1" applyBorder="1" applyAlignment="1">
      <alignment horizontal="center" vertical="top"/>
    </xf>
    <xf numFmtId="0" fontId="13" fillId="4" borderId="1" xfId="0" applyFont="1" applyFill="1" applyBorder="1" applyAlignment="1">
      <alignment vertical="top"/>
    </xf>
    <xf numFmtId="0" fontId="13" fillId="0" borderId="1" xfId="0" applyFont="1" applyBorder="1" applyAlignment="1">
      <alignment vertical="top"/>
    </xf>
    <xf numFmtId="0" fontId="12" fillId="0" borderId="1" xfId="0" applyFont="1" applyBorder="1"/>
    <xf numFmtId="170" fontId="13" fillId="2" borderId="1" xfId="6" applyNumberFormat="1" applyFont="1" applyFill="1" applyAlignment="1">
      <alignment vertical="center"/>
    </xf>
    <xf numFmtId="0" fontId="13" fillId="0" borderId="1" xfId="3" applyFont="1" applyAlignment="1">
      <alignment horizontal="center" vertical="center"/>
    </xf>
    <xf numFmtId="0" fontId="13" fillId="0" borderId="1" xfId="3" applyFont="1" applyAlignment="1">
      <alignment vertical="center"/>
    </xf>
    <xf numFmtId="9" fontId="13" fillId="0" borderId="1" xfId="3" applyNumberFormat="1" applyFont="1" applyAlignment="1">
      <alignment horizontal="center" vertical="center"/>
    </xf>
    <xf numFmtId="167" fontId="12" fillId="0" borderId="1" xfId="3" applyNumberFormat="1" applyFont="1" applyAlignment="1">
      <alignment horizontal="center" vertical="center"/>
    </xf>
    <xf numFmtId="164" fontId="12" fillId="0" borderId="1" xfId="14" applyFont="1" applyBorder="1" applyAlignment="1">
      <alignment vertical="center"/>
    </xf>
    <xf numFmtId="164" fontId="12" fillId="0" borderId="1" xfId="3" applyNumberFormat="1" applyFont="1" applyAlignment="1">
      <alignment vertical="center"/>
    </xf>
    <xf numFmtId="9" fontId="12" fillId="0" borderId="1" xfId="18" applyFont="1" applyBorder="1" applyAlignment="1">
      <alignment horizontal="center"/>
    </xf>
    <xf numFmtId="0" fontId="12" fillId="0" borderId="0" xfId="0" applyFont="1" applyAlignment="1">
      <alignment vertical="center"/>
    </xf>
    <xf numFmtId="9" fontId="12" fillId="0" borderId="1" xfId="3" applyNumberFormat="1" applyFont="1" applyAlignment="1">
      <alignment horizontal="left" vertical="center" wrapText="1" indent="1"/>
    </xf>
    <xf numFmtId="3" fontId="12" fillId="2" borderId="1" xfId="3" applyNumberFormat="1" applyFont="1" applyFill="1" applyAlignment="1">
      <alignment horizontal="center" vertical="center"/>
    </xf>
    <xf numFmtId="0" fontId="24" fillId="0" borderId="1" xfId="2" applyFont="1" applyAlignment="1">
      <alignment horizontal="center" vertical="center"/>
    </xf>
    <xf numFmtId="0" fontId="24" fillId="0" borderId="0" xfId="0" applyFont="1" applyAlignment="1">
      <alignment horizontal="center" vertical="center"/>
    </xf>
    <xf numFmtId="0" fontId="24" fillId="0" borderId="1" xfId="2" applyFont="1" applyAlignment="1">
      <alignment horizontal="center"/>
    </xf>
    <xf numFmtId="0" fontId="24" fillId="0" borderId="0" xfId="0" applyFont="1"/>
    <xf numFmtId="9" fontId="12" fillId="0" borderId="7" xfId="5" applyFont="1" applyBorder="1" applyAlignment="1" applyProtection="1">
      <alignment vertical="center" wrapText="1"/>
    </xf>
    <xf numFmtId="0" fontId="13" fillId="0" borderId="1" xfId="6" applyFont="1" applyAlignment="1">
      <alignment vertical="center"/>
    </xf>
    <xf numFmtId="168" fontId="12" fillId="0" borderId="1" xfId="13" applyNumberFormat="1" applyFont="1" applyAlignment="1">
      <alignment vertical="center"/>
    </xf>
    <xf numFmtId="0" fontId="12" fillId="0" borderId="8" xfId="3" applyFont="1" applyBorder="1"/>
    <xf numFmtId="1" fontId="13" fillId="0" borderId="7" xfId="5" applyNumberFormat="1" applyFont="1" applyBorder="1" applyAlignment="1" applyProtection="1">
      <alignment horizontal="center" vertical="center" wrapText="1"/>
    </xf>
    <xf numFmtId="0" fontId="12" fillId="0" borderId="8" xfId="3" applyFont="1" applyBorder="1" applyAlignment="1">
      <alignment horizontal="center" vertical="center"/>
    </xf>
    <xf numFmtId="9" fontId="14" fillId="0" borderId="1" xfId="20" applyFont="1" applyBorder="1" applyAlignment="1" applyProtection="1">
      <alignment horizontal="center" vertical="center"/>
    </xf>
    <xf numFmtId="9" fontId="12" fillId="3" borderId="7" xfId="3" applyNumberFormat="1" applyFont="1" applyFill="1" applyBorder="1" applyAlignment="1">
      <alignment horizontal="left" vertical="center" wrapText="1" indent="1"/>
    </xf>
    <xf numFmtId="9" fontId="12" fillId="0" borderId="1" xfId="18" applyFont="1" applyBorder="1" applyAlignment="1">
      <alignment horizontal="center" vertical="center"/>
    </xf>
    <xf numFmtId="4" fontId="12" fillId="2" borderId="7" xfId="3" applyNumberFormat="1" applyFont="1" applyFill="1" applyBorder="1" applyAlignment="1">
      <alignment horizontal="center" vertical="center"/>
    </xf>
    <xf numFmtId="166" fontId="12" fillId="2" borderId="7" xfId="17" applyFont="1" applyFill="1" applyBorder="1" applyAlignment="1">
      <alignment horizontal="center" vertical="center"/>
    </xf>
    <xf numFmtId="0" fontId="12" fillId="0" borderId="8" xfId="3" applyFont="1" applyBorder="1" applyAlignment="1">
      <alignment vertical="center"/>
    </xf>
    <xf numFmtId="0" fontId="12" fillId="2" borderId="8" xfId="3" applyFont="1" applyFill="1" applyBorder="1" applyAlignment="1">
      <alignment vertical="center"/>
    </xf>
    <xf numFmtId="0" fontId="12" fillId="0" borderId="8" xfId="3" applyFont="1" applyBorder="1" applyAlignment="1">
      <alignment horizontal="left" vertical="center"/>
    </xf>
    <xf numFmtId="0" fontId="13" fillId="2" borderId="8" xfId="3" applyFont="1" applyFill="1" applyBorder="1" applyAlignment="1">
      <alignment horizontal="center" vertical="center" wrapText="1"/>
    </xf>
    <xf numFmtId="0" fontId="12" fillId="0" borderId="8" xfId="3" applyFont="1" applyBorder="1" applyAlignment="1">
      <alignment horizontal="center"/>
    </xf>
    <xf numFmtId="0" fontId="12" fillId="2" borderId="1" xfId="3" applyFont="1" applyFill="1" applyAlignment="1">
      <alignment horizontal="center" vertical="center"/>
    </xf>
    <xf numFmtId="9" fontId="12" fillId="2" borderId="11" xfId="3" applyNumberFormat="1" applyFont="1" applyFill="1" applyBorder="1" applyAlignment="1">
      <alignment horizontal="left" vertical="center" wrapText="1" indent="1"/>
    </xf>
    <xf numFmtId="4" fontId="12" fillId="2" borderId="11" xfId="3" applyNumberFormat="1" applyFont="1" applyFill="1" applyBorder="1" applyAlignment="1">
      <alignment horizontal="center" vertical="center"/>
    </xf>
    <xf numFmtId="0" fontId="12" fillId="2" borderId="11" xfId="3" applyFont="1" applyFill="1" applyBorder="1" applyAlignment="1">
      <alignment vertical="center"/>
    </xf>
    <xf numFmtId="3" fontId="14" fillId="2" borderId="11" xfId="3" applyNumberFormat="1" applyFont="1" applyFill="1" applyBorder="1" applyAlignment="1">
      <alignment horizontal="left" vertical="center"/>
    </xf>
    <xf numFmtId="6" fontId="12" fillId="2" borderId="7" xfId="3" applyNumberFormat="1" applyFont="1" applyFill="1" applyBorder="1" applyAlignment="1">
      <alignment horizontal="center" vertical="center"/>
    </xf>
    <xf numFmtId="6" fontId="12" fillId="2" borderId="11" xfId="3" applyNumberFormat="1" applyFont="1" applyFill="1" applyBorder="1" applyAlignment="1">
      <alignment horizontal="center" vertical="center"/>
    </xf>
    <xf numFmtId="6" fontId="17" fillId="7" borderId="7" xfId="3" applyNumberFormat="1" applyFont="1" applyFill="1" applyBorder="1" applyAlignment="1">
      <alignment horizontal="center" vertical="center"/>
    </xf>
    <xf numFmtId="0" fontId="12" fillId="0" borderId="7" xfId="3" applyFont="1" applyBorder="1" applyAlignment="1">
      <alignment horizontal="center" vertical="center"/>
    </xf>
    <xf numFmtId="0" fontId="25" fillId="0" borderId="1" xfId="2" applyFont="1" applyAlignment="1">
      <alignment horizontal="left" vertical="center"/>
    </xf>
    <xf numFmtId="0" fontId="12" fillId="0" borderId="1" xfId="6" applyFont="1" applyAlignment="1">
      <alignment horizontal="center" vertical="center"/>
    </xf>
    <xf numFmtId="0" fontId="15" fillId="0" borderId="6" xfId="19" applyFont="1" applyBorder="1" applyAlignment="1">
      <alignment horizontal="center" vertical="center" wrapText="1"/>
    </xf>
    <xf numFmtId="173" fontId="12" fillId="0" borderId="1" xfId="3" applyNumberFormat="1" applyFont="1"/>
    <xf numFmtId="0" fontId="12" fillId="0" borderId="1" xfId="18" applyNumberFormat="1" applyFont="1" applyBorder="1" applyAlignment="1">
      <alignment horizontal="center" vertical="center"/>
    </xf>
    <xf numFmtId="9" fontId="12" fillId="2" borderId="1" xfId="18" applyFont="1" applyFill="1" applyBorder="1" applyAlignment="1">
      <alignment horizontal="center" vertical="center"/>
    </xf>
    <xf numFmtId="0" fontId="15" fillId="0" borderId="8" xfId="6" applyFont="1" applyBorder="1" applyAlignment="1">
      <alignment horizontal="left" vertical="center"/>
    </xf>
    <xf numFmtId="0" fontId="15" fillId="0" borderId="8" xfId="6" applyFont="1" applyBorder="1" applyAlignment="1">
      <alignment horizontal="center" vertical="top" wrapText="1"/>
    </xf>
    <xf numFmtId="0" fontId="13" fillId="0" borderId="8" xfId="3" applyFont="1" applyBorder="1"/>
    <xf numFmtId="0" fontId="14" fillId="0" borderId="8" xfId="19" applyFont="1" applyBorder="1" applyAlignment="1">
      <alignment horizontal="left" vertical="center" wrapText="1"/>
    </xf>
    <xf numFmtId="0" fontId="14" fillId="0" borderId="8" xfId="19" applyFont="1" applyBorder="1" applyAlignment="1">
      <alignment horizontal="center" vertical="center" wrapText="1"/>
    </xf>
    <xf numFmtId="0" fontId="14" fillId="2" borderId="8" xfId="19" applyFont="1" applyFill="1" applyBorder="1" applyAlignment="1">
      <alignment horizontal="center" vertical="center" wrapText="1"/>
    </xf>
    <xf numFmtId="0" fontId="13" fillId="0" borderId="8" xfId="3" applyFont="1" applyBorder="1" applyAlignment="1">
      <alignment vertical="center"/>
    </xf>
    <xf numFmtId="0" fontId="14" fillId="2" borderId="8" xfId="3" applyFont="1" applyFill="1" applyBorder="1" applyAlignment="1">
      <alignment horizontal="left" vertical="center"/>
    </xf>
    <xf numFmtId="0" fontId="14" fillId="2" borderId="8" xfId="3" applyFont="1" applyFill="1" applyBorder="1" applyAlignment="1">
      <alignment horizontal="center" vertical="center"/>
    </xf>
    <xf numFmtId="0" fontId="14" fillId="2" borderId="8" xfId="3" applyFont="1" applyFill="1" applyBorder="1" applyAlignment="1">
      <alignment vertical="center"/>
    </xf>
    <xf numFmtId="0" fontId="13" fillId="0" borderId="8" xfId="3" applyFont="1" applyBorder="1" applyAlignment="1">
      <alignment horizontal="left" vertical="center" wrapText="1"/>
    </xf>
    <xf numFmtId="0" fontId="13" fillId="0" borderId="8" xfId="3" applyFont="1" applyBorder="1" applyAlignment="1">
      <alignment horizontal="center" vertical="center"/>
    </xf>
    <xf numFmtId="0" fontId="13" fillId="0" borderId="8" xfId="3" applyFont="1" applyBorder="1" applyAlignment="1">
      <alignment horizontal="center" vertical="center" wrapText="1"/>
    </xf>
    <xf numFmtId="0" fontId="26" fillId="0" borderId="1" xfId="3" applyFont="1"/>
    <xf numFmtId="0" fontId="26" fillId="0" borderId="1" xfId="6" applyFont="1" applyAlignment="1">
      <alignment vertical="center"/>
    </xf>
    <xf numFmtId="0" fontId="27" fillId="0" borderId="1" xfId="3" applyFont="1"/>
    <xf numFmtId="0" fontId="26" fillId="0" borderId="1" xfId="3" applyFont="1" applyAlignment="1">
      <alignment vertical="center"/>
    </xf>
    <xf numFmtId="3" fontId="13" fillId="2" borderId="10" xfId="3" applyNumberFormat="1" applyFont="1" applyFill="1" applyBorder="1" applyAlignment="1">
      <alignment horizontal="center" vertical="center"/>
    </xf>
    <xf numFmtId="2" fontId="17" fillId="5" borderId="7" xfId="3" applyNumberFormat="1" applyFont="1" applyFill="1" applyBorder="1" applyAlignment="1">
      <alignment horizontal="center" vertical="center"/>
    </xf>
    <xf numFmtId="169" fontId="12" fillId="2" borderId="7" xfId="3" applyNumberFormat="1" applyFont="1" applyFill="1" applyBorder="1" applyAlignment="1">
      <alignment horizontal="center" vertical="center"/>
    </xf>
    <xf numFmtId="167" fontId="12" fillId="2" borderId="10" xfId="4" applyNumberFormat="1" applyFont="1" applyFill="1" applyBorder="1" applyAlignment="1">
      <alignment horizontal="center" vertical="center"/>
    </xf>
    <xf numFmtId="0" fontId="13" fillId="0" borderId="1" xfId="3" applyFont="1" applyAlignment="1">
      <alignment horizontal="center" vertical="center" wrapText="1"/>
    </xf>
    <xf numFmtId="10" fontId="14" fillId="2" borderId="15" xfId="18" applyNumberFormat="1" applyFont="1" applyFill="1" applyBorder="1" applyAlignment="1">
      <alignment horizontal="center" vertical="center"/>
    </xf>
    <xf numFmtId="8" fontId="14" fillId="2" borderId="15" xfId="18" applyNumberFormat="1" applyFont="1" applyFill="1" applyBorder="1" applyAlignment="1">
      <alignment horizontal="center" vertical="center"/>
    </xf>
    <xf numFmtId="6" fontId="14" fillId="2" borderId="15" xfId="18" applyNumberFormat="1" applyFont="1" applyFill="1" applyBorder="1" applyAlignment="1">
      <alignment horizontal="center" vertical="center"/>
    </xf>
    <xf numFmtId="6" fontId="12" fillId="0" borderId="1" xfId="3" applyNumberFormat="1" applyFont="1"/>
    <xf numFmtId="4" fontId="26" fillId="2" borderId="7" xfId="3" applyNumberFormat="1" applyFont="1" applyFill="1" applyBorder="1" applyAlignment="1">
      <alignment horizontal="center" vertical="center"/>
    </xf>
    <xf numFmtId="0" fontId="24" fillId="0" borderId="1" xfId="2" quotePrefix="1" applyFont="1" applyAlignment="1">
      <alignment horizontal="center"/>
    </xf>
    <xf numFmtId="0" fontId="24" fillId="0" borderId="1" xfId="2" applyFont="1" applyAlignment="1">
      <alignment horizontal="left"/>
    </xf>
    <xf numFmtId="0" fontId="24" fillId="0" borderId="0" xfId="0" applyFont="1" applyAlignment="1">
      <alignment horizontal="left" vertical="center" wrapText="1"/>
    </xf>
    <xf numFmtId="0" fontId="24" fillId="0" borderId="1" xfId="2" applyFont="1" applyAlignment="1">
      <alignment horizontal="left" vertical="center" wrapText="1"/>
    </xf>
    <xf numFmtId="0" fontId="24" fillId="0" borderId="0" xfId="0" applyFont="1" applyAlignment="1">
      <alignment horizontal="left"/>
    </xf>
    <xf numFmtId="0" fontId="24" fillId="0" borderId="1" xfId="2" applyFont="1" applyAlignment="1">
      <alignment horizontal="left" vertical="center"/>
    </xf>
    <xf numFmtId="9" fontId="24" fillId="0" borderId="1" xfId="2" applyNumberFormat="1" applyFont="1" applyAlignment="1">
      <alignment horizontal="left" vertical="center"/>
    </xf>
    <xf numFmtId="0" fontId="24" fillId="0" borderId="16" xfId="2" applyFont="1" applyBorder="1" applyAlignment="1">
      <alignment horizontal="left" vertical="center" wrapText="1"/>
    </xf>
    <xf numFmtId="169" fontId="24" fillId="0" borderId="0" xfId="0" applyNumberFormat="1" applyFont="1" applyAlignment="1">
      <alignment horizontal="center" vertical="center"/>
    </xf>
    <xf numFmtId="169" fontId="24" fillId="0" borderId="16" xfId="0" applyNumberFormat="1" applyFont="1" applyBorder="1" applyAlignment="1">
      <alignment horizontal="center" vertical="center"/>
    </xf>
    <xf numFmtId="0" fontId="24" fillId="0" borderId="16" xfId="2" applyFont="1" applyBorder="1" applyAlignment="1">
      <alignment horizontal="left" vertical="center"/>
    </xf>
    <xf numFmtId="9" fontId="24" fillId="0" borderId="16" xfId="2" applyNumberFormat="1" applyFont="1" applyBorder="1" applyAlignment="1">
      <alignment horizontal="left" vertical="center"/>
    </xf>
    <xf numFmtId="10" fontId="24" fillId="0" borderId="1" xfId="18" applyNumberFormat="1" applyFont="1" applyBorder="1" applyAlignment="1">
      <alignment horizontal="center" vertical="center"/>
    </xf>
    <xf numFmtId="0" fontId="24" fillId="0" borderId="0" xfId="0" applyFont="1" applyAlignment="1">
      <alignment vertical="center"/>
    </xf>
    <xf numFmtId="10" fontId="24" fillId="0" borderId="1" xfId="2" applyNumberFormat="1" applyFont="1" applyAlignment="1">
      <alignment horizontal="center" vertical="center"/>
    </xf>
    <xf numFmtId="10" fontId="24" fillId="0" borderId="1" xfId="2" quotePrefix="1" applyNumberFormat="1" applyFont="1" applyAlignment="1">
      <alignment horizontal="center" vertical="center"/>
    </xf>
    <xf numFmtId="167" fontId="24" fillId="0" borderId="14" xfId="0" applyNumberFormat="1" applyFont="1" applyBorder="1" applyAlignment="1">
      <alignment horizontal="center" vertical="center"/>
    </xf>
    <xf numFmtId="3" fontId="24" fillId="0" borderId="1" xfId="2" applyNumberFormat="1" applyFont="1" applyAlignment="1">
      <alignment horizontal="center" vertical="center"/>
    </xf>
    <xf numFmtId="3" fontId="24" fillId="0" borderId="16" xfId="2" applyNumberFormat="1" applyFont="1" applyBorder="1" applyAlignment="1">
      <alignment horizontal="center" vertical="center"/>
    </xf>
    <xf numFmtId="167" fontId="28" fillId="0" borderId="17" xfId="0" applyNumberFormat="1" applyFont="1" applyBorder="1" applyAlignment="1">
      <alignment horizontal="center" vertical="center"/>
    </xf>
    <xf numFmtId="0" fontId="24" fillId="3" borderId="1" xfId="2" applyFont="1" applyFill="1" applyAlignment="1">
      <alignment horizontal="left" vertical="center"/>
    </xf>
    <xf numFmtId="9" fontId="24" fillId="3" borderId="1" xfId="2" applyNumberFormat="1" applyFont="1" applyFill="1" applyAlignment="1">
      <alignment horizontal="left" vertical="center"/>
    </xf>
    <xf numFmtId="167" fontId="24" fillId="3" borderId="17" xfId="0" applyNumberFormat="1" applyFont="1" applyFill="1" applyBorder="1" applyAlignment="1">
      <alignment horizontal="center" vertical="center"/>
    </xf>
    <xf numFmtId="0" fontId="24" fillId="3" borderId="1" xfId="2" applyFont="1" applyFill="1" applyAlignment="1">
      <alignment horizontal="center" vertical="center"/>
    </xf>
    <xf numFmtId="3" fontId="24" fillId="3" borderId="1" xfId="2" applyNumberFormat="1" applyFont="1" applyFill="1" applyAlignment="1">
      <alignment horizontal="center" vertical="center"/>
    </xf>
    <xf numFmtId="169" fontId="24" fillId="3" borderId="0" xfId="0" applyNumberFormat="1" applyFont="1" applyFill="1" applyAlignment="1">
      <alignment horizontal="center" vertical="center"/>
    </xf>
    <xf numFmtId="0" fontId="29" fillId="0" borderId="1" xfId="2" applyFont="1" applyAlignment="1">
      <alignment horizontal="left" vertical="center"/>
    </xf>
    <xf numFmtId="0" fontId="24" fillId="0" borderId="13" xfId="2" applyFont="1" applyBorder="1" applyAlignment="1">
      <alignment horizontal="center" vertical="center" wrapText="1"/>
    </xf>
    <xf numFmtId="0" fontId="24" fillId="0" borderId="16" xfId="2" applyFont="1" applyBorder="1" applyAlignment="1">
      <alignment horizontal="center" vertical="center" wrapText="1"/>
    </xf>
    <xf numFmtId="0" fontId="24" fillId="0" borderId="16" xfId="0" applyFont="1" applyBorder="1" applyAlignment="1">
      <alignment horizontal="center" vertical="center" wrapText="1"/>
    </xf>
    <xf numFmtId="0" fontId="30" fillId="4" borderId="1" xfId="0" applyFont="1" applyFill="1" applyBorder="1" applyAlignment="1">
      <alignment horizontal="left" vertical="center"/>
    </xf>
    <xf numFmtId="0" fontId="30" fillId="4" borderId="1" xfId="0" applyFont="1" applyFill="1" applyBorder="1" applyAlignment="1">
      <alignment vertical="center"/>
    </xf>
    <xf numFmtId="0" fontId="31" fillId="4" borderId="1" xfId="0" applyFont="1" applyFill="1" applyBorder="1"/>
    <xf numFmtId="0" fontId="30" fillId="4" borderId="1" xfId="0" applyFont="1" applyFill="1" applyBorder="1" applyAlignment="1">
      <alignment vertical="top"/>
    </xf>
    <xf numFmtId="0" fontId="31" fillId="0" borderId="1" xfId="0" applyFont="1" applyBorder="1"/>
    <xf numFmtId="0" fontId="25" fillId="2" borderId="1" xfId="0" applyFont="1" applyFill="1" applyBorder="1" applyAlignment="1">
      <alignment horizontal="center" vertical="top"/>
    </xf>
    <xf numFmtId="0" fontId="24" fillId="2" borderId="1" xfId="0" applyFont="1" applyFill="1" applyBorder="1" applyAlignment="1">
      <alignment vertical="center"/>
    </xf>
    <xf numFmtId="0" fontId="24" fillId="2" borderId="1" xfId="0" applyFont="1" applyFill="1" applyBorder="1"/>
    <xf numFmtId="0" fontId="25" fillId="2" borderId="1" xfId="0" applyFont="1" applyFill="1" applyBorder="1" applyAlignment="1">
      <alignment vertical="top"/>
    </xf>
    <xf numFmtId="0" fontId="23" fillId="0" borderId="1" xfId="3" applyFont="1" applyAlignment="1">
      <alignment horizontal="center" vertical="center"/>
    </xf>
    <xf numFmtId="0" fontId="23" fillId="0" borderId="1" xfId="3" applyFont="1" applyAlignment="1">
      <alignment vertical="center"/>
    </xf>
    <xf numFmtId="0" fontId="23" fillId="2" borderId="1" xfId="3" applyFont="1" applyFill="1" applyAlignment="1">
      <alignment vertical="center"/>
    </xf>
    <xf numFmtId="3" fontId="26" fillId="2" borderId="7" xfId="3" applyNumberFormat="1" applyFont="1" applyFill="1" applyBorder="1" applyAlignment="1">
      <alignment horizontal="center" vertical="center"/>
    </xf>
    <xf numFmtId="167" fontId="28" fillId="3" borderId="17" xfId="0" applyNumberFormat="1" applyFont="1" applyFill="1" applyBorder="1" applyAlignment="1">
      <alignment horizontal="center" vertical="center"/>
    </xf>
    <xf numFmtId="167" fontId="28" fillId="0" borderId="14" xfId="0" applyNumberFormat="1" applyFont="1" applyBorder="1" applyAlignment="1">
      <alignment horizontal="center" vertical="center"/>
    </xf>
    <xf numFmtId="167" fontId="23" fillId="3" borderId="0" xfId="0" applyNumberFormat="1" applyFont="1" applyFill="1" applyAlignment="1">
      <alignment horizontal="center" vertical="center"/>
    </xf>
    <xf numFmtId="167" fontId="23" fillId="0" borderId="0" xfId="0" applyNumberFormat="1" applyFont="1" applyAlignment="1">
      <alignment horizontal="center" vertical="center"/>
    </xf>
    <xf numFmtId="167" fontId="23" fillId="0" borderId="16" xfId="0" applyNumberFormat="1" applyFont="1" applyBorder="1" applyAlignment="1">
      <alignment horizontal="center" vertical="center"/>
    </xf>
    <xf numFmtId="0" fontId="24" fillId="3" borderId="0" xfId="0" applyFont="1" applyFill="1" applyAlignment="1">
      <alignment horizontal="center" vertical="center"/>
    </xf>
    <xf numFmtId="0" fontId="24" fillId="0" borderId="16" xfId="0" applyFont="1" applyBorder="1" applyAlignment="1">
      <alignment horizontal="center" vertical="center"/>
    </xf>
    <xf numFmtId="167" fontId="23" fillId="0" borderId="17" xfId="0" applyNumberFormat="1" applyFont="1" applyBorder="1" applyAlignment="1">
      <alignment horizontal="center" vertical="center"/>
    </xf>
    <xf numFmtId="9" fontId="20" fillId="2" borderId="1" xfId="5" applyFont="1" applyFill="1" applyBorder="1" applyAlignment="1" applyProtection="1">
      <alignment vertical="center"/>
    </xf>
    <xf numFmtId="0" fontId="16" fillId="2" borderId="1" xfId="3" applyFont="1" applyFill="1" applyAlignment="1">
      <alignment horizontal="center" vertical="center"/>
    </xf>
    <xf numFmtId="10" fontId="16" fillId="4" borderId="1" xfId="5" applyNumberFormat="1" applyFont="1" applyFill="1" applyBorder="1" applyAlignment="1" applyProtection="1">
      <alignment horizontal="center" vertical="center" wrapText="1"/>
    </xf>
    <xf numFmtId="8" fontId="32" fillId="2" borderId="7" xfId="5" applyNumberFormat="1" applyFont="1" applyFill="1" applyBorder="1" applyAlignment="1" applyProtection="1">
      <alignment horizontal="center" vertical="center" wrapText="1"/>
    </xf>
    <xf numFmtId="167" fontId="26" fillId="2" borderId="9" xfId="4" applyNumberFormat="1" applyFont="1" applyFill="1" applyBorder="1" applyAlignment="1">
      <alignment horizontal="center" vertical="center"/>
    </xf>
    <xf numFmtId="0" fontId="24" fillId="0" borderId="1" xfId="2" applyFont="1" applyAlignment="1">
      <alignment vertical="top"/>
    </xf>
    <xf numFmtId="0" fontId="23" fillId="0" borderId="1" xfId="24" applyFont="1"/>
    <xf numFmtId="0" fontId="31" fillId="4" borderId="1" xfId="0" applyFont="1" applyFill="1" applyBorder="1" applyAlignment="1">
      <alignment horizontal="left"/>
    </xf>
    <xf numFmtId="0" fontId="23" fillId="0" borderId="1" xfId="24" applyFont="1" applyAlignment="1">
      <alignment vertical="center"/>
    </xf>
    <xf numFmtId="0" fontId="33" fillId="0" borderId="1" xfId="22" applyFont="1" applyFill="1" applyBorder="1" applyAlignment="1" applyProtection="1">
      <alignment horizontal="left" vertical="center"/>
    </xf>
    <xf numFmtId="2" fontId="34" fillId="0" borderId="1" xfId="22" applyNumberFormat="1" applyFont="1" applyFill="1" applyBorder="1" applyAlignment="1" applyProtection="1">
      <alignment vertical="center"/>
    </xf>
    <xf numFmtId="0" fontId="35" fillId="0" borderId="1" xfId="22" applyFont="1" applyFill="1" applyBorder="1" applyAlignment="1" applyProtection="1">
      <alignment vertical="center"/>
    </xf>
    <xf numFmtId="2" fontId="33" fillId="0" borderId="1" xfId="22" applyNumberFormat="1" applyFont="1" applyFill="1" applyBorder="1" applyAlignment="1" applyProtection="1">
      <alignment vertical="center"/>
    </xf>
    <xf numFmtId="0" fontId="24" fillId="0" borderId="1" xfId="2" applyFont="1" applyAlignment="1">
      <alignment vertical="center"/>
    </xf>
    <xf numFmtId="0" fontId="24" fillId="0" borderId="1" xfId="22" applyFont="1" applyFill="1" applyBorder="1" applyAlignment="1" applyProtection="1">
      <alignment horizontal="left" vertical="center"/>
    </xf>
    <xf numFmtId="0" fontId="33" fillId="0" borderId="1" xfId="22" applyFont="1" applyFill="1" applyBorder="1" applyAlignment="1" applyProtection="1">
      <alignment horizontal="left"/>
    </xf>
    <xf numFmtId="2" fontId="34" fillId="0" borderId="1" xfId="22" applyNumberFormat="1" applyFont="1" applyFill="1" applyBorder="1" applyAlignment="1" applyProtection="1"/>
    <xf numFmtId="0" fontId="35" fillId="0" borderId="1" xfId="22" applyFont="1" applyFill="1" applyBorder="1" applyAlignment="1" applyProtection="1"/>
    <xf numFmtId="172" fontId="36" fillId="0" borderId="1" xfId="22" applyNumberFormat="1" applyFont="1" applyFill="1" applyBorder="1" applyAlignment="1" applyProtection="1"/>
    <xf numFmtId="2" fontId="33" fillId="0" borderId="1" xfId="22" applyNumberFormat="1" applyFont="1" applyFill="1" applyBorder="1" applyAlignment="1" applyProtection="1"/>
    <xf numFmtId="0" fontId="24" fillId="0" borderId="1" xfId="2" applyFont="1"/>
    <xf numFmtId="0" fontId="23" fillId="0" borderId="1" xfId="24" applyFont="1" applyAlignment="1">
      <alignment vertical="top"/>
    </xf>
    <xf numFmtId="0" fontId="33" fillId="0" borderId="1" xfId="22" applyFont="1" applyFill="1" applyBorder="1" applyAlignment="1" applyProtection="1">
      <alignment horizontal="left" vertical="top"/>
    </xf>
    <xf numFmtId="2" fontId="34" fillId="0" borderId="1" xfId="22" applyNumberFormat="1" applyFont="1" applyFill="1" applyBorder="1" applyAlignment="1" applyProtection="1">
      <alignment vertical="top"/>
    </xf>
    <xf numFmtId="0" fontId="35" fillId="0" borderId="1" xfId="22" applyFont="1" applyFill="1" applyBorder="1" applyAlignment="1" applyProtection="1">
      <alignment vertical="top"/>
    </xf>
    <xf numFmtId="2" fontId="33" fillId="0" borderId="1" xfId="22" applyNumberFormat="1" applyFont="1" applyFill="1" applyBorder="1" applyAlignment="1" applyProtection="1">
      <alignment vertical="top"/>
    </xf>
    <xf numFmtId="172" fontId="36" fillId="0" borderId="1" xfId="22" applyNumberFormat="1" applyFont="1" applyFill="1" applyBorder="1" applyAlignment="1" applyProtection="1">
      <alignment vertical="top"/>
    </xf>
    <xf numFmtId="0" fontId="23" fillId="0" borderId="0" xfId="0" applyFont="1"/>
    <xf numFmtId="0" fontId="23" fillId="0" borderId="3" xfId="0" applyFont="1" applyBorder="1" applyAlignment="1">
      <alignment horizontal="center" vertical="center" readingOrder="1"/>
    </xf>
    <xf numFmtId="0" fontId="24" fillId="0" borderId="4" xfId="24" applyFont="1" applyBorder="1" applyAlignment="1">
      <alignment horizontal="center" vertical="center"/>
    </xf>
    <xf numFmtId="5" fontId="23" fillId="0" borderId="4" xfId="24" applyNumberFormat="1" applyFont="1" applyBorder="1" applyAlignment="1">
      <alignment horizontal="center" vertical="center"/>
    </xf>
    <xf numFmtId="0" fontId="24" fillId="3" borderId="1" xfId="24" applyFont="1" applyFill="1" applyAlignment="1">
      <alignment horizontal="center" vertical="center"/>
    </xf>
    <xf numFmtId="5" fontId="23" fillId="3" borderId="1" xfId="6" applyNumberFormat="1" applyFont="1" applyFill="1" applyAlignment="1">
      <alignment horizontal="center" vertical="center"/>
    </xf>
    <xf numFmtId="0" fontId="37" fillId="0" borderId="1" xfId="22" applyFont="1" applyFill="1" applyBorder="1" applyAlignment="1" applyProtection="1">
      <alignment horizontal="left" vertical="center"/>
    </xf>
    <xf numFmtId="0" fontId="23" fillId="0" borderId="2" xfId="0" applyFont="1" applyBorder="1"/>
    <xf numFmtId="10" fontId="14" fillId="2" borderId="1" xfId="20" applyNumberFormat="1" applyFont="1" applyFill="1" applyBorder="1" applyAlignment="1" applyProtection="1">
      <alignment horizontal="center" vertical="center"/>
    </xf>
    <xf numFmtId="0" fontId="23" fillId="0" borderId="1" xfId="6" applyFont="1" applyAlignment="1">
      <alignment vertical="center"/>
    </xf>
    <xf numFmtId="0" fontId="38" fillId="0" borderId="1" xfId="0" applyFont="1" applyBorder="1"/>
    <xf numFmtId="0" fontId="38" fillId="4" borderId="1" xfId="0" applyFont="1" applyFill="1" applyBorder="1"/>
    <xf numFmtId="0" fontId="39" fillId="2" borderId="1" xfId="0" applyFont="1" applyFill="1" applyBorder="1" applyAlignment="1">
      <alignment vertical="center"/>
    </xf>
    <xf numFmtId="0" fontId="39" fillId="0" borderId="0" xfId="0" applyFont="1"/>
    <xf numFmtId="0" fontId="39" fillId="0" borderId="1" xfId="2" applyFont="1" applyAlignment="1">
      <alignment horizontal="left"/>
    </xf>
    <xf numFmtId="0" fontId="39" fillId="0" borderId="1" xfId="2" applyFont="1" applyAlignment="1">
      <alignment horizontal="center"/>
    </xf>
    <xf numFmtId="0" fontId="39" fillId="0" borderId="0" xfId="0" applyFont="1" applyAlignment="1">
      <alignment vertical="center"/>
    </xf>
    <xf numFmtId="0" fontId="39" fillId="0" borderId="1" xfId="2" applyFont="1" applyAlignment="1">
      <alignment horizontal="center" vertical="center"/>
    </xf>
    <xf numFmtId="0" fontId="39" fillId="0" borderId="1" xfId="2" applyFont="1" applyAlignment="1">
      <alignment horizontal="left" vertical="center"/>
    </xf>
    <xf numFmtId="0" fontId="39" fillId="0" borderId="0" xfId="0" applyFont="1" applyAlignment="1">
      <alignment horizontal="center" vertical="center"/>
    </xf>
    <xf numFmtId="0" fontId="39" fillId="0" borderId="0" xfId="0" applyFont="1" applyAlignment="1">
      <alignment horizontal="left" vertical="center"/>
    </xf>
    <xf numFmtId="0" fontId="39" fillId="0" borderId="1" xfId="2" applyFont="1" applyAlignment="1">
      <alignment vertical="center"/>
    </xf>
    <xf numFmtId="0" fontId="41" fillId="0" borderId="0" xfId="0" applyFont="1"/>
    <xf numFmtId="0" fontId="42" fillId="0" borderId="0" xfId="0" applyFont="1" applyAlignment="1">
      <alignment vertical="center"/>
    </xf>
    <xf numFmtId="0" fontId="41" fillId="0" borderId="0" xfId="0" applyFont="1" applyAlignment="1">
      <alignment vertical="center"/>
    </xf>
    <xf numFmtId="0" fontId="39" fillId="0" borderId="1" xfId="2" applyFont="1"/>
    <xf numFmtId="0" fontId="43" fillId="0" borderId="22"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0" xfId="0" applyFont="1" applyAlignment="1">
      <alignment horizontal="center" vertical="center" wrapText="1"/>
    </xf>
    <xf numFmtId="0" fontId="43" fillId="0" borderId="24" xfId="0" applyFont="1" applyBorder="1" applyAlignment="1">
      <alignment horizontal="center" vertical="center" wrapText="1"/>
    </xf>
    <xf numFmtId="0" fontId="41" fillId="0" borderId="8" xfId="0" applyFont="1" applyBorder="1"/>
    <xf numFmtId="167" fontId="43" fillId="2" borderId="19" xfId="14" applyNumberFormat="1" applyFont="1" applyFill="1" applyBorder="1" applyAlignment="1" applyProtection="1">
      <alignment horizontal="center" vertical="center"/>
    </xf>
    <xf numFmtId="167" fontId="43" fillId="2" borderId="21" xfId="14" applyNumberFormat="1" applyFont="1" applyFill="1" applyBorder="1" applyAlignment="1" applyProtection="1">
      <alignment horizontal="center" vertical="center"/>
    </xf>
    <xf numFmtId="167" fontId="39" fillId="2" borderId="21" xfId="14" applyNumberFormat="1" applyFont="1" applyFill="1" applyBorder="1" applyAlignment="1" applyProtection="1">
      <alignment horizontal="center" vertical="center"/>
    </xf>
    <xf numFmtId="167" fontId="43" fillId="2" borderId="26" xfId="14" applyNumberFormat="1" applyFont="1" applyFill="1" applyBorder="1" applyAlignment="1" applyProtection="1">
      <alignment horizontal="center" vertical="center"/>
    </xf>
    <xf numFmtId="167" fontId="43" fillId="2" borderId="1" xfId="14" applyNumberFormat="1" applyFont="1" applyFill="1" applyBorder="1" applyAlignment="1" applyProtection="1">
      <alignment horizontal="center" vertical="center"/>
    </xf>
    <xf numFmtId="0" fontId="41" fillId="0" borderId="0" xfId="0" applyFont="1" applyAlignment="1">
      <alignment wrapText="1"/>
    </xf>
    <xf numFmtId="0" fontId="38" fillId="4" borderId="1" xfId="0" applyFont="1" applyFill="1" applyBorder="1" applyAlignment="1">
      <alignment horizontal="left" vertical="center"/>
    </xf>
    <xf numFmtId="0" fontId="38" fillId="4" borderId="1" xfId="0" applyFont="1" applyFill="1" applyBorder="1" applyAlignment="1">
      <alignment vertical="center"/>
    </xf>
    <xf numFmtId="0" fontId="38" fillId="4" borderId="1" xfId="0" applyFont="1" applyFill="1" applyBorder="1" applyAlignment="1">
      <alignment vertical="top"/>
    </xf>
    <xf numFmtId="0" fontId="39" fillId="0" borderId="8" xfId="2" applyFont="1" applyBorder="1" applyAlignment="1">
      <alignment horizontal="center"/>
    </xf>
    <xf numFmtId="0" fontId="39" fillId="0" borderId="8" xfId="2" applyFont="1" applyBorder="1" applyAlignment="1">
      <alignment horizontal="left"/>
    </xf>
    <xf numFmtId="2" fontId="42" fillId="0" borderId="18" xfId="0" applyNumberFormat="1" applyFont="1" applyBorder="1" applyAlignment="1">
      <alignment horizontal="center" vertical="center" wrapText="1"/>
    </xf>
    <xf numFmtId="0" fontId="43" fillId="0" borderId="25" xfId="0" applyFont="1" applyBorder="1" applyAlignment="1">
      <alignment horizontal="center" vertical="center" wrapText="1"/>
    </xf>
    <xf numFmtId="167" fontId="43" fillId="0" borderId="1" xfId="14" applyNumberFormat="1" applyFont="1" applyFill="1" applyBorder="1" applyAlignment="1" applyProtection="1">
      <alignment horizontal="center" vertical="center"/>
    </xf>
    <xf numFmtId="167" fontId="43" fillId="2" borderId="19" xfId="0" applyNumberFormat="1" applyFont="1" applyFill="1" applyBorder="1" applyAlignment="1">
      <alignment horizontal="center" vertical="center" wrapText="1"/>
    </xf>
    <xf numFmtId="167" fontId="43" fillId="3" borderId="1" xfId="14" applyNumberFormat="1" applyFont="1" applyFill="1" applyBorder="1" applyAlignment="1" applyProtection="1">
      <alignment horizontal="center" vertical="center"/>
    </xf>
    <xf numFmtId="167" fontId="43" fillId="2" borderId="21" xfId="0" applyNumberFormat="1" applyFont="1" applyFill="1" applyBorder="1" applyAlignment="1">
      <alignment horizontal="center" vertical="center" wrapText="1"/>
    </xf>
    <xf numFmtId="167" fontId="39" fillId="2" borderId="21" xfId="0" applyNumberFormat="1" applyFont="1" applyFill="1" applyBorder="1" applyAlignment="1">
      <alignment horizontal="center" vertical="center" wrapText="1"/>
    </xf>
    <xf numFmtId="167" fontId="43" fillId="2" borderId="26" xfId="0" applyNumberFormat="1" applyFont="1" applyFill="1" applyBorder="1" applyAlignment="1">
      <alignment horizontal="center" vertical="center" wrapText="1"/>
    </xf>
    <xf numFmtId="167" fontId="43" fillId="2" borderId="0" xfId="0" applyNumberFormat="1" applyFont="1" applyFill="1" applyAlignment="1">
      <alignment horizontal="center" vertical="center" wrapText="1"/>
    </xf>
    <xf numFmtId="0" fontId="43" fillId="0" borderId="27" xfId="0" applyFont="1" applyBorder="1" applyAlignment="1">
      <alignment horizontal="center" vertical="center" wrapText="1"/>
    </xf>
    <xf numFmtId="167" fontId="43" fillId="3" borderId="28" xfId="14" applyNumberFormat="1" applyFont="1" applyFill="1" applyBorder="1" applyAlignment="1" applyProtection="1">
      <alignment horizontal="center" vertical="center"/>
    </xf>
    <xf numFmtId="167" fontId="43" fillId="3" borderId="8" xfId="14" applyNumberFormat="1" applyFont="1" applyFill="1" applyBorder="1" applyAlignment="1" applyProtection="1">
      <alignment horizontal="center" vertical="center"/>
    </xf>
    <xf numFmtId="0" fontId="40" fillId="0" borderId="0" xfId="0" applyFont="1" applyAlignment="1">
      <alignment vertical="center"/>
    </xf>
    <xf numFmtId="0" fontId="39" fillId="0" borderId="8" xfId="0" applyFont="1" applyBorder="1"/>
    <xf numFmtId="0" fontId="43" fillId="0" borderId="1" xfId="0" applyFont="1" applyBorder="1" applyAlignment="1">
      <alignment horizontal="center" vertical="center" wrapText="1"/>
    </xf>
    <xf numFmtId="166" fontId="41" fillId="0" borderId="0" xfId="17" applyFont="1"/>
    <xf numFmtId="0" fontId="41" fillId="0" borderId="0" xfId="0" applyFont="1" applyAlignment="1">
      <alignment horizontal="center" wrapText="1"/>
    </xf>
    <xf numFmtId="166" fontId="41" fillId="3" borderId="0" xfId="17" applyFont="1" applyFill="1"/>
    <xf numFmtId="167" fontId="43" fillId="0" borderId="0" xfId="0" applyNumberFormat="1" applyFont="1" applyAlignment="1">
      <alignment horizontal="center" vertical="center" wrapText="1"/>
    </xf>
    <xf numFmtId="166" fontId="41" fillId="0" borderId="8" xfId="17" applyFont="1" applyBorder="1"/>
    <xf numFmtId="9" fontId="43" fillId="0" borderId="1" xfId="0" applyNumberFormat="1" applyFont="1" applyBorder="1" applyAlignment="1">
      <alignment horizontal="center" vertical="center" wrapText="1"/>
    </xf>
    <xf numFmtId="1" fontId="14" fillId="3" borderId="1" xfId="5" applyNumberFormat="1" applyFont="1" applyFill="1" applyBorder="1" applyAlignment="1" applyProtection="1">
      <alignment horizontal="center" vertical="center" wrapText="1"/>
    </xf>
    <xf numFmtId="9" fontId="14" fillId="3" borderId="1" xfId="5" applyFont="1" applyFill="1" applyBorder="1" applyAlignment="1" applyProtection="1">
      <alignment horizontal="left" vertical="center" wrapText="1"/>
    </xf>
    <xf numFmtId="9" fontId="14" fillId="3" borderId="1" xfId="5" applyFont="1" applyFill="1" applyBorder="1" applyAlignment="1" applyProtection="1">
      <alignment vertical="center" wrapText="1"/>
    </xf>
    <xf numFmtId="9" fontId="14" fillId="3" borderId="1" xfId="5" applyFont="1" applyFill="1" applyBorder="1" applyAlignment="1" applyProtection="1">
      <alignment horizontal="center" vertical="center" wrapText="1"/>
    </xf>
    <xf numFmtId="9" fontId="14" fillId="0" borderId="1" xfId="3" applyNumberFormat="1" applyFont="1" applyAlignment="1">
      <alignment vertical="center"/>
    </xf>
    <xf numFmtId="1" fontId="14" fillId="0" borderId="1" xfId="5" applyNumberFormat="1" applyFont="1" applyBorder="1" applyAlignment="1" applyProtection="1">
      <alignment horizontal="center" vertical="center" wrapText="1"/>
    </xf>
    <xf numFmtId="9" fontId="14" fillId="2" borderId="1" xfId="5" applyFont="1" applyFill="1" applyBorder="1" applyAlignment="1" applyProtection="1">
      <alignment horizontal="left" vertical="center" wrapText="1"/>
    </xf>
    <xf numFmtId="9" fontId="14" fillId="0" borderId="1" xfId="5" applyFont="1" applyBorder="1" applyAlignment="1" applyProtection="1">
      <alignment vertical="center" wrapText="1"/>
    </xf>
    <xf numFmtId="9" fontId="14" fillId="2" borderId="1" xfId="5" applyFont="1" applyFill="1" applyBorder="1" applyAlignment="1" applyProtection="1">
      <alignment horizontal="center" vertical="center" wrapText="1"/>
    </xf>
    <xf numFmtId="1" fontId="14" fillId="3" borderId="8" xfId="5" applyNumberFormat="1" applyFont="1" applyFill="1" applyBorder="1" applyAlignment="1" applyProtection="1">
      <alignment horizontal="center" vertical="center" wrapText="1"/>
    </xf>
    <xf numFmtId="9" fontId="14" fillId="3" borderId="8" xfId="5" applyFont="1" applyFill="1" applyBorder="1" applyAlignment="1" applyProtection="1">
      <alignment horizontal="left" vertical="center" wrapText="1"/>
    </xf>
    <xf numFmtId="9" fontId="14" fillId="3" borderId="8" xfId="5" applyFont="1" applyFill="1" applyBorder="1" applyAlignment="1" applyProtection="1">
      <alignment vertical="center" wrapText="1"/>
    </xf>
    <xf numFmtId="9" fontId="14" fillId="3" borderId="8" xfId="5" applyFont="1" applyFill="1" applyBorder="1" applyAlignment="1" applyProtection="1">
      <alignment horizontal="center" vertical="center" wrapText="1"/>
    </xf>
    <xf numFmtId="10" fontId="14" fillId="3" borderId="8" xfId="20" applyNumberFormat="1" applyFont="1" applyFill="1" applyBorder="1" applyAlignment="1" applyProtection="1">
      <alignment horizontal="center" vertical="center"/>
    </xf>
    <xf numFmtId="0" fontId="17" fillId="4" borderId="1" xfId="3" applyFont="1" applyFill="1" applyAlignment="1">
      <alignment vertical="center"/>
    </xf>
    <xf numFmtId="10" fontId="15" fillId="6" borderId="7" xfId="5" applyNumberFormat="1" applyFont="1" applyFill="1" applyBorder="1" applyAlignment="1" applyProtection="1">
      <alignment horizontal="center" vertical="center" wrapText="1"/>
      <protection locked="0"/>
    </xf>
    <xf numFmtId="8" fontId="13" fillId="6" borderId="7" xfId="5" applyNumberFormat="1" applyFont="1" applyFill="1" applyBorder="1" applyAlignment="1" applyProtection="1">
      <alignment horizontal="center" vertical="center" wrapText="1"/>
      <protection locked="0"/>
    </xf>
    <xf numFmtId="0" fontId="12" fillId="0" borderId="0" xfId="0" applyFont="1" applyAlignment="1">
      <alignment horizontal="justify" vertical="center"/>
    </xf>
    <xf numFmtId="0" fontId="12" fillId="0" borderId="0" xfId="0" applyFont="1"/>
    <xf numFmtId="0" fontId="17" fillId="4" borderId="1" xfId="0" applyFont="1" applyFill="1" applyBorder="1" applyAlignment="1">
      <alignment horizontal="left" vertical="center" wrapText="1"/>
    </xf>
    <xf numFmtId="0" fontId="14" fillId="4" borderId="1" xfId="0" applyFont="1" applyFill="1" applyBorder="1" applyAlignment="1">
      <alignment horizontal="left"/>
    </xf>
    <xf numFmtId="0" fontId="13" fillId="0" borderId="1" xfId="2" applyFont="1" applyAlignment="1">
      <alignment vertical="center" wrapText="1"/>
    </xf>
    <xf numFmtId="0" fontId="12" fillId="0" borderId="1" xfId="0" applyFont="1" applyBorder="1" applyAlignment="1">
      <alignment vertical="center"/>
    </xf>
    <xf numFmtId="0" fontId="0" fillId="0" borderId="1" xfId="0" applyBorder="1" applyAlignment="1">
      <alignment vertical="center"/>
    </xf>
    <xf numFmtId="0" fontId="17" fillId="4" borderId="7" xfId="0" applyFont="1" applyFill="1" applyBorder="1" applyAlignment="1">
      <alignment horizontal="left" vertical="center" wrapText="1"/>
    </xf>
    <xf numFmtId="0" fontId="14" fillId="4" borderId="7" xfId="0" applyFont="1" applyFill="1" applyBorder="1" applyAlignment="1">
      <alignment horizontal="left"/>
    </xf>
    <xf numFmtId="3" fontId="13" fillId="2" borderId="9" xfId="3" applyNumberFormat="1" applyFont="1" applyFill="1" applyBorder="1" applyAlignment="1">
      <alignment horizontal="center" vertical="center"/>
    </xf>
    <xf numFmtId="0" fontId="0" fillId="0" borderId="11" xfId="0" applyBorder="1" applyAlignment="1">
      <alignment horizontal="center" vertical="center"/>
    </xf>
    <xf numFmtId="0" fontId="41" fillId="0" borderId="0" xfId="0" applyFont="1" applyAlignment="1">
      <alignment horizontal="left" vertical="top" wrapText="1"/>
    </xf>
    <xf numFmtId="0" fontId="41" fillId="0" borderId="0" xfId="0" applyFont="1" applyAlignment="1">
      <alignment horizontal="left" vertical="top"/>
    </xf>
    <xf numFmtId="2" fontId="39" fillId="0" borderId="18" xfId="0" applyNumberFormat="1" applyFont="1" applyBorder="1" applyAlignment="1">
      <alignment horizontal="left" vertical="center" wrapText="1"/>
    </xf>
    <xf numFmtId="0" fontId="41" fillId="0" borderId="18" xfId="0" applyFont="1" applyBorder="1" applyAlignment="1">
      <alignment horizontal="left" vertical="center"/>
    </xf>
    <xf numFmtId="0" fontId="41" fillId="0" borderId="19" xfId="0" applyFont="1" applyBorder="1" applyAlignment="1">
      <alignment horizontal="left" vertical="center"/>
    </xf>
    <xf numFmtId="0" fontId="39" fillId="0" borderId="20" xfId="0" applyFont="1" applyBorder="1" applyAlignment="1">
      <alignment horizontal="center" vertical="center"/>
    </xf>
    <xf numFmtId="0" fontId="39" fillId="0" borderId="21" xfId="0" applyFont="1" applyBorder="1" applyAlignment="1">
      <alignment horizontal="center" vertical="center"/>
    </xf>
    <xf numFmtId="0" fontId="23" fillId="0" borderId="12" xfId="24" applyFont="1" applyBorder="1" applyAlignment="1">
      <alignment horizontal="left" vertical="center" wrapText="1"/>
    </xf>
    <xf numFmtId="0" fontId="23" fillId="0" borderId="1" xfId="24" applyFont="1" applyAlignment="1">
      <alignment horizontal="left" vertical="center" wrapText="1"/>
    </xf>
    <xf numFmtId="174" fontId="14" fillId="2" borderId="9" xfId="3" applyNumberFormat="1" applyFont="1" applyFill="1" applyBorder="1" applyAlignment="1">
      <alignment horizontal="left" vertical="center"/>
    </xf>
    <xf numFmtId="174" fontId="12" fillId="0" borderId="11" xfId="0" applyNumberFormat="1" applyFont="1" applyBorder="1" applyAlignment="1">
      <alignment vertical="center"/>
    </xf>
    <xf numFmtId="174" fontId="12" fillId="0" borderId="10" xfId="0" applyNumberFormat="1" applyFont="1" applyBorder="1" applyAlignment="1">
      <alignment vertical="center"/>
    </xf>
    <xf numFmtId="3" fontId="14" fillId="2" borderId="9" xfId="3" applyNumberFormat="1" applyFont="1" applyFill="1" applyBorder="1" applyAlignment="1">
      <alignment horizontal="left" vertical="center"/>
    </xf>
    <xf numFmtId="0" fontId="12" fillId="0" borderId="11" xfId="0" applyFont="1" applyBorder="1" applyAlignment="1">
      <alignment vertical="center"/>
    </xf>
    <xf numFmtId="0" fontId="12" fillId="0" borderId="10" xfId="0" applyFont="1" applyBorder="1" applyAlignment="1">
      <alignment vertical="center"/>
    </xf>
  </cellXfs>
  <cellStyles count="25">
    <cellStyle name="Euro" xfId="16" xr:uid="{00000000-0005-0000-0000-000001000000}"/>
    <cellStyle name="Hyperlink 2 2" xfId="22" xr:uid="{00000000-0005-0000-0000-000002000000}"/>
    <cellStyle name="Komma" xfId="14" builtinId="3"/>
    <cellStyle name="Komma 2" xfId="8" xr:uid="{00000000-0005-0000-0000-000004000000}"/>
    <cellStyle name="Komma 2 2" xfId="11" xr:uid="{00000000-0005-0000-0000-000005000000}"/>
    <cellStyle name="Komma 2 2 2" xfId="12" xr:uid="{00000000-0005-0000-0000-000006000000}"/>
    <cellStyle name="Komma 2 2 3" xfId="23" xr:uid="{00000000-0005-0000-0000-000007000000}"/>
    <cellStyle name="Normaal 2 2" xfId="1" xr:uid="{00000000-0005-0000-0000-000008000000}"/>
    <cellStyle name="Normaal 3" xfId="15" xr:uid="{00000000-0005-0000-0000-000009000000}"/>
    <cellStyle name="Procent" xfId="18" builtinId="5"/>
    <cellStyle name="Procent 2" xfId="5" xr:uid="{00000000-0005-0000-0000-00000B000000}"/>
    <cellStyle name="Procent 2 2" xfId="9" xr:uid="{00000000-0005-0000-0000-00000C000000}"/>
    <cellStyle name="Procent 2 2 2" xfId="13" xr:uid="{00000000-0005-0000-0000-00000D000000}"/>
    <cellStyle name="Procent 3" xfId="20" xr:uid="{00000000-0005-0000-0000-00000E000000}"/>
    <cellStyle name="Standaard" xfId="0" builtinId="0"/>
    <cellStyle name="Standaard 2" xfId="2" xr:uid="{00000000-0005-0000-0000-000010000000}"/>
    <cellStyle name="Standaard 2 2" xfId="24" xr:uid="{00000000-0005-0000-0000-000011000000}"/>
    <cellStyle name="Standaard 2 2 2" xfId="6" xr:uid="{00000000-0005-0000-0000-000012000000}"/>
    <cellStyle name="Standaard 2 2 2 2" xfId="19" xr:uid="{00000000-0005-0000-0000-000013000000}"/>
    <cellStyle name="Standaard 3" xfId="3" xr:uid="{00000000-0005-0000-0000-000014000000}"/>
    <cellStyle name="Standaard 4" xfId="10" xr:uid="{00000000-0005-0000-0000-000015000000}"/>
    <cellStyle name="Valuta" xfId="17" builtinId="4"/>
    <cellStyle name="Valuta 2" xfId="4" xr:uid="{00000000-0005-0000-0000-000017000000}"/>
    <cellStyle name="Valuta 3" xfId="7" xr:uid="{00000000-0005-0000-0000-000018000000}"/>
    <cellStyle name="Valuta 4" xfId="21" xr:uid="{00000000-0005-0000-0000-000019000000}"/>
  </cellStyles>
  <dxfs count="0"/>
  <tableStyles count="0" defaultTableStyle="TableStyleMedium2" defaultPivotStyle="PivotStyleLight16"/>
  <colors>
    <mruColors>
      <color rgb="FFCC0000"/>
      <color rgb="FFB32B2B"/>
      <color rgb="FF76EAF6"/>
      <color rgb="FF00B561"/>
      <color rgb="FF0092DB"/>
      <color rgb="FF649030"/>
      <color rgb="FFE6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gemeentebodegraven.sharepoint.com/Users/Gogogo/Downloads/Quick%20Scan%20Tarieven%20administratief%20producti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Users\bertrandprinsen\Dropbox\01%20Labor%20Redimo\01%20Projecten%20Labor%20Redimo\01%20Philips%20(Bertrand)\Benchmark%202010\Benchmark%20Tarieven%20administratief%20productie%20Philips%2019-10-1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Gogogo\Dropbox\Labor%20Redimo\11%20Tools,%20scans%20&amp;%20methodieken\01%20TarievenTools\2017\Analyse%20Uplifts%202013%20StudentenWer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ongegeven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ongegevens"/>
      <sheetName val="Voorblad"/>
      <sheetName val="tekstblokken rapport"/>
      <sheetName val="Inhoudsopgave"/>
      <sheetName val="gemiddeld tarief "/>
      <sheetName val="berekeningsgegevens"/>
      <sheetName val="betalingstermijn"/>
      <sheetName val="Bureau 1"/>
      <sheetName val="Bureau 2"/>
      <sheetName val="Bureau 3"/>
      <sheetName val="gemiddeld tarief (2)"/>
      <sheetName val="Bureau 1 gereduceerd"/>
      <sheetName val="Bureau 2 gereduceerd"/>
      <sheetName val="Bureau 3 gereduceerd"/>
      <sheetName val="S1 salaris"/>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voorblad"/>
      <sheetName val="2012"/>
      <sheetName val="2013"/>
      <sheetName val="Analyse"/>
      <sheetName val="uren"/>
    </sheetNames>
    <sheetDataSet>
      <sheetData sheetId="0" refreshError="1"/>
      <sheetData sheetId="1"/>
      <sheetData sheetId="2"/>
      <sheetData sheetId="3"/>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B1:AE14"/>
  <sheetViews>
    <sheetView showGridLines="0" zoomScale="115" zoomScaleNormal="115" zoomScaleSheetLayoutView="70" workbookViewId="0">
      <selection activeCell="H12" sqref="H12"/>
    </sheetView>
  </sheetViews>
  <sheetFormatPr defaultColWidth="8.75" defaultRowHeight="15"/>
  <cols>
    <col min="1" max="1" width="3" style="31" customWidth="1"/>
    <col min="2" max="2" width="34.5" style="31" bestFit="1" customWidth="1"/>
    <col min="3" max="3" width="18.25" style="31" bestFit="1" customWidth="1"/>
    <col min="4" max="5" width="18" style="31" bestFit="1" customWidth="1"/>
    <col min="6" max="6" width="14" style="31" bestFit="1" customWidth="1"/>
    <col min="7" max="7" width="9" style="31" customWidth="1"/>
    <col min="8" max="8" width="11" style="31" bestFit="1" customWidth="1"/>
    <col min="9" max="16384" width="8.75" style="31"/>
  </cols>
  <sheetData>
    <row r="1" spans="2:31" ht="29.65" customHeight="1">
      <c r="B1" s="279" t="s">
        <v>143</v>
      </c>
      <c r="C1" s="32"/>
      <c r="D1" s="32"/>
      <c r="E1" s="32"/>
      <c r="F1" s="32"/>
    </row>
    <row r="2" spans="2:31" ht="27" customHeight="1">
      <c r="B2" s="33" t="s">
        <v>0</v>
      </c>
      <c r="C2" s="34"/>
      <c r="D2" s="34"/>
      <c r="E2" s="34"/>
      <c r="F2" s="34"/>
    </row>
    <row r="3" spans="2:31">
      <c r="B3" s="33"/>
      <c r="C3" s="33"/>
      <c r="D3" s="33"/>
      <c r="E3" s="33"/>
      <c r="F3" s="35"/>
    </row>
    <row r="4" spans="2:31" s="1" customFormat="1" ht="22.9" customHeight="1">
      <c r="B4" s="67" t="s">
        <v>1</v>
      </c>
    </row>
    <row r="5" spans="2:31" s="1" customFormat="1" ht="23.65" customHeight="1">
      <c r="B5" s="1" t="s">
        <v>2</v>
      </c>
    </row>
    <row r="6" spans="2:31" s="1" customFormat="1" ht="23.65" customHeight="1">
      <c r="B6" s="1" t="s">
        <v>3</v>
      </c>
    </row>
    <row r="7" spans="2:31" s="1" customFormat="1" ht="23.65" customHeight="1">
      <c r="B7" s="1" t="s">
        <v>4</v>
      </c>
      <c r="E7" s="3"/>
      <c r="F7" s="68"/>
    </row>
    <row r="8" spans="2:31" s="1" customFormat="1" ht="23.65" customHeight="1">
      <c r="B8" s="1" t="s">
        <v>5</v>
      </c>
      <c r="E8" s="3"/>
      <c r="F8" s="68"/>
      <c r="H8" s="59"/>
    </row>
    <row r="9" spans="2:31" s="1" customFormat="1" ht="23.65" customHeight="1">
      <c r="B9" s="1" t="s">
        <v>6</v>
      </c>
      <c r="E9" s="3"/>
      <c r="F9" s="68"/>
      <c r="H9" s="59"/>
    </row>
    <row r="10" spans="2:31">
      <c r="E10" s="36"/>
      <c r="F10" s="37"/>
    </row>
    <row r="11" spans="2:31" ht="33.4" customHeight="1">
      <c r="B11" s="282" t="s">
        <v>7</v>
      </c>
      <c r="C11" s="283"/>
      <c r="D11" s="283"/>
      <c r="E11" s="283"/>
      <c r="AE11" s="34"/>
    </row>
    <row r="12" spans="2:31" ht="87" customHeight="1">
      <c r="B12" s="282" t="s">
        <v>8</v>
      </c>
      <c r="C12" s="283"/>
      <c r="D12" s="283"/>
      <c r="E12" s="283"/>
    </row>
    <row r="13" spans="2:31">
      <c r="B13" s="38"/>
    </row>
    <row r="14" spans="2:31" ht="25.15" customHeight="1">
      <c r="B14" s="33" t="s">
        <v>9</v>
      </c>
    </row>
  </sheetData>
  <sheetProtection algorithmName="SHA-512" hashValue="+uq5g1V9ILqpMDooqwjT3Nr5VxZLyRue2aASV3LrC3JahOtZGrvwDXOuG7vR7tQSEI5/vkgvgt/8o92ra7plBw==" saltValue="GkOmdBPdoIU12+VPHGSvgg==" spinCount="100000" sheet="1" selectLockedCells="1" selectUnlockedCells="1"/>
  <mergeCells count="2">
    <mergeCell ref="B12:E12"/>
    <mergeCell ref="B11:E11"/>
  </mergeCells>
  <pageMargins left="0.70866141732283472" right="0.70866141732283472" top="0.74803149606299213" bottom="0.74803149606299213" header="0.31496062992125984" footer="0.31496062992125984"/>
  <pageSetup paperSize="9" scale="86" orientation="landscape" r:id="rId1"/>
  <headerFooter>
    <oddFooter>&amp;R&amp;K000000pagina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pageSetUpPr fitToPage="1"/>
  </sheetPr>
  <dimension ref="B1:Q19"/>
  <sheetViews>
    <sheetView showGridLines="0" zoomScale="70" zoomScaleNormal="70" zoomScalePageLayoutView="70" workbookViewId="0">
      <selection activeCell="G21" sqref="G21"/>
    </sheetView>
  </sheetViews>
  <sheetFormatPr defaultColWidth="8.75" defaultRowHeight="15"/>
  <cols>
    <col min="1" max="1" width="2.5" style="4" customWidth="1"/>
    <col min="2" max="2" width="5" style="4" customWidth="1"/>
    <col min="3" max="3" width="81.75" style="4" customWidth="1"/>
    <col min="4" max="4" width="36.75" style="15" customWidth="1"/>
    <col min="5" max="5" width="32.75" style="15" customWidth="1"/>
    <col min="6" max="7" width="32.75" style="4" customWidth="1"/>
    <col min="8" max="9" width="2.25" style="18" bestFit="1" customWidth="1"/>
    <col min="10" max="10" width="10" style="18" customWidth="1"/>
    <col min="11" max="11" width="2.25" style="18" bestFit="1" customWidth="1"/>
    <col min="12" max="12" width="8.75" style="18"/>
    <col min="13" max="17" width="8.75" style="110"/>
    <col min="18" max="16384" width="8.75" style="4"/>
  </cols>
  <sheetData>
    <row r="1" spans="2:17" ht="30" customHeight="1"/>
    <row r="2" spans="2:17" s="1" customFormat="1" ht="30" customHeight="1">
      <c r="B2" s="39" t="str">
        <f>'Colofon 1'!B1</f>
        <v>Bijlage Prijzenblad versie 1.1 (28-08-2025)</v>
      </c>
      <c r="C2" s="43"/>
      <c r="D2" s="44"/>
      <c r="E2" s="44"/>
      <c r="F2" s="44"/>
      <c r="G2" s="44"/>
      <c r="H2" s="17"/>
      <c r="I2" s="17"/>
      <c r="J2" s="17"/>
      <c r="K2" s="17"/>
      <c r="L2" s="17"/>
      <c r="M2" s="111"/>
      <c r="N2" s="111"/>
      <c r="O2" s="111"/>
      <c r="P2" s="111"/>
      <c r="Q2" s="111"/>
    </row>
    <row r="3" spans="2:17">
      <c r="B3" s="4" t="s">
        <v>10</v>
      </c>
      <c r="D3" s="16"/>
      <c r="F3" s="16"/>
      <c r="G3" s="16"/>
    </row>
    <row r="4" spans="2:17">
      <c r="F4" s="15"/>
      <c r="G4" s="15"/>
    </row>
    <row r="5" spans="2:17" s="5" customFormat="1" ht="60">
      <c r="B5" s="97" t="s">
        <v>11</v>
      </c>
      <c r="C5" s="97" t="s">
        <v>12</v>
      </c>
      <c r="D5" s="98" t="s">
        <v>13</v>
      </c>
      <c r="E5" s="98" t="s">
        <v>14</v>
      </c>
      <c r="F5" s="98" t="s">
        <v>15</v>
      </c>
      <c r="G5" s="98" t="s">
        <v>16</v>
      </c>
      <c r="H5" s="19"/>
      <c r="I5" s="19"/>
      <c r="J5" s="19"/>
      <c r="K5" s="19"/>
      <c r="L5" s="19"/>
      <c r="M5" s="112"/>
      <c r="N5" s="112"/>
      <c r="O5" s="112"/>
      <c r="P5" s="112"/>
      <c r="Q5" s="112"/>
    </row>
    <row r="6" spans="2:17" s="2" customFormat="1" ht="84" customHeight="1">
      <c r="B6" s="70">
        <v>1</v>
      </c>
      <c r="C6" s="66" t="s">
        <v>17</v>
      </c>
      <c r="D6" s="281"/>
      <c r="E6" s="178" t="str">
        <f>IF(K6&gt;0,"ONGELDIG","GELDIG")</f>
        <v>ONGELDIG</v>
      </c>
      <c r="F6" s="45">
        <v>2</v>
      </c>
      <c r="G6" s="45">
        <v>7</v>
      </c>
      <c r="H6" s="9">
        <f>IF(D6&lt;F6,1,0)</f>
        <v>1</v>
      </c>
      <c r="I6" s="9">
        <f>IF(D6&gt;G6,1,0)</f>
        <v>0</v>
      </c>
      <c r="J6" s="9"/>
      <c r="K6" s="9">
        <f>I6+H6</f>
        <v>1</v>
      </c>
      <c r="L6" s="9"/>
      <c r="M6" s="113"/>
      <c r="N6" s="113"/>
      <c r="O6" s="113"/>
      <c r="P6" s="113"/>
      <c r="Q6" s="113"/>
    </row>
    <row r="7" spans="2:17" s="2" customFormat="1" ht="84" customHeight="1">
      <c r="B7" s="70">
        <v>2</v>
      </c>
      <c r="C7" s="66" t="s">
        <v>18</v>
      </c>
      <c r="D7" s="281"/>
      <c r="E7" s="178" t="str">
        <f>IF(K7&gt;0,"ONGELDIG","GELDIG")</f>
        <v>ONGELDIG</v>
      </c>
      <c r="F7" s="45">
        <v>2</v>
      </c>
      <c r="G7" s="45">
        <v>7</v>
      </c>
      <c r="H7" s="9">
        <f t="shared" ref="H7:H8" si="0">IF(D7&lt;F7,1,0)</f>
        <v>1</v>
      </c>
      <c r="I7" s="9">
        <f t="shared" ref="I7:I8" si="1">IF(D7&gt;G7,1,0)</f>
        <v>0</v>
      </c>
      <c r="J7" s="9"/>
      <c r="K7" s="9">
        <f t="shared" ref="K7:K8" si="2">I7+H7</f>
        <v>1</v>
      </c>
      <c r="L7" s="9"/>
      <c r="M7" s="113"/>
      <c r="N7" s="113"/>
      <c r="O7" s="113"/>
      <c r="P7" s="113"/>
      <c r="Q7" s="113"/>
    </row>
    <row r="8" spans="2:17" s="2" customFormat="1" ht="84" customHeight="1">
      <c r="B8" s="70">
        <v>3</v>
      </c>
      <c r="C8" s="66" t="s">
        <v>19</v>
      </c>
      <c r="D8" s="281"/>
      <c r="E8" s="178" t="str">
        <f>IF(K8&gt;0,"ONGELDIG","GELDIG")</f>
        <v>ONGELDIG</v>
      </c>
      <c r="F8" s="45">
        <v>1</v>
      </c>
      <c r="G8" s="45">
        <v>1.5</v>
      </c>
      <c r="H8" s="9">
        <f t="shared" si="0"/>
        <v>1</v>
      </c>
      <c r="I8" s="9">
        <f t="shared" si="1"/>
        <v>0</v>
      </c>
      <c r="J8" s="9"/>
      <c r="K8" s="9">
        <f t="shared" si="2"/>
        <v>1</v>
      </c>
      <c r="L8" s="9"/>
      <c r="M8" s="113"/>
      <c r="N8" s="113"/>
      <c r="O8" s="113"/>
      <c r="P8" s="113"/>
      <c r="Q8" s="113"/>
    </row>
    <row r="10" spans="2:17">
      <c r="B10" s="99" t="s">
        <v>20</v>
      </c>
      <c r="C10" s="69"/>
      <c r="D10" s="69"/>
      <c r="E10" s="69"/>
      <c r="F10" s="69"/>
      <c r="G10" s="69"/>
    </row>
    <row r="11" spans="2:17" s="2" customFormat="1" ht="23.65" customHeight="1">
      <c r="B11" s="42">
        <v>1</v>
      </c>
      <c r="C11" s="40" t="s">
        <v>21</v>
      </c>
      <c r="D11" s="42"/>
      <c r="E11" s="42"/>
      <c r="H11" s="9"/>
      <c r="I11" s="9"/>
      <c r="J11" s="9"/>
      <c r="K11" s="9"/>
      <c r="L11" s="9"/>
      <c r="M11" s="113"/>
      <c r="N11" s="113"/>
      <c r="O11" s="113"/>
      <c r="P11" s="113"/>
      <c r="Q11" s="113"/>
    </row>
    <row r="12" spans="2:17" s="2" customFormat="1" ht="23.65" customHeight="1">
      <c r="B12" s="42">
        <v>2</v>
      </c>
      <c r="C12" s="40" t="s">
        <v>22</v>
      </c>
      <c r="D12" s="42"/>
      <c r="E12" s="42"/>
      <c r="H12" s="9"/>
      <c r="I12" s="9"/>
      <c r="J12" s="9"/>
      <c r="K12" s="9"/>
      <c r="L12" s="9"/>
      <c r="M12" s="113"/>
      <c r="N12" s="113"/>
      <c r="O12" s="113"/>
      <c r="P12" s="113"/>
      <c r="Q12" s="113"/>
    </row>
    <row r="13" spans="2:17" s="2" customFormat="1" ht="23.65" customHeight="1">
      <c r="B13" s="42">
        <v>3</v>
      </c>
      <c r="C13" s="40" t="s">
        <v>23</v>
      </c>
      <c r="D13" s="42"/>
      <c r="E13" s="42"/>
      <c r="H13" s="9"/>
      <c r="I13" s="9"/>
      <c r="J13" s="9"/>
      <c r="K13" s="9"/>
      <c r="L13" s="9"/>
      <c r="M13" s="113"/>
      <c r="N13" s="113"/>
      <c r="O13" s="113"/>
      <c r="P13" s="113"/>
      <c r="Q13" s="113"/>
    </row>
    <row r="14" spans="2:17" s="2" customFormat="1" ht="25.15" customHeight="1">
      <c r="B14" s="42">
        <v>4</v>
      </c>
      <c r="C14" s="2" t="s">
        <v>24</v>
      </c>
      <c r="D14" s="46"/>
      <c r="E14" s="42"/>
      <c r="H14" s="9"/>
      <c r="I14" s="9"/>
      <c r="J14" s="9"/>
      <c r="K14" s="9"/>
      <c r="L14" s="9"/>
      <c r="M14" s="113"/>
      <c r="N14" s="113"/>
      <c r="O14" s="113"/>
      <c r="P14" s="113"/>
      <c r="Q14" s="113"/>
    </row>
    <row r="15" spans="2:17" s="2" customFormat="1" ht="25.15" customHeight="1">
      <c r="B15" s="42">
        <v>5</v>
      </c>
      <c r="C15" s="2" t="s">
        <v>25</v>
      </c>
      <c r="D15" s="46"/>
      <c r="E15" s="42"/>
      <c r="H15" s="9"/>
      <c r="I15" s="9"/>
      <c r="J15" s="9"/>
      <c r="K15" s="9"/>
      <c r="L15" s="9"/>
      <c r="M15" s="113"/>
      <c r="N15" s="113"/>
      <c r="O15" s="113"/>
      <c r="P15" s="113"/>
      <c r="Q15" s="113"/>
    </row>
    <row r="16" spans="2:17" s="2" customFormat="1" ht="25.15" customHeight="1">
      <c r="B16" s="42">
        <v>6</v>
      </c>
      <c r="C16" s="2" t="s">
        <v>26</v>
      </c>
      <c r="D16" s="46"/>
      <c r="E16" s="42"/>
      <c r="H16" s="9"/>
      <c r="I16" s="9"/>
      <c r="J16" s="9"/>
      <c r="K16" s="9"/>
      <c r="L16" s="9"/>
      <c r="M16" s="113"/>
      <c r="N16" s="113"/>
      <c r="O16" s="113"/>
      <c r="P16" s="113"/>
      <c r="Q16" s="113"/>
    </row>
    <row r="17" spans="2:17" s="2" customFormat="1" ht="25.15" customHeight="1">
      <c r="B17" s="42">
        <v>7</v>
      </c>
      <c r="C17" s="2" t="s">
        <v>27</v>
      </c>
      <c r="D17" s="46"/>
      <c r="E17" s="42"/>
      <c r="H17" s="9"/>
      <c r="I17" s="9"/>
      <c r="J17" s="9"/>
      <c r="K17" s="9"/>
      <c r="L17" s="9"/>
      <c r="M17" s="113"/>
      <c r="N17" s="113"/>
      <c r="O17" s="113"/>
      <c r="P17" s="113"/>
      <c r="Q17" s="113"/>
    </row>
    <row r="18" spans="2:17" s="2" customFormat="1" ht="23.65" customHeight="1">
      <c r="B18" s="71">
        <v>8</v>
      </c>
      <c r="C18" s="79" t="s">
        <v>28</v>
      </c>
      <c r="D18" s="71"/>
      <c r="E18" s="71"/>
      <c r="F18" s="77"/>
      <c r="G18" s="77"/>
      <c r="H18" s="9"/>
      <c r="I18" s="9"/>
      <c r="J18" s="9"/>
      <c r="K18" s="9"/>
      <c r="L18" s="9"/>
      <c r="M18" s="113"/>
      <c r="N18" s="113"/>
      <c r="O18" s="113"/>
      <c r="P18" s="113"/>
      <c r="Q18" s="113"/>
    </row>
    <row r="19" spans="2:17" ht="25.15" customHeight="1">
      <c r="C19" s="2" t="s">
        <v>29</v>
      </c>
    </row>
  </sheetData>
  <sheetProtection algorithmName="SHA-512" hashValue="Ce3ww0xWqz2usT5AICzRHaL8qj3q/SklW9BDtaJWT9E+sayQvss68Z3mQlCBNvnG9aHdN+tPEE+cxbNOkKvLBg==" saltValue="BSnTM3VGXzVL4ah6ZjaHog==" spinCount="100000" sheet="1" objects="1" scenarios="1"/>
  <pageMargins left="0.70866141732283472" right="0.70866141732283472" top="0.74803149606299213" bottom="0.74803149606299213" header="0.31496062992125984" footer="0.31496062992125984"/>
  <pageSetup paperSize="9" scale="52" orientation="landscape" horizontalDpi="300" verticalDpi="300" r:id="rId1"/>
  <headerFooter>
    <oddFooter>&amp;R&amp;D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pageSetUpPr fitToPage="1"/>
  </sheetPr>
  <dimension ref="A1:O32"/>
  <sheetViews>
    <sheetView showGridLines="0" topLeftCell="A5" zoomScale="55" zoomScaleNormal="55" zoomScalePageLayoutView="25" workbookViewId="0">
      <selection activeCell="G13" sqref="G13"/>
    </sheetView>
  </sheetViews>
  <sheetFormatPr defaultColWidth="8.75" defaultRowHeight="15"/>
  <cols>
    <col min="1" max="1" width="2.5" style="4" customWidth="1"/>
    <col min="2" max="2" width="5" style="4" customWidth="1"/>
    <col min="3" max="3" width="42.5" style="4" customWidth="1"/>
    <col min="4" max="4" width="6.25" style="4" customWidth="1"/>
    <col min="5" max="6" width="25.5" style="4" bestFit="1" customWidth="1"/>
    <col min="7" max="7" width="33.25" style="15" customWidth="1"/>
    <col min="8" max="8" width="11.75" style="15" bestFit="1" customWidth="1"/>
    <col min="9" max="9" width="18.5" style="15" bestFit="1" customWidth="1"/>
    <col min="10" max="10" width="26.5" style="4" bestFit="1" customWidth="1"/>
    <col min="11" max="11" width="8.75" style="4"/>
    <col min="12" max="12" width="10.75" style="4" bestFit="1" customWidth="1"/>
    <col min="13" max="16384" width="8.75" style="4"/>
  </cols>
  <sheetData>
    <row r="1" spans="1:15" s="1" customFormat="1" ht="19.899999999999999" customHeight="1">
      <c r="B1" s="28"/>
      <c r="C1" s="3"/>
      <c r="G1" s="29"/>
      <c r="H1" s="30"/>
      <c r="J1" s="3"/>
      <c r="K1" s="3"/>
    </row>
    <row r="2" spans="1:15" s="50" customFormat="1" ht="30" customHeight="1">
      <c r="A2" s="47"/>
      <c r="B2" s="284" t="str">
        <f>'Colofon 1'!B1</f>
        <v>Bijlage Prijzenblad versie 1.1 (28-08-2025)</v>
      </c>
      <c r="C2" s="285"/>
      <c r="D2" s="285"/>
      <c r="E2" s="285"/>
      <c r="F2" s="285"/>
      <c r="G2" s="285"/>
      <c r="H2" s="285"/>
      <c r="I2" s="285"/>
      <c r="J2" s="48"/>
      <c r="K2" s="49"/>
      <c r="L2" s="49"/>
      <c r="M2" s="49"/>
      <c r="N2" s="49"/>
      <c r="O2" s="49"/>
    </row>
    <row r="3" spans="1:15">
      <c r="B3" s="4" t="s">
        <v>30</v>
      </c>
      <c r="G3" s="4"/>
      <c r="H3" s="4"/>
      <c r="I3" s="4"/>
    </row>
    <row r="4" spans="1:15">
      <c r="G4" s="4"/>
      <c r="H4" s="4"/>
      <c r="I4" s="4"/>
    </row>
    <row r="5" spans="1:15" s="2" customFormat="1" ht="54" customHeight="1" thickBot="1">
      <c r="B5" s="286" t="s">
        <v>31</v>
      </c>
      <c r="C5" s="287"/>
      <c r="D5" s="287"/>
      <c r="E5" s="287"/>
      <c r="F5" s="287"/>
      <c r="G5" s="288"/>
      <c r="H5" s="288"/>
      <c r="I5" s="288"/>
      <c r="J5" s="288"/>
    </row>
    <row r="6" spans="1:15" s="2" customFormat="1" ht="60">
      <c r="B6" s="77" t="s">
        <v>32</v>
      </c>
      <c r="C6" s="100" t="s">
        <v>33</v>
      </c>
      <c r="D6" s="101"/>
      <c r="E6" s="102" t="s">
        <v>34</v>
      </c>
      <c r="F6" s="102" t="s">
        <v>35</v>
      </c>
      <c r="G6" s="93" t="s">
        <v>36</v>
      </c>
      <c r="H6" s="7" t="s">
        <v>37</v>
      </c>
      <c r="I6" s="101" t="s">
        <v>38</v>
      </c>
      <c r="J6" s="101" t="s">
        <v>39</v>
      </c>
      <c r="L6" s="9"/>
      <c r="M6" s="20"/>
    </row>
    <row r="7" spans="1:15" s="21" customFormat="1" ht="31.9" customHeight="1">
      <c r="B7" s="265">
        <v>1</v>
      </c>
      <c r="C7" s="266" t="s">
        <v>40</v>
      </c>
      <c r="D7" s="267"/>
      <c r="E7" s="268">
        <v>-0.05</v>
      </c>
      <c r="F7" s="268">
        <v>0.05</v>
      </c>
      <c r="G7" s="280"/>
      <c r="H7" s="8" t="str">
        <f>IF(L7=FALSE,"NIET GELDIG","GELDIG")</f>
        <v>GELDIG</v>
      </c>
      <c r="I7" s="8">
        <f t="shared" ref="I7:I17" si="0">$I$18/$H$18</f>
        <v>9.0909090909090912E-2</v>
      </c>
      <c r="J7" s="8">
        <f t="shared" ref="J7:J17" si="1">I7*G7</f>
        <v>0</v>
      </c>
      <c r="L7" s="9" t="b">
        <f t="shared" ref="L7:L17" si="2">IF(OR(G7&lt;E7,G7&gt;F7),FALSE,TRUE)</f>
        <v>1</v>
      </c>
      <c r="M7" s="269"/>
    </row>
    <row r="8" spans="1:15" s="21" customFormat="1" ht="31.9" customHeight="1">
      <c r="B8" s="270">
        <v>2</v>
      </c>
      <c r="C8" s="271" t="s">
        <v>41</v>
      </c>
      <c r="D8" s="272"/>
      <c r="E8" s="273">
        <v>-0.05</v>
      </c>
      <c r="F8" s="273">
        <v>0.05</v>
      </c>
      <c r="G8" s="280"/>
      <c r="H8" s="210" t="str">
        <f t="shared" ref="H8:H17" si="3">IF(L8=FALSE,"NIET GELDIG","GELDIG")</f>
        <v>GELDIG</v>
      </c>
      <c r="I8" s="210">
        <f t="shared" si="0"/>
        <v>9.0909090909090912E-2</v>
      </c>
      <c r="J8" s="11">
        <f t="shared" si="1"/>
        <v>0</v>
      </c>
      <c r="L8" s="9" t="b">
        <f t="shared" si="2"/>
        <v>1</v>
      </c>
      <c r="M8" s="269"/>
    </row>
    <row r="9" spans="1:15" s="21" customFormat="1" ht="31.9" customHeight="1">
      <c r="B9" s="265">
        <v>3</v>
      </c>
      <c r="C9" s="266" t="s">
        <v>42</v>
      </c>
      <c r="D9" s="267"/>
      <c r="E9" s="268">
        <v>-0.05</v>
      </c>
      <c r="F9" s="268">
        <v>0.05</v>
      </c>
      <c r="G9" s="280"/>
      <c r="H9" s="8" t="str">
        <f t="shared" si="3"/>
        <v>GELDIG</v>
      </c>
      <c r="I9" s="8">
        <f t="shared" si="0"/>
        <v>9.0909090909090912E-2</v>
      </c>
      <c r="J9" s="8">
        <f t="shared" si="1"/>
        <v>0</v>
      </c>
      <c r="L9" s="9" t="b">
        <f t="shared" si="2"/>
        <v>1</v>
      </c>
      <c r="M9" s="269"/>
    </row>
    <row r="10" spans="1:15" s="21" customFormat="1" ht="31.9" customHeight="1">
      <c r="B10" s="270">
        <v>4</v>
      </c>
      <c r="C10" s="271" t="s">
        <v>43</v>
      </c>
      <c r="D10" s="272"/>
      <c r="E10" s="273">
        <v>-0.05</v>
      </c>
      <c r="F10" s="273">
        <v>0.05</v>
      </c>
      <c r="G10" s="280"/>
      <c r="H10" s="210" t="str">
        <f t="shared" si="3"/>
        <v>GELDIG</v>
      </c>
      <c r="I10" s="210">
        <f t="shared" si="0"/>
        <v>9.0909090909090912E-2</v>
      </c>
      <c r="J10" s="11">
        <f t="shared" si="1"/>
        <v>0</v>
      </c>
      <c r="L10" s="9" t="b">
        <f t="shared" si="2"/>
        <v>1</v>
      </c>
      <c r="M10" s="269"/>
    </row>
    <row r="11" spans="1:15" s="21" customFormat="1" ht="31.9" customHeight="1">
      <c r="B11" s="265">
        <v>5</v>
      </c>
      <c r="C11" s="266" t="s">
        <v>44</v>
      </c>
      <c r="D11" s="267"/>
      <c r="E11" s="268">
        <v>-0.05</v>
      </c>
      <c r="F11" s="268">
        <v>0.05</v>
      </c>
      <c r="G11" s="280"/>
      <c r="H11" s="8" t="str">
        <f t="shared" si="3"/>
        <v>GELDIG</v>
      </c>
      <c r="I11" s="8">
        <f t="shared" si="0"/>
        <v>9.0909090909090912E-2</v>
      </c>
      <c r="J11" s="8">
        <f t="shared" si="1"/>
        <v>0</v>
      </c>
      <c r="L11" s="9" t="b">
        <f t="shared" si="2"/>
        <v>1</v>
      </c>
      <c r="M11" s="269"/>
    </row>
    <row r="12" spans="1:15" s="21" customFormat="1" ht="31.9" customHeight="1">
      <c r="B12" s="270">
        <v>6</v>
      </c>
      <c r="C12" s="271" t="s">
        <v>45</v>
      </c>
      <c r="D12" s="272"/>
      <c r="E12" s="273">
        <v>-0.05</v>
      </c>
      <c r="F12" s="273">
        <v>0.05</v>
      </c>
      <c r="G12" s="280"/>
      <c r="H12" s="210" t="str">
        <f t="shared" si="3"/>
        <v>GELDIG</v>
      </c>
      <c r="I12" s="210">
        <f t="shared" si="0"/>
        <v>9.0909090909090912E-2</v>
      </c>
      <c r="J12" s="11">
        <f t="shared" si="1"/>
        <v>0</v>
      </c>
      <c r="L12" s="9" t="b">
        <f t="shared" si="2"/>
        <v>1</v>
      </c>
      <c r="M12" s="269"/>
    </row>
    <row r="13" spans="1:15" s="21" customFormat="1" ht="31.9" customHeight="1">
      <c r="B13" s="265">
        <v>7</v>
      </c>
      <c r="C13" s="266" t="s">
        <v>46</v>
      </c>
      <c r="D13" s="267"/>
      <c r="E13" s="268">
        <v>-0.05</v>
      </c>
      <c r="F13" s="268">
        <v>0.05</v>
      </c>
      <c r="G13" s="280"/>
      <c r="H13" s="8" t="str">
        <f t="shared" ref="H13" si="4">IF(L13=FALSE,"NIET GELDIG","GELDIG")</f>
        <v>GELDIG</v>
      </c>
      <c r="I13" s="8">
        <f t="shared" si="0"/>
        <v>9.0909090909090912E-2</v>
      </c>
      <c r="J13" s="8">
        <f t="shared" ref="J13" si="5">I13*G13</f>
        <v>0</v>
      </c>
      <c r="L13" s="9" t="b">
        <f t="shared" ref="L13" si="6">IF(OR(G13&lt;E13,G13&gt;F13),FALSE,TRUE)</f>
        <v>1</v>
      </c>
      <c r="M13" s="269"/>
    </row>
    <row r="14" spans="1:15" s="21" customFormat="1" ht="31.9" customHeight="1">
      <c r="B14" s="270">
        <v>8</v>
      </c>
      <c r="C14" s="271" t="s">
        <v>47</v>
      </c>
      <c r="D14" s="272"/>
      <c r="E14" s="273">
        <v>-0.05</v>
      </c>
      <c r="F14" s="273">
        <v>0.05</v>
      </c>
      <c r="G14" s="280"/>
      <c r="H14" s="210" t="str">
        <f>IF(L14=FALSE,"NIET GELDIG","GELDIG")</f>
        <v>GELDIG</v>
      </c>
      <c r="I14" s="210">
        <f t="shared" si="0"/>
        <v>9.0909090909090912E-2</v>
      </c>
      <c r="J14" s="11">
        <f t="shared" si="1"/>
        <v>0</v>
      </c>
      <c r="L14" s="9" t="b">
        <f t="shared" si="2"/>
        <v>1</v>
      </c>
      <c r="M14" s="269"/>
    </row>
    <row r="15" spans="1:15" s="21" customFormat="1" ht="31.9" customHeight="1">
      <c r="B15" s="265">
        <v>9</v>
      </c>
      <c r="C15" s="266" t="s">
        <v>48</v>
      </c>
      <c r="D15" s="267"/>
      <c r="E15" s="268">
        <v>-0.05</v>
      </c>
      <c r="F15" s="268">
        <v>0.05</v>
      </c>
      <c r="G15" s="280"/>
      <c r="H15" s="8" t="str">
        <f t="shared" si="3"/>
        <v>GELDIG</v>
      </c>
      <c r="I15" s="8">
        <f t="shared" si="0"/>
        <v>9.0909090909090912E-2</v>
      </c>
      <c r="J15" s="8">
        <f t="shared" si="1"/>
        <v>0</v>
      </c>
      <c r="L15" s="9" t="b">
        <f t="shared" si="2"/>
        <v>1</v>
      </c>
      <c r="M15" s="269"/>
    </row>
    <row r="16" spans="1:15" s="21" customFormat="1" ht="31.9" customHeight="1">
      <c r="B16" s="270">
        <v>10</v>
      </c>
      <c r="C16" s="271" t="s">
        <v>49</v>
      </c>
      <c r="D16" s="272"/>
      <c r="E16" s="273">
        <v>-0.05</v>
      </c>
      <c r="F16" s="273">
        <v>0.05</v>
      </c>
      <c r="G16" s="280"/>
      <c r="H16" s="210" t="str">
        <f t="shared" si="3"/>
        <v>GELDIG</v>
      </c>
      <c r="I16" s="210">
        <f t="shared" si="0"/>
        <v>9.0909090909090912E-2</v>
      </c>
      <c r="J16" s="11">
        <f>I16*G16</f>
        <v>0</v>
      </c>
      <c r="L16" s="9" t="b">
        <f t="shared" si="2"/>
        <v>1</v>
      </c>
      <c r="M16" s="269"/>
    </row>
    <row r="17" spans="2:15" s="21" customFormat="1" ht="31.9" customHeight="1">
      <c r="B17" s="274">
        <v>11</v>
      </c>
      <c r="C17" s="275" t="s">
        <v>50</v>
      </c>
      <c r="D17" s="276"/>
      <c r="E17" s="277">
        <v>-0.05</v>
      </c>
      <c r="F17" s="277">
        <v>0.05</v>
      </c>
      <c r="G17" s="280"/>
      <c r="H17" s="278" t="str">
        <f t="shared" si="3"/>
        <v>GELDIG</v>
      </c>
      <c r="I17" s="278">
        <f t="shared" si="0"/>
        <v>9.0909090909090912E-2</v>
      </c>
      <c r="J17" s="278">
        <f t="shared" si="1"/>
        <v>0</v>
      </c>
      <c r="L17" s="9" t="b">
        <f t="shared" si="2"/>
        <v>1</v>
      </c>
      <c r="M17" s="269"/>
    </row>
    <row r="18" spans="2:15" s="2" customFormat="1" ht="45.75" customHeight="1">
      <c r="B18" s="10"/>
      <c r="C18" s="175" t="s">
        <v>51</v>
      </c>
      <c r="E18" s="175"/>
      <c r="F18" s="175"/>
      <c r="G18" s="25"/>
      <c r="H18" s="176">
        <f>COUNT(B7:B17)</f>
        <v>11</v>
      </c>
      <c r="I18" s="72">
        <v>1</v>
      </c>
      <c r="J18" s="177">
        <f>SUM(J7:J17)</f>
        <v>0</v>
      </c>
    </row>
    <row r="19" spans="2:15" s="2" customFormat="1" ht="28.15" customHeight="1">
      <c r="B19" s="103" t="s">
        <v>52</v>
      </c>
      <c r="C19" s="77"/>
      <c r="D19" s="77"/>
      <c r="E19" s="77"/>
      <c r="F19" s="77"/>
      <c r="G19" s="71"/>
      <c r="H19" s="71"/>
      <c r="I19" s="71"/>
      <c r="J19" s="71"/>
      <c r="K19" s="71"/>
      <c r="L19" s="71"/>
      <c r="M19" s="71"/>
      <c r="N19" s="71"/>
      <c r="O19" s="71"/>
    </row>
    <row r="20" spans="2:15" s="2" customFormat="1" ht="26.65" customHeight="1">
      <c r="B20" s="42">
        <v>1</v>
      </c>
      <c r="C20" s="2" t="s">
        <v>53</v>
      </c>
    </row>
    <row r="21" spans="2:15" s="2" customFormat="1" ht="26.65" customHeight="1">
      <c r="B21" s="42">
        <v>2</v>
      </c>
      <c r="C21" s="6" t="s">
        <v>54</v>
      </c>
      <c r="H21" s="24"/>
      <c r="I21" s="24"/>
    </row>
    <row r="22" spans="2:15" s="2" customFormat="1" ht="26.65" customHeight="1">
      <c r="B22" s="42">
        <v>3</v>
      </c>
      <c r="C22" s="6" t="s">
        <v>55</v>
      </c>
      <c r="H22" s="24"/>
      <c r="I22" s="24"/>
    </row>
    <row r="23" spans="2:15" s="2" customFormat="1" ht="26.65" customHeight="1">
      <c r="B23" s="42">
        <v>4</v>
      </c>
      <c r="C23" s="6" t="s">
        <v>56</v>
      </c>
      <c r="H23" s="24"/>
      <c r="I23" s="24"/>
    </row>
    <row r="24" spans="2:15" s="2" customFormat="1" ht="26.65" customHeight="1">
      <c r="B24" s="42">
        <v>5</v>
      </c>
      <c r="C24" s="6" t="s">
        <v>57</v>
      </c>
      <c r="H24" s="24"/>
      <c r="I24" s="24"/>
    </row>
    <row r="25" spans="2:15" s="2" customFormat="1" ht="26.65" customHeight="1">
      <c r="B25" s="42">
        <v>6</v>
      </c>
      <c r="C25" s="2" t="s">
        <v>58</v>
      </c>
    </row>
    <row r="26" spans="2:15" s="13" customFormat="1" ht="26.65" customHeight="1">
      <c r="B26" s="42">
        <v>8</v>
      </c>
      <c r="C26" s="13" t="s">
        <v>59</v>
      </c>
      <c r="G26" s="14"/>
      <c r="H26" s="12"/>
      <c r="I26" s="12"/>
    </row>
    <row r="27" spans="2:15" s="2" customFormat="1" ht="26.65" customHeight="1">
      <c r="B27" s="42">
        <v>9</v>
      </c>
      <c r="C27" s="6" t="s">
        <v>60</v>
      </c>
      <c r="H27" s="24"/>
      <c r="I27" s="24"/>
    </row>
    <row r="28" spans="2:15" s="25" customFormat="1" ht="26.65" customHeight="1">
      <c r="B28" s="42">
        <v>10</v>
      </c>
      <c r="C28" s="23" t="s">
        <v>61</v>
      </c>
      <c r="H28" s="26"/>
      <c r="I28" s="27"/>
    </row>
    <row r="29" spans="2:15" s="25" customFormat="1" ht="26.65" customHeight="1">
      <c r="B29" s="42">
        <v>11</v>
      </c>
      <c r="C29" s="23" t="s">
        <v>62</v>
      </c>
      <c r="H29" s="26"/>
      <c r="I29" s="27"/>
    </row>
    <row r="30" spans="2:15" s="13" customFormat="1" ht="26.65" customHeight="1">
      <c r="B30" s="42">
        <v>12</v>
      </c>
      <c r="C30" s="13" t="s">
        <v>63</v>
      </c>
      <c r="G30" s="14"/>
      <c r="H30" s="12"/>
      <c r="I30" s="12"/>
    </row>
    <row r="31" spans="2:15" s="13" customFormat="1" ht="26.65" customHeight="1">
      <c r="B31" s="71">
        <v>13</v>
      </c>
      <c r="C31" s="104" t="s">
        <v>64</v>
      </c>
      <c r="D31" s="105"/>
      <c r="E31" s="106"/>
      <c r="F31" s="106"/>
      <c r="G31" s="106"/>
      <c r="H31" s="106"/>
      <c r="I31" s="106"/>
      <c r="J31" s="106"/>
    </row>
    <row r="32" spans="2:15" s="13" customFormat="1" ht="28.15" customHeight="1">
      <c r="C32" s="13" t="s">
        <v>65</v>
      </c>
      <c r="G32" s="12"/>
      <c r="H32" s="12"/>
      <c r="I32" s="12"/>
    </row>
  </sheetData>
  <sheetProtection algorithmName="SHA-512" hashValue="ko4zKPwzPU25UDTesMMZ/QXfpFajrMxrM0uoKPvPA7ekd6Hg8uq5bjaJYxEcaOOuJlzWkz2c5z796Bgdh98asw==" saltValue="uRWabgfSBWKc5xzHipNJDA==" spinCount="100000" sheet="1" objects="1" scenarios="1"/>
  <mergeCells count="2">
    <mergeCell ref="B2:I2"/>
    <mergeCell ref="B5:J5"/>
  </mergeCells>
  <phoneticPr fontId="22" type="noConversion"/>
  <dataValidations count="1">
    <dataValidation type="decimal" allowBlank="1" showInputMessage="1" showErrorMessage="1" sqref="J18" xr:uid="{00000000-0002-0000-0400-000000000000}">
      <formula1>$G$2</formula1>
      <formula2>$H$2</formula2>
    </dataValidation>
  </dataValidations>
  <pageMargins left="0.70866141732283472" right="0.70866141732283472" top="0.74803149606299213" bottom="0.74803149606299213" header="0.31496062992125984" footer="0.31496062992125984"/>
  <pageSetup paperSize="9" scale="37" orientation="landscape" horizontalDpi="300" verticalDpi="300" r:id="rId1"/>
  <headerFooter>
    <oddFooter>&amp;R&amp;D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pageSetUpPr fitToPage="1"/>
  </sheetPr>
  <dimension ref="A1:R15"/>
  <sheetViews>
    <sheetView showGridLines="0" zoomScale="70" zoomScaleNormal="70" zoomScaleSheetLayoutView="55" workbookViewId="0">
      <selection activeCell="H12" sqref="H12"/>
    </sheetView>
  </sheetViews>
  <sheetFormatPr defaultColWidth="10.75" defaultRowHeight="15"/>
  <cols>
    <col min="1" max="1" width="3" style="15" customWidth="1"/>
    <col min="2" max="2" width="5.25" style="15" customWidth="1"/>
    <col min="3" max="3" width="54.25" style="4" customWidth="1"/>
    <col min="4" max="5" width="18.5" style="4" customWidth="1"/>
    <col min="6" max="6" width="37.25" style="4" customWidth="1"/>
    <col min="7" max="7" width="27.25" style="4" bestFit="1" customWidth="1"/>
    <col min="8" max="10" width="18.5" style="22" customWidth="1"/>
    <col min="11" max="11" width="18.5" style="4" customWidth="1"/>
    <col min="12" max="12" width="15" style="4" bestFit="1" customWidth="1"/>
    <col min="13" max="13" width="12.75" style="4" bestFit="1" customWidth="1"/>
    <col min="14" max="14" width="12.75" style="4" customWidth="1"/>
    <col min="15" max="15" width="11" style="4" bestFit="1" customWidth="1"/>
    <col min="16" max="16" width="14.5" style="4" bestFit="1" customWidth="1"/>
    <col min="17" max="17" width="15" style="4" bestFit="1" customWidth="1"/>
    <col min="18" max="18" width="11.5" style="4" bestFit="1" customWidth="1"/>
    <col min="19" max="16384" width="10.75" style="4"/>
  </cols>
  <sheetData>
    <row r="1" spans="1:18" s="1" customFormat="1" ht="30" customHeight="1">
      <c r="B1" s="92"/>
      <c r="C1" s="28"/>
      <c r="D1" s="3"/>
      <c r="G1" s="29"/>
      <c r="H1" s="51"/>
      <c r="I1" s="51"/>
      <c r="J1" s="51"/>
      <c r="L1" s="3"/>
    </row>
    <row r="2" spans="1:18" s="50" customFormat="1" ht="38.65" customHeight="1">
      <c r="A2" s="47"/>
      <c r="B2" s="47"/>
      <c r="C2" s="289" t="str">
        <f>'Colofon 1'!B1</f>
        <v>Bijlage Prijzenblad versie 1.1 (28-08-2025)</v>
      </c>
      <c r="D2" s="290"/>
      <c r="E2" s="290"/>
      <c r="F2" s="290"/>
      <c r="G2" s="290"/>
      <c r="H2" s="290"/>
      <c r="I2" s="290"/>
      <c r="J2" s="290"/>
      <c r="K2" s="290"/>
      <c r="L2" s="49"/>
      <c r="M2" s="49"/>
      <c r="N2" s="49"/>
      <c r="O2" s="49"/>
      <c r="P2" s="49"/>
      <c r="Q2" s="49"/>
    </row>
    <row r="3" spans="1:18" ht="22.15" customHeight="1">
      <c r="C3" s="2" t="s">
        <v>66</v>
      </c>
    </row>
    <row r="4" spans="1:18" s="53" customFormat="1" ht="45.75" thickBot="1">
      <c r="A4" s="52"/>
      <c r="B4" s="52"/>
      <c r="C4" s="107" t="s">
        <v>67</v>
      </c>
      <c r="D4" s="108" t="s">
        <v>68</v>
      </c>
      <c r="E4" s="108" t="s">
        <v>69</v>
      </c>
      <c r="F4" s="118" t="s">
        <v>70</v>
      </c>
      <c r="G4" s="109" t="s">
        <v>71</v>
      </c>
      <c r="H4" s="80" t="s">
        <v>72</v>
      </c>
      <c r="I4" s="80" t="s">
        <v>73</v>
      </c>
      <c r="J4" s="80" t="s">
        <v>74</v>
      </c>
      <c r="K4" s="109" t="s">
        <v>75</v>
      </c>
      <c r="M4" s="54"/>
    </row>
    <row r="5" spans="1:18" s="2" customFormat="1" ht="63" customHeight="1" thickTop="1" thickBot="1">
      <c r="A5" s="42"/>
      <c r="B5" s="42">
        <v>1</v>
      </c>
      <c r="C5" s="73" t="s">
        <v>76</v>
      </c>
      <c r="D5" s="166">
        <v>45000</v>
      </c>
      <c r="E5" s="179">
        <v>90</v>
      </c>
      <c r="F5" s="119">
        <f>'3. Invulblad Doelpercentage'!J18</f>
        <v>0</v>
      </c>
      <c r="G5" s="117">
        <f>(100%+F5)*E5</f>
        <v>90</v>
      </c>
      <c r="H5" s="120">
        <f>'2. Invulblad opslag '!D6</f>
        <v>0</v>
      </c>
      <c r="I5" s="116">
        <f>H5*D5</f>
        <v>0</v>
      </c>
      <c r="J5" s="116">
        <f>G5*D5</f>
        <v>4050000</v>
      </c>
      <c r="K5" s="116">
        <f>J5+I5</f>
        <v>4050000</v>
      </c>
      <c r="M5" s="55"/>
      <c r="N5" s="55"/>
      <c r="O5" s="55"/>
      <c r="Q5" s="56"/>
      <c r="R5" s="57"/>
    </row>
    <row r="6" spans="1:18" s="2" customFormat="1" ht="63" customHeight="1" thickTop="1" thickBot="1">
      <c r="A6" s="42"/>
      <c r="B6" s="42">
        <v>2</v>
      </c>
      <c r="C6" s="73" t="s">
        <v>77</v>
      </c>
      <c r="D6" s="166">
        <v>45000</v>
      </c>
      <c r="E6" s="179">
        <v>90</v>
      </c>
      <c r="F6" s="119">
        <f>'3. Invulblad Doelpercentage'!J18</f>
        <v>0</v>
      </c>
      <c r="G6" s="117">
        <f>(100%+F6)*E6</f>
        <v>90</v>
      </c>
      <c r="H6" s="120">
        <f>'2. Invulblad opslag '!D7</f>
        <v>0</v>
      </c>
      <c r="I6" s="116">
        <f t="shared" ref="I6:I7" si="0">H6*D6</f>
        <v>0</v>
      </c>
      <c r="J6" s="116">
        <f t="shared" ref="J6:J7" si="1">G6*D6</f>
        <v>4050000</v>
      </c>
      <c r="K6" s="116">
        <f t="shared" ref="K6:K7" si="2">J6+I6</f>
        <v>4050000</v>
      </c>
      <c r="M6" s="55"/>
      <c r="N6" s="55"/>
      <c r="O6" s="55"/>
      <c r="Q6" s="56"/>
      <c r="R6" s="57"/>
    </row>
    <row r="7" spans="1:18" s="2" customFormat="1" ht="63" customHeight="1" thickTop="1" thickBot="1">
      <c r="A7" s="42"/>
      <c r="B7" s="42">
        <v>1</v>
      </c>
      <c r="C7" s="73" t="s">
        <v>78</v>
      </c>
      <c r="D7" s="166">
        <v>45000</v>
      </c>
      <c r="E7" s="179">
        <v>90</v>
      </c>
      <c r="F7" s="119" t="s">
        <v>79</v>
      </c>
      <c r="G7" s="117">
        <f>E7</f>
        <v>90</v>
      </c>
      <c r="H7" s="120">
        <f>'2. Invulblad opslag '!D8</f>
        <v>0</v>
      </c>
      <c r="I7" s="116">
        <f t="shared" si="0"/>
        <v>0</v>
      </c>
      <c r="J7" s="116">
        <f t="shared" si="1"/>
        <v>4050000</v>
      </c>
      <c r="K7" s="116">
        <f t="shared" si="2"/>
        <v>4050000</v>
      </c>
      <c r="M7" s="55"/>
      <c r="N7" s="55"/>
      <c r="O7" s="55"/>
      <c r="Q7" s="56"/>
      <c r="R7" s="57"/>
    </row>
    <row r="8" spans="1:18" s="2" customFormat="1" ht="43.15" customHeight="1" thickTop="1" thickBot="1">
      <c r="A8" s="42"/>
      <c r="B8" s="42"/>
      <c r="C8" s="60"/>
      <c r="D8" s="61"/>
      <c r="E8" s="61"/>
      <c r="F8" s="96"/>
      <c r="G8" s="61"/>
      <c r="H8" s="291" t="s">
        <v>80</v>
      </c>
      <c r="I8" s="292"/>
      <c r="J8" s="114"/>
      <c r="K8" s="121">
        <f>SUM(K5:K7)</f>
        <v>12150000</v>
      </c>
      <c r="M8" s="55"/>
      <c r="N8" s="55"/>
      <c r="O8" s="55"/>
    </row>
    <row r="9" spans="1:18" ht="15.75" thickTop="1">
      <c r="A9" s="4"/>
      <c r="B9" s="81"/>
      <c r="C9" s="99" t="s">
        <v>81</v>
      </c>
      <c r="D9" s="69"/>
      <c r="E9" s="69"/>
      <c r="F9" s="69"/>
      <c r="G9" s="69"/>
      <c r="H9" s="81"/>
      <c r="I9" s="81"/>
      <c r="J9" s="81"/>
      <c r="K9" s="81"/>
      <c r="L9" s="2"/>
      <c r="M9" s="55"/>
    </row>
    <row r="10" spans="1:18" s="2" customFormat="1" ht="21.4" customHeight="1">
      <c r="B10" s="42">
        <v>1</v>
      </c>
      <c r="C10" s="2" t="s">
        <v>82</v>
      </c>
      <c r="H10" s="25"/>
      <c r="I10" s="25"/>
      <c r="J10" s="25"/>
      <c r="M10" s="74"/>
    </row>
    <row r="11" spans="1:18" s="2" customFormat="1" ht="21.4" customHeight="1">
      <c r="B11" s="42">
        <v>2</v>
      </c>
      <c r="C11" s="21" t="s">
        <v>83</v>
      </c>
      <c r="H11" s="25"/>
      <c r="I11" s="25"/>
      <c r="J11" s="25"/>
      <c r="M11" s="74"/>
    </row>
    <row r="12" spans="1:18" s="2" customFormat="1" ht="21.4" customHeight="1">
      <c r="B12" s="42">
        <v>3</v>
      </c>
      <c r="C12" s="21" t="s">
        <v>84</v>
      </c>
      <c r="H12" s="25"/>
      <c r="I12" s="25"/>
      <c r="J12" s="25"/>
      <c r="M12" s="74"/>
    </row>
    <row r="13" spans="1:18" s="2" customFormat="1" ht="21.4" customHeight="1">
      <c r="B13" s="71">
        <v>4</v>
      </c>
      <c r="C13" s="77" t="s">
        <v>64</v>
      </c>
      <c r="D13" s="77"/>
      <c r="E13" s="77"/>
      <c r="F13" s="77"/>
      <c r="G13" s="77"/>
      <c r="H13" s="78"/>
      <c r="I13" s="78"/>
      <c r="J13" s="78"/>
      <c r="K13" s="77"/>
      <c r="M13" s="55"/>
    </row>
    <row r="14" spans="1:18" s="2" customFormat="1" ht="21.4" customHeight="1">
      <c r="A14" s="42"/>
      <c r="B14" s="42"/>
      <c r="C14" s="2" t="s">
        <v>65</v>
      </c>
      <c r="H14" s="25"/>
      <c r="I14" s="25"/>
      <c r="J14" s="25"/>
      <c r="M14" s="55"/>
    </row>
    <row r="15" spans="1:18" ht="21.4" customHeight="1">
      <c r="M15" s="58"/>
    </row>
  </sheetData>
  <sheetProtection algorithmName="SHA-512" hashValue="UdyuR6cl+zMw69LXE5Go49Zuw/wBEf9S9k9XnF/0ZpzCEjGuexy66T1j+WBFDhj4/ZDKxRDs9zHp1H+HNRa+9Q==" saltValue="lqTxijuJ0nyCpOMWOw/atA==" spinCount="100000" sheet="1" objects="1" scenarios="1"/>
  <mergeCells count="2">
    <mergeCell ref="C2:K2"/>
    <mergeCell ref="H8:I8"/>
  </mergeCells>
  <pageMargins left="0.70866141732283472" right="0.70866141732283472" top="0.74803149606299213" bottom="0.74803149606299213" header="0.31496062992125984" footer="0.31496062992125984"/>
  <pageSetup paperSize="9" scale="54" orientation="landscape" r:id="rId1"/>
  <ignoredErrors>
    <ignoredError sqref="H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B4813-CA6F-479B-AC33-4519D0E4DB45}">
  <sheetPr>
    <tabColor theme="1"/>
  </sheetPr>
  <dimension ref="B1:L190"/>
  <sheetViews>
    <sheetView showGridLines="0" topLeftCell="A171" zoomScale="85" zoomScaleNormal="85" workbookViewId="0">
      <selection activeCell="H12" sqref="H12"/>
    </sheetView>
  </sheetViews>
  <sheetFormatPr defaultColWidth="8.75" defaultRowHeight="14.25"/>
  <cols>
    <col min="1" max="1" width="4.25" style="224" customWidth="1"/>
    <col min="2" max="2" width="18.5" style="238" customWidth="1"/>
    <col min="3" max="4" width="14.25" style="224" customWidth="1"/>
    <col min="5" max="5" width="4.25" style="224" customWidth="1"/>
    <col min="6" max="7" width="14.25" style="224" customWidth="1"/>
    <col min="8" max="8" width="4.25" style="224" customWidth="1"/>
    <col min="9" max="10" width="14.25" style="224" customWidth="1"/>
    <col min="11" max="11" width="2.25" style="224" customWidth="1"/>
    <col min="12" max="12" width="32.25" style="224" customWidth="1"/>
    <col min="13" max="16384" width="8.75" style="224"/>
  </cols>
  <sheetData>
    <row r="1" spans="2:12" ht="28.9" customHeight="1">
      <c r="B1" s="256"/>
    </row>
    <row r="2" spans="2:12" s="212" customFormat="1" ht="30" customHeight="1">
      <c r="B2" s="239" t="str">
        <f>'Colofon 1'!B1</f>
        <v>Bijlage Prijzenblad versie 1.1 (28-08-2025)</v>
      </c>
      <c r="C2" s="240"/>
      <c r="D2" s="213"/>
      <c r="E2" s="213"/>
      <c r="F2" s="213"/>
      <c r="G2" s="213"/>
      <c r="H2" s="213"/>
      <c r="I2" s="213"/>
      <c r="J2" s="213"/>
      <c r="K2" s="213"/>
      <c r="L2" s="241"/>
    </row>
    <row r="3" spans="2:12" s="214" customFormat="1" ht="22.9" customHeight="1">
      <c r="B3" s="214" t="s">
        <v>85</v>
      </c>
    </row>
    <row r="4" spans="2:12" s="218" customFormat="1" ht="22.9" customHeight="1">
      <c r="B4" s="220" t="s">
        <v>86</v>
      </c>
      <c r="E4" s="219"/>
      <c r="F4" s="219"/>
      <c r="G4" s="219"/>
      <c r="H4" s="219"/>
      <c r="I4" s="219"/>
      <c r="J4" s="219"/>
      <c r="K4" s="219"/>
      <c r="L4" s="219"/>
    </row>
    <row r="5" spans="2:12" s="215" customFormat="1">
      <c r="B5" s="216"/>
      <c r="E5" s="217"/>
      <c r="F5" s="217"/>
      <c r="G5" s="217"/>
      <c r="H5" s="217"/>
      <c r="I5" s="217"/>
      <c r="J5" s="217"/>
      <c r="K5" s="217"/>
      <c r="L5" s="217"/>
    </row>
    <row r="6" spans="2:12" s="215" customFormat="1">
      <c r="C6" s="217"/>
      <c r="D6" s="217"/>
      <c r="E6" s="217"/>
      <c r="F6" s="217"/>
      <c r="G6" s="217"/>
      <c r="H6" s="217"/>
      <c r="I6" s="217"/>
      <c r="J6" s="217"/>
      <c r="K6" s="217"/>
      <c r="L6" s="217"/>
    </row>
    <row r="7" spans="2:12" s="215" customFormat="1">
      <c r="B7" s="242" t="s">
        <v>11</v>
      </c>
      <c r="C7" s="243" t="s">
        <v>87</v>
      </c>
      <c r="D7" s="242"/>
      <c r="E7" s="242"/>
      <c r="F7" s="242"/>
      <c r="G7" s="242"/>
      <c r="H7" s="257"/>
      <c r="I7" s="242"/>
      <c r="J7" s="242"/>
      <c r="K7" s="242"/>
      <c r="L7" s="242"/>
    </row>
    <row r="8" spans="2:12" s="218" customFormat="1" ht="22.15" customHeight="1">
      <c r="B8" s="219">
        <v>1</v>
      </c>
      <c r="C8" s="220" t="s">
        <v>88</v>
      </c>
      <c r="D8" s="219"/>
      <c r="E8" s="219"/>
      <c r="F8" s="219"/>
      <c r="G8" s="219"/>
      <c r="I8" s="219"/>
      <c r="J8" s="219"/>
      <c r="K8" s="219"/>
      <c r="L8" s="219"/>
    </row>
    <row r="9" spans="2:12" s="221" customFormat="1" ht="22.15" customHeight="1">
      <c r="B9" s="219">
        <v>2</v>
      </c>
      <c r="C9" s="222" t="s">
        <v>89</v>
      </c>
      <c r="K9" s="219"/>
      <c r="L9" s="219"/>
    </row>
    <row r="10" spans="2:12" s="218" customFormat="1" ht="22.15" customHeight="1">
      <c r="B10" s="219">
        <v>3</v>
      </c>
      <c r="C10" s="220" t="s">
        <v>90</v>
      </c>
      <c r="D10" s="219"/>
      <c r="E10" s="219"/>
      <c r="F10" s="219"/>
      <c r="G10" s="219"/>
      <c r="I10" s="219"/>
      <c r="J10" s="219"/>
      <c r="K10" s="219"/>
      <c r="L10" s="219"/>
    </row>
    <row r="11" spans="2:12" s="218" customFormat="1" ht="22.15" customHeight="1">
      <c r="B11" s="219">
        <v>4</v>
      </c>
      <c r="C11" s="223" t="s">
        <v>91</v>
      </c>
      <c r="D11" s="219"/>
      <c r="E11" s="219"/>
      <c r="F11" s="219"/>
      <c r="G11" s="219"/>
      <c r="I11" s="219"/>
      <c r="J11" s="219"/>
      <c r="K11" s="219"/>
      <c r="L11" s="219"/>
    </row>
    <row r="12" spans="2:12" s="218" customFormat="1" ht="22.15" customHeight="1">
      <c r="B12" s="219">
        <v>5</v>
      </c>
      <c r="C12" s="220" t="s">
        <v>92</v>
      </c>
      <c r="D12" s="219"/>
      <c r="E12" s="219"/>
      <c r="F12" s="219"/>
      <c r="G12" s="219"/>
      <c r="I12" s="219"/>
      <c r="J12" s="219"/>
      <c r="K12" s="219"/>
      <c r="L12" s="219"/>
    </row>
    <row r="14" spans="2:12" s="226" customFormat="1" ht="19.899999999999999" customHeight="1">
      <c r="B14" s="295" t="str">
        <f>'3. Invulblad Doelpercentage'!C7</f>
        <v>Administratief &amp; ondersteuning</v>
      </c>
      <c r="C14" s="296"/>
      <c r="D14" s="297"/>
      <c r="E14" s="225"/>
      <c r="F14" s="298"/>
      <c r="G14" s="299"/>
      <c r="H14" s="223"/>
      <c r="I14" s="298"/>
      <c r="J14" s="299"/>
    </row>
    <row r="15" spans="2:12">
      <c r="B15" s="244"/>
      <c r="C15" s="298" t="s">
        <v>93</v>
      </c>
      <c r="D15" s="298"/>
      <c r="E15" s="225"/>
      <c r="F15" s="298" t="s">
        <v>94</v>
      </c>
      <c r="G15" s="298"/>
      <c r="H15" s="227"/>
      <c r="I15" s="298" t="s">
        <v>95</v>
      </c>
      <c r="J15" s="299"/>
    </row>
    <row r="16" spans="2:12" ht="28.5">
      <c r="B16" s="228" t="s">
        <v>96</v>
      </c>
      <c r="C16" s="228" t="s">
        <v>97</v>
      </c>
      <c r="D16" s="229" t="s">
        <v>98</v>
      </c>
      <c r="E16" s="230"/>
      <c r="F16" s="231" t="s">
        <v>97</v>
      </c>
      <c r="G16" s="229" t="s">
        <v>98</v>
      </c>
      <c r="H16" s="230"/>
      <c r="I16" s="231" t="s">
        <v>97</v>
      </c>
      <c r="J16" s="228" t="s">
        <v>98</v>
      </c>
      <c r="L16" s="232"/>
    </row>
    <row r="17" spans="2:12">
      <c r="B17" s="245">
        <v>4</v>
      </c>
      <c r="C17" s="246">
        <v>40.5</v>
      </c>
      <c r="D17" s="246">
        <v>43.75</v>
      </c>
      <c r="E17" s="233"/>
      <c r="F17" s="246">
        <v>44.5</v>
      </c>
      <c r="G17" s="246">
        <v>48</v>
      </c>
      <c r="H17" s="247"/>
      <c r="I17" s="246">
        <v>48.75</v>
      </c>
      <c r="J17" s="246">
        <v>52.25</v>
      </c>
      <c r="L17" s="293" t="s">
        <v>99</v>
      </c>
    </row>
    <row r="18" spans="2:12">
      <c r="B18" s="245">
        <v>5</v>
      </c>
      <c r="C18" s="248">
        <v>40.75</v>
      </c>
      <c r="D18" s="248">
        <v>44.75</v>
      </c>
      <c r="E18" s="234"/>
      <c r="F18" s="248">
        <v>45.5</v>
      </c>
      <c r="G18" s="248">
        <v>49.5</v>
      </c>
      <c r="H18" s="249"/>
      <c r="I18" s="248">
        <v>50.25</v>
      </c>
      <c r="J18" s="248">
        <v>54.25</v>
      </c>
      <c r="L18" s="294"/>
    </row>
    <row r="19" spans="2:12">
      <c r="B19" s="245">
        <v>6</v>
      </c>
      <c r="C19" s="246">
        <v>43.75</v>
      </c>
      <c r="D19" s="246">
        <v>48</v>
      </c>
      <c r="E19" s="235"/>
      <c r="F19" s="246">
        <v>49</v>
      </c>
      <c r="G19" s="246">
        <v>53.25</v>
      </c>
      <c r="H19" s="250"/>
      <c r="I19" s="246">
        <v>54.25</v>
      </c>
      <c r="J19" s="246">
        <v>58.5</v>
      </c>
      <c r="L19" s="294"/>
    </row>
    <row r="20" spans="2:12">
      <c r="B20" s="245">
        <v>7</v>
      </c>
      <c r="C20" s="248">
        <v>47</v>
      </c>
      <c r="D20" s="248">
        <v>51.75</v>
      </c>
      <c r="E20" s="234"/>
      <c r="F20" s="248">
        <v>52.75</v>
      </c>
      <c r="G20" s="248">
        <v>57.5</v>
      </c>
      <c r="H20" s="249"/>
      <c r="I20" s="248">
        <v>58.5</v>
      </c>
      <c r="J20" s="248">
        <v>63.25</v>
      </c>
      <c r="L20" s="294"/>
    </row>
    <row r="21" spans="2:12">
      <c r="B21" s="245">
        <v>8</v>
      </c>
      <c r="C21" s="246">
        <v>49.75</v>
      </c>
      <c r="D21" s="246">
        <v>55</v>
      </c>
      <c r="E21" s="234"/>
      <c r="F21" s="246">
        <v>56</v>
      </c>
      <c r="G21" s="246">
        <v>61</v>
      </c>
      <c r="H21" s="249"/>
      <c r="I21" s="246">
        <v>62.25</v>
      </c>
      <c r="J21" s="246">
        <v>67.25</v>
      </c>
      <c r="L21" s="294"/>
    </row>
    <row r="22" spans="2:12">
      <c r="B22" s="245">
        <v>9</v>
      </c>
      <c r="C22" s="248">
        <v>54.25</v>
      </c>
      <c r="D22" s="248">
        <v>59.75</v>
      </c>
      <c r="E22" s="234"/>
      <c r="F22" s="248">
        <v>61</v>
      </c>
      <c r="G22" s="248">
        <v>66.5</v>
      </c>
      <c r="H22" s="249"/>
      <c r="I22" s="248">
        <v>68</v>
      </c>
      <c r="J22" s="248">
        <v>73.5</v>
      </c>
      <c r="L22" s="294"/>
    </row>
    <row r="23" spans="2:12">
      <c r="B23" s="245">
        <v>10</v>
      </c>
      <c r="C23" s="246">
        <v>59.75</v>
      </c>
      <c r="D23" s="246">
        <v>67.25</v>
      </c>
      <c r="E23" s="234"/>
      <c r="F23" s="246">
        <v>68.5</v>
      </c>
      <c r="G23" s="246">
        <v>76.25</v>
      </c>
      <c r="H23" s="249"/>
      <c r="I23" s="246">
        <v>77.75</v>
      </c>
      <c r="J23" s="246">
        <v>85.25</v>
      </c>
      <c r="L23" s="294"/>
    </row>
    <row r="24" spans="2:12">
      <c r="B24" s="245">
        <v>11</v>
      </c>
      <c r="C24" s="248">
        <v>68.5</v>
      </c>
      <c r="D24" s="248">
        <v>77.25</v>
      </c>
      <c r="E24" s="234"/>
      <c r="F24" s="248">
        <v>79</v>
      </c>
      <c r="G24" s="248">
        <v>87.75</v>
      </c>
      <c r="H24" s="249"/>
      <c r="I24" s="248">
        <v>89.5</v>
      </c>
      <c r="J24" s="248">
        <v>98</v>
      </c>
      <c r="L24" s="294"/>
    </row>
    <row r="25" spans="2:12">
      <c r="B25" s="245">
        <v>12</v>
      </c>
      <c r="C25" s="246">
        <v>77.25</v>
      </c>
      <c r="D25" s="246">
        <v>87</v>
      </c>
      <c r="E25" s="234"/>
      <c r="F25" s="246">
        <v>89</v>
      </c>
      <c r="G25" s="246">
        <v>99</v>
      </c>
      <c r="H25" s="249"/>
      <c r="I25" s="246">
        <v>101.25</v>
      </c>
      <c r="J25" s="246">
        <v>109.75</v>
      </c>
      <c r="L25" s="294"/>
    </row>
    <row r="26" spans="2:12">
      <c r="B26" s="245">
        <v>13</v>
      </c>
      <c r="C26" s="248">
        <v>87.25</v>
      </c>
      <c r="D26" s="248">
        <v>98.5</v>
      </c>
      <c r="E26" s="236"/>
      <c r="F26" s="248">
        <v>100.75</v>
      </c>
      <c r="G26" s="248">
        <v>110.75</v>
      </c>
      <c r="H26" s="251"/>
      <c r="I26" s="248">
        <v>113.25</v>
      </c>
      <c r="J26" s="248">
        <v>123.25</v>
      </c>
      <c r="L26" s="294"/>
    </row>
    <row r="27" spans="2:12">
      <c r="B27" s="245">
        <v>14</v>
      </c>
      <c r="C27" s="246">
        <v>104</v>
      </c>
      <c r="D27" s="246">
        <v>118</v>
      </c>
      <c r="E27" s="237"/>
      <c r="F27" s="246">
        <v>120.5</v>
      </c>
      <c r="G27" s="246">
        <v>134.25</v>
      </c>
      <c r="H27" s="252"/>
      <c r="I27" s="246">
        <v>137</v>
      </c>
      <c r="J27" s="246">
        <v>150.5</v>
      </c>
      <c r="L27" s="294"/>
    </row>
    <row r="28" spans="2:12">
      <c r="B28" s="253">
        <v>15</v>
      </c>
      <c r="C28" s="254">
        <v>114.5</v>
      </c>
      <c r="D28" s="255">
        <v>131</v>
      </c>
      <c r="E28" s="237"/>
      <c r="F28" s="255">
        <v>133.5</v>
      </c>
      <c r="G28" s="255">
        <v>149.25</v>
      </c>
      <c r="H28" s="252"/>
      <c r="I28" s="255">
        <v>152</v>
      </c>
      <c r="J28" s="255">
        <v>166.5</v>
      </c>
      <c r="L28" s="232"/>
    </row>
    <row r="30" spans="2:12">
      <c r="B30" s="295" t="str">
        <f>'3. Invulblad Doelpercentage'!C8</f>
        <v>Begeleiding</v>
      </c>
      <c r="C30" s="296" t="s">
        <v>93</v>
      </c>
      <c r="D30" s="297"/>
      <c r="E30" s="225"/>
      <c r="F30" s="298"/>
      <c r="G30" s="299"/>
      <c r="H30" s="223"/>
      <c r="I30" s="298"/>
      <c r="J30" s="299"/>
    </row>
    <row r="31" spans="2:12">
      <c r="B31" s="244"/>
      <c r="C31" s="298" t="s">
        <v>93</v>
      </c>
      <c r="D31" s="298"/>
      <c r="E31" s="225"/>
      <c r="F31" s="298" t="s">
        <v>94</v>
      </c>
      <c r="G31" s="298"/>
      <c r="H31" s="227"/>
      <c r="I31" s="298"/>
      <c r="J31" s="299"/>
    </row>
    <row r="32" spans="2:12" ht="28.5">
      <c r="B32" s="228" t="s">
        <v>96</v>
      </c>
      <c r="C32" s="228" t="s">
        <v>97</v>
      </c>
      <c r="D32" s="229" t="s">
        <v>98</v>
      </c>
      <c r="E32" s="230"/>
      <c r="F32" s="231" t="s">
        <v>97</v>
      </c>
      <c r="G32" s="229" t="s">
        <v>98</v>
      </c>
      <c r="H32" s="230"/>
      <c r="I32" s="231" t="s">
        <v>97</v>
      </c>
      <c r="J32" s="228" t="s">
        <v>98</v>
      </c>
    </row>
    <row r="33" spans="2:12">
      <c r="B33" s="245">
        <v>4</v>
      </c>
      <c r="C33" s="246">
        <v>41.5</v>
      </c>
      <c r="D33" s="246">
        <v>45</v>
      </c>
      <c r="E33" s="233"/>
      <c r="F33" s="246">
        <v>45.75</v>
      </c>
      <c r="G33" s="246">
        <v>49.25</v>
      </c>
      <c r="H33" s="247"/>
      <c r="I33" s="246">
        <v>50.25</v>
      </c>
      <c r="J33" s="246">
        <v>53.75</v>
      </c>
      <c r="L33" s="293" t="s">
        <v>100</v>
      </c>
    </row>
    <row r="34" spans="2:12">
      <c r="B34" s="245">
        <v>5</v>
      </c>
      <c r="C34" s="248">
        <v>42.25</v>
      </c>
      <c r="D34" s="248">
        <v>46</v>
      </c>
      <c r="E34" s="234"/>
      <c r="F34" s="248">
        <v>47</v>
      </c>
      <c r="G34" s="248">
        <v>51</v>
      </c>
      <c r="H34" s="249"/>
      <c r="I34" s="248">
        <v>52</v>
      </c>
      <c r="J34" s="248">
        <v>56</v>
      </c>
      <c r="L34" s="294"/>
    </row>
    <row r="35" spans="2:12">
      <c r="B35" s="245">
        <v>6</v>
      </c>
      <c r="C35" s="246">
        <v>45.25</v>
      </c>
      <c r="D35" s="246">
        <v>49.5</v>
      </c>
      <c r="E35" s="235"/>
      <c r="F35" s="246">
        <v>50.5</v>
      </c>
      <c r="G35" s="246">
        <v>54.75</v>
      </c>
      <c r="H35" s="250"/>
      <c r="I35" s="246">
        <v>56</v>
      </c>
      <c r="J35" s="246">
        <v>60.25</v>
      </c>
      <c r="L35" s="294"/>
    </row>
    <row r="36" spans="2:12">
      <c r="B36" s="245">
        <v>7</v>
      </c>
      <c r="C36" s="248">
        <v>48.5</v>
      </c>
      <c r="D36" s="248">
        <v>53.25</v>
      </c>
      <c r="E36" s="234"/>
      <c r="F36" s="248">
        <v>54.5</v>
      </c>
      <c r="G36" s="248">
        <v>59</v>
      </c>
      <c r="H36" s="249"/>
      <c r="I36" s="248">
        <v>60.5</v>
      </c>
      <c r="J36" s="248">
        <v>65</v>
      </c>
      <c r="L36" s="294"/>
    </row>
    <row r="37" spans="2:12">
      <c r="B37" s="245">
        <v>8</v>
      </c>
      <c r="C37" s="246">
        <v>51.75</v>
      </c>
      <c r="D37" s="246">
        <v>56.75</v>
      </c>
      <c r="E37" s="234"/>
      <c r="F37" s="246">
        <v>58</v>
      </c>
      <c r="G37" s="246">
        <v>63</v>
      </c>
      <c r="H37" s="249"/>
      <c r="I37" s="246">
        <v>64.5</v>
      </c>
      <c r="J37" s="246">
        <v>69.5</v>
      </c>
      <c r="L37" s="294"/>
    </row>
    <row r="38" spans="2:12">
      <c r="B38" s="245">
        <v>9</v>
      </c>
      <c r="C38" s="248">
        <v>56.25</v>
      </c>
      <c r="D38" s="248">
        <v>61.75</v>
      </c>
      <c r="E38" s="234"/>
      <c r="F38" s="248">
        <v>63.25</v>
      </c>
      <c r="G38" s="248">
        <v>68.75</v>
      </c>
      <c r="H38" s="249"/>
      <c r="I38" s="248">
        <v>70.5</v>
      </c>
      <c r="J38" s="248">
        <v>76</v>
      </c>
      <c r="L38" s="294"/>
    </row>
    <row r="39" spans="2:12">
      <c r="B39" s="245">
        <v>10</v>
      </c>
      <c r="C39" s="246">
        <v>63</v>
      </c>
      <c r="D39" s="246">
        <v>70.5</v>
      </c>
      <c r="E39" s="234"/>
      <c r="F39" s="246">
        <v>72.25</v>
      </c>
      <c r="G39" s="246">
        <v>79.75</v>
      </c>
      <c r="H39" s="249"/>
      <c r="I39" s="246">
        <v>81.75</v>
      </c>
      <c r="J39" s="246">
        <v>89.5</v>
      </c>
      <c r="L39" s="294"/>
    </row>
    <row r="40" spans="2:12">
      <c r="B40" s="245">
        <v>11</v>
      </c>
      <c r="C40" s="248">
        <v>71.25</v>
      </c>
      <c r="D40" s="248">
        <v>80</v>
      </c>
      <c r="E40" s="234"/>
      <c r="F40" s="248">
        <v>82</v>
      </c>
      <c r="G40" s="248">
        <v>90.75</v>
      </c>
      <c r="H40" s="249"/>
      <c r="I40" s="248">
        <v>93</v>
      </c>
      <c r="J40" s="248">
        <v>101.5</v>
      </c>
      <c r="L40" s="294"/>
    </row>
    <row r="41" spans="2:12">
      <c r="B41" s="245">
        <v>12</v>
      </c>
      <c r="C41" s="246">
        <v>79.25</v>
      </c>
      <c r="D41" s="246">
        <v>89</v>
      </c>
      <c r="E41" s="234"/>
      <c r="F41" s="246">
        <v>91.25</v>
      </c>
      <c r="G41" s="246">
        <v>101.25</v>
      </c>
      <c r="H41" s="249"/>
      <c r="I41" s="246">
        <v>103.75</v>
      </c>
      <c r="J41" s="246">
        <v>112.25</v>
      </c>
      <c r="L41" s="294"/>
    </row>
    <row r="42" spans="2:12">
      <c r="B42" s="245">
        <v>13</v>
      </c>
      <c r="C42" s="248">
        <v>89.5</v>
      </c>
      <c r="D42" s="248">
        <v>101</v>
      </c>
      <c r="E42" s="236"/>
      <c r="F42" s="248">
        <v>103.5</v>
      </c>
      <c r="G42" s="248">
        <v>113.5</v>
      </c>
      <c r="H42" s="251"/>
      <c r="I42" s="248">
        <v>116.25</v>
      </c>
      <c r="J42" s="248">
        <v>126.25</v>
      </c>
      <c r="L42" s="294"/>
    </row>
    <row r="43" spans="2:12">
      <c r="B43" s="245">
        <v>14</v>
      </c>
      <c r="C43" s="246">
        <v>109.5</v>
      </c>
      <c r="D43" s="246">
        <v>123.5</v>
      </c>
      <c r="E43" s="237"/>
      <c r="F43" s="246">
        <v>126.5</v>
      </c>
      <c r="G43" s="246">
        <v>140.25</v>
      </c>
      <c r="H43" s="252"/>
      <c r="I43" s="246">
        <v>143.75</v>
      </c>
      <c r="J43" s="246">
        <v>157</v>
      </c>
      <c r="L43" s="294"/>
    </row>
    <row r="44" spans="2:12">
      <c r="B44" s="253">
        <v>15</v>
      </c>
      <c r="C44" s="254">
        <v>122.5</v>
      </c>
      <c r="D44" s="255">
        <v>138.75</v>
      </c>
      <c r="E44" s="237"/>
      <c r="F44" s="255">
        <v>142.25</v>
      </c>
      <c r="G44" s="255">
        <v>157.75</v>
      </c>
      <c r="H44" s="252"/>
      <c r="I44" s="255">
        <v>161.5</v>
      </c>
      <c r="J44" s="255">
        <v>176</v>
      </c>
    </row>
    <row r="46" spans="2:12">
      <c r="B46" s="295" t="str">
        <f>'3. Invulblad Doelpercentage'!C9</f>
        <v>Communicatie</v>
      </c>
      <c r="C46" s="296" t="s">
        <v>93</v>
      </c>
      <c r="D46" s="297"/>
      <c r="E46" s="225"/>
      <c r="F46" s="298"/>
      <c r="G46" s="299"/>
      <c r="H46" s="223"/>
      <c r="I46" s="298"/>
      <c r="J46" s="299"/>
    </row>
    <row r="47" spans="2:12">
      <c r="B47" s="244"/>
      <c r="C47" s="298" t="s">
        <v>93</v>
      </c>
      <c r="D47" s="298"/>
      <c r="E47" s="225"/>
      <c r="F47" s="298" t="s">
        <v>94</v>
      </c>
      <c r="G47" s="298"/>
      <c r="H47" s="227"/>
      <c r="I47" s="298" t="s">
        <v>95</v>
      </c>
      <c r="J47" s="299"/>
    </row>
    <row r="48" spans="2:12" ht="28.5">
      <c r="B48" s="228" t="s">
        <v>96</v>
      </c>
      <c r="C48" s="228" t="s">
        <v>97</v>
      </c>
      <c r="D48" s="229" t="s">
        <v>98</v>
      </c>
      <c r="E48" s="230"/>
      <c r="F48" s="231" t="s">
        <v>97</v>
      </c>
      <c r="G48" s="229" t="s">
        <v>98</v>
      </c>
      <c r="H48" s="230"/>
      <c r="I48" s="231" t="s">
        <v>97</v>
      </c>
      <c r="J48" s="228" t="s">
        <v>98</v>
      </c>
    </row>
    <row r="49" spans="2:12">
      <c r="B49" s="245">
        <v>4</v>
      </c>
      <c r="C49" s="246">
        <v>40.5</v>
      </c>
      <c r="D49" s="246">
        <v>44</v>
      </c>
      <c r="E49" s="233"/>
      <c r="F49" s="246">
        <v>44.75</v>
      </c>
      <c r="G49" s="246">
        <v>48</v>
      </c>
      <c r="H49" s="247"/>
      <c r="I49" s="246">
        <v>49</v>
      </c>
      <c r="J49" s="246">
        <v>52.25</v>
      </c>
      <c r="L49" s="293" t="s">
        <v>100</v>
      </c>
    </row>
    <row r="50" spans="2:12">
      <c r="B50" s="245">
        <v>5</v>
      </c>
      <c r="C50" s="248">
        <v>41</v>
      </c>
      <c r="D50" s="248">
        <v>44.75</v>
      </c>
      <c r="E50" s="234"/>
      <c r="F50" s="248">
        <v>45.5</v>
      </c>
      <c r="G50" s="248">
        <v>49.5</v>
      </c>
      <c r="H50" s="249"/>
      <c r="I50" s="248">
        <v>50.5</v>
      </c>
      <c r="J50" s="248">
        <v>54.25</v>
      </c>
      <c r="L50" s="294"/>
    </row>
    <row r="51" spans="2:12">
      <c r="B51" s="245">
        <v>6</v>
      </c>
      <c r="C51" s="246">
        <v>43.75</v>
      </c>
      <c r="D51" s="246">
        <v>48.25</v>
      </c>
      <c r="E51" s="235"/>
      <c r="F51" s="246">
        <v>49</v>
      </c>
      <c r="G51" s="246">
        <v>53.25</v>
      </c>
      <c r="H51" s="250"/>
      <c r="I51" s="246">
        <v>54.5</v>
      </c>
      <c r="J51" s="246">
        <v>58.75</v>
      </c>
      <c r="L51" s="294"/>
    </row>
    <row r="52" spans="2:12">
      <c r="B52" s="245">
        <v>7</v>
      </c>
      <c r="C52" s="248">
        <v>47</v>
      </c>
      <c r="D52" s="248">
        <v>51.75</v>
      </c>
      <c r="E52" s="234"/>
      <c r="F52" s="248">
        <v>52.75</v>
      </c>
      <c r="G52" s="248">
        <v>57.5</v>
      </c>
      <c r="H52" s="249"/>
      <c r="I52" s="248">
        <v>58.75</v>
      </c>
      <c r="J52" s="248">
        <v>63.25</v>
      </c>
      <c r="L52" s="294"/>
    </row>
    <row r="53" spans="2:12">
      <c r="B53" s="245">
        <v>8</v>
      </c>
      <c r="C53" s="246">
        <v>50</v>
      </c>
      <c r="D53" s="246">
        <v>55</v>
      </c>
      <c r="E53" s="234"/>
      <c r="F53" s="246">
        <v>56.25</v>
      </c>
      <c r="G53" s="246">
        <v>61.25</v>
      </c>
      <c r="H53" s="249"/>
      <c r="I53" s="246">
        <v>62.5</v>
      </c>
      <c r="J53" s="246">
        <v>67.5</v>
      </c>
      <c r="L53" s="294"/>
    </row>
    <row r="54" spans="2:12">
      <c r="B54" s="245">
        <v>9</v>
      </c>
      <c r="C54" s="248">
        <v>54.5</v>
      </c>
      <c r="D54" s="248">
        <v>60</v>
      </c>
      <c r="E54" s="234"/>
      <c r="F54" s="248">
        <v>61.25</v>
      </c>
      <c r="G54" s="248">
        <v>66.75</v>
      </c>
      <c r="H54" s="249"/>
      <c r="I54" s="248">
        <v>68.25</v>
      </c>
      <c r="J54" s="248">
        <v>73.75</v>
      </c>
      <c r="L54" s="294"/>
    </row>
    <row r="55" spans="2:12">
      <c r="B55" s="245">
        <v>10</v>
      </c>
      <c r="C55" s="246">
        <v>59.75</v>
      </c>
      <c r="D55" s="246">
        <v>67.25</v>
      </c>
      <c r="E55" s="234"/>
      <c r="F55" s="246">
        <v>68.75</v>
      </c>
      <c r="G55" s="246">
        <v>76.25</v>
      </c>
      <c r="H55" s="249"/>
      <c r="I55" s="246">
        <v>78</v>
      </c>
      <c r="J55" s="246">
        <v>85.5</v>
      </c>
      <c r="L55" s="294"/>
    </row>
    <row r="56" spans="2:12">
      <c r="B56" s="245">
        <v>11</v>
      </c>
      <c r="C56" s="248">
        <v>68.5</v>
      </c>
      <c r="D56" s="248">
        <v>77.25</v>
      </c>
      <c r="E56" s="234"/>
      <c r="F56" s="248">
        <v>79</v>
      </c>
      <c r="G56" s="248">
        <v>87.75</v>
      </c>
      <c r="H56" s="249"/>
      <c r="I56" s="248">
        <v>89.75</v>
      </c>
      <c r="J56" s="248">
        <v>98.25</v>
      </c>
      <c r="L56" s="294"/>
    </row>
    <row r="57" spans="2:12">
      <c r="B57" s="245">
        <v>12</v>
      </c>
      <c r="C57" s="246">
        <v>77.5</v>
      </c>
      <c r="D57" s="246">
        <v>87.25</v>
      </c>
      <c r="E57" s="234"/>
      <c r="F57" s="246">
        <v>89.25</v>
      </c>
      <c r="G57" s="246">
        <v>99.25</v>
      </c>
      <c r="H57" s="249"/>
      <c r="I57" s="246">
        <v>101.5</v>
      </c>
      <c r="J57" s="246">
        <v>110</v>
      </c>
      <c r="L57" s="294"/>
    </row>
    <row r="58" spans="2:12">
      <c r="B58" s="245">
        <v>13</v>
      </c>
      <c r="C58" s="248">
        <v>87.5</v>
      </c>
      <c r="D58" s="248">
        <v>98.75</v>
      </c>
      <c r="E58" s="236"/>
      <c r="F58" s="248">
        <v>101</v>
      </c>
      <c r="G58" s="248">
        <v>111</v>
      </c>
      <c r="H58" s="251"/>
      <c r="I58" s="248">
        <v>113.5</v>
      </c>
      <c r="J58" s="248">
        <v>123.5</v>
      </c>
      <c r="L58" s="294"/>
    </row>
    <row r="59" spans="2:12">
      <c r="B59" s="245">
        <v>14</v>
      </c>
      <c r="C59" s="246">
        <v>104.25</v>
      </c>
      <c r="D59" s="246">
        <v>118.25</v>
      </c>
      <c r="E59" s="237"/>
      <c r="F59" s="246">
        <v>120.75</v>
      </c>
      <c r="G59" s="246">
        <v>134.5</v>
      </c>
      <c r="H59" s="252"/>
      <c r="I59" s="246">
        <v>137.25</v>
      </c>
      <c r="J59" s="246">
        <v>150.75</v>
      </c>
      <c r="L59" s="294"/>
    </row>
    <row r="60" spans="2:12">
      <c r="B60" s="253">
        <v>15</v>
      </c>
      <c r="C60" s="254">
        <v>114.75</v>
      </c>
      <c r="D60" s="255">
        <v>131.25</v>
      </c>
      <c r="E60" s="237"/>
      <c r="F60" s="255">
        <v>133.75</v>
      </c>
      <c r="G60" s="255">
        <v>149.5</v>
      </c>
      <c r="H60" s="252"/>
      <c r="I60" s="255">
        <v>152.25</v>
      </c>
      <c r="J60" s="255">
        <v>166.75</v>
      </c>
    </row>
    <row r="62" spans="2:12">
      <c r="B62" s="295" t="str">
        <f>'3. Invulblad Doelpercentage'!C10</f>
        <v xml:space="preserve">Facilitair &amp; huisvesting </v>
      </c>
      <c r="C62" s="296" t="s">
        <v>93</v>
      </c>
      <c r="D62" s="297"/>
      <c r="E62" s="225"/>
      <c r="F62" s="298"/>
      <c r="G62" s="299"/>
      <c r="H62" s="223"/>
      <c r="I62" s="298"/>
      <c r="J62" s="299"/>
    </row>
    <row r="63" spans="2:12">
      <c r="B63" s="244"/>
      <c r="C63" s="298" t="s">
        <v>93</v>
      </c>
      <c r="D63" s="298"/>
      <c r="E63" s="225"/>
      <c r="F63" s="298" t="s">
        <v>94</v>
      </c>
      <c r="G63" s="298"/>
      <c r="H63" s="227"/>
      <c r="I63" s="298" t="s">
        <v>95</v>
      </c>
      <c r="J63" s="299"/>
    </row>
    <row r="64" spans="2:12" ht="28.5">
      <c r="B64" s="228" t="s">
        <v>96</v>
      </c>
      <c r="C64" s="228" t="s">
        <v>97</v>
      </c>
      <c r="D64" s="229" t="s">
        <v>98</v>
      </c>
      <c r="E64" s="230"/>
      <c r="F64" s="231" t="s">
        <v>97</v>
      </c>
      <c r="G64" s="229" t="s">
        <v>98</v>
      </c>
      <c r="H64" s="230"/>
      <c r="I64" s="231" t="s">
        <v>97</v>
      </c>
      <c r="J64" s="228" t="s">
        <v>98</v>
      </c>
    </row>
    <row r="65" spans="2:12">
      <c r="B65" s="245">
        <v>4</v>
      </c>
      <c r="C65" s="246">
        <v>40.5</v>
      </c>
      <c r="D65" s="246">
        <v>44</v>
      </c>
      <c r="E65" s="233"/>
      <c r="F65" s="246">
        <v>44.75</v>
      </c>
      <c r="G65" s="246">
        <v>48</v>
      </c>
      <c r="H65" s="247"/>
      <c r="I65" s="246">
        <v>49</v>
      </c>
      <c r="J65" s="246">
        <v>52.25</v>
      </c>
      <c r="L65" s="293" t="s">
        <v>100</v>
      </c>
    </row>
    <row r="66" spans="2:12">
      <c r="B66" s="245">
        <v>5</v>
      </c>
      <c r="C66" s="248">
        <v>40.75</v>
      </c>
      <c r="D66" s="248">
        <v>44.75</v>
      </c>
      <c r="E66" s="234"/>
      <c r="F66" s="248">
        <v>45.5</v>
      </c>
      <c r="G66" s="248">
        <v>49.5</v>
      </c>
      <c r="H66" s="249"/>
      <c r="I66" s="248">
        <v>50.5</v>
      </c>
      <c r="J66" s="248">
        <v>54.25</v>
      </c>
      <c r="L66" s="294"/>
    </row>
    <row r="67" spans="2:12">
      <c r="B67" s="245">
        <v>6</v>
      </c>
      <c r="C67" s="246">
        <v>43.75</v>
      </c>
      <c r="D67" s="246">
        <v>48</v>
      </c>
      <c r="E67" s="235"/>
      <c r="F67" s="246">
        <v>49</v>
      </c>
      <c r="G67" s="246">
        <v>53.25</v>
      </c>
      <c r="H67" s="250"/>
      <c r="I67" s="246">
        <v>54.25</v>
      </c>
      <c r="J67" s="246">
        <v>58.75</v>
      </c>
      <c r="L67" s="294"/>
    </row>
    <row r="68" spans="2:12">
      <c r="B68" s="245">
        <v>7</v>
      </c>
      <c r="C68" s="248">
        <v>47</v>
      </c>
      <c r="D68" s="248">
        <v>51.75</v>
      </c>
      <c r="E68" s="234"/>
      <c r="F68" s="248">
        <v>52.75</v>
      </c>
      <c r="G68" s="248">
        <v>57.5</v>
      </c>
      <c r="H68" s="249"/>
      <c r="I68" s="248">
        <v>58.5</v>
      </c>
      <c r="J68" s="248">
        <v>63.25</v>
      </c>
      <c r="L68" s="294"/>
    </row>
    <row r="69" spans="2:12">
      <c r="B69" s="245">
        <v>8</v>
      </c>
      <c r="C69" s="246">
        <v>50</v>
      </c>
      <c r="D69" s="246">
        <v>55</v>
      </c>
      <c r="E69" s="234"/>
      <c r="F69" s="246">
        <v>56</v>
      </c>
      <c r="G69" s="246">
        <v>61</v>
      </c>
      <c r="H69" s="249"/>
      <c r="I69" s="246">
        <v>62.25</v>
      </c>
      <c r="J69" s="246">
        <v>67.25</v>
      </c>
      <c r="L69" s="294"/>
    </row>
    <row r="70" spans="2:12">
      <c r="B70" s="245">
        <v>9</v>
      </c>
      <c r="C70" s="248">
        <v>54.5</v>
      </c>
      <c r="D70" s="248">
        <v>60</v>
      </c>
      <c r="E70" s="234"/>
      <c r="F70" s="248">
        <v>61.25</v>
      </c>
      <c r="G70" s="248">
        <v>66.75</v>
      </c>
      <c r="H70" s="249"/>
      <c r="I70" s="248">
        <v>68</v>
      </c>
      <c r="J70" s="248">
        <v>73.75</v>
      </c>
      <c r="L70" s="294"/>
    </row>
    <row r="71" spans="2:12">
      <c r="B71" s="245">
        <v>10</v>
      </c>
      <c r="C71" s="246">
        <v>59.75</v>
      </c>
      <c r="D71" s="246">
        <v>67.25</v>
      </c>
      <c r="E71" s="234"/>
      <c r="F71" s="246">
        <v>68.75</v>
      </c>
      <c r="G71" s="246">
        <v>76.25</v>
      </c>
      <c r="H71" s="249"/>
      <c r="I71" s="246">
        <v>77.75</v>
      </c>
      <c r="J71" s="246">
        <v>85.5</v>
      </c>
      <c r="L71" s="294"/>
    </row>
    <row r="72" spans="2:12">
      <c r="B72" s="245">
        <v>11</v>
      </c>
      <c r="C72" s="248">
        <v>68.5</v>
      </c>
      <c r="D72" s="248">
        <v>77.25</v>
      </c>
      <c r="E72" s="234"/>
      <c r="F72" s="248">
        <v>79</v>
      </c>
      <c r="G72" s="248">
        <v>87.75</v>
      </c>
      <c r="H72" s="249"/>
      <c r="I72" s="248">
        <v>89.5</v>
      </c>
      <c r="J72" s="248">
        <v>98.25</v>
      </c>
      <c r="L72" s="294"/>
    </row>
    <row r="73" spans="2:12">
      <c r="B73" s="245">
        <v>12</v>
      </c>
      <c r="C73" s="246">
        <v>77.25</v>
      </c>
      <c r="D73" s="246">
        <v>87.25</v>
      </c>
      <c r="E73" s="234"/>
      <c r="F73" s="246">
        <v>89.25</v>
      </c>
      <c r="G73" s="246">
        <v>99</v>
      </c>
      <c r="H73" s="249"/>
      <c r="I73" s="246">
        <v>101.25</v>
      </c>
      <c r="J73" s="246">
        <v>109.75</v>
      </c>
      <c r="L73" s="294"/>
    </row>
    <row r="74" spans="2:12">
      <c r="B74" s="245">
        <v>13</v>
      </c>
      <c r="C74" s="248">
        <v>87.25</v>
      </c>
      <c r="D74" s="248">
        <v>98.75</v>
      </c>
      <c r="E74" s="236"/>
      <c r="F74" s="248">
        <v>101</v>
      </c>
      <c r="G74" s="248">
        <v>110.75</v>
      </c>
      <c r="H74" s="251"/>
      <c r="I74" s="248">
        <v>113.5</v>
      </c>
      <c r="J74" s="248">
        <v>123.25</v>
      </c>
      <c r="L74" s="294"/>
    </row>
    <row r="75" spans="2:12">
      <c r="B75" s="245">
        <v>14</v>
      </c>
      <c r="C75" s="246">
        <v>104.25</v>
      </c>
      <c r="D75" s="246">
        <v>118</v>
      </c>
      <c r="E75" s="237"/>
      <c r="F75" s="246">
        <v>120.5</v>
      </c>
      <c r="G75" s="246">
        <v>134.5</v>
      </c>
      <c r="H75" s="252"/>
      <c r="I75" s="246">
        <v>137</v>
      </c>
      <c r="J75" s="246">
        <v>150.5</v>
      </c>
      <c r="L75" s="294"/>
    </row>
    <row r="76" spans="2:12">
      <c r="B76" s="253">
        <v>15</v>
      </c>
      <c r="C76" s="254">
        <v>114.75</v>
      </c>
      <c r="D76" s="255">
        <v>131</v>
      </c>
      <c r="E76" s="237"/>
      <c r="F76" s="255">
        <v>133.5</v>
      </c>
      <c r="G76" s="255">
        <v>149.25</v>
      </c>
      <c r="H76" s="252"/>
      <c r="I76" s="255">
        <v>152</v>
      </c>
      <c r="J76" s="255">
        <v>166.5</v>
      </c>
    </row>
    <row r="78" spans="2:12">
      <c r="B78" s="295" t="str">
        <f>'3. Invulblad Doelpercentage'!C11</f>
        <v>Finance &amp; control</v>
      </c>
      <c r="C78" s="296" t="s">
        <v>93</v>
      </c>
      <c r="D78" s="297"/>
      <c r="E78" s="225"/>
      <c r="F78" s="298"/>
      <c r="G78" s="299"/>
      <c r="H78" s="223"/>
      <c r="I78" s="298"/>
      <c r="J78" s="299"/>
    </row>
    <row r="79" spans="2:12">
      <c r="B79" s="244"/>
      <c r="C79" s="298" t="s">
        <v>93</v>
      </c>
      <c r="D79" s="298"/>
      <c r="E79" s="225"/>
      <c r="F79" s="298" t="s">
        <v>94</v>
      </c>
      <c r="G79" s="298"/>
      <c r="H79" s="227"/>
      <c r="I79" s="298" t="s">
        <v>95</v>
      </c>
      <c r="J79" s="299"/>
    </row>
    <row r="80" spans="2:12" ht="28.5">
      <c r="B80" s="228" t="s">
        <v>96</v>
      </c>
      <c r="C80" s="228" t="s">
        <v>97</v>
      </c>
      <c r="D80" s="229" t="s">
        <v>98</v>
      </c>
      <c r="E80" s="230"/>
      <c r="F80" s="231" t="s">
        <v>97</v>
      </c>
      <c r="G80" s="229" t="s">
        <v>98</v>
      </c>
      <c r="H80" s="230"/>
      <c r="I80" s="231" t="s">
        <v>97</v>
      </c>
      <c r="J80" s="228" t="s">
        <v>98</v>
      </c>
    </row>
    <row r="81" spans="2:12">
      <c r="B81" s="245">
        <v>4</v>
      </c>
      <c r="C81" s="246">
        <v>42</v>
      </c>
      <c r="D81" s="246">
        <v>45.5</v>
      </c>
      <c r="E81" s="233"/>
      <c r="F81" s="246">
        <v>46.25</v>
      </c>
      <c r="G81" s="246">
        <v>49.75</v>
      </c>
      <c r="H81" s="247"/>
      <c r="I81" s="246">
        <v>50.75</v>
      </c>
      <c r="J81" s="246">
        <v>54.25</v>
      </c>
      <c r="L81" s="293" t="s">
        <v>100</v>
      </c>
    </row>
    <row r="82" spans="2:12">
      <c r="B82" s="245">
        <v>5</v>
      </c>
      <c r="C82" s="248">
        <v>42.5</v>
      </c>
      <c r="D82" s="248">
        <v>46.5</v>
      </c>
      <c r="E82" s="234"/>
      <c r="F82" s="248">
        <v>47.5</v>
      </c>
      <c r="G82" s="248">
        <v>51.5</v>
      </c>
      <c r="H82" s="249"/>
      <c r="I82" s="248">
        <v>52.5</v>
      </c>
      <c r="J82" s="248">
        <v>56.5</v>
      </c>
      <c r="L82" s="294"/>
    </row>
    <row r="83" spans="2:12">
      <c r="B83" s="245">
        <v>6</v>
      </c>
      <c r="C83" s="246">
        <v>45.5</v>
      </c>
      <c r="D83" s="246">
        <v>50</v>
      </c>
      <c r="E83" s="235"/>
      <c r="F83" s="246">
        <v>51</v>
      </c>
      <c r="G83" s="246">
        <v>55.25</v>
      </c>
      <c r="H83" s="250"/>
      <c r="I83" s="246">
        <v>56.5</v>
      </c>
      <c r="J83" s="246">
        <v>61</v>
      </c>
      <c r="L83" s="294"/>
    </row>
    <row r="84" spans="2:12">
      <c r="B84" s="245">
        <v>7</v>
      </c>
      <c r="C84" s="248">
        <v>49</v>
      </c>
      <c r="D84" s="248">
        <v>53.75</v>
      </c>
      <c r="E84" s="234"/>
      <c r="F84" s="248">
        <v>54.75</v>
      </c>
      <c r="G84" s="248">
        <v>59.5</v>
      </c>
      <c r="H84" s="249"/>
      <c r="I84" s="248">
        <v>61</v>
      </c>
      <c r="J84" s="248">
        <v>65.75</v>
      </c>
      <c r="L84" s="294"/>
    </row>
    <row r="85" spans="2:12">
      <c r="B85" s="245">
        <v>8</v>
      </c>
      <c r="C85" s="246">
        <v>52</v>
      </c>
      <c r="D85" s="246">
        <v>57.25</v>
      </c>
      <c r="E85" s="234"/>
      <c r="F85" s="246">
        <v>58.5</v>
      </c>
      <c r="G85" s="246">
        <v>63.5</v>
      </c>
      <c r="H85" s="249"/>
      <c r="I85" s="246">
        <v>65</v>
      </c>
      <c r="J85" s="246">
        <v>70</v>
      </c>
      <c r="L85" s="294"/>
    </row>
    <row r="86" spans="2:12">
      <c r="B86" s="245">
        <v>9</v>
      </c>
      <c r="C86" s="248">
        <v>56.75</v>
      </c>
      <c r="D86" s="248">
        <v>62.25</v>
      </c>
      <c r="E86" s="234"/>
      <c r="F86" s="248">
        <v>63.75</v>
      </c>
      <c r="G86" s="248">
        <v>69.25</v>
      </c>
      <c r="H86" s="249"/>
      <c r="I86" s="248">
        <v>71</v>
      </c>
      <c r="J86" s="248">
        <v>76.5</v>
      </c>
      <c r="L86" s="294"/>
    </row>
    <row r="87" spans="2:12">
      <c r="B87" s="245">
        <v>10</v>
      </c>
      <c r="C87" s="246">
        <v>63.5</v>
      </c>
      <c r="D87" s="246">
        <v>71</v>
      </c>
      <c r="E87" s="234"/>
      <c r="F87" s="246">
        <v>72.75</v>
      </c>
      <c r="G87" s="246">
        <v>80.25</v>
      </c>
      <c r="H87" s="249"/>
      <c r="I87" s="246">
        <v>82.5</v>
      </c>
      <c r="J87" s="246">
        <v>90</v>
      </c>
      <c r="L87" s="294"/>
    </row>
    <row r="88" spans="2:12">
      <c r="B88" s="245">
        <v>11</v>
      </c>
      <c r="C88" s="248">
        <v>71.75</v>
      </c>
      <c r="D88" s="248">
        <v>80.5</v>
      </c>
      <c r="E88" s="234"/>
      <c r="F88" s="248">
        <v>82.5</v>
      </c>
      <c r="G88" s="248">
        <v>91.25</v>
      </c>
      <c r="H88" s="249"/>
      <c r="I88" s="248">
        <v>93.5</v>
      </c>
      <c r="J88" s="248">
        <v>102.25</v>
      </c>
      <c r="L88" s="294"/>
    </row>
    <row r="89" spans="2:12">
      <c r="B89" s="245">
        <v>12</v>
      </c>
      <c r="C89" s="246">
        <v>79.75</v>
      </c>
      <c r="D89" s="246">
        <v>89.5</v>
      </c>
      <c r="E89" s="234"/>
      <c r="F89" s="246">
        <v>91.75</v>
      </c>
      <c r="G89" s="246">
        <v>101.75</v>
      </c>
      <c r="H89" s="249"/>
      <c r="I89" s="246">
        <v>104.25</v>
      </c>
      <c r="J89" s="246">
        <v>112.75</v>
      </c>
      <c r="L89" s="294"/>
    </row>
    <row r="90" spans="2:12">
      <c r="B90" s="245">
        <v>13</v>
      </c>
      <c r="C90" s="248">
        <v>90</v>
      </c>
      <c r="D90" s="248">
        <v>101.5</v>
      </c>
      <c r="E90" s="236"/>
      <c r="F90" s="248">
        <v>104</v>
      </c>
      <c r="G90" s="248">
        <v>114</v>
      </c>
      <c r="H90" s="251"/>
      <c r="I90" s="248">
        <v>116.75</v>
      </c>
      <c r="J90" s="248">
        <v>126.75</v>
      </c>
      <c r="L90" s="294"/>
    </row>
    <row r="91" spans="2:12">
      <c r="B91" s="245">
        <v>14</v>
      </c>
      <c r="C91" s="246">
        <v>110</v>
      </c>
      <c r="D91" s="246">
        <v>123.75</v>
      </c>
      <c r="E91" s="237"/>
      <c r="F91" s="246">
        <v>127</v>
      </c>
      <c r="G91" s="246">
        <v>140.75</v>
      </c>
      <c r="H91" s="252"/>
      <c r="I91" s="246">
        <v>144.25</v>
      </c>
      <c r="J91" s="246">
        <v>157.75</v>
      </c>
      <c r="L91" s="294"/>
    </row>
    <row r="92" spans="2:12">
      <c r="B92" s="253">
        <v>15</v>
      </c>
      <c r="C92" s="254">
        <v>122.75</v>
      </c>
      <c r="D92" s="255">
        <v>139.25</v>
      </c>
      <c r="E92" s="237"/>
      <c r="F92" s="255">
        <v>142.75</v>
      </c>
      <c r="G92" s="255">
        <v>158.25</v>
      </c>
      <c r="H92" s="252"/>
      <c r="I92" s="255">
        <v>162</v>
      </c>
      <c r="J92" s="255">
        <v>176.5</v>
      </c>
    </row>
    <row r="94" spans="2:12">
      <c r="B94" s="295" t="str">
        <f>'3. Invulblad Doelpercentage'!C12</f>
        <v xml:space="preserve">HR + opleidingen </v>
      </c>
      <c r="C94" s="296" t="s">
        <v>93</v>
      </c>
      <c r="D94" s="297"/>
      <c r="E94" s="225"/>
      <c r="F94" s="298"/>
      <c r="G94" s="299"/>
      <c r="H94" s="223"/>
      <c r="I94" s="298"/>
      <c r="J94" s="299"/>
    </row>
    <row r="95" spans="2:12">
      <c r="B95" s="244"/>
      <c r="C95" s="298" t="s">
        <v>93</v>
      </c>
      <c r="D95" s="298"/>
      <c r="E95" s="225"/>
      <c r="F95" s="298" t="s">
        <v>94</v>
      </c>
      <c r="G95" s="298"/>
      <c r="H95" s="227"/>
      <c r="I95" s="298" t="s">
        <v>95</v>
      </c>
      <c r="J95" s="299"/>
    </row>
    <row r="96" spans="2:12" ht="28.5">
      <c r="B96" s="228" t="s">
        <v>96</v>
      </c>
      <c r="C96" s="228" t="s">
        <v>97</v>
      </c>
      <c r="D96" s="229" t="s">
        <v>98</v>
      </c>
      <c r="E96" s="230"/>
      <c r="F96" s="231" t="s">
        <v>97</v>
      </c>
      <c r="G96" s="229" t="s">
        <v>98</v>
      </c>
      <c r="H96" s="230"/>
      <c r="I96" s="231" t="s">
        <v>97</v>
      </c>
      <c r="J96" s="228" t="s">
        <v>98</v>
      </c>
    </row>
    <row r="97" spans="2:12">
      <c r="B97" s="245">
        <v>4</v>
      </c>
      <c r="C97" s="246">
        <v>41.25</v>
      </c>
      <c r="D97" s="246">
        <v>44.75</v>
      </c>
      <c r="E97" s="233"/>
      <c r="F97" s="246">
        <v>45.5</v>
      </c>
      <c r="G97" s="246">
        <v>49</v>
      </c>
      <c r="H97" s="247"/>
      <c r="I97" s="246">
        <v>50</v>
      </c>
      <c r="J97" s="246">
        <v>53.25</v>
      </c>
      <c r="L97" s="293" t="s">
        <v>100</v>
      </c>
    </row>
    <row r="98" spans="2:12">
      <c r="B98" s="245">
        <v>5</v>
      </c>
      <c r="C98" s="248">
        <v>42</v>
      </c>
      <c r="D98" s="248">
        <v>45.75</v>
      </c>
      <c r="E98" s="234"/>
      <c r="F98" s="248">
        <v>46.75</v>
      </c>
      <c r="G98" s="248">
        <v>50.75</v>
      </c>
      <c r="H98" s="249"/>
      <c r="I98" s="248">
        <v>51.75</v>
      </c>
      <c r="J98" s="248">
        <v>55.75</v>
      </c>
      <c r="L98" s="294"/>
    </row>
    <row r="99" spans="2:12">
      <c r="B99" s="245">
        <v>6</v>
      </c>
      <c r="C99" s="246">
        <v>45</v>
      </c>
      <c r="D99" s="246">
        <v>49.25</v>
      </c>
      <c r="E99" s="235"/>
      <c r="F99" s="246">
        <v>50.25</v>
      </c>
      <c r="G99" s="246">
        <v>54.5</v>
      </c>
      <c r="H99" s="250"/>
      <c r="I99" s="246">
        <v>55.75</v>
      </c>
      <c r="J99" s="246">
        <v>60</v>
      </c>
      <c r="L99" s="294"/>
    </row>
    <row r="100" spans="2:12">
      <c r="B100" s="245">
        <v>7</v>
      </c>
      <c r="C100" s="248">
        <v>48.25</v>
      </c>
      <c r="D100" s="248">
        <v>53</v>
      </c>
      <c r="E100" s="234"/>
      <c r="F100" s="248">
        <v>54</v>
      </c>
      <c r="G100" s="248">
        <v>58.75</v>
      </c>
      <c r="H100" s="249"/>
      <c r="I100" s="248">
        <v>60</v>
      </c>
      <c r="J100" s="248">
        <v>64.75</v>
      </c>
      <c r="L100" s="294"/>
    </row>
    <row r="101" spans="2:12">
      <c r="B101" s="245">
        <v>8</v>
      </c>
      <c r="C101" s="246">
        <v>51.5</v>
      </c>
      <c r="D101" s="246">
        <v>56.5</v>
      </c>
      <c r="E101" s="234"/>
      <c r="F101" s="246">
        <v>57.75</v>
      </c>
      <c r="G101" s="246">
        <v>62.75</v>
      </c>
      <c r="H101" s="249"/>
      <c r="I101" s="246">
        <v>64.25</v>
      </c>
      <c r="J101" s="246">
        <v>69.25</v>
      </c>
      <c r="L101" s="294"/>
    </row>
    <row r="102" spans="2:12">
      <c r="B102" s="245">
        <v>9</v>
      </c>
      <c r="C102" s="248">
        <v>56</v>
      </c>
      <c r="D102" s="248">
        <v>61.5</v>
      </c>
      <c r="E102" s="234"/>
      <c r="F102" s="248">
        <v>63</v>
      </c>
      <c r="G102" s="248">
        <v>68.5</v>
      </c>
      <c r="H102" s="249"/>
      <c r="I102" s="248">
        <v>70</v>
      </c>
      <c r="J102" s="248">
        <v>75.5</v>
      </c>
      <c r="L102" s="294"/>
    </row>
    <row r="103" spans="2:12">
      <c r="B103" s="245">
        <v>10</v>
      </c>
      <c r="C103" s="246">
        <v>62.75</v>
      </c>
      <c r="D103" s="246">
        <v>70.25</v>
      </c>
      <c r="E103" s="234"/>
      <c r="F103" s="246">
        <v>72</v>
      </c>
      <c r="G103" s="246">
        <v>79.5</v>
      </c>
      <c r="H103" s="249"/>
      <c r="I103" s="246">
        <v>81.5</v>
      </c>
      <c r="J103" s="246">
        <v>89</v>
      </c>
      <c r="L103" s="294"/>
    </row>
    <row r="104" spans="2:12">
      <c r="B104" s="245">
        <v>11</v>
      </c>
      <c r="C104" s="248">
        <v>71</v>
      </c>
      <c r="D104" s="248">
        <v>79.75</v>
      </c>
      <c r="E104" s="234"/>
      <c r="F104" s="248">
        <v>81.75</v>
      </c>
      <c r="G104" s="248">
        <v>90.5</v>
      </c>
      <c r="H104" s="249"/>
      <c r="I104" s="248">
        <v>92.75</v>
      </c>
      <c r="J104" s="248">
        <v>101.25</v>
      </c>
      <c r="L104" s="294"/>
    </row>
    <row r="105" spans="2:12">
      <c r="B105" s="245">
        <v>12</v>
      </c>
      <c r="C105" s="246">
        <v>79</v>
      </c>
      <c r="D105" s="246">
        <v>88.75</v>
      </c>
      <c r="E105" s="234"/>
      <c r="F105" s="246">
        <v>91</v>
      </c>
      <c r="G105" s="246">
        <v>100.75</v>
      </c>
      <c r="H105" s="249"/>
      <c r="I105" s="246">
        <v>103.5</v>
      </c>
      <c r="J105" s="246">
        <v>112</v>
      </c>
      <c r="L105" s="294"/>
    </row>
    <row r="106" spans="2:12">
      <c r="B106" s="245">
        <v>13</v>
      </c>
      <c r="C106" s="248">
        <v>89.25</v>
      </c>
      <c r="D106" s="248">
        <v>100.75</v>
      </c>
      <c r="E106" s="236"/>
      <c r="F106" s="248">
        <v>103.25</v>
      </c>
      <c r="G106" s="248">
        <v>113</v>
      </c>
      <c r="H106" s="251"/>
      <c r="I106" s="248">
        <v>116</v>
      </c>
      <c r="J106" s="248">
        <v>125.75</v>
      </c>
      <c r="L106" s="294"/>
    </row>
    <row r="107" spans="2:12">
      <c r="B107" s="245">
        <v>14</v>
      </c>
      <c r="C107" s="246">
        <v>109.25</v>
      </c>
      <c r="D107" s="246">
        <v>123.25</v>
      </c>
      <c r="E107" s="237"/>
      <c r="F107" s="246">
        <v>126</v>
      </c>
      <c r="G107" s="246">
        <v>140</v>
      </c>
      <c r="H107" s="252"/>
      <c r="I107" s="246">
        <v>143.25</v>
      </c>
      <c r="J107" s="246">
        <v>156.75</v>
      </c>
      <c r="L107" s="294"/>
    </row>
    <row r="108" spans="2:12">
      <c r="B108" s="253">
        <v>15</v>
      </c>
      <c r="C108" s="254">
        <v>122.25</v>
      </c>
      <c r="D108" s="255">
        <v>138.5</v>
      </c>
      <c r="E108" s="237"/>
      <c r="F108" s="255">
        <v>141.75</v>
      </c>
      <c r="G108" s="255">
        <v>157.5</v>
      </c>
      <c r="H108" s="252"/>
      <c r="I108" s="255">
        <v>161.25</v>
      </c>
      <c r="J108" s="255">
        <v>175.75</v>
      </c>
    </row>
    <row r="109" spans="2:12">
      <c r="B109" s="258"/>
      <c r="C109" s="246"/>
      <c r="D109" s="246"/>
      <c r="E109" s="246"/>
      <c r="F109" s="246"/>
      <c r="G109" s="246"/>
      <c r="H109" s="262"/>
      <c r="I109" s="246"/>
      <c r="J109" s="246"/>
    </row>
    <row r="110" spans="2:12">
      <c r="B110" s="264" t="str">
        <f>'3. Invulblad Doelpercentage'!C13</f>
        <v>Inkoop</v>
      </c>
      <c r="C110" s="246"/>
      <c r="D110" s="246"/>
      <c r="E110" s="246"/>
      <c r="F110" s="246"/>
      <c r="G110" s="246"/>
      <c r="H110" s="262"/>
      <c r="I110" s="246"/>
      <c r="J110" s="246"/>
    </row>
    <row r="111" spans="2:12">
      <c r="B111" s="244"/>
      <c r="C111" s="298" t="s">
        <v>93</v>
      </c>
      <c r="D111" s="298"/>
      <c r="E111" s="225"/>
      <c r="F111" s="298" t="s">
        <v>94</v>
      </c>
      <c r="G111" s="298"/>
      <c r="H111" s="227"/>
      <c r="I111" s="298" t="s">
        <v>95</v>
      </c>
      <c r="J111" s="299"/>
    </row>
    <row r="112" spans="2:12" ht="28.5">
      <c r="B112" s="228" t="s">
        <v>96</v>
      </c>
      <c r="C112" s="228" t="s">
        <v>97</v>
      </c>
      <c r="D112" s="229" t="s">
        <v>98</v>
      </c>
      <c r="E112" s="230"/>
      <c r="F112" s="231" t="s">
        <v>97</v>
      </c>
      <c r="G112" s="229" t="s">
        <v>98</v>
      </c>
      <c r="H112" s="230"/>
      <c r="I112" s="231" t="s">
        <v>97</v>
      </c>
      <c r="J112" s="228" t="s">
        <v>98</v>
      </c>
    </row>
    <row r="113" spans="2:12">
      <c r="B113" s="260">
        <v>4</v>
      </c>
      <c r="C113" s="259">
        <v>41</v>
      </c>
      <c r="D113" s="259">
        <v>44.5</v>
      </c>
      <c r="E113" s="259"/>
      <c r="F113" s="259">
        <v>45.25</v>
      </c>
      <c r="G113" s="259">
        <v>48.75</v>
      </c>
      <c r="H113" s="259"/>
      <c r="I113" s="259">
        <v>49.75</v>
      </c>
      <c r="J113" s="259">
        <v>53</v>
      </c>
      <c r="L113" s="293" t="s">
        <v>100</v>
      </c>
    </row>
    <row r="114" spans="2:12">
      <c r="B114" s="260">
        <v>5</v>
      </c>
      <c r="C114" s="261">
        <v>41.5</v>
      </c>
      <c r="D114" s="261">
        <v>45.5</v>
      </c>
      <c r="E114" s="261"/>
      <c r="F114" s="261">
        <v>46.25</v>
      </c>
      <c r="G114" s="261">
        <v>50.25</v>
      </c>
      <c r="H114" s="261"/>
      <c r="I114" s="261">
        <v>51.25</v>
      </c>
      <c r="J114" s="261">
        <v>55.25</v>
      </c>
      <c r="L114" s="294"/>
    </row>
    <row r="115" spans="2:12">
      <c r="B115" s="260">
        <v>6</v>
      </c>
      <c r="C115" s="259">
        <v>44.5</v>
      </c>
      <c r="D115" s="259">
        <v>48.75</v>
      </c>
      <c r="E115" s="259"/>
      <c r="F115" s="259">
        <v>49.75</v>
      </c>
      <c r="G115" s="259">
        <v>54.25</v>
      </c>
      <c r="H115" s="259"/>
      <c r="I115" s="259">
        <v>55.25</v>
      </c>
      <c r="J115" s="259">
        <v>59.5</v>
      </c>
      <c r="L115" s="294"/>
    </row>
    <row r="116" spans="2:12">
      <c r="B116" s="260">
        <v>7</v>
      </c>
      <c r="C116" s="261">
        <v>47.75</v>
      </c>
      <c r="D116" s="261">
        <v>52.5</v>
      </c>
      <c r="E116" s="261"/>
      <c r="F116" s="261">
        <v>53.75</v>
      </c>
      <c r="G116" s="261">
        <v>58.25</v>
      </c>
      <c r="H116" s="261"/>
      <c r="I116" s="261">
        <v>59.5</v>
      </c>
      <c r="J116" s="261">
        <v>64.25</v>
      </c>
      <c r="L116" s="294"/>
    </row>
    <row r="117" spans="2:12">
      <c r="B117" s="260">
        <v>8</v>
      </c>
      <c r="C117" s="259">
        <v>50.75</v>
      </c>
      <c r="D117" s="259">
        <v>56</v>
      </c>
      <c r="E117" s="259"/>
      <c r="F117" s="259">
        <v>57</v>
      </c>
      <c r="G117" s="259">
        <v>62</v>
      </c>
      <c r="H117" s="259"/>
      <c r="I117" s="259">
        <v>63.5</v>
      </c>
      <c r="J117" s="259">
        <v>68.5</v>
      </c>
      <c r="L117" s="294"/>
    </row>
    <row r="118" spans="2:12">
      <c r="B118" s="260">
        <v>9</v>
      </c>
      <c r="C118" s="261">
        <v>55.5</v>
      </c>
      <c r="D118" s="261">
        <v>61</v>
      </c>
      <c r="E118" s="261"/>
      <c r="F118" s="261">
        <v>62.25</v>
      </c>
      <c r="G118" s="261">
        <v>67.75</v>
      </c>
      <c r="H118" s="261"/>
      <c r="I118" s="261">
        <v>69.25</v>
      </c>
      <c r="J118" s="261">
        <v>74.75</v>
      </c>
      <c r="L118" s="294"/>
    </row>
    <row r="119" spans="2:12">
      <c r="B119" s="260">
        <v>10</v>
      </c>
      <c r="C119" s="259">
        <v>61.5</v>
      </c>
      <c r="D119" s="259">
        <v>69</v>
      </c>
      <c r="E119" s="259"/>
      <c r="F119" s="259">
        <v>70.5</v>
      </c>
      <c r="G119" s="259">
        <v>78</v>
      </c>
      <c r="H119" s="259"/>
      <c r="I119" s="259">
        <v>80</v>
      </c>
      <c r="J119" s="259">
        <v>87.5</v>
      </c>
      <c r="L119" s="294"/>
    </row>
    <row r="120" spans="2:12">
      <c r="B120" s="260">
        <v>11</v>
      </c>
      <c r="C120" s="261">
        <v>70</v>
      </c>
      <c r="D120" s="261">
        <v>78.75</v>
      </c>
      <c r="E120" s="261"/>
      <c r="F120" s="261">
        <v>80.5</v>
      </c>
      <c r="G120" s="261">
        <v>89.25</v>
      </c>
      <c r="H120" s="261"/>
      <c r="I120" s="261">
        <v>91.5</v>
      </c>
      <c r="J120" s="261">
        <v>100</v>
      </c>
      <c r="L120" s="294"/>
    </row>
    <row r="121" spans="2:12">
      <c r="B121" s="260">
        <v>12</v>
      </c>
      <c r="C121" s="259">
        <v>78.25</v>
      </c>
      <c r="D121" s="259">
        <v>88.25</v>
      </c>
      <c r="E121" s="259"/>
      <c r="F121" s="259">
        <v>90.25</v>
      </c>
      <c r="G121" s="259">
        <v>100.25</v>
      </c>
      <c r="H121" s="259"/>
      <c r="I121" s="259">
        <v>102.5</v>
      </c>
      <c r="J121" s="259">
        <v>111.25</v>
      </c>
      <c r="L121" s="294"/>
    </row>
    <row r="122" spans="2:12">
      <c r="B122" s="260">
        <v>13</v>
      </c>
      <c r="C122" s="261">
        <v>88.5</v>
      </c>
      <c r="D122" s="261">
        <v>100</v>
      </c>
      <c r="E122" s="261"/>
      <c r="F122" s="261">
        <v>102.25</v>
      </c>
      <c r="G122" s="261">
        <v>112.25</v>
      </c>
      <c r="H122" s="261"/>
      <c r="I122" s="261">
        <v>115</v>
      </c>
      <c r="J122" s="261">
        <v>124.75</v>
      </c>
      <c r="L122" s="294"/>
    </row>
    <row r="123" spans="2:12">
      <c r="B123" s="260">
        <v>14</v>
      </c>
      <c r="C123" s="259">
        <v>107</v>
      </c>
      <c r="D123" s="259">
        <v>120.75</v>
      </c>
      <c r="E123" s="259"/>
      <c r="F123" s="259">
        <v>123.5</v>
      </c>
      <c r="G123" s="259">
        <v>137.5</v>
      </c>
      <c r="H123" s="259"/>
      <c r="I123" s="259">
        <v>140.5</v>
      </c>
      <c r="J123" s="259">
        <v>154</v>
      </c>
      <c r="L123" s="294"/>
    </row>
    <row r="124" spans="2:12">
      <c r="B124" s="260">
        <v>15</v>
      </c>
      <c r="C124" s="261">
        <v>118.75</v>
      </c>
      <c r="D124" s="261">
        <v>135</v>
      </c>
      <c r="E124" s="261"/>
      <c r="F124" s="261">
        <v>138</v>
      </c>
      <c r="G124" s="261">
        <v>153.5</v>
      </c>
      <c r="H124" s="261"/>
      <c r="I124" s="261">
        <v>157</v>
      </c>
      <c r="J124" s="261">
        <v>171.25</v>
      </c>
    </row>
    <row r="125" spans="2:12">
      <c r="B125" s="260">
        <v>16</v>
      </c>
      <c r="C125" s="263">
        <v>117.75</v>
      </c>
      <c r="D125" s="263">
        <v>131</v>
      </c>
      <c r="E125" s="259"/>
      <c r="F125" s="263">
        <v>134</v>
      </c>
      <c r="G125" s="263">
        <v>147.5</v>
      </c>
      <c r="H125" s="259"/>
      <c r="I125" s="263">
        <v>150.75</v>
      </c>
      <c r="J125" s="263">
        <v>162.75</v>
      </c>
    </row>
    <row r="128" spans="2:12">
      <c r="B128" s="295" t="str">
        <f>'3. Invulblad Doelpercentage'!C14</f>
        <v>IT Ontwikkeling, beheer en algemeen</v>
      </c>
      <c r="C128" s="296" t="s">
        <v>93</v>
      </c>
      <c r="D128" s="297"/>
      <c r="E128" s="225"/>
      <c r="F128" s="298"/>
      <c r="G128" s="299"/>
      <c r="H128" s="223"/>
      <c r="I128" s="298"/>
      <c r="J128" s="299"/>
    </row>
    <row r="129" spans="2:12">
      <c r="B129" s="244"/>
      <c r="C129" s="298" t="s">
        <v>93</v>
      </c>
      <c r="D129" s="298"/>
      <c r="E129" s="225"/>
      <c r="F129" s="298" t="s">
        <v>94</v>
      </c>
      <c r="G129" s="298"/>
      <c r="H129" s="227"/>
      <c r="I129" s="298" t="s">
        <v>95</v>
      </c>
      <c r="J129" s="299"/>
    </row>
    <row r="130" spans="2:12" ht="28.5">
      <c r="B130" s="228" t="s">
        <v>96</v>
      </c>
      <c r="C130" s="228" t="s">
        <v>97</v>
      </c>
      <c r="D130" s="229" t="s">
        <v>98</v>
      </c>
      <c r="E130" s="230"/>
      <c r="F130" s="231" t="s">
        <v>97</v>
      </c>
      <c r="G130" s="229" t="s">
        <v>98</v>
      </c>
      <c r="H130" s="230"/>
      <c r="I130" s="231" t="s">
        <v>97</v>
      </c>
      <c r="J130" s="228" t="s">
        <v>98</v>
      </c>
    </row>
    <row r="131" spans="2:12">
      <c r="B131" s="245">
        <v>4</v>
      </c>
      <c r="C131" s="246">
        <v>45.25</v>
      </c>
      <c r="D131" s="246">
        <v>48.5</v>
      </c>
      <c r="E131" s="233"/>
      <c r="F131" s="246">
        <v>50</v>
      </c>
      <c r="G131" s="246">
        <v>53.25</v>
      </c>
      <c r="H131" s="247"/>
      <c r="I131" s="246">
        <v>54.75</v>
      </c>
      <c r="J131" s="246">
        <v>58.25</v>
      </c>
      <c r="L131" s="293" t="s">
        <v>100</v>
      </c>
    </row>
    <row r="132" spans="2:12">
      <c r="B132" s="245">
        <v>5</v>
      </c>
      <c r="C132" s="248">
        <v>45.75</v>
      </c>
      <c r="D132" s="248">
        <v>49.75</v>
      </c>
      <c r="E132" s="234"/>
      <c r="F132" s="248">
        <v>51</v>
      </c>
      <c r="G132" s="248">
        <v>55</v>
      </c>
      <c r="H132" s="249"/>
      <c r="I132" s="248">
        <v>56.5</v>
      </c>
      <c r="J132" s="248">
        <v>60.5</v>
      </c>
      <c r="L132" s="294"/>
    </row>
    <row r="133" spans="2:12">
      <c r="B133" s="245">
        <v>6</v>
      </c>
      <c r="C133" s="246">
        <v>48.75</v>
      </c>
      <c r="D133" s="246">
        <v>53.25</v>
      </c>
      <c r="E133" s="235"/>
      <c r="F133" s="246">
        <v>54.5</v>
      </c>
      <c r="G133" s="246">
        <v>59</v>
      </c>
      <c r="H133" s="250"/>
      <c r="I133" s="246">
        <v>60.5</v>
      </c>
      <c r="J133" s="246">
        <v>64.75</v>
      </c>
      <c r="L133" s="294"/>
    </row>
    <row r="134" spans="2:12">
      <c r="B134" s="245">
        <v>7</v>
      </c>
      <c r="C134" s="248">
        <v>52.25</v>
      </c>
      <c r="D134" s="248">
        <v>57</v>
      </c>
      <c r="E134" s="234"/>
      <c r="F134" s="248">
        <v>58.5</v>
      </c>
      <c r="G134" s="248">
        <v>63.25</v>
      </c>
      <c r="H134" s="249"/>
      <c r="I134" s="248">
        <v>65</v>
      </c>
      <c r="J134" s="248">
        <v>69.5</v>
      </c>
      <c r="L134" s="294"/>
    </row>
    <row r="135" spans="2:12">
      <c r="B135" s="245">
        <v>8</v>
      </c>
      <c r="C135" s="246">
        <v>55.25</v>
      </c>
      <c r="D135" s="246">
        <v>60.25</v>
      </c>
      <c r="E135" s="234"/>
      <c r="F135" s="246">
        <v>62</v>
      </c>
      <c r="G135" s="246">
        <v>67</v>
      </c>
      <c r="H135" s="249"/>
      <c r="I135" s="246">
        <v>69</v>
      </c>
      <c r="J135" s="246">
        <v>74</v>
      </c>
      <c r="L135" s="294"/>
    </row>
    <row r="136" spans="2:12">
      <c r="B136" s="245">
        <v>9</v>
      </c>
      <c r="C136" s="248">
        <v>60</v>
      </c>
      <c r="D136" s="248">
        <v>65.5</v>
      </c>
      <c r="E136" s="234"/>
      <c r="F136" s="248">
        <v>67.25</v>
      </c>
      <c r="G136" s="248">
        <v>72.75</v>
      </c>
      <c r="H136" s="249"/>
      <c r="I136" s="248">
        <v>75</v>
      </c>
      <c r="J136" s="248">
        <v>80.5</v>
      </c>
      <c r="L136" s="294"/>
    </row>
    <row r="137" spans="2:12">
      <c r="B137" s="245">
        <v>10</v>
      </c>
      <c r="C137" s="246">
        <v>66.5</v>
      </c>
      <c r="D137" s="246">
        <v>74.25</v>
      </c>
      <c r="E137" s="234"/>
      <c r="F137" s="246">
        <v>76.25</v>
      </c>
      <c r="G137" s="246">
        <v>84</v>
      </c>
      <c r="H137" s="249"/>
      <c r="I137" s="246">
        <v>86.25</v>
      </c>
      <c r="J137" s="246">
        <v>94</v>
      </c>
      <c r="L137" s="294"/>
    </row>
    <row r="138" spans="2:12">
      <c r="B138" s="245">
        <v>11</v>
      </c>
      <c r="C138" s="248">
        <v>75</v>
      </c>
      <c r="D138" s="248">
        <v>83.75</v>
      </c>
      <c r="E138" s="234"/>
      <c r="F138" s="248">
        <v>86</v>
      </c>
      <c r="G138" s="248">
        <v>94.75</v>
      </c>
      <c r="H138" s="249"/>
      <c r="I138" s="248">
        <v>97.5</v>
      </c>
      <c r="J138" s="248">
        <v>106</v>
      </c>
      <c r="L138" s="294"/>
    </row>
    <row r="139" spans="2:12">
      <c r="B139" s="245">
        <v>12</v>
      </c>
      <c r="C139" s="246">
        <v>82.75</v>
      </c>
      <c r="D139" s="246">
        <v>92.75</v>
      </c>
      <c r="E139" s="234"/>
      <c r="F139" s="246">
        <v>95.25</v>
      </c>
      <c r="G139" s="246">
        <v>105.25</v>
      </c>
      <c r="H139" s="249"/>
      <c r="I139" s="246">
        <v>108.25</v>
      </c>
      <c r="J139" s="246">
        <v>116.75</v>
      </c>
      <c r="L139" s="294"/>
    </row>
    <row r="140" spans="2:12">
      <c r="B140" s="245">
        <v>13</v>
      </c>
      <c r="C140" s="248">
        <v>93.25</v>
      </c>
      <c r="D140" s="248">
        <v>104.75</v>
      </c>
      <c r="E140" s="236"/>
      <c r="F140" s="248">
        <v>107.5</v>
      </c>
      <c r="G140" s="248">
        <v>117.5</v>
      </c>
      <c r="H140" s="251"/>
      <c r="I140" s="248">
        <v>120.75</v>
      </c>
      <c r="J140" s="248">
        <v>130.75</v>
      </c>
      <c r="L140" s="294"/>
    </row>
    <row r="141" spans="2:12">
      <c r="B141" s="245">
        <v>14</v>
      </c>
      <c r="C141" s="246">
        <v>114.25</v>
      </c>
      <c r="D141" s="246">
        <v>128</v>
      </c>
      <c r="E141" s="237"/>
      <c r="F141" s="246">
        <v>131.5</v>
      </c>
      <c r="G141" s="246">
        <v>145.5</v>
      </c>
      <c r="H141" s="252"/>
      <c r="I141" s="246">
        <v>149.5</v>
      </c>
      <c r="J141" s="246">
        <v>163</v>
      </c>
      <c r="L141" s="294"/>
    </row>
    <row r="142" spans="2:12">
      <c r="B142" s="253">
        <v>15</v>
      </c>
      <c r="C142" s="254">
        <v>127</v>
      </c>
      <c r="D142" s="255">
        <v>143.25</v>
      </c>
      <c r="E142" s="237"/>
      <c r="F142" s="255">
        <v>147.25</v>
      </c>
      <c r="G142" s="255">
        <v>162.75</v>
      </c>
      <c r="H142" s="252"/>
      <c r="I142" s="255">
        <v>167</v>
      </c>
      <c r="J142" s="255">
        <v>181.5</v>
      </c>
    </row>
    <row r="144" spans="2:12">
      <c r="B144" s="295" t="str">
        <f>'3. Invulblad Doelpercentage'!C15</f>
        <v>Jeugdhulp</v>
      </c>
      <c r="C144" s="296" t="s">
        <v>93</v>
      </c>
      <c r="D144" s="297"/>
      <c r="E144" s="225"/>
      <c r="F144" s="298"/>
      <c r="G144" s="299"/>
      <c r="H144" s="223"/>
      <c r="I144" s="298"/>
      <c r="J144" s="299"/>
    </row>
    <row r="145" spans="2:12">
      <c r="B145" s="244"/>
      <c r="C145" s="298" t="s">
        <v>93</v>
      </c>
      <c r="D145" s="298"/>
      <c r="E145" s="225"/>
      <c r="F145" s="298" t="s">
        <v>94</v>
      </c>
      <c r="G145" s="298"/>
      <c r="H145" s="227"/>
      <c r="I145" s="298" t="s">
        <v>95</v>
      </c>
      <c r="J145" s="299"/>
    </row>
    <row r="146" spans="2:12" ht="28.5">
      <c r="B146" s="228" t="s">
        <v>96</v>
      </c>
      <c r="C146" s="228" t="s">
        <v>97</v>
      </c>
      <c r="D146" s="229" t="s">
        <v>98</v>
      </c>
      <c r="E146" s="230"/>
      <c r="F146" s="231" t="s">
        <v>97</v>
      </c>
      <c r="G146" s="229" t="s">
        <v>98</v>
      </c>
      <c r="H146" s="230"/>
      <c r="I146" s="231" t="s">
        <v>97</v>
      </c>
      <c r="J146" s="228" t="s">
        <v>98</v>
      </c>
    </row>
    <row r="147" spans="2:12">
      <c r="B147" s="245">
        <v>4</v>
      </c>
      <c r="C147" s="246">
        <v>41.25</v>
      </c>
      <c r="D147" s="246">
        <v>44.5</v>
      </c>
      <c r="E147" s="233"/>
      <c r="F147" s="246">
        <v>45.5</v>
      </c>
      <c r="G147" s="246">
        <v>48.75</v>
      </c>
      <c r="H147" s="247"/>
      <c r="I147" s="246">
        <v>49.75</v>
      </c>
      <c r="J147" s="246">
        <v>53.25</v>
      </c>
      <c r="L147" s="293" t="s">
        <v>100</v>
      </c>
    </row>
    <row r="148" spans="2:12">
      <c r="B148" s="245">
        <v>5</v>
      </c>
      <c r="C148" s="248">
        <v>41.75</v>
      </c>
      <c r="D148" s="248">
        <v>45.75</v>
      </c>
      <c r="E148" s="234"/>
      <c r="F148" s="248">
        <v>46.5</v>
      </c>
      <c r="G148" s="248">
        <v>50.5</v>
      </c>
      <c r="H148" s="249"/>
      <c r="I148" s="248">
        <v>51.5</v>
      </c>
      <c r="J148" s="248">
        <v>55.5</v>
      </c>
      <c r="L148" s="294"/>
    </row>
    <row r="149" spans="2:12">
      <c r="B149" s="245">
        <v>6</v>
      </c>
      <c r="C149" s="246">
        <v>44.75</v>
      </c>
      <c r="D149" s="246">
        <v>49</v>
      </c>
      <c r="E149" s="235"/>
      <c r="F149" s="246">
        <v>50</v>
      </c>
      <c r="G149" s="246">
        <v>54.5</v>
      </c>
      <c r="H149" s="250"/>
      <c r="I149" s="246">
        <v>55.5</v>
      </c>
      <c r="J149" s="246">
        <v>59.75</v>
      </c>
      <c r="L149" s="294"/>
    </row>
    <row r="150" spans="2:12">
      <c r="B150" s="245">
        <v>7</v>
      </c>
      <c r="C150" s="248">
        <v>48</v>
      </c>
      <c r="D150" s="248">
        <v>52.75</v>
      </c>
      <c r="E150" s="234"/>
      <c r="F150" s="248">
        <v>54</v>
      </c>
      <c r="G150" s="248">
        <v>58.5</v>
      </c>
      <c r="H150" s="249"/>
      <c r="I150" s="248">
        <v>59.75</v>
      </c>
      <c r="J150" s="248">
        <v>64.5</v>
      </c>
      <c r="L150" s="294"/>
    </row>
    <row r="151" spans="2:12">
      <c r="B151" s="245">
        <v>8</v>
      </c>
      <c r="C151" s="246">
        <v>51.25</v>
      </c>
      <c r="D151" s="246">
        <v>56.25</v>
      </c>
      <c r="E151" s="234"/>
      <c r="F151" s="246">
        <v>57.5</v>
      </c>
      <c r="G151" s="246">
        <v>62.5</v>
      </c>
      <c r="H151" s="249"/>
      <c r="I151" s="246">
        <v>64</v>
      </c>
      <c r="J151" s="246">
        <v>69</v>
      </c>
      <c r="L151" s="294"/>
    </row>
    <row r="152" spans="2:12">
      <c r="B152" s="245">
        <v>9</v>
      </c>
      <c r="C152" s="248">
        <v>55.75</v>
      </c>
      <c r="D152" s="248">
        <v>61.25</v>
      </c>
      <c r="E152" s="234"/>
      <c r="F152" s="248">
        <v>62.75</v>
      </c>
      <c r="G152" s="248">
        <v>68.25</v>
      </c>
      <c r="H152" s="249"/>
      <c r="I152" s="248">
        <v>70</v>
      </c>
      <c r="J152" s="248">
        <v>75.5</v>
      </c>
      <c r="L152" s="294"/>
    </row>
    <row r="153" spans="2:12">
      <c r="B153" s="245">
        <v>10</v>
      </c>
      <c r="C153" s="246">
        <v>62.5</v>
      </c>
      <c r="D153" s="246">
        <v>70</v>
      </c>
      <c r="E153" s="234"/>
      <c r="F153" s="246">
        <v>71.75</v>
      </c>
      <c r="G153" s="246">
        <v>79.5</v>
      </c>
      <c r="H153" s="249"/>
      <c r="I153" s="246">
        <v>81.25</v>
      </c>
      <c r="J153" s="246">
        <v>89</v>
      </c>
      <c r="L153" s="294"/>
    </row>
    <row r="154" spans="2:12">
      <c r="B154" s="245">
        <v>11</v>
      </c>
      <c r="C154" s="248">
        <v>70.75</v>
      </c>
      <c r="D154" s="248">
        <v>79.5</v>
      </c>
      <c r="E154" s="234"/>
      <c r="F154" s="248">
        <v>81.5</v>
      </c>
      <c r="G154" s="248">
        <v>90.25</v>
      </c>
      <c r="H154" s="249"/>
      <c r="I154" s="248">
        <v>92.5</v>
      </c>
      <c r="J154" s="248">
        <v>101</v>
      </c>
      <c r="L154" s="294"/>
    </row>
    <row r="155" spans="2:12">
      <c r="B155" s="245">
        <v>12</v>
      </c>
      <c r="C155" s="246">
        <v>78.75</v>
      </c>
      <c r="D155" s="246">
        <v>88.75</v>
      </c>
      <c r="E155" s="234"/>
      <c r="F155" s="246">
        <v>90.75</v>
      </c>
      <c r="G155" s="246">
        <v>100.75</v>
      </c>
      <c r="H155" s="249"/>
      <c r="I155" s="246">
        <v>103.25</v>
      </c>
      <c r="J155" s="246">
        <v>111.75</v>
      </c>
      <c r="L155" s="294"/>
    </row>
    <row r="156" spans="2:12">
      <c r="B156" s="245">
        <v>13</v>
      </c>
      <c r="C156" s="248">
        <v>89.25</v>
      </c>
      <c r="D156" s="248">
        <v>100.5</v>
      </c>
      <c r="E156" s="236"/>
      <c r="F156" s="248">
        <v>103</v>
      </c>
      <c r="G156" s="248">
        <v>113</v>
      </c>
      <c r="H156" s="251"/>
      <c r="I156" s="248">
        <v>115.75</v>
      </c>
      <c r="J156" s="248">
        <v>125.75</v>
      </c>
      <c r="L156" s="294"/>
    </row>
    <row r="157" spans="2:12">
      <c r="B157" s="245">
        <v>14</v>
      </c>
      <c r="C157" s="246">
        <v>109</v>
      </c>
      <c r="D157" s="246">
        <v>123</v>
      </c>
      <c r="E157" s="237"/>
      <c r="F157" s="246">
        <v>126</v>
      </c>
      <c r="G157" s="246">
        <v>139.75</v>
      </c>
      <c r="H157" s="252"/>
      <c r="I157" s="246">
        <v>143</v>
      </c>
      <c r="J157" s="246">
        <v>156.5</v>
      </c>
      <c r="L157" s="294"/>
    </row>
    <row r="158" spans="2:12">
      <c r="B158" s="253">
        <v>15</v>
      </c>
      <c r="C158" s="254">
        <v>122</v>
      </c>
      <c r="D158" s="255">
        <v>138.25</v>
      </c>
      <c r="E158" s="237"/>
      <c r="F158" s="255">
        <v>141.75</v>
      </c>
      <c r="G158" s="255">
        <v>157.25</v>
      </c>
      <c r="H158" s="252"/>
      <c r="I158" s="255">
        <v>161</v>
      </c>
      <c r="J158" s="255">
        <v>175.5</v>
      </c>
    </row>
    <row r="160" spans="2:12">
      <c r="B160" s="295" t="str">
        <f>'3. Invulblad Doelpercentage'!C16</f>
        <v>Juridische zaken</v>
      </c>
      <c r="C160" s="296" t="s">
        <v>93</v>
      </c>
      <c r="D160" s="297"/>
      <c r="E160" s="225"/>
      <c r="F160" s="298"/>
      <c r="G160" s="299"/>
      <c r="H160" s="223"/>
      <c r="I160" s="298"/>
      <c r="J160" s="299"/>
    </row>
    <row r="161" spans="2:12">
      <c r="B161" s="244"/>
      <c r="C161" s="298" t="s">
        <v>93</v>
      </c>
      <c r="D161" s="298"/>
      <c r="E161" s="225"/>
      <c r="F161" s="298" t="s">
        <v>94</v>
      </c>
      <c r="G161" s="298"/>
      <c r="H161" s="227"/>
      <c r="I161" s="298" t="s">
        <v>95</v>
      </c>
      <c r="J161" s="299"/>
    </row>
    <row r="162" spans="2:12" ht="28.5">
      <c r="B162" s="228" t="s">
        <v>96</v>
      </c>
      <c r="C162" s="228" t="s">
        <v>97</v>
      </c>
      <c r="D162" s="229" t="s">
        <v>98</v>
      </c>
      <c r="E162" s="230"/>
      <c r="F162" s="231" t="s">
        <v>97</v>
      </c>
      <c r="G162" s="229" t="s">
        <v>98</v>
      </c>
      <c r="H162" s="230"/>
      <c r="I162" s="231" t="s">
        <v>97</v>
      </c>
      <c r="J162" s="228" t="s">
        <v>98</v>
      </c>
    </row>
    <row r="163" spans="2:12">
      <c r="B163" s="245">
        <v>4</v>
      </c>
      <c r="C163" s="246">
        <v>43.5</v>
      </c>
      <c r="D163" s="246">
        <v>46.75</v>
      </c>
      <c r="E163" s="233"/>
      <c r="F163" s="246">
        <v>48</v>
      </c>
      <c r="G163" s="246">
        <v>51.25</v>
      </c>
      <c r="H163" s="247"/>
      <c r="I163" s="246">
        <v>52.5</v>
      </c>
      <c r="J163" s="246">
        <v>56</v>
      </c>
      <c r="L163" s="293" t="s">
        <v>100</v>
      </c>
    </row>
    <row r="164" spans="2:12">
      <c r="B164" s="245">
        <v>5</v>
      </c>
      <c r="C164" s="248">
        <v>44</v>
      </c>
      <c r="D164" s="248">
        <v>48</v>
      </c>
      <c r="E164" s="234"/>
      <c r="F164" s="248">
        <v>49</v>
      </c>
      <c r="G164" s="248">
        <v>53</v>
      </c>
      <c r="H164" s="249"/>
      <c r="I164" s="248">
        <v>54.25</v>
      </c>
      <c r="J164" s="248">
        <v>58.25</v>
      </c>
      <c r="L164" s="294"/>
    </row>
    <row r="165" spans="2:12">
      <c r="B165" s="245">
        <v>6</v>
      </c>
      <c r="C165" s="246">
        <v>47</v>
      </c>
      <c r="D165" s="246">
        <v>51.25</v>
      </c>
      <c r="E165" s="235"/>
      <c r="F165" s="246">
        <v>52.5</v>
      </c>
      <c r="G165" s="246">
        <v>57</v>
      </c>
      <c r="H165" s="250"/>
      <c r="I165" s="246">
        <v>58.25</v>
      </c>
      <c r="J165" s="246">
        <v>62.75</v>
      </c>
      <c r="L165" s="294"/>
    </row>
    <row r="166" spans="2:12">
      <c r="B166" s="245">
        <v>7</v>
      </c>
      <c r="C166" s="248">
        <v>50.25</v>
      </c>
      <c r="D166" s="248">
        <v>55</v>
      </c>
      <c r="E166" s="234"/>
      <c r="F166" s="248">
        <v>56.5</v>
      </c>
      <c r="G166" s="248">
        <v>61.25</v>
      </c>
      <c r="H166" s="249"/>
      <c r="I166" s="248">
        <v>62.75</v>
      </c>
      <c r="J166" s="248">
        <v>67.5</v>
      </c>
      <c r="L166" s="294"/>
    </row>
    <row r="167" spans="2:12">
      <c r="B167" s="245">
        <v>8</v>
      </c>
      <c r="C167" s="246">
        <v>53.5</v>
      </c>
      <c r="D167" s="246">
        <v>58.5</v>
      </c>
      <c r="E167" s="234"/>
      <c r="F167" s="246">
        <v>60</v>
      </c>
      <c r="G167" s="246">
        <v>65</v>
      </c>
      <c r="H167" s="249"/>
      <c r="I167" s="246">
        <v>66.75</v>
      </c>
      <c r="J167" s="246">
        <v>71.75</v>
      </c>
      <c r="L167" s="294"/>
    </row>
    <row r="168" spans="2:12">
      <c r="B168" s="245">
        <v>9</v>
      </c>
      <c r="C168" s="248">
        <v>58</v>
      </c>
      <c r="D168" s="248">
        <v>63.5</v>
      </c>
      <c r="E168" s="234"/>
      <c r="F168" s="248">
        <v>65.25</v>
      </c>
      <c r="G168" s="248">
        <v>70.75</v>
      </c>
      <c r="H168" s="249"/>
      <c r="I168" s="248">
        <v>72.75</v>
      </c>
      <c r="J168" s="248">
        <v>78.25</v>
      </c>
      <c r="L168" s="294"/>
    </row>
    <row r="169" spans="2:12">
      <c r="B169" s="245">
        <v>10</v>
      </c>
      <c r="C169" s="246">
        <v>64.75</v>
      </c>
      <c r="D169" s="246">
        <v>72.25</v>
      </c>
      <c r="E169" s="234"/>
      <c r="F169" s="246">
        <v>74.25</v>
      </c>
      <c r="G169" s="246">
        <v>82</v>
      </c>
      <c r="H169" s="249"/>
      <c r="I169" s="246">
        <v>84.25</v>
      </c>
      <c r="J169" s="246">
        <v>91.75</v>
      </c>
      <c r="L169" s="294"/>
    </row>
    <row r="170" spans="2:12">
      <c r="B170" s="245">
        <v>11</v>
      </c>
      <c r="C170" s="248">
        <v>73.25</v>
      </c>
      <c r="D170" s="248">
        <v>82</v>
      </c>
      <c r="E170" s="234"/>
      <c r="F170" s="248">
        <v>84</v>
      </c>
      <c r="G170" s="248">
        <v>92.75</v>
      </c>
      <c r="H170" s="249"/>
      <c r="I170" s="248">
        <v>95.25</v>
      </c>
      <c r="J170" s="248">
        <v>104</v>
      </c>
      <c r="L170" s="294"/>
    </row>
    <row r="171" spans="2:12">
      <c r="B171" s="245">
        <v>12</v>
      </c>
      <c r="C171" s="246">
        <v>81</v>
      </c>
      <c r="D171" s="246">
        <v>91</v>
      </c>
      <c r="E171" s="234"/>
      <c r="F171" s="246">
        <v>93.25</v>
      </c>
      <c r="G171" s="246">
        <v>103.25</v>
      </c>
      <c r="H171" s="249"/>
      <c r="I171" s="246">
        <v>106</v>
      </c>
      <c r="J171" s="246">
        <v>114.5</v>
      </c>
      <c r="L171" s="294"/>
    </row>
    <row r="172" spans="2:12">
      <c r="B172" s="245">
        <v>13</v>
      </c>
      <c r="C172" s="248">
        <v>91.5</v>
      </c>
      <c r="D172" s="248">
        <v>102.75</v>
      </c>
      <c r="E172" s="236"/>
      <c r="F172" s="248">
        <v>105.5</v>
      </c>
      <c r="G172" s="248">
        <v>115.5</v>
      </c>
      <c r="H172" s="251"/>
      <c r="I172" s="248">
        <v>118.5</v>
      </c>
      <c r="J172" s="248">
        <v>128.5</v>
      </c>
      <c r="L172" s="294"/>
    </row>
    <row r="173" spans="2:12">
      <c r="B173" s="245">
        <v>14</v>
      </c>
      <c r="C173" s="246">
        <v>111.25</v>
      </c>
      <c r="D173" s="246">
        <v>125.25</v>
      </c>
      <c r="E173" s="237"/>
      <c r="F173" s="246">
        <v>128.5</v>
      </c>
      <c r="G173" s="246">
        <v>142.25</v>
      </c>
      <c r="H173" s="252"/>
      <c r="I173" s="246">
        <v>146</v>
      </c>
      <c r="J173" s="246">
        <v>159.5</v>
      </c>
      <c r="L173" s="294"/>
    </row>
    <row r="174" spans="2:12">
      <c r="B174" s="253">
        <v>15</v>
      </c>
      <c r="C174" s="254">
        <v>124.25</v>
      </c>
      <c r="D174" s="255">
        <v>140.75</v>
      </c>
      <c r="E174" s="237"/>
      <c r="F174" s="255">
        <v>144.25</v>
      </c>
      <c r="G174" s="255">
        <v>159.75</v>
      </c>
      <c r="H174" s="252"/>
      <c r="I174" s="255">
        <v>163.75</v>
      </c>
      <c r="J174" s="255">
        <v>178.25</v>
      </c>
    </row>
    <row r="176" spans="2:12">
      <c r="B176" s="295" t="str">
        <f>'3. Invulblad Doelpercentage'!C17</f>
        <v xml:space="preserve">Management </v>
      </c>
      <c r="C176" s="296" t="s">
        <v>93</v>
      </c>
      <c r="D176" s="297"/>
      <c r="E176" s="225"/>
      <c r="F176" s="298"/>
      <c r="G176" s="299"/>
      <c r="H176" s="223"/>
      <c r="I176" s="298"/>
      <c r="J176" s="299"/>
    </row>
    <row r="177" spans="2:12">
      <c r="B177" s="244"/>
      <c r="C177" s="298" t="s">
        <v>93</v>
      </c>
      <c r="D177" s="298"/>
      <c r="E177" s="225"/>
      <c r="F177" s="298" t="s">
        <v>94</v>
      </c>
      <c r="G177" s="298"/>
      <c r="H177" s="227"/>
      <c r="I177" s="298" t="s">
        <v>95</v>
      </c>
      <c r="J177" s="299"/>
    </row>
    <row r="178" spans="2:12" ht="28.5">
      <c r="B178" s="228" t="s">
        <v>96</v>
      </c>
      <c r="C178" s="228" t="s">
        <v>97</v>
      </c>
      <c r="D178" s="229" t="s">
        <v>98</v>
      </c>
      <c r="E178" s="230"/>
      <c r="F178" s="231" t="s">
        <v>97</v>
      </c>
      <c r="G178" s="229" t="s">
        <v>98</v>
      </c>
      <c r="H178" s="230"/>
      <c r="I178" s="231" t="s">
        <v>97</v>
      </c>
      <c r="J178" s="228" t="s">
        <v>98</v>
      </c>
    </row>
    <row r="179" spans="2:12">
      <c r="B179" s="245">
        <v>4</v>
      </c>
      <c r="C179" s="246">
        <v>42.25</v>
      </c>
      <c r="D179" s="246">
        <v>45.75</v>
      </c>
      <c r="E179" s="233"/>
      <c r="F179" s="246">
        <v>46.5</v>
      </c>
      <c r="G179" s="246">
        <v>50</v>
      </c>
      <c r="H179" s="247"/>
      <c r="I179" s="246">
        <v>51</v>
      </c>
      <c r="J179" s="246">
        <v>54.5</v>
      </c>
      <c r="L179" s="293" t="s">
        <v>100</v>
      </c>
    </row>
    <row r="180" spans="2:12">
      <c r="B180" s="245">
        <v>5</v>
      </c>
      <c r="C180" s="248">
        <v>42.75</v>
      </c>
      <c r="D180" s="248">
        <v>46.75</v>
      </c>
      <c r="E180" s="234"/>
      <c r="F180" s="248">
        <v>47.75</v>
      </c>
      <c r="G180" s="248">
        <v>51.5</v>
      </c>
      <c r="H180" s="249"/>
      <c r="I180" s="248">
        <v>52.75</v>
      </c>
      <c r="J180" s="248">
        <v>56.75</v>
      </c>
      <c r="L180" s="294"/>
    </row>
    <row r="181" spans="2:12">
      <c r="B181" s="245">
        <v>6</v>
      </c>
      <c r="C181" s="246">
        <v>46</v>
      </c>
      <c r="D181" s="246">
        <v>50.25</v>
      </c>
      <c r="E181" s="235"/>
      <c r="F181" s="246">
        <v>51.5</v>
      </c>
      <c r="G181" s="246">
        <v>55.75</v>
      </c>
      <c r="H181" s="250"/>
      <c r="I181" s="246">
        <v>57</v>
      </c>
      <c r="J181" s="246">
        <v>61.5</v>
      </c>
      <c r="L181" s="294"/>
    </row>
    <row r="182" spans="2:12">
      <c r="B182" s="245">
        <v>7</v>
      </c>
      <c r="C182" s="248">
        <v>49.75</v>
      </c>
      <c r="D182" s="248">
        <v>54.5</v>
      </c>
      <c r="E182" s="234"/>
      <c r="F182" s="248">
        <v>55.75</v>
      </c>
      <c r="G182" s="248">
        <v>60.5</v>
      </c>
      <c r="H182" s="249"/>
      <c r="I182" s="248">
        <v>61.75</v>
      </c>
      <c r="J182" s="248">
        <v>66.5</v>
      </c>
      <c r="L182" s="294"/>
    </row>
    <row r="183" spans="2:12">
      <c r="B183" s="245">
        <v>8</v>
      </c>
      <c r="C183" s="246">
        <v>52.25</v>
      </c>
      <c r="D183" s="246">
        <v>57.25</v>
      </c>
      <c r="E183" s="234"/>
      <c r="F183" s="246">
        <v>58.75</v>
      </c>
      <c r="G183" s="246">
        <v>63.75</v>
      </c>
      <c r="H183" s="249"/>
      <c r="I183" s="246">
        <v>65.25</v>
      </c>
      <c r="J183" s="246">
        <v>70.25</v>
      </c>
      <c r="L183" s="294"/>
    </row>
    <row r="184" spans="2:12">
      <c r="B184" s="245">
        <v>9</v>
      </c>
      <c r="C184" s="248">
        <v>56.75</v>
      </c>
      <c r="D184" s="248">
        <v>62.25</v>
      </c>
      <c r="E184" s="234"/>
      <c r="F184" s="248">
        <v>64</v>
      </c>
      <c r="G184" s="248">
        <v>69.5</v>
      </c>
      <c r="H184" s="249"/>
      <c r="I184" s="248">
        <v>71</v>
      </c>
      <c r="J184" s="248">
        <v>76.75</v>
      </c>
      <c r="L184" s="294"/>
    </row>
    <row r="185" spans="2:12">
      <c r="B185" s="245">
        <v>10</v>
      </c>
      <c r="C185" s="246">
        <v>65</v>
      </c>
      <c r="D185" s="246">
        <v>72.5</v>
      </c>
      <c r="E185" s="234"/>
      <c r="F185" s="246">
        <v>74.5</v>
      </c>
      <c r="G185" s="246">
        <v>82</v>
      </c>
      <c r="H185" s="249"/>
      <c r="I185" s="246">
        <v>84.25</v>
      </c>
      <c r="J185" s="246">
        <v>92</v>
      </c>
      <c r="L185" s="294"/>
    </row>
    <row r="186" spans="2:12">
      <c r="B186" s="245">
        <v>11</v>
      </c>
      <c r="C186" s="248">
        <v>74.5</v>
      </c>
      <c r="D186" s="248">
        <v>83.25</v>
      </c>
      <c r="E186" s="234"/>
      <c r="F186" s="248">
        <v>85.75</v>
      </c>
      <c r="G186" s="248">
        <v>94.5</v>
      </c>
      <c r="H186" s="249"/>
      <c r="I186" s="248">
        <v>97</v>
      </c>
      <c r="J186" s="248">
        <v>105.75</v>
      </c>
      <c r="L186" s="294"/>
    </row>
    <row r="187" spans="2:12">
      <c r="B187" s="245">
        <v>12</v>
      </c>
      <c r="C187" s="246">
        <v>86.5</v>
      </c>
      <c r="D187" s="246">
        <v>96.25</v>
      </c>
      <c r="E187" s="234"/>
      <c r="F187" s="246">
        <v>99.25</v>
      </c>
      <c r="G187" s="246">
        <v>109.25</v>
      </c>
      <c r="H187" s="249"/>
      <c r="I187" s="246">
        <v>112.5</v>
      </c>
      <c r="J187" s="246">
        <v>121.25</v>
      </c>
      <c r="L187" s="294"/>
    </row>
    <row r="188" spans="2:12">
      <c r="B188" s="245">
        <v>13</v>
      </c>
      <c r="C188" s="248">
        <v>98.25</v>
      </c>
      <c r="D188" s="248">
        <v>109.5</v>
      </c>
      <c r="E188" s="236"/>
      <c r="F188" s="248">
        <v>113</v>
      </c>
      <c r="G188" s="248">
        <v>123</v>
      </c>
      <c r="H188" s="251"/>
      <c r="I188" s="248">
        <v>127</v>
      </c>
      <c r="J188" s="248">
        <v>136.75</v>
      </c>
      <c r="L188" s="294"/>
    </row>
    <row r="189" spans="2:12">
      <c r="B189" s="245">
        <v>14</v>
      </c>
      <c r="C189" s="246">
        <v>115.25</v>
      </c>
      <c r="D189" s="246">
        <v>129</v>
      </c>
      <c r="E189" s="237"/>
      <c r="F189" s="246">
        <v>132.75</v>
      </c>
      <c r="G189" s="246">
        <v>146.5</v>
      </c>
      <c r="H189" s="252"/>
      <c r="I189" s="246">
        <v>150.5</v>
      </c>
      <c r="J189" s="246">
        <v>164</v>
      </c>
      <c r="L189" s="294"/>
    </row>
    <row r="190" spans="2:12">
      <c r="B190" s="253">
        <v>15</v>
      </c>
      <c r="C190" s="254">
        <v>129.25</v>
      </c>
      <c r="D190" s="255">
        <v>145.5</v>
      </c>
      <c r="E190" s="237"/>
      <c r="F190" s="255">
        <v>149.75</v>
      </c>
      <c r="G190" s="255">
        <v>165.25</v>
      </c>
      <c r="H190" s="252"/>
      <c r="I190" s="255">
        <v>170</v>
      </c>
      <c r="J190" s="255">
        <v>184.5</v>
      </c>
    </row>
  </sheetData>
  <sheetProtection algorithmName="SHA-512" hashValue="REe7v120SSO6d42zQZkPVDrTsdtTwlFktJo6V1Cv/oH23AwQlhJW3J6hlDFjsGkp11jljGA8wCTj61FwWZpDQA==" saltValue="AHY1Mqh4NeGqhq9TNbkUEA==" spinCount="100000" sheet="1" objects="1" scenarios="1"/>
  <mergeCells count="74">
    <mergeCell ref="B14:D14"/>
    <mergeCell ref="F14:G14"/>
    <mergeCell ref="I14:J14"/>
    <mergeCell ref="C15:D15"/>
    <mergeCell ref="F15:G15"/>
    <mergeCell ref="I15:J15"/>
    <mergeCell ref="L17:L27"/>
    <mergeCell ref="B30:D30"/>
    <mergeCell ref="F30:G30"/>
    <mergeCell ref="I30:J30"/>
    <mergeCell ref="C31:D31"/>
    <mergeCell ref="F31:G31"/>
    <mergeCell ref="I31:J31"/>
    <mergeCell ref="L33:L43"/>
    <mergeCell ref="B46:D46"/>
    <mergeCell ref="F46:G46"/>
    <mergeCell ref="I46:J46"/>
    <mergeCell ref="C47:D47"/>
    <mergeCell ref="F47:G47"/>
    <mergeCell ref="I47:J47"/>
    <mergeCell ref="L49:L59"/>
    <mergeCell ref="B62:D62"/>
    <mergeCell ref="F62:G62"/>
    <mergeCell ref="I62:J62"/>
    <mergeCell ref="C63:D63"/>
    <mergeCell ref="F63:G63"/>
    <mergeCell ref="I63:J63"/>
    <mergeCell ref="L65:L75"/>
    <mergeCell ref="B78:D78"/>
    <mergeCell ref="F78:G78"/>
    <mergeCell ref="I78:J78"/>
    <mergeCell ref="C79:D79"/>
    <mergeCell ref="F79:G79"/>
    <mergeCell ref="I79:J79"/>
    <mergeCell ref="L81:L91"/>
    <mergeCell ref="B94:D94"/>
    <mergeCell ref="F94:G94"/>
    <mergeCell ref="I94:J94"/>
    <mergeCell ref="C95:D95"/>
    <mergeCell ref="F95:G95"/>
    <mergeCell ref="I95:J95"/>
    <mergeCell ref="L97:L107"/>
    <mergeCell ref="C111:D111"/>
    <mergeCell ref="F111:G111"/>
    <mergeCell ref="I111:J111"/>
    <mergeCell ref="L113:L123"/>
    <mergeCell ref="B128:D128"/>
    <mergeCell ref="F128:G128"/>
    <mergeCell ref="I128:J128"/>
    <mergeCell ref="C129:D129"/>
    <mergeCell ref="F129:G129"/>
    <mergeCell ref="I129:J129"/>
    <mergeCell ref="L131:L141"/>
    <mergeCell ref="B144:D144"/>
    <mergeCell ref="F144:G144"/>
    <mergeCell ref="I144:J144"/>
    <mergeCell ref="C145:D145"/>
    <mergeCell ref="F145:G145"/>
    <mergeCell ref="I145:J145"/>
    <mergeCell ref="L147:L157"/>
    <mergeCell ref="B160:D160"/>
    <mergeCell ref="F160:G160"/>
    <mergeCell ref="I160:J160"/>
    <mergeCell ref="C161:D161"/>
    <mergeCell ref="F161:G161"/>
    <mergeCell ref="I161:J161"/>
    <mergeCell ref="L179:L189"/>
    <mergeCell ref="L163:L173"/>
    <mergeCell ref="B176:D176"/>
    <mergeCell ref="F176:G176"/>
    <mergeCell ref="I176:J176"/>
    <mergeCell ref="C177:D177"/>
    <mergeCell ref="F177:G177"/>
    <mergeCell ref="I177:J17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1"/>
  </sheetPr>
  <dimension ref="B1:S20"/>
  <sheetViews>
    <sheetView showGridLines="0" zoomScale="85" zoomScaleNormal="85" zoomScalePageLayoutView="170" workbookViewId="0">
      <selection activeCell="H12" sqref="H12"/>
    </sheetView>
  </sheetViews>
  <sheetFormatPr defaultColWidth="8.75" defaultRowHeight="12.75"/>
  <cols>
    <col min="1" max="1" width="2.5" style="181" customWidth="1"/>
    <col min="2" max="2" width="13.75" style="181" customWidth="1"/>
    <col min="3" max="17" width="9" style="181" bestFit="1" customWidth="1"/>
    <col min="18" max="19" width="10.25" style="181" bestFit="1" customWidth="1"/>
    <col min="20" max="16384" width="8.75" style="181"/>
  </cols>
  <sheetData>
    <row r="1" spans="2:19" ht="30" customHeight="1"/>
    <row r="2" spans="2:19" s="158" customFormat="1" ht="35.65" customHeight="1">
      <c r="B2" s="154" t="str">
        <f>'Colofon 1'!B1</f>
        <v>Bijlage Prijzenblad versie 1.1 (28-08-2025)</v>
      </c>
      <c r="C2" s="182"/>
      <c r="D2" s="182"/>
      <c r="E2" s="182"/>
      <c r="F2" s="182"/>
      <c r="G2" s="182"/>
      <c r="H2" s="182"/>
      <c r="I2" s="182"/>
      <c r="J2" s="182"/>
      <c r="K2" s="182"/>
      <c r="L2" s="182"/>
      <c r="M2" s="182"/>
      <c r="N2" s="182"/>
      <c r="O2" s="182"/>
      <c r="P2" s="182"/>
      <c r="Q2" s="182"/>
      <c r="R2" s="182"/>
      <c r="S2" s="182"/>
    </row>
    <row r="3" spans="2:19" s="183" customFormat="1">
      <c r="B3" s="183" t="s">
        <v>101</v>
      </c>
      <c r="C3" s="184"/>
      <c r="D3" s="185"/>
      <c r="E3" s="186"/>
      <c r="F3" s="186"/>
      <c r="G3" s="186"/>
      <c r="H3" s="187"/>
      <c r="I3" s="187"/>
      <c r="J3" s="186"/>
      <c r="K3" s="186"/>
      <c r="L3" s="188"/>
    </row>
    <row r="4" spans="2:19" s="195" customFormat="1">
      <c r="B4" s="189" t="s">
        <v>102</v>
      </c>
      <c r="C4" s="190"/>
      <c r="D4" s="191"/>
      <c r="E4" s="192"/>
      <c r="F4" s="192"/>
      <c r="G4" s="192"/>
      <c r="H4" s="193"/>
      <c r="I4" s="194"/>
      <c r="J4" s="192"/>
      <c r="K4" s="192"/>
    </row>
    <row r="5" spans="2:19" s="180" customFormat="1">
      <c r="B5" s="196"/>
      <c r="C5" s="197"/>
      <c r="D5" s="198"/>
      <c r="E5" s="199"/>
      <c r="F5" s="199"/>
      <c r="G5" s="199"/>
      <c r="H5" s="200"/>
      <c r="I5" s="200"/>
      <c r="J5" s="199"/>
      <c r="K5" s="199"/>
      <c r="M5" s="201"/>
      <c r="N5" s="199"/>
      <c r="O5" s="199"/>
      <c r="P5" s="202"/>
      <c r="Q5" s="202"/>
      <c r="R5" s="202"/>
      <c r="S5" s="202"/>
    </row>
    <row r="6" spans="2:19" s="183" customFormat="1" ht="15.4" customHeight="1">
      <c r="B6" s="203" t="s">
        <v>93</v>
      </c>
      <c r="C6" s="203">
        <v>4</v>
      </c>
      <c r="D6" s="203">
        <v>5</v>
      </c>
      <c r="E6" s="203">
        <v>6</v>
      </c>
      <c r="F6" s="203">
        <v>7</v>
      </c>
      <c r="G6" s="203">
        <v>8</v>
      </c>
      <c r="H6" s="203">
        <v>9</v>
      </c>
      <c r="I6" s="203">
        <v>10</v>
      </c>
      <c r="J6" s="203">
        <v>11</v>
      </c>
      <c r="K6" s="203">
        <v>12</v>
      </c>
      <c r="L6" s="203">
        <v>13</v>
      </c>
      <c r="M6" s="203">
        <v>14</v>
      </c>
      <c r="N6" s="203">
        <v>15</v>
      </c>
    </row>
    <row r="7" spans="2:19" s="183" customFormat="1" ht="15.4" customHeight="1">
      <c r="B7" s="204" t="s">
        <v>103</v>
      </c>
      <c r="C7" s="205">
        <v>2455</v>
      </c>
      <c r="D7" s="205">
        <v>2455</v>
      </c>
      <c r="E7" s="205">
        <v>2619</v>
      </c>
      <c r="F7" s="205">
        <v>2818</v>
      </c>
      <c r="G7" s="205">
        <v>2946</v>
      </c>
      <c r="H7" s="205">
        <v>3192</v>
      </c>
      <c r="I7" s="205">
        <v>3473</v>
      </c>
      <c r="J7" s="205">
        <v>3972</v>
      </c>
      <c r="K7" s="205">
        <v>4375</v>
      </c>
      <c r="L7" s="205">
        <v>4988</v>
      </c>
      <c r="M7" s="205">
        <v>6250</v>
      </c>
      <c r="N7" s="205">
        <v>7263</v>
      </c>
    </row>
    <row r="8" spans="2:19" s="183" customFormat="1" ht="15.4" customHeight="1">
      <c r="B8" s="206" t="s">
        <v>104</v>
      </c>
      <c r="C8" s="207">
        <f>((C16-C7)/3)+C7</f>
        <v>2708.6666666666665</v>
      </c>
      <c r="D8" s="207">
        <f t="shared" ref="D8:N8" si="0">((D16-D7)/3)+D7</f>
        <v>2752</v>
      </c>
      <c r="E8" s="207">
        <f t="shared" si="0"/>
        <v>2947.6666666666665</v>
      </c>
      <c r="F8" s="207">
        <f t="shared" si="0"/>
        <v>3178.3333333333335</v>
      </c>
      <c r="G8" s="207">
        <f t="shared" si="0"/>
        <v>3329.3333333333335</v>
      </c>
      <c r="H8" s="207">
        <f t="shared" si="0"/>
        <v>3614.3333333333335</v>
      </c>
      <c r="I8" s="207">
        <f t="shared" si="0"/>
        <v>4054.3333333333335</v>
      </c>
      <c r="J8" s="207">
        <f t="shared" si="0"/>
        <v>4648.666666666667</v>
      </c>
      <c r="K8" s="207">
        <f t="shared" si="0"/>
        <v>5133</v>
      </c>
      <c r="L8" s="207">
        <f t="shared" si="0"/>
        <v>5867</v>
      </c>
      <c r="M8" s="207">
        <f t="shared" si="0"/>
        <v>7487</v>
      </c>
      <c r="N8" s="207">
        <f t="shared" si="0"/>
        <v>8724.3333333333339</v>
      </c>
    </row>
    <row r="9" spans="2:19" s="183" customFormat="1" ht="15.4" customHeight="1">
      <c r="C9" s="211"/>
      <c r="D9" s="211"/>
      <c r="E9" s="211"/>
      <c r="F9" s="211"/>
      <c r="G9" s="211"/>
      <c r="H9" s="211"/>
      <c r="I9" s="211"/>
      <c r="J9" s="211"/>
      <c r="K9" s="211"/>
      <c r="L9" s="211"/>
      <c r="M9" s="211"/>
      <c r="N9" s="211"/>
    </row>
    <row r="10" spans="2:19" s="183" customFormat="1" ht="15.4" customHeight="1">
      <c r="B10" s="203" t="s">
        <v>94</v>
      </c>
      <c r="C10" s="203">
        <f t="shared" ref="C10:N10" si="1">C6</f>
        <v>4</v>
      </c>
      <c r="D10" s="203">
        <f t="shared" si="1"/>
        <v>5</v>
      </c>
      <c r="E10" s="203">
        <f t="shared" si="1"/>
        <v>6</v>
      </c>
      <c r="F10" s="203">
        <f t="shared" si="1"/>
        <v>7</v>
      </c>
      <c r="G10" s="203">
        <f t="shared" si="1"/>
        <v>8</v>
      </c>
      <c r="H10" s="203">
        <f t="shared" si="1"/>
        <v>9</v>
      </c>
      <c r="I10" s="203">
        <f t="shared" si="1"/>
        <v>10</v>
      </c>
      <c r="J10" s="203">
        <f t="shared" si="1"/>
        <v>11</v>
      </c>
      <c r="K10" s="203">
        <f t="shared" si="1"/>
        <v>12</v>
      </c>
      <c r="L10" s="203">
        <f t="shared" si="1"/>
        <v>13</v>
      </c>
      <c r="M10" s="203">
        <f t="shared" si="1"/>
        <v>14</v>
      </c>
      <c r="N10" s="203">
        <f t="shared" si="1"/>
        <v>15</v>
      </c>
    </row>
    <row r="11" spans="2:19" s="183" customFormat="1" ht="15.4" customHeight="1">
      <c r="B11" s="204" t="s">
        <v>103</v>
      </c>
      <c r="C11" s="205">
        <f>C8</f>
        <v>2708.6666666666665</v>
      </c>
      <c r="D11" s="205">
        <f t="shared" ref="D11:N11" si="2">D8</f>
        <v>2752</v>
      </c>
      <c r="E11" s="205">
        <f t="shared" si="2"/>
        <v>2947.6666666666665</v>
      </c>
      <c r="F11" s="205">
        <f t="shared" si="2"/>
        <v>3178.3333333333335</v>
      </c>
      <c r="G11" s="205">
        <f t="shared" si="2"/>
        <v>3329.3333333333335</v>
      </c>
      <c r="H11" s="205">
        <f t="shared" si="2"/>
        <v>3614.3333333333335</v>
      </c>
      <c r="I11" s="205">
        <f t="shared" si="2"/>
        <v>4054.3333333333335</v>
      </c>
      <c r="J11" s="205">
        <f t="shared" si="2"/>
        <v>4648.666666666667</v>
      </c>
      <c r="K11" s="205">
        <f t="shared" si="2"/>
        <v>5133</v>
      </c>
      <c r="L11" s="205">
        <f t="shared" si="2"/>
        <v>5867</v>
      </c>
      <c r="M11" s="205">
        <f t="shared" si="2"/>
        <v>7487</v>
      </c>
      <c r="N11" s="205">
        <f t="shared" si="2"/>
        <v>8724.3333333333339</v>
      </c>
    </row>
    <row r="12" spans="2:19" s="183" customFormat="1" ht="15.4" customHeight="1">
      <c r="B12" s="206" t="s">
        <v>104</v>
      </c>
      <c r="C12" s="207">
        <f>((C16-C7)/3)+C11</f>
        <v>2962.333333333333</v>
      </c>
      <c r="D12" s="207">
        <f t="shared" ref="D12:N12" si="3">((D16-D7)/3)+D11</f>
        <v>3049</v>
      </c>
      <c r="E12" s="207">
        <f t="shared" si="3"/>
        <v>3276.333333333333</v>
      </c>
      <c r="F12" s="207">
        <f t="shared" si="3"/>
        <v>3538.666666666667</v>
      </c>
      <c r="G12" s="207">
        <f t="shared" si="3"/>
        <v>3712.666666666667</v>
      </c>
      <c r="H12" s="207">
        <f t="shared" si="3"/>
        <v>4036.666666666667</v>
      </c>
      <c r="I12" s="207">
        <f t="shared" si="3"/>
        <v>4635.666666666667</v>
      </c>
      <c r="J12" s="207">
        <f t="shared" si="3"/>
        <v>5325.3333333333339</v>
      </c>
      <c r="K12" s="207">
        <f t="shared" si="3"/>
        <v>5891</v>
      </c>
      <c r="L12" s="207">
        <f t="shared" si="3"/>
        <v>6746</v>
      </c>
      <c r="M12" s="207">
        <f t="shared" si="3"/>
        <v>8724</v>
      </c>
      <c r="N12" s="207">
        <f t="shared" si="3"/>
        <v>10185.666666666668</v>
      </c>
    </row>
    <row r="13" spans="2:19" s="183" customFormat="1" ht="15.4" customHeight="1">
      <c r="C13" s="211"/>
      <c r="D13" s="211"/>
      <c r="E13" s="211"/>
      <c r="F13" s="211"/>
      <c r="G13" s="211"/>
      <c r="H13" s="211"/>
      <c r="I13" s="211"/>
      <c r="J13" s="211"/>
      <c r="K13" s="211"/>
      <c r="L13" s="211"/>
      <c r="M13" s="211"/>
      <c r="N13" s="211"/>
    </row>
    <row r="14" spans="2:19" s="183" customFormat="1" ht="15.4" customHeight="1">
      <c r="B14" s="203" t="s">
        <v>95</v>
      </c>
      <c r="C14" s="203">
        <f>C10</f>
        <v>4</v>
      </c>
      <c r="D14" s="203">
        <f t="shared" ref="D14:N14" si="4">D10</f>
        <v>5</v>
      </c>
      <c r="E14" s="203">
        <f t="shared" si="4"/>
        <v>6</v>
      </c>
      <c r="F14" s="203">
        <f t="shared" si="4"/>
        <v>7</v>
      </c>
      <c r="G14" s="203">
        <f t="shared" si="4"/>
        <v>8</v>
      </c>
      <c r="H14" s="203">
        <f t="shared" si="4"/>
        <v>9</v>
      </c>
      <c r="I14" s="203">
        <f t="shared" si="4"/>
        <v>10</v>
      </c>
      <c r="J14" s="203">
        <f t="shared" si="4"/>
        <v>11</v>
      </c>
      <c r="K14" s="203">
        <f t="shared" si="4"/>
        <v>12</v>
      </c>
      <c r="L14" s="203">
        <f t="shared" si="4"/>
        <v>13</v>
      </c>
      <c r="M14" s="203">
        <f t="shared" si="4"/>
        <v>14</v>
      </c>
      <c r="N14" s="203">
        <f t="shared" si="4"/>
        <v>15</v>
      </c>
    </row>
    <row r="15" spans="2:19" s="183" customFormat="1" ht="15.4" customHeight="1">
      <c r="B15" s="204" t="s">
        <v>103</v>
      </c>
      <c r="C15" s="205">
        <f>C12</f>
        <v>2962.333333333333</v>
      </c>
      <c r="D15" s="205">
        <f t="shared" ref="D15:N15" si="5">D12</f>
        <v>3049</v>
      </c>
      <c r="E15" s="205">
        <f t="shared" si="5"/>
        <v>3276.333333333333</v>
      </c>
      <c r="F15" s="205">
        <f t="shared" si="5"/>
        <v>3538.666666666667</v>
      </c>
      <c r="G15" s="205">
        <f t="shared" si="5"/>
        <v>3712.666666666667</v>
      </c>
      <c r="H15" s="205">
        <f t="shared" si="5"/>
        <v>4036.666666666667</v>
      </c>
      <c r="I15" s="205">
        <f t="shared" si="5"/>
        <v>4635.666666666667</v>
      </c>
      <c r="J15" s="205">
        <f t="shared" si="5"/>
        <v>5325.3333333333339</v>
      </c>
      <c r="K15" s="205">
        <f t="shared" si="5"/>
        <v>5891</v>
      </c>
      <c r="L15" s="205">
        <f t="shared" si="5"/>
        <v>6746</v>
      </c>
      <c r="M15" s="205">
        <f t="shared" si="5"/>
        <v>8724</v>
      </c>
      <c r="N15" s="205">
        <f t="shared" si="5"/>
        <v>10185.666666666668</v>
      </c>
    </row>
    <row r="16" spans="2:19" s="183" customFormat="1" ht="15.4" customHeight="1">
      <c r="B16" s="206" t="s">
        <v>104</v>
      </c>
      <c r="C16" s="207">
        <v>3216</v>
      </c>
      <c r="D16" s="207">
        <v>3346</v>
      </c>
      <c r="E16" s="207">
        <v>3605</v>
      </c>
      <c r="F16" s="207">
        <v>3899</v>
      </c>
      <c r="G16" s="207">
        <v>4096</v>
      </c>
      <c r="H16" s="207">
        <v>4459</v>
      </c>
      <c r="I16" s="207">
        <v>5217</v>
      </c>
      <c r="J16" s="207">
        <v>6002</v>
      </c>
      <c r="K16" s="207">
        <v>6649</v>
      </c>
      <c r="L16" s="207">
        <v>7625</v>
      </c>
      <c r="M16" s="207">
        <v>9961</v>
      </c>
      <c r="N16" s="207">
        <v>11647</v>
      </c>
    </row>
    <row r="17" spans="2:19" s="195" customFormat="1">
      <c r="B17" s="208"/>
      <c r="C17" s="190"/>
      <c r="D17" s="191"/>
      <c r="E17" s="192"/>
      <c r="F17" s="192"/>
      <c r="G17" s="192"/>
      <c r="H17" s="193"/>
      <c r="I17" s="194"/>
      <c r="J17" s="192"/>
      <c r="K17" s="192"/>
    </row>
    <row r="18" spans="2:19" ht="13.5" thickBot="1">
      <c r="B18" s="209"/>
      <c r="C18" s="209"/>
      <c r="D18" s="209"/>
      <c r="E18" s="209"/>
      <c r="F18" s="209"/>
      <c r="G18" s="209"/>
      <c r="H18" s="209"/>
      <c r="I18" s="209"/>
      <c r="J18" s="209"/>
      <c r="K18" s="209"/>
      <c r="L18" s="209"/>
      <c r="M18" s="209"/>
      <c r="N18" s="209"/>
      <c r="O18" s="209"/>
      <c r="P18" s="209"/>
      <c r="Q18" s="209"/>
      <c r="R18" s="209"/>
      <c r="S18" s="209"/>
    </row>
    <row r="19" spans="2:19" ht="16.149999999999999" customHeight="1">
      <c r="B19" s="300" t="s">
        <v>65</v>
      </c>
      <c r="C19" s="300"/>
      <c r="D19" s="300"/>
      <c r="E19" s="300"/>
      <c r="F19" s="300"/>
      <c r="G19" s="300"/>
      <c r="H19" s="300"/>
      <c r="I19" s="300"/>
      <c r="J19" s="300"/>
      <c r="K19" s="300"/>
      <c r="L19" s="300"/>
      <c r="M19" s="300"/>
      <c r="N19" s="300"/>
      <c r="O19" s="300"/>
      <c r="P19" s="300"/>
      <c r="Q19" s="300"/>
      <c r="R19" s="300"/>
      <c r="S19" s="300"/>
    </row>
    <row r="20" spans="2:19">
      <c r="B20" s="301"/>
      <c r="C20" s="301"/>
      <c r="D20" s="301"/>
      <c r="E20" s="301"/>
      <c r="F20" s="301"/>
      <c r="G20" s="301"/>
      <c r="H20" s="301"/>
      <c r="I20" s="301"/>
      <c r="J20" s="301"/>
      <c r="K20" s="301"/>
      <c r="L20" s="301"/>
      <c r="M20" s="301"/>
      <c r="N20" s="301"/>
      <c r="O20" s="301"/>
      <c r="P20" s="301"/>
      <c r="Q20" s="301"/>
      <c r="R20" s="301"/>
      <c r="S20" s="301"/>
    </row>
  </sheetData>
  <sheetProtection algorithmName="SHA-512" hashValue="wjhkFCmxmHTXNvGjae2LH1JhaW/cbjrHyzhjOBC8iQusDtRRabWA4p8DObmm1qmMceKshD2BXtgTA9xAEhdM4Q==" saltValue="jjxyPoMJ/0JozuCnnVsfqw==" spinCount="100000" sheet="1" objects="1" scenarios="1"/>
  <mergeCells count="1">
    <mergeCell ref="B19:S20"/>
  </mergeCells>
  <printOptions horizontalCentered="1"/>
  <pageMargins left="0.39000000000000007" right="0.35000000000000003" top="0.51" bottom="0.55000000000000004" header="0.31" footer="0.31"/>
  <pageSetup paperSize="9" scale="77" fitToHeight="2" orientation="landscape" r:id="rId1"/>
  <headerFooter>
    <oddFooter>&amp;L&amp;P van &amp;N&amp;C&amp;G&amp;R&amp;8&amp;D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B74D3-7271-4673-809D-F97BCC1303DF}">
  <dimension ref="A1:O25"/>
  <sheetViews>
    <sheetView showGridLines="0" tabSelected="1" zoomScale="85" zoomScaleNormal="85" workbookViewId="0">
      <selection activeCell="E7" sqref="E7"/>
    </sheetView>
  </sheetViews>
  <sheetFormatPr defaultColWidth="10.75" defaultRowHeight="15"/>
  <cols>
    <col min="1" max="2" width="3" style="15" customWidth="1"/>
    <col min="3" max="3" width="40.25" style="4" customWidth="1"/>
    <col min="4" max="5" width="20" style="4" customWidth="1"/>
    <col min="6" max="6" width="36.75" style="4" customWidth="1"/>
    <col min="7" max="7" width="30" style="4" customWidth="1"/>
    <col min="8" max="8" width="29.75" style="22" bestFit="1" customWidth="1"/>
    <col min="9" max="9" width="27.25" style="4" customWidth="1"/>
    <col min="10" max="10" width="15" style="4" bestFit="1" customWidth="1"/>
    <col min="11" max="11" width="12.75" style="4" bestFit="1" customWidth="1"/>
    <col min="12" max="12" width="12.75" style="4" customWidth="1"/>
    <col min="13" max="13" width="11" style="4" bestFit="1" customWidth="1"/>
    <col min="14" max="14" width="14.5" style="4" bestFit="1" customWidth="1"/>
    <col min="15" max="15" width="15" style="4" bestFit="1" customWidth="1"/>
    <col min="16" max="16" width="11.5" style="4" bestFit="1" customWidth="1"/>
    <col min="17" max="16384" width="10.75" style="4"/>
  </cols>
  <sheetData>
    <row r="1" spans="1:15" s="1" customFormat="1" ht="30" customHeight="1">
      <c r="C1" s="28"/>
      <c r="D1" s="3"/>
      <c r="G1" s="29"/>
      <c r="H1" s="51"/>
      <c r="J1" s="3"/>
    </row>
    <row r="2" spans="1:15" s="50" customFormat="1" ht="38.65" customHeight="1">
      <c r="A2" s="47"/>
      <c r="B2" s="47"/>
      <c r="C2" s="284" t="str">
        <f>'Colofon 1'!B1</f>
        <v>Bijlage Prijzenblad versie 1.1 (28-08-2025)</v>
      </c>
      <c r="D2" s="285"/>
      <c r="E2" s="285"/>
      <c r="F2" s="285"/>
      <c r="G2" s="285"/>
      <c r="H2" s="285"/>
      <c r="I2" s="285"/>
      <c r="J2" s="49"/>
      <c r="K2" s="49"/>
      <c r="L2" s="49"/>
      <c r="M2" s="49"/>
      <c r="N2" s="49"/>
      <c r="O2" s="49"/>
    </row>
    <row r="3" spans="1:15" ht="22.15" customHeight="1">
      <c r="C3" s="2" t="s">
        <v>105</v>
      </c>
    </row>
    <row r="4" spans="1:15" ht="22.15" customHeight="1">
      <c r="C4" s="2"/>
    </row>
    <row r="5" spans="1:15" ht="22.15" customHeight="1">
      <c r="C5" s="53" t="s">
        <v>67</v>
      </c>
      <c r="D5" s="41" t="s">
        <v>106</v>
      </c>
      <c r="E5" s="41" t="s">
        <v>142</v>
      </c>
      <c r="F5" s="5" t="s">
        <v>107</v>
      </c>
    </row>
    <row r="6" spans="1:15" s="2" customFormat="1" ht="31.15" customHeight="1">
      <c r="A6" s="42"/>
      <c r="B6" s="42"/>
      <c r="C6" s="73" t="s">
        <v>108</v>
      </c>
      <c r="D6" s="87">
        <v>11970000</v>
      </c>
      <c r="E6" s="123">
        <v>150</v>
      </c>
      <c r="F6" s="305" t="s">
        <v>109</v>
      </c>
      <c r="G6" s="306"/>
      <c r="H6" s="306"/>
      <c r="I6" s="307"/>
    </row>
    <row r="7" spans="1:15" s="2" customFormat="1" ht="31.15" customHeight="1">
      <c r="A7" s="42"/>
      <c r="B7" s="42"/>
      <c r="C7" s="73" t="s">
        <v>110</v>
      </c>
      <c r="D7" s="87">
        <v>13252500</v>
      </c>
      <c r="E7" s="75">
        <v>0</v>
      </c>
      <c r="F7" s="305" t="s">
        <v>109</v>
      </c>
      <c r="G7" s="306"/>
      <c r="H7" s="306"/>
      <c r="I7" s="307"/>
    </row>
    <row r="8" spans="1:15" s="25" customFormat="1" ht="31.15" customHeight="1">
      <c r="A8" s="82"/>
      <c r="B8" s="82"/>
      <c r="C8" s="83"/>
      <c r="D8" s="88"/>
      <c r="E8" s="84"/>
      <c r="F8" s="86"/>
      <c r="G8" s="85"/>
      <c r="H8" s="85"/>
      <c r="I8" s="85"/>
    </row>
    <row r="9" spans="1:15" s="2" customFormat="1" ht="31.15" customHeight="1">
      <c r="A9" s="42"/>
      <c r="B9" s="42"/>
      <c r="C9" s="73" t="s">
        <v>111</v>
      </c>
      <c r="D9" s="89">
        <f>'4. Berekening inschrijfprijs'!K8</f>
        <v>12150000</v>
      </c>
      <c r="E9" s="90"/>
      <c r="F9" s="305" t="s">
        <v>112</v>
      </c>
      <c r="G9" s="306"/>
      <c r="H9" s="306"/>
      <c r="I9" s="307"/>
    </row>
    <row r="10" spans="1:15" s="25" customFormat="1" ht="31.15" customHeight="1">
      <c r="A10" s="82"/>
      <c r="B10" s="82"/>
      <c r="C10" s="83"/>
      <c r="D10" s="88"/>
      <c r="E10" s="84"/>
      <c r="F10" s="86"/>
      <c r="G10" s="85"/>
      <c r="H10" s="85"/>
      <c r="I10" s="85"/>
    </row>
    <row r="11" spans="1:15" s="2" customFormat="1" ht="31.15" customHeight="1">
      <c r="A11" s="42"/>
      <c r="B11" s="42"/>
      <c r="C11" s="73" t="s">
        <v>145</v>
      </c>
      <c r="D11" s="76"/>
      <c r="E11" s="115">
        <f>((D7-D6)-(D9-D6))/(D7-D6)*E6</f>
        <v>128.94736842105263</v>
      </c>
      <c r="F11" s="302"/>
      <c r="G11" s="303"/>
      <c r="H11" s="303"/>
      <c r="I11" s="304"/>
    </row>
    <row r="12" spans="1:15" ht="37.9" customHeight="1">
      <c r="A12" s="4"/>
      <c r="B12" s="69"/>
      <c r="C12" s="99" t="s">
        <v>81</v>
      </c>
      <c r="D12" s="69"/>
      <c r="E12" s="69"/>
      <c r="F12" s="69"/>
      <c r="G12" s="69"/>
      <c r="H12" s="81"/>
      <c r="I12" s="81"/>
      <c r="J12" s="2"/>
      <c r="K12" s="55"/>
    </row>
    <row r="13" spans="1:15" s="2" customFormat="1" ht="24" customHeight="1">
      <c r="B13" s="42">
        <v>1</v>
      </c>
      <c r="C13" s="2" t="s">
        <v>113</v>
      </c>
      <c r="H13" s="25"/>
      <c r="K13" s="95"/>
    </row>
    <row r="14" spans="1:15" s="2" customFormat="1" ht="24" customHeight="1">
      <c r="B14" s="42">
        <v>2</v>
      </c>
      <c r="C14" s="21" t="s">
        <v>146</v>
      </c>
      <c r="H14" s="25"/>
      <c r="K14" s="74"/>
    </row>
    <row r="15" spans="1:15" s="2" customFormat="1" ht="24" customHeight="1">
      <c r="B15" s="42">
        <v>3</v>
      </c>
      <c r="C15" s="2" t="s">
        <v>114</v>
      </c>
      <c r="H15" s="25"/>
      <c r="K15" s="74"/>
    </row>
    <row r="16" spans="1:15" ht="24" customHeight="1">
      <c r="B16" s="42">
        <v>4</v>
      </c>
      <c r="C16" s="2" t="s">
        <v>144</v>
      </c>
      <c r="J16" s="94"/>
    </row>
    <row r="17" spans="1:11" s="2" customFormat="1" ht="24" customHeight="1">
      <c r="B17" s="42">
        <v>5</v>
      </c>
      <c r="C17" s="2" t="s">
        <v>115</v>
      </c>
      <c r="H17" s="25"/>
      <c r="K17" s="74"/>
    </row>
    <row r="18" spans="1:11" s="2" customFormat="1" ht="24" customHeight="1">
      <c r="B18" s="71">
        <v>6</v>
      </c>
      <c r="C18" s="77" t="s">
        <v>116</v>
      </c>
      <c r="D18" s="77"/>
      <c r="E18" s="77"/>
      <c r="F18" s="77"/>
      <c r="G18" s="77"/>
      <c r="H18" s="78"/>
      <c r="I18" s="77"/>
      <c r="K18" s="74"/>
    </row>
    <row r="19" spans="1:11" s="2" customFormat="1" ht="37.9" customHeight="1">
      <c r="A19" s="42"/>
      <c r="B19" s="42"/>
      <c r="C19" s="2" t="s">
        <v>65</v>
      </c>
      <c r="H19" s="25"/>
      <c r="K19" s="55"/>
    </row>
    <row r="22" spans="1:11">
      <c r="C22" s="122"/>
      <c r="E22" s="122"/>
    </row>
    <row r="23" spans="1:11">
      <c r="E23" s="122"/>
    </row>
    <row r="24" spans="1:11">
      <c r="C24" s="122"/>
    </row>
    <row r="25" spans="1:11">
      <c r="C25" s="122"/>
      <c r="E25" s="122"/>
    </row>
  </sheetData>
  <sheetProtection algorithmName="SHA-512" hashValue="i8w9CxU4UNobz/z8fpiyoMRtTKUZIp3HC67HAQ4BDyk5aSmnicIeEzqr4SBZk4tShgMn1kKiwWBA43raclLYWw==" saltValue="dR5En9ABMu12vuFICIKSRg==" spinCount="100000" sheet="1" objects="1" scenarios="1"/>
  <mergeCells count="5">
    <mergeCell ref="F11:I11"/>
    <mergeCell ref="C2:I2"/>
    <mergeCell ref="F6:I6"/>
    <mergeCell ref="F7:I7"/>
    <mergeCell ref="F9:I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8F5B5-2038-41CE-8CC8-F84A8D7C9FA4}">
  <dimension ref="A2:L21"/>
  <sheetViews>
    <sheetView showGridLines="0" zoomScaleNormal="100" workbookViewId="0">
      <selection activeCell="H12" sqref="H12"/>
    </sheetView>
  </sheetViews>
  <sheetFormatPr defaultColWidth="9" defaultRowHeight="12.75"/>
  <cols>
    <col min="1" max="1" width="3.75" style="65" customWidth="1"/>
    <col min="2" max="2" width="4.25" style="64" customWidth="1"/>
    <col min="3" max="3" width="8" style="64" customWidth="1"/>
    <col min="4" max="4" width="34.25" style="64" customWidth="1"/>
    <col min="5" max="5" width="11.75" style="64" bestFit="1" customWidth="1"/>
    <col min="6" max="6" width="19.75" style="64" customWidth="1"/>
    <col min="7" max="7" width="7.75" style="64" bestFit="1" customWidth="1"/>
    <col min="8" max="8" width="8.75" style="64" bestFit="1" customWidth="1"/>
    <col min="9" max="9" width="13.75" style="64" bestFit="1" customWidth="1"/>
    <col min="10" max="11" width="17" style="64" customWidth="1"/>
    <col min="12" max="12" width="17" style="65" customWidth="1"/>
    <col min="13" max="16384" width="9" style="65"/>
  </cols>
  <sheetData>
    <row r="2" spans="2:12" s="158" customFormat="1" ht="30" customHeight="1">
      <c r="B2" s="154" t="str">
        <f>'Colofon 1'!B1</f>
        <v>Bijlage Prijzenblad versie 1.1 (28-08-2025)</v>
      </c>
      <c r="C2" s="155"/>
      <c r="D2" s="156"/>
      <c r="E2" s="156"/>
      <c r="F2" s="156"/>
      <c r="G2" s="156"/>
      <c r="H2" s="156"/>
      <c r="I2" s="156"/>
      <c r="J2" s="156"/>
      <c r="K2" s="157"/>
      <c r="L2" s="157"/>
    </row>
    <row r="3" spans="2:12" s="161" customFormat="1" ht="30" customHeight="1">
      <c r="B3" s="159"/>
      <c r="C3" s="160" t="s">
        <v>117</v>
      </c>
      <c r="K3" s="162"/>
    </row>
    <row r="4" spans="2:12">
      <c r="B4" s="124"/>
      <c r="C4" s="125" t="s">
        <v>118</v>
      </c>
    </row>
    <row r="6" spans="2:12" ht="22.15" customHeight="1">
      <c r="B6" s="124"/>
      <c r="C6" s="91" t="s">
        <v>119</v>
      </c>
    </row>
    <row r="7" spans="2:12" ht="8.65" customHeight="1" thickBot="1">
      <c r="B7" s="124"/>
      <c r="C7" s="91"/>
    </row>
    <row r="8" spans="2:12" s="126" customFormat="1" ht="39.4" customHeight="1" thickBot="1">
      <c r="B8" s="127"/>
      <c r="C8" s="131" t="s">
        <v>32</v>
      </c>
      <c r="D8" s="131" t="s">
        <v>120</v>
      </c>
      <c r="E8" s="151" t="s">
        <v>121</v>
      </c>
      <c r="F8" s="152" t="s">
        <v>122</v>
      </c>
      <c r="G8" s="152" t="s">
        <v>123</v>
      </c>
      <c r="H8" s="153" t="s">
        <v>124</v>
      </c>
      <c r="I8" s="151" t="s">
        <v>125</v>
      </c>
      <c r="J8" s="152" t="s">
        <v>126</v>
      </c>
      <c r="K8" s="153" t="s">
        <v>127</v>
      </c>
      <c r="L8" s="152" t="s">
        <v>128</v>
      </c>
    </row>
    <row r="9" spans="2:12" s="128" customFormat="1" ht="22.15" customHeight="1">
      <c r="B9" s="125"/>
      <c r="C9" s="144" t="s">
        <v>129</v>
      </c>
      <c r="D9" s="145" t="s">
        <v>130</v>
      </c>
      <c r="E9" s="146">
        <v>85</v>
      </c>
      <c r="F9" s="147">
        <v>11</v>
      </c>
      <c r="G9" s="144" t="s">
        <v>94</v>
      </c>
      <c r="H9" s="169">
        <v>87.5</v>
      </c>
      <c r="I9" s="167">
        <v>96.5</v>
      </c>
      <c r="J9" s="148">
        <v>1004</v>
      </c>
      <c r="K9" s="149">
        <f>J9*E9</f>
        <v>85340</v>
      </c>
      <c r="L9" s="149">
        <f>I9*J9</f>
        <v>96886</v>
      </c>
    </row>
    <row r="10" spans="2:12" s="128" customFormat="1" ht="22.15" customHeight="1">
      <c r="B10" s="125"/>
      <c r="C10" s="129" t="s">
        <v>131</v>
      </c>
      <c r="D10" s="130" t="s">
        <v>130</v>
      </c>
      <c r="E10" s="174">
        <v>64.5</v>
      </c>
      <c r="F10" s="63">
        <v>8</v>
      </c>
      <c r="G10" s="129" t="s">
        <v>95</v>
      </c>
      <c r="H10" s="170">
        <v>65.75</v>
      </c>
      <c r="I10" s="143">
        <f>H10</f>
        <v>65.75</v>
      </c>
      <c r="J10" s="141">
        <v>805</v>
      </c>
      <c r="K10" s="132">
        <f t="shared" ref="K10:K12" si="0">J10*E10</f>
        <v>51922.5</v>
      </c>
      <c r="L10" s="132">
        <f t="shared" ref="L10:L12" si="1">I10*J10</f>
        <v>52928.75</v>
      </c>
    </row>
    <row r="11" spans="2:12" s="128" customFormat="1" ht="22.15" customHeight="1">
      <c r="B11" s="125"/>
      <c r="C11" s="144" t="s">
        <v>132</v>
      </c>
      <c r="D11" s="145" t="s">
        <v>130</v>
      </c>
      <c r="E11" s="167">
        <v>104</v>
      </c>
      <c r="F11" s="172">
        <v>12</v>
      </c>
      <c r="G11" s="144" t="s">
        <v>94</v>
      </c>
      <c r="H11" s="169">
        <v>100.25</v>
      </c>
      <c r="I11" s="167">
        <v>109.25</v>
      </c>
      <c r="J11" s="148">
        <v>100</v>
      </c>
      <c r="K11" s="149">
        <f t="shared" si="0"/>
        <v>10400</v>
      </c>
      <c r="L11" s="149">
        <f t="shared" si="1"/>
        <v>10925</v>
      </c>
    </row>
    <row r="12" spans="2:12" s="128" customFormat="1" ht="22.15" customHeight="1" thickBot="1">
      <c r="B12" s="125"/>
      <c r="C12" s="134" t="s">
        <v>133</v>
      </c>
      <c r="D12" s="135" t="s">
        <v>130</v>
      </c>
      <c r="E12" s="140">
        <v>78</v>
      </c>
      <c r="F12" s="173">
        <v>11</v>
      </c>
      <c r="G12" s="134" t="s">
        <v>134</v>
      </c>
      <c r="H12" s="171">
        <v>78.25</v>
      </c>
      <c r="I12" s="168">
        <v>96.5</v>
      </c>
      <c r="J12" s="142">
        <v>200</v>
      </c>
      <c r="K12" s="133">
        <f t="shared" si="0"/>
        <v>15600</v>
      </c>
      <c r="L12" s="133">
        <f t="shared" si="1"/>
        <v>19300</v>
      </c>
    </row>
    <row r="13" spans="2:12" ht="15" customHeight="1">
      <c r="C13" s="91"/>
      <c r="D13" s="62"/>
      <c r="E13" s="62"/>
      <c r="F13" s="62"/>
      <c r="G13" s="62"/>
      <c r="H13" s="62"/>
      <c r="I13" s="62"/>
      <c r="J13" s="62"/>
      <c r="K13" s="132">
        <f>SUM(K9:K12)</f>
        <v>163262.5</v>
      </c>
      <c r="L13" s="132">
        <f>SUM(L9:L12)</f>
        <v>180039.75</v>
      </c>
    </row>
    <row r="14" spans="2:12" s="137" customFormat="1" ht="18.399999999999999" customHeight="1">
      <c r="B14" s="62"/>
      <c r="C14" s="62"/>
      <c r="D14" s="129" t="s">
        <v>135</v>
      </c>
      <c r="E14" s="138">
        <f>'3. Invulblad Doelpercentage'!G7</f>
        <v>0</v>
      </c>
      <c r="F14" s="129" t="s">
        <v>136</v>
      </c>
      <c r="G14" s="62"/>
      <c r="H14" s="62"/>
      <c r="I14" s="62"/>
      <c r="J14" s="129"/>
      <c r="K14" s="62"/>
    </row>
    <row r="15" spans="2:12" s="137" customFormat="1" ht="18.399999999999999" customHeight="1">
      <c r="B15" s="62"/>
      <c r="C15" s="62"/>
      <c r="D15" s="129" t="s">
        <v>137</v>
      </c>
      <c r="E15" s="136">
        <f>100%-(L13/K13)</f>
        <v>-0.10276242247913636</v>
      </c>
      <c r="F15" s="139" t="s">
        <v>138</v>
      </c>
      <c r="G15" s="62"/>
      <c r="H15" s="62"/>
      <c r="I15" s="62"/>
      <c r="J15" s="62"/>
      <c r="K15" s="62"/>
      <c r="L15" s="63"/>
    </row>
    <row r="16" spans="2:12" s="137" customFormat="1" ht="10.9" customHeight="1">
      <c r="B16" s="62"/>
      <c r="C16" s="62"/>
      <c r="D16" s="129"/>
      <c r="E16" s="138"/>
      <c r="F16" s="129"/>
      <c r="G16" s="62"/>
      <c r="H16" s="62"/>
      <c r="I16" s="62"/>
      <c r="J16" s="129"/>
      <c r="K16" s="62"/>
    </row>
    <row r="17" spans="1:11" s="137" customFormat="1" ht="18.399999999999999" customHeight="1">
      <c r="B17" s="62"/>
      <c r="C17" s="62"/>
      <c r="D17" s="150" t="s">
        <v>139</v>
      </c>
      <c r="E17" s="62"/>
      <c r="F17" s="62"/>
      <c r="G17" s="138"/>
      <c r="H17" s="62"/>
      <c r="I17" s="62"/>
      <c r="J17" s="129"/>
      <c r="K17" s="62"/>
    </row>
    <row r="18" spans="1:11" s="137" customFormat="1" ht="24.4" customHeight="1">
      <c r="B18" s="62"/>
      <c r="C18" s="62">
        <v>1</v>
      </c>
      <c r="D18" s="129" t="s">
        <v>140</v>
      </c>
      <c r="E18" s="62"/>
      <c r="F18" s="62"/>
      <c r="G18" s="62"/>
      <c r="H18" s="62"/>
      <c r="I18" s="62"/>
      <c r="J18" s="129"/>
      <c r="K18" s="62"/>
    </row>
    <row r="19" spans="1:11" s="137" customFormat="1">
      <c r="B19" s="62"/>
      <c r="C19" s="62">
        <v>2</v>
      </c>
      <c r="D19" s="129" t="s">
        <v>141</v>
      </c>
      <c r="E19" s="62"/>
      <c r="F19" s="62"/>
      <c r="G19" s="62"/>
      <c r="H19" s="62"/>
      <c r="I19" s="62"/>
      <c r="J19" s="129"/>
      <c r="K19" s="62"/>
    </row>
    <row r="20" spans="1:11" s="137" customFormat="1">
      <c r="B20" s="62"/>
      <c r="C20" s="62"/>
      <c r="D20" s="129"/>
      <c r="E20" s="62"/>
      <c r="F20" s="62"/>
      <c r="G20" s="62"/>
      <c r="H20" s="62"/>
      <c r="I20" s="62"/>
      <c r="J20" s="129"/>
      <c r="K20" s="62"/>
    </row>
    <row r="21" spans="1:11" s="164" customFormat="1" ht="21.4" customHeight="1">
      <c r="A21" s="163"/>
      <c r="B21" s="163"/>
      <c r="C21" s="164" t="s">
        <v>65</v>
      </c>
      <c r="H21" s="165"/>
      <c r="I21" s="165"/>
      <c r="J21" s="165"/>
    </row>
  </sheetData>
  <sheetProtection algorithmName="SHA-512" hashValue="mWvrlFuUgVqdB/05QVhNjD736U2TZchx7wsk72kk8TNjBtA9HZ+Jt1cD71kboB18HzppJbjGSgBUclhAthmbNA==" saltValue="PgLPBjbTqQs+cmZ7ZjF9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42D758F4B52F14C98B080B9D041857A" ma:contentTypeVersion="3" ma:contentTypeDescription="Create a new document." ma:contentTypeScope="" ma:versionID="6e7534d7895a0870d61db84e0fc168e6">
  <xsd:schema xmlns:xsd="http://www.w3.org/2001/XMLSchema" xmlns:xs="http://www.w3.org/2001/XMLSchema" xmlns:p="http://schemas.microsoft.com/office/2006/metadata/properties" xmlns:ns2="12592c74-60d0-4e45-bff9-76acea0e22cf" targetNamespace="http://schemas.microsoft.com/office/2006/metadata/properties" ma:root="true" ma:fieldsID="08041eaf51982243246b1bd6b064c6b3" ns2:_="">
    <xsd:import namespace="12592c74-60d0-4e45-bff9-76acea0e22c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92c74-60d0-4e45-bff9-76acea0e22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FF98A9-210A-471B-8ACB-348B03B4BE48}">
  <ds:schemaRefs>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www.w3.org/XML/1998/namespace"/>
    <ds:schemaRef ds:uri="http://purl.org/dc/dcmitype/"/>
    <ds:schemaRef ds:uri="12592c74-60d0-4e45-bff9-76acea0e22cf"/>
  </ds:schemaRefs>
</ds:datastoreItem>
</file>

<file path=customXml/itemProps2.xml><?xml version="1.0" encoding="utf-8"?>
<ds:datastoreItem xmlns:ds="http://schemas.openxmlformats.org/officeDocument/2006/customXml" ds:itemID="{FF41B625-9603-4474-8612-9CB31A204FAB}">
  <ds:schemaRefs>
    <ds:schemaRef ds:uri="http://schemas.microsoft.com/sharepoint/v3/contenttype/forms"/>
  </ds:schemaRefs>
</ds:datastoreItem>
</file>

<file path=customXml/itemProps3.xml><?xml version="1.0" encoding="utf-8"?>
<ds:datastoreItem xmlns:ds="http://schemas.openxmlformats.org/officeDocument/2006/customXml" ds:itemID="{4BA292D0-1373-4F7F-94E5-61159BECF8D6}"/>
</file>

<file path=docMetadata/LabelInfo.xml><?xml version="1.0" encoding="utf-8"?>
<clbl:labelList xmlns:clbl="http://schemas.microsoft.com/office/2020/mipLabelMetadata">
  <clbl:label id="{0ce80e9c-661b-453a-b52e-c00e4f65cc34}" enabled="1" method="Standard" siteId="{bbc3bd55-2812-4652-96ae-ce7932a2e8b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71</vt:i4>
      </vt:variant>
    </vt:vector>
  </HeadingPairs>
  <TitlesOfParts>
    <vt:vector size="79" baseType="lpstr">
      <vt:lpstr>Colofon 1</vt:lpstr>
      <vt:lpstr>2. Invulblad opslag </vt:lpstr>
      <vt:lpstr>3. Invulblad Doelpercentage</vt:lpstr>
      <vt:lpstr>4. Berekening inschrijfprijs</vt:lpstr>
      <vt:lpstr>5 RT</vt:lpstr>
      <vt:lpstr>6. Salaristabel</vt:lpstr>
      <vt:lpstr>7. Punten</vt:lpstr>
      <vt:lpstr>8. v.b. KPI</vt:lpstr>
      <vt:lpstr>'Colofon 1'!_Hlk509496684</vt:lpstr>
      <vt:lpstr>'Colofon 1'!_Ref300290537</vt:lpstr>
      <vt:lpstr>'Colofon 1'!_Ref300297289</vt:lpstr>
      <vt:lpstr>'Colofon 1'!_Ref527209689</vt:lpstr>
      <vt:lpstr>'Colofon 1'!_Ref527209713</vt:lpstr>
      <vt:lpstr>'Colofon 1'!_Ref527212027</vt:lpstr>
      <vt:lpstr>'Colofon 1'!_Ref527212058</vt:lpstr>
      <vt:lpstr>'Colofon 1'!_Ref527212079</vt:lpstr>
      <vt:lpstr>'Colofon 1'!_Ref527212102</vt:lpstr>
      <vt:lpstr>'Colofon 1'!_Ref527212123</vt:lpstr>
      <vt:lpstr>'Colofon 1'!_Ref527212178</vt:lpstr>
      <vt:lpstr>'Colofon 1'!_Ref527212216</vt:lpstr>
      <vt:lpstr>'Colofon 1'!_Ref527212304</vt:lpstr>
      <vt:lpstr>'Colofon 1'!_Ref527212424</vt:lpstr>
      <vt:lpstr>'Colofon 1'!_Ref527216086</vt:lpstr>
      <vt:lpstr>'Colofon 1'!_Ref527960825</vt:lpstr>
      <vt:lpstr>'Colofon 1'!_Toc300302679</vt:lpstr>
      <vt:lpstr>'Colofon 1'!_Toc300302680</vt:lpstr>
      <vt:lpstr>'Colofon 1'!_Toc300302689</vt:lpstr>
      <vt:lpstr>'Colofon 1'!_Toc300302730</vt:lpstr>
      <vt:lpstr>'Colofon 1'!_Toc300302731</vt:lpstr>
      <vt:lpstr>'Colofon 1'!_Toc300302739</vt:lpstr>
      <vt:lpstr>'Colofon 1'!_Toc300302771</vt:lpstr>
      <vt:lpstr>'Colofon 1'!_Toc300302809</vt:lpstr>
      <vt:lpstr>'Colofon 1'!_Toc300302821</vt:lpstr>
      <vt:lpstr>'Colofon 1'!_Toc300302836</vt:lpstr>
      <vt:lpstr>'Colofon 1'!_Toc300302847</vt:lpstr>
      <vt:lpstr>'Colofon 1'!_Toc300302860</vt:lpstr>
      <vt:lpstr>'Colofon 1'!_Toc300302867</vt:lpstr>
      <vt:lpstr>'Colofon 1'!_Toc300302868</vt:lpstr>
      <vt:lpstr>'Colofon 1'!_Toc300302886</vt:lpstr>
      <vt:lpstr>'Colofon 1'!_Toc300302914</vt:lpstr>
      <vt:lpstr>'Colofon 1'!_Toc300302916</vt:lpstr>
      <vt:lpstr>'Colofon 1'!_Toc300302919</vt:lpstr>
      <vt:lpstr>'Colofon 1'!_Toc300302935</vt:lpstr>
      <vt:lpstr>'Colofon 1'!_Toc300302985</vt:lpstr>
      <vt:lpstr>'Colofon 1'!_Toc300302993</vt:lpstr>
      <vt:lpstr>'Colofon 1'!_Toc300303483</vt:lpstr>
      <vt:lpstr>'Colofon 1'!_Toc300303504</vt:lpstr>
      <vt:lpstr>'Colofon 1'!_Toc300303537</vt:lpstr>
      <vt:lpstr>'Colofon 1'!_Toc300303574</vt:lpstr>
      <vt:lpstr>'Colofon 1'!_Toc300303661</vt:lpstr>
      <vt:lpstr>'Colofon 1'!_Toc300303682</vt:lpstr>
      <vt:lpstr>'Colofon 1'!_Toc300303688</vt:lpstr>
      <vt:lpstr>'Colofon 1'!_Toc300303695</vt:lpstr>
      <vt:lpstr>'Colofon 1'!_Toc300303706</vt:lpstr>
      <vt:lpstr>'Colofon 1'!_Toc300303708</vt:lpstr>
      <vt:lpstr>'Colofon 1'!_Toc300303715</vt:lpstr>
      <vt:lpstr>'Colofon 1'!_Toc300303721</vt:lpstr>
      <vt:lpstr>'Colofon 1'!_Toc300303727</vt:lpstr>
      <vt:lpstr>'Colofon 1'!_Toc300303729</vt:lpstr>
      <vt:lpstr>'Colofon 1'!_Toc300303743</vt:lpstr>
      <vt:lpstr>'Colofon 1'!_Toc300303745</vt:lpstr>
      <vt:lpstr>'Colofon 1'!_Toc300303770</vt:lpstr>
      <vt:lpstr>'Colofon 1'!_Toc300303772</vt:lpstr>
      <vt:lpstr>'Colofon 1'!_Toc300304665</vt:lpstr>
      <vt:lpstr>'Colofon 1'!_Toc300304678</vt:lpstr>
      <vt:lpstr>'Colofon 1'!_Toc300304688</vt:lpstr>
      <vt:lpstr>'Colofon 1'!_Toc300304702</vt:lpstr>
      <vt:lpstr>'Colofon 1'!_Toc300304712</vt:lpstr>
      <vt:lpstr>'Colofon 1'!_Toc300304714</vt:lpstr>
      <vt:lpstr>'Colofon 1'!_Toc300304725</vt:lpstr>
      <vt:lpstr>'Colofon 1'!_Toc300304727</vt:lpstr>
      <vt:lpstr>'Colofon 1'!_Toc336119413</vt:lpstr>
      <vt:lpstr>'Colofon 1'!_Toc336119414</vt:lpstr>
      <vt:lpstr>'Colofon 1'!_Toc336119416</vt:lpstr>
      <vt:lpstr>'Colofon 1'!_Toc336119433</vt:lpstr>
      <vt:lpstr>'2. Invulblad opslag '!Afdrukbereik</vt:lpstr>
      <vt:lpstr>'3. Invulblad Doelpercentage'!Afdrukbereik</vt:lpstr>
      <vt:lpstr>'4. Berekening inschrijfprijs'!Afdrukbereik</vt:lpstr>
      <vt:lpstr>'Colofon 1'!Afdrukbereik</vt:lpstr>
    </vt:vector>
  </TitlesOfParts>
  <Manager/>
  <Company>TIGE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Corne van der Linde</dc:creator>
  <cp:keywords/>
  <dc:description/>
  <cp:lastModifiedBy>Romy Wolfert - HIP</cp:lastModifiedBy>
  <cp:revision/>
  <dcterms:created xsi:type="dcterms:W3CDTF">2021-01-27T10:13:38Z</dcterms:created>
  <dcterms:modified xsi:type="dcterms:W3CDTF">2025-08-28T09:33:43Z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0x010100E42D758F4B52F14C98B080B9D041857A</vt:lpwstr>
  </property>
  <property fmtid="{D5CDD505-2E9C-101B-9397-08002B2CF9AE}" pid="3" name="BExAnalyzer_OldName">
    <vt:lpwstr>Bijlage 3A Prijzenblad 6-3.xlsx</vt:lpwstr>
  </property>
  <property fmtid="{D5CDD505-2E9C-101B-9397-08002B2CF9AE}" pid="4" name="MediaServiceImageTags">
    <vt:lpwstr/>
  </property>
  <property fmtid="{D5CDD505-2E9C-101B-9397-08002B2CF9AE}" pid="5" name="Afdelingscode">
    <vt:lpwstr>3;#P＆O|358cb00d-3b53-4b2f-8e6b-5c97583b1f3d</vt:lpwstr>
  </property>
  <property fmtid="{D5CDD505-2E9C-101B-9397-08002B2CF9AE}" pid="6" name="Afdeling">
    <vt:lpwstr>2;#JUR|c13dae60-aece-4cd4-a722-d80de7d0f43c</vt:lpwstr>
  </property>
</Properties>
</file>