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Yonder/Aanbesteding/Inhuur OP 2025/5. NvI/NvI 1/"/>
    </mc:Choice>
  </mc:AlternateContent>
  <xr:revisionPtr revIDLastSave="3" documentId="8_{7FA43113-3E1A-4E80-8709-56140B940B24}" xr6:coauthVersionLast="47" xr6:coauthVersionMax="47" xr10:uidLastSave="{9B35B34A-8AE1-47E3-889A-3429AA8174F4}"/>
  <bookViews>
    <workbookView xWindow="-108" yWindow="-108" windowWidth="23256" windowHeight="12456" xr2:uid="{64669403-B46F-44E6-8E5C-BF071E560D57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" i="1" l="1"/>
  <c r="G13" i="1" s="1"/>
  <c r="G17" i="1" l="1"/>
  <c r="G16" i="1"/>
  <c r="G15" i="1"/>
  <c r="G20" i="1"/>
  <c r="G19" i="1"/>
  <c r="G18" i="1"/>
  <c r="D12" i="1"/>
  <c r="G21" i="1" l="1"/>
  <c r="G26" i="1" s="1"/>
  <c r="D13" i="1"/>
  <c r="D16" i="1" s="1"/>
  <c r="G23" i="1" l="1"/>
  <c r="D20" i="1"/>
  <c r="D15" i="1"/>
  <c r="D19" i="1"/>
  <c r="D18" i="1"/>
  <c r="D17" i="1"/>
  <c r="D21" i="1" l="1"/>
  <c r="D26" i="1" s="1"/>
  <c r="G24" i="1"/>
  <c r="D23" i="1" l="1"/>
  <c r="D24" i="1" s="1"/>
  <c r="D27" i="1" s="1"/>
  <c r="D29" i="1" s="1"/>
  <c r="G27" i="1"/>
  <c r="G30" i="1" s="1"/>
  <c r="D40" i="1" l="1"/>
  <c r="D30" i="1"/>
  <c r="G37" i="1"/>
  <c r="G40" i="1"/>
  <c r="D41" i="1"/>
  <c r="D34" i="1"/>
  <c r="G41" i="1"/>
  <c r="G36" i="1"/>
  <c r="G32" i="1"/>
  <c r="G34" i="1"/>
  <c r="G33" i="1"/>
  <c r="G39" i="1"/>
  <c r="G35" i="1"/>
  <c r="G31" i="1"/>
  <c r="G29" i="1"/>
  <c r="G38" i="1"/>
  <c r="D39" i="1"/>
  <c r="D36" i="1"/>
  <c r="D32" i="1"/>
  <c r="D38" i="1"/>
  <c r="D31" i="1"/>
  <c r="D37" i="1"/>
  <c r="D35" i="1"/>
  <c r="D33" i="1"/>
  <c r="G42" i="1" l="1"/>
  <c r="G44" i="1" s="1"/>
  <c r="D42" i="1"/>
  <c r="D44" i="1" s="1"/>
  <c r="G46" i="1" l="1"/>
  <c r="D46" i="1"/>
  <c r="D49" i="1" l="1"/>
  <c r="D51" i="1" s="1"/>
</calcChain>
</file>

<file path=xl/sharedStrings.xml><?xml version="1.0" encoding="utf-8"?>
<sst xmlns="http://schemas.openxmlformats.org/spreadsheetml/2006/main" count="70" uniqueCount="42">
  <si>
    <t>Percentage</t>
  </si>
  <si>
    <t>Wachtdag(en)</t>
  </si>
  <si>
    <t>Algemeen</t>
  </si>
  <si>
    <t>Reserveringen</t>
  </si>
  <si>
    <t>Bijdrage</t>
  </si>
  <si>
    <t>Feestdagen</t>
  </si>
  <si>
    <t>Kort / Bijzonder verlof</t>
  </si>
  <si>
    <t>Vakantiegeld</t>
  </si>
  <si>
    <t>Ziekte</t>
  </si>
  <si>
    <t>Opleidingsdagen</t>
  </si>
  <si>
    <t xml:space="preserve">Eindejaarsuitkering </t>
  </si>
  <si>
    <t>Wettelijke inhoudingen</t>
  </si>
  <si>
    <t>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</si>
  <si>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</si>
  <si>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</si>
  <si>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</si>
  <si>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</si>
  <si>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</si>
  <si>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</si>
  <si>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</si>
  <si>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</si>
  <si>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</si>
  <si>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Subtotaal</t>
  </si>
  <si>
    <t xml:space="preserve">Vakantiedagen </t>
  </si>
  <si>
    <t>Overig</t>
  </si>
  <si>
    <t>Leegloopdagen</t>
  </si>
  <si>
    <t>Aanvulling ziektewet</t>
  </si>
  <si>
    <t>ABU FASE A  / NBBU FASE 1-2</t>
  </si>
  <si>
    <t>ABU FASE B of C / NBBU FASE 3-4</t>
  </si>
  <si>
    <t xml:space="preserve">Weging:   </t>
  </si>
  <si>
    <t>ZW Premie</t>
  </si>
  <si>
    <t>PAWW</t>
  </si>
  <si>
    <t>Basisloon (Conform MBO)</t>
  </si>
  <si>
    <t xml:space="preserve">Omrekenfactor (exclusief marge):   </t>
  </si>
  <si>
    <t xml:space="preserve">Marge:   </t>
  </si>
  <si>
    <t xml:space="preserve">Omrekenfactor (inclusief marge):   </t>
  </si>
  <si>
    <t>Prijzenblad</t>
  </si>
  <si>
    <t>Naam inschrijver:</t>
  </si>
  <si>
    <t>Yonder</t>
  </si>
  <si>
    <t>Inhuur OP</t>
  </si>
  <si>
    <t xml:space="preserve">Gemiddelde Omrekenfactor :   </t>
  </si>
  <si>
    <t xml:space="preserve">Inschrijfprijs (omrekenfactor * € 30) 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</si>
</sst>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10" fontId="0" fillId="2" borderId="1" xfId="0" applyNumberFormat="1" applyFill="1" applyBorder="1" applyAlignment="1" applyProtection="1">
      <alignment horizontal="center"/>
      <protection locked="0"/>
    </xf>
    <xf numFmtId="10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0" borderId="0" xfId="0" applyAlignment="1">
      <alignment horizontal="center"/>
    </xf>
    <xf numFmtId="10" fontId="2" fillId="5" borderId="0" xfId="0" applyNumberFormat="1" applyFont="1" applyFill="1" applyAlignment="1">
      <alignment horizontal="center" wrapText="1"/>
    </xf>
    <xf numFmtId="14" fontId="0" fillId="0" borderId="0" xfId="0" applyNumberFormat="1" applyAlignment="1">
      <alignment horizontal="left"/>
    </xf>
    <xf numFmtId="14" fontId="2" fillId="0" borderId="0" xfId="0" applyNumberFormat="1" applyFont="1" applyAlignment="1">
      <alignment horizontal="left"/>
    </xf>
    <xf numFmtId="0" fontId="0" fillId="5" borderId="0" xfId="0" applyFill="1" applyAlignment="1">
      <alignment horizontal="center"/>
    </xf>
    <xf numFmtId="0" fontId="7" fillId="0" borderId="0" xfId="0" applyFont="1"/>
    <xf numFmtId="0" fontId="3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10" fontId="0" fillId="0" borderId="1" xfId="0" applyNumberFormat="1" applyBorder="1" applyAlignment="1">
      <alignment horizontal="center"/>
    </xf>
    <xf numFmtId="2" fontId="0" fillId="0" borderId="1" xfId="1" applyNumberFormat="1" applyFont="1" applyBorder="1" applyAlignment="1" applyProtection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right"/>
    </xf>
    <xf numFmtId="10" fontId="4" fillId="0" borderId="0" xfId="0" applyNumberFormat="1" applyFont="1" applyAlignment="1">
      <alignment horizontal="right"/>
    </xf>
    <xf numFmtId="2" fontId="0" fillId="0" borderId="0" xfId="0" applyNumberFormat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5" fillId="0" borderId="0" xfId="0" applyFont="1"/>
    <xf numFmtId="10" fontId="0" fillId="0" borderId="0" xfId="0" applyNumberFormat="1"/>
    <xf numFmtId="0" fontId="6" fillId="0" borderId="0" xfId="0" applyFont="1" applyAlignment="1">
      <alignment horizontal="right"/>
    </xf>
    <xf numFmtId="2" fontId="6" fillId="4" borderId="2" xfId="0" applyNumberFormat="1" applyFont="1" applyFill="1" applyBorder="1" applyAlignment="1">
      <alignment horizontal="center" vertical="center"/>
    </xf>
    <xf numFmtId="9" fontId="9" fillId="8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right"/>
    </xf>
    <xf numFmtId="2" fontId="8" fillId="7" borderId="3" xfId="0" applyNumberFormat="1" applyFont="1" applyFill="1" applyBorder="1" applyAlignment="1">
      <alignment horizontal="center" vertical="center"/>
    </xf>
    <xf numFmtId="2" fontId="8" fillId="7" borderId="4" xfId="0" applyNumberFormat="1" applyFont="1" applyFill="1" applyBorder="1" applyAlignment="1">
      <alignment horizontal="center" vertical="center"/>
    </xf>
    <xf numFmtId="2" fontId="8" fillId="7" borderId="5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2" fillId="6" borderId="1" xfId="0" applyFont="1" applyFill="1" applyBorder="1" applyAlignment="1">
      <alignment horizontal="center"/>
    </xf>
    <xf numFmtId="10" fontId="2" fillId="5" borderId="0" xfId="0" applyNumberFormat="1" applyFont="1" applyFill="1" applyAlignment="1">
      <alignment horizontal="center" wrapText="1"/>
    </xf>
    <xf numFmtId="0" fontId="10" fillId="0" borderId="0" xfId="0" applyFont="1" applyAlignment="1">
      <alignment horizontal="right" vertic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1:M51"/>
  <sheetViews>
    <sheetView showGridLines="0" tabSelected="1" zoomScale="85" zoomScaleNormal="85" zoomScaleSheetLayoutView="130" workbookViewId="0">
      <selection activeCell="B5" sqref="B5"/>
    </sheetView>
  </sheetViews>
  <sheetFormatPr defaultRowHeight="14.4" x14ac:dyDescent="0.3"/>
  <cols>
    <col min="1" max="1" width="3.33203125" customWidth="1"/>
    <col min="2" max="2" width="49.88671875" customWidth="1"/>
    <col min="3" max="3" width="17.44140625" customWidth="1"/>
    <col min="4" max="4" width="26.33203125" style="4" customWidth="1"/>
    <col min="5" max="5" width="2.5546875" customWidth="1"/>
    <col min="6" max="6" width="17.44140625" customWidth="1"/>
    <col min="7" max="7" width="23.109375" style="4" customWidth="1"/>
    <col min="8" max="8" width="2.5546875" customWidth="1"/>
    <col min="9" max="9" width="20" customWidth="1"/>
    <col min="10" max="10" width="13" customWidth="1"/>
    <col min="11" max="12" width="3.5546875" customWidth="1"/>
    <col min="13" max="13" width="9.88671875" customWidth="1"/>
  </cols>
  <sheetData>
    <row r="1" spans="2:7" x14ac:dyDescent="0.3">
      <c r="B1" s="3" t="s">
        <v>38</v>
      </c>
    </row>
    <row r="2" spans="2:7" x14ac:dyDescent="0.3">
      <c r="B2" t="s">
        <v>39</v>
      </c>
    </row>
    <row r="3" spans="2:7" x14ac:dyDescent="0.3">
      <c r="B3" t="s">
        <v>36</v>
      </c>
      <c r="D3" s="33"/>
      <c r="G3"/>
    </row>
    <row r="4" spans="2:7" x14ac:dyDescent="0.3">
      <c r="B4" s="6">
        <v>45898</v>
      </c>
      <c r="D4" s="33"/>
      <c r="G4"/>
    </row>
    <row r="5" spans="2:7" x14ac:dyDescent="0.3">
      <c r="B5" s="7"/>
      <c r="D5" s="5"/>
      <c r="G5"/>
    </row>
    <row r="6" spans="2:7" x14ac:dyDescent="0.3">
      <c r="B6" s="7" t="s">
        <v>37</v>
      </c>
      <c r="C6" s="35"/>
      <c r="D6" s="36"/>
      <c r="G6"/>
    </row>
    <row r="7" spans="2:7" x14ac:dyDescent="0.3">
      <c r="B7" s="7"/>
      <c r="C7" s="8"/>
      <c r="D7" s="8"/>
      <c r="G7"/>
    </row>
    <row r="8" spans="2:7" ht="21" customHeight="1" x14ac:dyDescent="0.3">
      <c r="B8" s="9"/>
      <c r="D8" s="5"/>
      <c r="G8"/>
    </row>
    <row r="9" spans="2:7" x14ac:dyDescent="0.3">
      <c r="C9" s="32" t="s">
        <v>27</v>
      </c>
      <c r="D9" s="32"/>
      <c r="F9" s="32" t="s">
        <v>28</v>
      </c>
      <c r="G9" s="32"/>
    </row>
    <row r="10" spans="2:7" ht="15.6" x14ac:dyDescent="0.3">
      <c r="B10" s="10" t="s">
        <v>2</v>
      </c>
      <c r="C10" s="11" t="s">
        <v>0</v>
      </c>
      <c r="D10" s="11" t="s">
        <v>4</v>
      </c>
      <c r="F10" s="11" t="s">
        <v>0</v>
      </c>
      <c r="G10" s="11" t="s">
        <v>4</v>
      </c>
    </row>
    <row r="11" spans="2:7" x14ac:dyDescent="0.3">
      <c r="B11" s="12" t="s">
        <v>32</v>
      </c>
      <c r="C11" s="13">
        <v>1</v>
      </c>
      <c r="D11" s="14">
        <v>100</v>
      </c>
      <c r="F11" s="13">
        <v>1</v>
      </c>
      <c r="G11" s="14">
        <v>100</v>
      </c>
    </row>
    <row r="12" spans="2:7" x14ac:dyDescent="0.3">
      <c r="B12" s="12" t="s">
        <v>1</v>
      </c>
      <c r="C12" s="1">
        <v>0</v>
      </c>
      <c r="D12" s="15">
        <f>C12*D11</f>
        <v>0</v>
      </c>
      <c r="F12" s="1">
        <v>0</v>
      </c>
      <c r="G12" s="15">
        <f>F12*G11</f>
        <v>0</v>
      </c>
    </row>
    <row r="13" spans="2:7" x14ac:dyDescent="0.3">
      <c r="B13" s="16"/>
      <c r="C13" s="17" t="s">
        <v>22</v>
      </c>
      <c r="D13" s="18">
        <f>SUM(D11:D12)</f>
        <v>100</v>
      </c>
      <c r="F13" s="17" t="s">
        <v>22</v>
      </c>
      <c r="G13" s="18">
        <f>SUM(G11:G12)</f>
        <v>100</v>
      </c>
    </row>
    <row r="14" spans="2:7" ht="15.6" x14ac:dyDescent="0.3">
      <c r="B14" s="10" t="s">
        <v>3</v>
      </c>
      <c r="C14" s="26" t="s">
        <v>0</v>
      </c>
      <c r="D14" s="19" t="s">
        <v>4</v>
      </c>
      <c r="F14" s="11" t="s">
        <v>0</v>
      </c>
      <c r="G14" s="19" t="s">
        <v>4</v>
      </c>
    </row>
    <row r="15" spans="2:7" x14ac:dyDescent="0.3">
      <c r="B15" s="12" t="s">
        <v>23</v>
      </c>
      <c r="C15" s="1">
        <v>0.1082</v>
      </c>
      <c r="D15" s="15">
        <f>C15*$D$13</f>
        <v>10.82</v>
      </c>
      <c r="F15" s="1">
        <v>0.1082</v>
      </c>
      <c r="G15" s="15">
        <f>F15*$G$13</f>
        <v>10.82</v>
      </c>
    </row>
    <row r="16" spans="2:7" x14ac:dyDescent="0.3">
      <c r="B16" s="12" t="s">
        <v>5</v>
      </c>
      <c r="C16" s="1">
        <v>2.5999999999999999E-2</v>
      </c>
      <c r="D16" s="15">
        <f>C16*$D$13</f>
        <v>2.6</v>
      </c>
      <c r="F16" s="1">
        <v>2.5999999999999999E-2</v>
      </c>
      <c r="G16" s="15">
        <f t="shared" ref="G16:G20" si="0">F16*$G$13</f>
        <v>2.6</v>
      </c>
    </row>
    <row r="17" spans="2:7" x14ac:dyDescent="0.3">
      <c r="B17" s="12" t="s">
        <v>9</v>
      </c>
      <c r="C17" s="1">
        <v>0</v>
      </c>
      <c r="D17" s="15">
        <f t="shared" ref="D17:D19" si="1">C17*$D$13</f>
        <v>0</v>
      </c>
      <c r="F17" s="1">
        <v>0</v>
      </c>
      <c r="G17" s="15">
        <f t="shared" si="0"/>
        <v>0</v>
      </c>
    </row>
    <row r="18" spans="2:7" x14ac:dyDescent="0.3">
      <c r="B18" s="12" t="s">
        <v>6</v>
      </c>
      <c r="C18" s="1">
        <v>6.0000000000000001E-3</v>
      </c>
      <c r="D18" s="15">
        <f t="shared" si="1"/>
        <v>0.6</v>
      </c>
      <c r="F18" s="1">
        <v>6.0000000000000001E-3</v>
      </c>
      <c r="G18" s="15">
        <f t="shared" si="0"/>
        <v>0.6</v>
      </c>
    </row>
    <row r="19" spans="2:7" x14ac:dyDescent="0.3">
      <c r="B19" s="12" t="s">
        <v>8</v>
      </c>
      <c r="C19" s="1">
        <v>0</v>
      </c>
      <c r="D19" s="15">
        <f t="shared" si="1"/>
        <v>0</v>
      </c>
      <c r="F19" s="1">
        <v>0</v>
      </c>
      <c r="G19" s="15">
        <f t="shared" si="0"/>
        <v>0</v>
      </c>
    </row>
    <row r="20" spans="2:7" x14ac:dyDescent="0.3">
      <c r="B20" s="12" t="s">
        <v>25</v>
      </c>
      <c r="C20" s="1">
        <v>0</v>
      </c>
      <c r="D20" s="15">
        <f t="shared" ref="D20" si="2">C20*$D$13</f>
        <v>0</v>
      </c>
      <c r="F20" s="1">
        <v>0</v>
      </c>
      <c r="G20" s="15">
        <f t="shared" si="0"/>
        <v>0</v>
      </c>
    </row>
    <row r="21" spans="2:7" x14ac:dyDescent="0.3">
      <c r="B21" s="16"/>
      <c r="C21" s="17" t="s">
        <v>22</v>
      </c>
      <c r="D21" s="18">
        <f>SUM(D13,D15:D20)</f>
        <v>114.01999999999998</v>
      </c>
      <c r="F21" s="17" t="s">
        <v>22</v>
      </c>
      <c r="G21" s="18">
        <f>SUM(G13,G15:G20)</f>
        <v>114.01999999999998</v>
      </c>
    </row>
    <row r="22" spans="2:7" ht="15.6" x14ac:dyDescent="0.3">
      <c r="B22" s="10" t="s">
        <v>7</v>
      </c>
      <c r="C22" s="11" t="s">
        <v>0</v>
      </c>
      <c r="D22" s="19" t="s">
        <v>4</v>
      </c>
      <c r="F22" s="11" t="s">
        <v>0</v>
      </c>
      <c r="G22" s="19" t="s">
        <v>4</v>
      </c>
    </row>
    <row r="23" spans="2:7" x14ac:dyDescent="0.3">
      <c r="B23" s="12" t="s">
        <v>7</v>
      </c>
      <c r="C23" s="1">
        <v>8.3299999999999999E-2</v>
      </c>
      <c r="D23" s="15">
        <f>C23*D21</f>
        <v>9.4978659999999984</v>
      </c>
      <c r="F23" s="1">
        <v>8.3299999999999999E-2</v>
      </c>
      <c r="G23" s="15">
        <f>F23*G21</f>
        <v>9.4978659999999984</v>
      </c>
    </row>
    <row r="24" spans="2:7" x14ac:dyDescent="0.3">
      <c r="B24" s="20"/>
      <c r="C24" s="17" t="s">
        <v>22</v>
      </c>
      <c r="D24" s="18">
        <f>SUM(D21,D23)</f>
        <v>123.51786599999998</v>
      </c>
      <c r="F24" s="17" t="s">
        <v>22</v>
      </c>
      <c r="G24" s="18">
        <f>SUM(G21,G23)</f>
        <v>123.51786599999998</v>
      </c>
    </row>
    <row r="25" spans="2:7" ht="15.6" x14ac:dyDescent="0.3">
      <c r="B25" s="10" t="s">
        <v>24</v>
      </c>
      <c r="C25" s="11" t="s">
        <v>0</v>
      </c>
      <c r="D25" s="19" t="s">
        <v>4</v>
      </c>
      <c r="F25" s="11" t="s">
        <v>0</v>
      </c>
      <c r="G25" s="19" t="s">
        <v>4</v>
      </c>
    </row>
    <row r="26" spans="2:7" x14ac:dyDescent="0.3">
      <c r="B26" s="12" t="s">
        <v>10</v>
      </c>
      <c r="C26" s="1">
        <v>8.3299999999999999E-2</v>
      </c>
      <c r="D26" s="15">
        <f>D21*C26</f>
        <v>9.4978659999999984</v>
      </c>
      <c r="F26" s="1">
        <v>8.3000000000000004E-2</v>
      </c>
      <c r="G26" s="15">
        <f>G21*F26</f>
        <v>9.4636599999999991</v>
      </c>
    </row>
    <row r="27" spans="2:7" x14ac:dyDescent="0.3">
      <c r="B27" s="20"/>
      <c r="C27" s="17" t="s">
        <v>22</v>
      </c>
      <c r="D27" s="18">
        <f>SUM(D24,D26)</f>
        <v>133.01573199999999</v>
      </c>
      <c r="F27" s="17" t="s">
        <v>22</v>
      </c>
      <c r="G27" s="18">
        <f>SUM(G24,G26)</f>
        <v>132.98152599999997</v>
      </c>
    </row>
    <row r="28" spans="2:7" ht="15.6" x14ac:dyDescent="0.3">
      <c r="B28" s="10" t="s">
        <v>11</v>
      </c>
      <c r="C28" s="11" t="s">
        <v>0</v>
      </c>
      <c r="D28" s="19" t="s">
        <v>4</v>
      </c>
      <c r="F28" s="11" t="s">
        <v>0</v>
      </c>
      <c r="G28" s="19" t="s">
        <v>4</v>
      </c>
    </row>
    <row r="29" spans="2:7" x14ac:dyDescent="0.3">
      <c r="B29" s="12" t="s">
        <v>12</v>
      </c>
      <c r="C29" s="1">
        <v>0</v>
      </c>
      <c r="D29" s="15">
        <f t="shared" ref="D29:D30" si="3">C29*$D$27</f>
        <v>0</v>
      </c>
      <c r="F29" s="1">
        <v>0</v>
      </c>
      <c r="G29" s="15">
        <f>F29*$G$27</f>
        <v>0</v>
      </c>
    </row>
    <row r="30" spans="2:7" x14ac:dyDescent="0.3">
      <c r="B30" s="12" t="s">
        <v>31</v>
      </c>
      <c r="C30" s="1">
        <v>0</v>
      </c>
      <c r="D30" s="15">
        <f t="shared" si="3"/>
        <v>0</v>
      </c>
      <c r="F30" s="1">
        <v>0</v>
      </c>
      <c r="G30" s="15">
        <f t="shared" ref="G30" si="4">F30*$G$27</f>
        <v>0</v>
      </c>
    </row>
    <row r="31" spans="2:7" x14ac:dyDescent="0.3">
      <c r="B31" s="12" t="s">
        <v>13</v>
      </c>
      <c r="C31" s="1">
        <v>0</v>
      </c>
      <c r="D31" s="15">
        <f t="shared" ref="D31:D39" si="5">C31*$D$27</f>
        <v>0</v>
      </c>
      <c r="F31" s="1">
        <v>0</v>
      </c>
      <c r="G31" s="15">
        <f t="shared" ref="G31:G41" si="6">F31*$G$27</f>
        <v>0</v>
      </c>
    </row>
    <row r="32" spans="2:7" x14ac:dyDescent="0.3">
      <c r="B32" s="12" t="s">
        <v>14</v>
      </c>
      <c r="C32" s="1">
        <v>0</v>
      </c>
      <c r="D32" s="15">
        <f t="shared" si="5"/>
        <v>0</v>
      </c>
      <c r="F32" s="1">
        <v>0</v>
      </c>
      <c r="G32" s="15">
        <f t="shared" si="6"/>
        <v>0</v>
      </c>
    </row>
    <row r="33" spans="2:13" x14ac:dyDescent="0.3">
      <c r="B33" s="12" t="s">
        <v>15</v>
      </c>
      <c r="C33" s="1">
        <v>1.21E-2</v>
      </c>
      <c r="D33" s="15">
        <f t="shared" si="5"/>
        <v>1.6094903571999999</v>
      </c>
      <c r="F33" s="1">
        <v>1.21E-2</v>
      </c>
      <c r="G33" s="15">
        <f t="shared" si="6"/>
        <v>1.6090764645999995</v>
      </c>
    </row>
    <row r="34" spans="2:13" x14ac:dyDescent="0.3">
      <c r="B34" s="12" t="s">
        <v>16</v>
      </c>
      <c r="C34" s="1">
        <v>2.7799999999999998E-2</v>
      </c>
      <c r="D34" s="15">
        <f>C34*$D$27</f>
        <v>3.6978373495999994</v>
      </c>
      <c r="F34" s="1">
        <v>2.7799999999999998E-2</v>
      </c>
      <c r="G34" s="15">
        <f t="shared" si="6"/>
        <v>3.6968864227999991</v>
      </c>
    </row>
    <row r="35" spans="2:13" x14ac:dyDescent="0.3">
      <c r="B35" s="12" t="s">
        <v>17</v>
      </c>
      <c r="C35" s="1">
        <v>0</v>
      </c>
      <c r="D35" s="15">
        <f t="shared" si="5"/>
        <v>0</v>
      </c>
      <c r="F35" s="1">
        <v>0</v>
      </c>
      <c r="G35" s="15">
        <f t="shared" si="6"/>
        <v>0</v>
      </c>
    </row>
    <row r="36" spans="2:13" x14ac:dyDescent="0.3">
      <c r="B36" s="12" t="s">
        <v>18</v>
      </c>
      <c r="C36" s="1">
        <v>0</v>
      </c>
      <c r="D36" s="15">
        <f t="shared" si="5"/>
        <v>0</v>
      </c>
      <c r="F36" s="1">
        <v>0</v>
      </c>
      <c r="G36" s="15">
        <f t="shared" si="6"/>
        <v>0</v>
      </c>
    </row>
    <row r="37" spans="2:13" x14ac:dyDescent="0.3">
      <c r="B37" s="12" t="s">
        <v>19</v>
      </c>
      <c r="C37" s="1">
        <v>1.0200000000000001E-2</v>
      </c>
      <c r="D37" s="15">
        <f t="shared" si="5"/>
        <v>1.3567604663999999</v>
      </c>
      <c r="F37" s="1">
        <v>1.0200000000000001E-2</v>
      </c>
      <c r="G37" s="15">
        <f>F37*$G$27</f>
        <v>1.3564115651999997</v>
      </c>
    </row>
    <row r="38" spans="2:13" x14ac:dyDescent="0.3">
      <c r="B38" s="12" t="s">
        <v>20</v>
      </c>
      <c r="C38" s="1">
        <v>0</v>
      </c>
      <c r="D38" s="15">
        <f t="shared" si="5"/>
        <v>0</v>
      </c>
      <c r="F38" s="1">
        <v>0</v>
      </c>
      <c r="G38" s="15">
        <f t="shared" si="6"/>
        <v>0</v>
      </c>
    </row>
    <row r="39" spans="2:13" x14ac:dyDescent="0.3">
      <c r="B39" s="12" t="s">
        <v>21</v>
      </c>
      <c r="C39" s="1">
        <v>0</v>
      </c>
      <c r="D39" s="15">
        <f t="shared" si="5"/>
        <v>0</v>
      </c>
      <c r="F39" s="1">
        <v>0</v>
      </c>
      <c r="G39" s="15">
        <f t="shared" si="6"/>
        <v>0</v>
      </c>
    </row>
    <row r="40" spans="2:13" x14ac:dyDescent="0.3">
      <c r="B40" s="12" t="s">
        <v>30</v>
      </c>
      <c r="C40" s="1">
        <v>4.1300000000000003E-2</v>
      </c>
      <c r="D40" s="15">
        <f t="shared" ref="D40" si="7">C40*$D$27</f>
        <v>5.4935497315999999</v>
      </c>
      <c r="F40" s="1">
        <v>4.1300000000000003E-2</v>
      </c>
      <c r="G40" s="15">
        <f t="shared" ref="G40" si="8">F40*$G$27</f>
        <v>5.4921370237999998</v>
      </c>
    </row>
    <row r="41" spans="2:13" x14ac:dyDescent="0.3">
      <c r="B41" s="12" t="s">
        <v>26</v>
      </c>
      <c r="C41" s="1">
        <v>0</v>
      </c>
      <c r="D41" s="15">
        <f>C41*$D$27</f>
        <v>0</v>
      </c>
      <c r="F41" s="1">
        <v>0</v>
      </c>
      <c r="G41" s="15">
        <f t="shared" si="6"/>
        <v>0</v>
      </c>
    </row>
    <row r="42" spans="2:13" x14ac:dyDescent="0.3">
      <c r="C42" s="17" t="s">
        <v>22</v>
      </c>
      <c r="D42" s="18">
        <f>SUM(D27,D29:D41)</f>
        <v>145.17336990480001</v>
      </c>
      <c r="F42" s="17" t="s">
        <v>22</v>
      </c>
      <c r="G42" s="18">
        <f>SUM(G27,G29:G41)</f>
        <v>145.13603747639999</v>
      </c>
      <c r="M42" s="21"/>
    </row>
    <row r="43" spans="2:13" ht="15" thickBot="1" x14ac:dyDescent="0.35"/>
    <row r="44" spans="2:13" ht="28.95" customHeight="1" thickBot="1" x14ac:dyDescent="0.5">
      <c r="B44" s="27" t="s">
        <v>33</v>
      </c>
      <c r="C44" s="27"/>
      <c r="D44" s="23">
        <f>D42/100</f>
        <v>1.4517336990480001</v>
      </c>
      <c r="G44" s="23">
        <f>G42/100</f>
        <v>1.4513603747639998</v>
      </c>
    </row>
    <row r="45" spans="2:13" ht="28.95" customHeight="1" thickBot="1" x14ac:dyDescent="0.4">
      <c r="B45" s="31" t="s">
        <v>34</v>
      </c>
      <c r="C45" s="31"/>
      <c r="D45" s="2"/>
      <c r="G45" s="2"/>
    </row>
    <row r="46" spans="2:13" ht="28.95" customHeight="1" thickBot="1" x14ac:dyDescent="0.5">
      <c r="B46" s="27" t="s">
        <v>35</v>
      </c>
      <c r="C46" s="27"/>
      <c r="D46" s="23">
        <f>D44+D45</f>
        <v>1.4517336990480001</v>
      </c>
      <c r="G46" s="23">
        <f>G44+G45</f>
        <v>1.4513603747639998</v>
      </c>
    </row>
    <row r="47" spans="2:13" ht="18.75" customHeight="1" thickBot="1" x14ac:dyDescent="0.35">
      <c r="B47" s="34" t="s">
        <v>29</v>
      </c>
      <c r="C47" s="34"/>
      <c r="D47" s="24">
        <v>0.2</v>
      </c>
      <c r="E47" s="25"/>
      <c r="F47" s="25"/>
      <c r="G47" s="24">
        <v>0.8</v>
      </c>
    </row>
    <row r="48" spans="2:13" ht="12" customHeight="1" thickBot="1" x14ac:dyDescent="0.5">
      <c r="B48" s="22"/>
      <c r="C48" s="22"/>
      <c r="D48"/>
      <c r="G48"/>
    </row>
    <row r="49" spans="2:8" ht="28.95" customHeight="1" thickBot="1" x14ac:dyDescent="0.5">
      <c r="B49" s="27" t="s">
        <v>40</v>
      </c>
      <c r="C49" s="27"/>
      <c r="D49" s="28">
        <f>(D46*D47)+(G46*G47)</f>
        <v>1.4514350396208</v>
      </c>
      <c r="E49" s="29"/>
      <c r="F49" s="29"/>
      <c r="G49" s="29"/>
      <c r="H49" s="30"/>
    </row>
    <row r="50" spans="2:8" ht="20.85" customHeight="1" thickBot="1" x14ac:dyDescent="0.5">
      <c r="B50" s="22"/>
      <c r="C50" s="22"/>
      <c r="D50"/>
      <c r="G50"/>
    </row>
    <row r="51" spans="2:8" ht="20.85" customHeight="1" thickBot="1" x14ac:dyDescent="0.5">
      <c r="B51" s="27" t="s">
        <v>41</v>
      </c>
      <c r="C51" s="27"/>
      <c r="D51" s="28">
        <f>D49*30</f>
        <v>43.543051188623998</v>
      </c>
      <c r="E51" s="29"/>
      <c r="F51" s="29"/>
      <c r="G51" s="29"/>
      <c r="H51" s="30"/>
    </row>
  </sheetData>
  <sheetProtection algorithmName="SHA-512" hashValue="3mnxkM2z4/JXSqOSsnt8gohesyGGVsrUJmL5vuflNkvClWEN0FKvDUuC/2lOlLjAKmxzr0vQ76bohw/gxO8U3w==" saltValue="TPBr7unshCqvmTxmSQCZxA==" spinCount="100000" sheet="1" objects="1" scenarios="1"/>
  <mergeCells count="12">
    <mergeCell ref="D3:D4"/>
    <mergeCell ref="C9:D9"/>
    <mergeCell ref="B49:C49"/>
    <mergeCell ref="B46:C46"/>
    <mergeCell ref="B47:C47"/>
    <mergeCell ref="C6:D6"/>
    <mergeCell ref="B51:C51"/>
    <mergeCell ref="D51:H51"/>
    <mergeCell ref="D49:H49"/>
    <mergeCell ref="B45:C45"/>
    <mergeCell ref="F9:G9"/>
    <mergeCell ref="B44:C44"/>
  </mergeCells>
  <pageMargins left="0.7" right="0.7" top="0.75" bottom="0.75" header="0.3" footer="0.3"/>
  <pageSetup paperSize="9"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1FA69C-B8E0-4410-823D-EF0148357717}">
  <ds:schemaRefs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2006/metadata/properties"/>
    <ds:schemaRef ds:uri="4f7a1ba3-2415-40f8-897f-cbc9e89183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A2ED5FBC-82E4-4F79-91D6-2B69378E8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Jean Paul Roegies | Inkada</dc:creator>
  <cp:lastModifiedBy>Desiree Nuijten | Inkada Inkoop &amp; Advies</cp:lastModifiedBy>
  <dcterms:created xsi:type="dcterms:W3CDTF">2020-03-18T12:14:38Z</dcterms:created>
  <dcterms:modified xsi:type="dcterms:W3CDTF">2025-08-29T14:36:26Z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