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rondevenen.sharepoint.com/sites/TEAM-FINIJZ/Inkoop/4. Aanbestedingen/Aanbestedingen 2024/Schoonmaak RV/"/>
    </mc:Choice>
  </mc:AlternateContent>
  <xr:revisionPtr revIDLastSave="48" documentId="8_{1BAE4F37-23BD-47E9-A3DE-6D4DB4982C28}" xr6:coauthVersionLast="47" xr6:coauthVersionMax="47" xr10:uidLastSave="{C7F84D66-9200-41BF-9A45-3433A101B3F1}"/>
  <bookViews>
    <workbookView xWindow="-108" yWindow="-108" windowWidth="23256" windowHeight="12456" tabRatio="946" xr2:uid="{6791EC85-E275-4A19-8C60-5435CBDD113D}"/>
  </bookViews>
  <sheets>
    <sheet name="Samenvatting 2024" sheetId="8" r:id="rId1"/>
    <sheet name="Gemeentehuis" sheetId="14" r:id="rId2"/>
    <sheet name="Gymzaal Eendracht" sheetId="1" r:id="rId3"/>
    <sheet name="Gymzaal de Brug" sheetId="4" r:id="rId4"/>
    <sheet name="Gemeentewerf Mijdrecht" sheetId="5" r:id="rId5"/>
    <sheet name="Brandweer Mijdrecht" sheetId="6" r:id="rId6"/>
    <sheet name="NME-centrum" sheetId="7" r:id="rId7"/>
    <sheet name="Onderhoudspunt Wilnis" sheetId="9" r:id="rId8"/>
    <sheet name="Gemeentewerf Abcoude" sheetId="20" r:id="rId9"/>
    <sheet name="Brandweer Abcoude" sheetId="22" r:id="rId10"/>
    <sheet name="Brandweer Wilnis" sheetId="2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0" l="1"/>
  <c r="E23" i="9"/>
  <c r="E22" i="7"/>
  <c r="E21" i="6"/>
  <c r="E23" i="4"/>
  <c r="F13" i="6"/>
  <c r="E23" i="5"/>
  <c r="E22" i="1"/>
  <c r="F26" i="14"/>
  <c r="E22" i="23"/>
  <c r="C19" i="23"/>
  <c r="D16" i="8"/>
  <c r="D12" i="20"/>
  <c r="F12" i="20"/>
  <c r="D13" i="20"/>
  <c r="F13" i="20"/>
  <c r="D14" i="20"/>
  <c r="F14" i="20"/>
  <c r="D15" i="20"/>
  <c r="F15" i="20"/>
  <c r="D16" i="20"/>
  <c r="F16" i="20"/>
  <c r="F17" i="23"/>
  <c r="D15" i="23"/>
  <c r="F15" i="23"/>
  <c r="D14" i="23"/>
  <c r="F14" i="23"/>
  <c r="D13" i="23"/>
  <c r="F13" i="23"/>
  <c r="D12" i="23"/>
  <c r="F16" i="22"/>
  <c r="F18" i="20"/>
  <c r="F17" i="7"/>
  <c r="F18" i="9"/>
  <c r="C20" i="9"/>
  <c r="D14" i="7"/>
  <c r="F14" i="7"/>
  <c r="F18" i="5"/>
  <c r="D16" i="5"/>
  <c r="F16" i="5"/>
  <c r="C18" i="6"/>
  <c r="D11" i="8" s="1"/>
  <c r="D18" i="8" s="1"/>
  <c r="D29" i="8" s="1"/>
  <c r="D13" i="6"/>
  <c r="C20" i="4"/>
  <c r="D9" i="8"/>
  <c r="E19" i="14"/>
  <c r="G19" i="14" s="1"/>
  <c r="D23" i="14"/>
  <c r="D24" i="8"/>
  <c r="D12" i="22"/>
  <c r="D13" i="22"/>
  <c r="F13" i="22"/>
  <c r="D14" i="22"/>
  <c r="F14" i="22"/>
  <c r="D15" i="22"/>
  <c r="F15" i="22"/>
  <c r="D12" i="9"/>
  <c r="F12" i="9"/>
  <c r="D13" i="9"/>
  <c r="F13" i="9"/>
  <c r="D14" i="9"/>
  <c r="F14" i="9"/>
  <c r="D15" i="9"/>
  <c r="F15" i="9"/>
  <c r="D16" i="9"/>
  <c r="F16" i="9"/>
  <c r="D17" i="9"/>
  <c r="D12" i="7"/>
  <c r="F12" i="7"/>
  <c r="D13" i="7"/>
  <c r="F13" i="7"/>
  <c r="D15" i="7"/>
  <c r="F15" i="7"/>
  <c r="D16" i="7"/>
  <c r="F16" i="7"/>
  <c r="D12" i="6"/>
  <c r="F12" i="6"/>
  <c r="D14" i="6"/>
  <c r="F14" i="6"/>
  <c r="D15" i="6"/>
  <c r="F15" i="6"/>
  <c r="D16" i="6"/>
  <c r="F16" i="6" s="1"/>
  <c r="D12" i="5"/>
  <c r="F12" i="5"/>
  <c r="D13" i="5"/>
  <c r="F13" i="5"/>
  <c r="D14" i="5"/>
  <c r="F14" i="5"/>
  <c r="D15" i="5"/>
  <c r="F15" i="5"/>
  <c r="D12" i="4"/>
  <c r="F12" i="4"/>
  <c r="D13" i="4"/>
  <c r="F13" i="4"/>
  <c r="D14" i="4"/>
  <c r="F14" i="4"/>
  <c r="D15" i="4"/>
  <c r="F15" i="4"/>
  <c r="D16" i="4"/>
  <c r="E22" i="4"/>
  <c r="E9" i="8"/>
  <c r="F9" i="8"/>
  <c r="D17" i="4"/>
  <c r="F17" i="4"/>
  <c r="D14" i="1"/>
  <c r="F14" i="1"/>
  <c r="D12" i="1"/>
  <c r="F12" i="1"/>
  <c r="D13" i="1"/>
  <c r="F13" i="1"/>
  <c r="D15" i="1"/>
  <c r="F15" i="1"/>
  <c r="D16" i="1"/>
  <c r="F16" i="1"/>
  <c r="D17" i="1"/>
  <c r="F17" i="1"/>
  <c r="E16" i="14"/>
  <c r="G16" i="14" s="1"/>
  <c r="F27" i="14"/>
  <c r="E13" i="14"/>
  <c r="G13" i="14" s="1"/>
  <c r="E14" i="14"/>
  <c r="G14" i="14" s="1"/>
  <c r="E15" i="14"/>
  <c r="G15" i="14" s="1"/>
  <c r="E17" i="14"/>
  <c r="G17" i="14" s="1"/>
  <c r="E18" i="14"/>
  <c r="G18" i="14" s="1"/>
  <c r="C20" i="5"/>
  <c r="D10" i="8"/>
  <c r="D13" i="8"/>
  <c r="C20" i="20"/>
  <c r="D14" i="8"/>
  <c r="C18" i="22"/>
  <c r="D15" i="8"/>
  <c r="C19" i="7"/>
  <c r="D12" i="8"/>
  <c r="C19" i="1"/>
  <c r="D8" i="8"/>
  <c r="G21" i="14"/>
  <c r="G29" i="14"/>
  <c r="F16" i="4"/>
  <c r="E22" i="9"/>
  <c r="E13" i="8"/>
  <c r="F13" i="8"/>
  <c r="E21" i="1"/>
  <c r="E21" i="4"/>
  <c r="F23" i="1"/>
  <c r="G8" i="8"/>
  <c r="H8" i="8"/>
  <c r="E21" i="7"/>
  <c r="F23" i="7"/>
  <c r="G12" i="8"/>
  <c r="H12" i="8"/>
  <c r="E22" i="5"/>
  <c r="E20" i="22"/>
  <c r="E19" i="22"/>
  <c r="E15" i="8"/>
  <c r="F15" i="8"/>
  <c r="F12" i="22"/>
  <c r="F22" i="22"/>
  <c r="G15" i="8"/>
  <c r="H15" i="8"/>
  <c r="F24" i="4"/>
  <c r="G9" i="8"/>
  <c r="F24" i="5"/>
  <c r="G10" i="8"/>
  <c r="H10" i="8"/>
  <c r="F24" i="9"/>
  <c r="G13" i="8"/>
  <c r="H13" i="8"/>
  <c r="E21" i="9"/>
  <c r="E21" i="22"/>
  <c r="E20" i="1"/>
  <c r="E12" i="8"/>
  <c r="F12" i="8"/>
  <c r="E8" i="8"/>
  <c r="F8" i="8"/>
  <c r="E21" i="5"/>
  <c r="E10" i="8"/>
  <c r="F10" i="8"/>
  <c r="E20" i="7"/>
  <c r="E21" i="23"/>
  <c r="E16" i="8"/>
  <c r="F12" i="23"/>
  <c r="F23" i="23"/>
  <c r="G16" i="8"/>
  <c r="H16" i="8"/>
  <c r="E22" i="20"/>
  <c r="E14" i="8"/>
  <c r="F24" i="20"/>
  <c r="G14" i="8"/>
  <c r="H14" i="8"/>
  <c r="H9" i="8"/>
  <c r="E20" i="23"/>
  <c r="F16" i="8"/>
  <c r="E21" i="20"/>
  <c r="F14" i="8"/>
  <c r="F22" i="6" l="1"/>
  <c r="G11" i="8" s="1"/>
  <c r="H11" i="8" s="1"/>
  <c r="H21" i="8" s="1"/>
  <c r="E20" i="6"/>
  <c r="E11" i="8" s="1"/>
  <c r="G28" i="14"/>
  <c r="G30" i="14" s="1"/>
  <c r="G27" i="8" s="1"/>
  <c r="F25" i="14"/>
  <c r="G21" i="8" l="1"/>
  <c r="E19" i="6"/>
  <c r="E19" i="8"/>
  <c r="F20" i="8" s="1"/>
  <c r="F11" i="8"/>
  <c r="G32" i="8"/>
  <c r="E25" i="8"/>
  <c r="F26" i="8" s="1"/>
  <c r="F24" i="14"/>
  <c r="H27" i="8"/>
  <c r="H32" i="8" s="1"/>
  <c r="E30" i="8" l="1"/>
  <c r="F31" i="8" s="1"/>
</calcChain>
</file>

<file path=xl/sharedStrings.xml><?xml version="1.0" encoding="utf-8"?>
<sst xmlns="http://schemas.openxmlformats.org/spreadsheetml/2006/main" count="322" uniqueCount="87">
  <si>
    <t>oppervlakte</t>
  </si>
  <si>
    <t>uren / jaar</t>
  </si>
  <si>
    <t>kengetal</t>
  </si>
  <si>
    <r>
      <t>uur/</t>
    </r>
    <r>
      <rPr>
        <b/>
        <sz val="11"/>
        <color indexed="8"/>
        <rFont val="Times New Roman"/>
        <family val="1"/>
      </rPr>
      <t>m²</t>
    </r>
    <r>
      <rPr>
        <b/>
        <sz val="12"/>
        <color indexed="8"/>
        <rFont val="Times New Roman"/>
        <family val="1"/>
      </rPr>
      <t>/jaar</t>
    </r>
  </si>
  <si>
    <r>
      <t>totaal €</t>
    </r>
    <r>
      <rPr>
        <b/>
        <sz val="11"/>
        <color indexed="8"/>
        <rFont val="Times New Roman"/>
        <family val="1"/>
      </rPr>
      <t xml:space="preserve"> / jaar</t>
    </r>
  </si>
  <si>
    <t xml:space="preserve">Totaal oppervlakte in m² </t>
  </si>
  <si>
    <t>Totaal uren / jaar</t>
  </si>
  <si>
    <t>Gemiddeld kengetal uren / m² / jaar</t>
  </si>
  <si>
    <t>A</t>
  </si>
  <si>
    <t>Administratieve ruimte</t>
  </si>
  <si>
    <t>K</t>
  </si>
  <si>
    <t>Verkeersruimten</t>
  </si>
  <si>
    <t>M</t>
  </si>
  <si>
    <t>Sanitaire ruimten</t>
  </si>
  <si>
    <t>R</t>
  </si>
  <si>
    <t>Gymzaal</t>
  </si>
  <si>
    <t>U</t>
  </si>
  <si>
    <t>Toestelberging</t>
  </si>
  <si>
    <t>W</t>
  </si>
  <si>
    <t>Was- en kleedruimte</t>
  </si>
  <si>
    <r>
      <t xml:space="preserve">uur / </t>
    </r>
    <r>
      <rPr>
        <b/>
        <sz val="11"/>
        <color indexed="8"/>
        <rFont val="Times New Roman"/>
        <family val="1"/>
      </rPr>
      <t>m²</t>
    </r>
    <r>
      <rPr>
        <b/>
        <sz val="10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/ jaar</t>
    </r>
  </si>
  <si>
    <t>Omschrijving:</t>
  </si>
  <si>
    <t>B</t>
  </si>
  <si>
    <t>J</t>
  </si>
  <si>
    <t>Vergaderruimten</t>
  </si>
  <si>
    <t>Aanneemsom per jaar ALLE objecten:</t>
  </si>
  <si>
    <r>
      <t xml:space="preserve">totaal </t>
    </r>
    <r>
      <rPr>
        <b/>
        <sz val="11"/>
        <color indexed="8"/>
        <rFont val="Times New Roman"/>
        <family val="1"/>
      </rPr>
      <t>€ / jaar exclusief BTW</t>
    </r>
  </si>
  <si>
    <r>
      <t xml:space="preserve">totaal </t>
    </r>
    <r>
      <rPr>
        <b/>
        <sz val="11"/>
        <color indexed="8"/>
        <rFont val="Times New Roman"/>
        <family val="1"/>
      </rPr>
      <t>€ / jaar inclusief BTW</t>
    </r>
  </si>
  <si>
    <t>D</t>
  </si>
  <si>
    <t>Centrale hal</t>
  </si>
  <si>
    <t>G</t>
  </si>
  <si>
    <t>Overige ruimten</t>
  </si>
  <si>
    <t>O</t>
  </si>
  <si>
    <t xml:space="preserve">O </t>
  </si>
  <si>
    <t>Gymzaal Eendracht</t>
  </si>
  <si>
    <t>Gymzaal de Brug</t>
  </si>
  <si>
    <t>Werkkast</t>
  </si>
  <si>
    <t>Kantine en keuken</t>
  </si>
  <si>
    <t>Brandweerkazerne Mijdrecht</t>
  </si>
  <si>
    <t>NME-centrum</t>
  </si>
  <si>
    <t>Vergaderruimte</t>
  </si>
  <si>
    <t>Onderhoudssteunpunt Wilnis</t>
  </si>
  <si>
    <t>Aanneemsom per jaar Overige locaties</t>
  </si>
  <si>
    <t>freq./ week</t>
  </si>
  <si>
    <t>Gemeentewerf Mijdrecht</t>
  </si>
  <si>
    <t>Gemeentewerf Abcoude</t>
  </si>
  <si>
    <t>Pantry's</t>
  </si>
  <si>
    <t>freq/w.</t>
  </si>
  <si>
    <t>Archief (dynamisch),</t>
  </si>
  <si>
    <t>Aanneemsom per jaar Gemeentekantoor</t>
  </si>
  <si>
    <t>Opmerking 1: De groene velden moeten worden ingevuld</t>
  </si>
  <si>
    <t>Tarief  arbeid</t>
  </si>
  <si>
    <t>Tarief  toezicht meewerkend opjectleiding</t>
  </si>
  <si>
    <t>Objectleiding, meewerkend</t>
  </si>
  <si>
    <t>Niet Calculeren!</t>
  </si>
  <si>
    <t>Calculatie aanneemsom en uren per jaar, regulier schoonmaakonderhoud Gemeente De Ronde Venen</t>
  </si>
  <si>
    <t xml:space="preserve">Totaal m² in onderhoud </t>
  </si>
  <si>
    <t>Totaal aantal uren / jaar arbeid</t>
  </si>
  <si>
    <t>Totaal aantal uren gemiddeld / dag arbeid</t>
  </si>
  <si>
    <t>Totaal aantal uren / jaar toezicht</t>
  </si>
  <si>
    <t>Aanneemsom per jaar arbeid:</t>
  </si>
  <si>
    <t>Aanneemsom per jaar toezicht:</t>
  </si>
  <si>
    <t>Aanneemsom per jaar totaal, exclusief BTW:</t>
  </si>
  <si>
    <t>Gemeentekantoor</t>
  </si>
  <si>
    <t>Bar</t>
  </si>
  <si>
    <t>Brandweerkazerne Abcoude</t>
  </si>
  <si>
    <t>BRANDWEERKAZERNE ABCOUDE</t>
  </si>
  <si>
    <t>GEMEENTEKANTOOR</t>
  </si>
  <si>
    <t>GYMZAAL EENDRACHT</t>
  </si>
  <si>
    <t>GYMZAAL DE BRUG</t>
  </si>
  <si>
    <t>GEMEENTEWERF MIJDRECHT</t>
  </si>
  <si>
    <t>NME - CENTRUM</t>
  </si>
  <si>
    <t>ONDERHOUDSPUNT WILNIS</t>
  </si>
  <si>
    <t>GEMEENTEWERF ABCOUDE</t>
  </si>
  <si>
    <t>BRANDWEERKAZERNE MIJDRECHT</t>
  </si>
  <si>
    <t>Sanitaire ruimten en douches</t>
  </si>
  <si>
    <t>Werkruimte</t>
  </si>
  <si>
    <t>Kantine / bar</t>
  </si>
  <si>
    <t>Was- en kleedruimten</t>
  </si>
  <si>
    <t>Kleinschaligheids toeslag</t>
  </si>
  <si>
    <t>Pantry</t>
  </si>
  <si>
    <t>BRANDWEERKAZERNE WILNIS</t>
  </si>
  <si>
    <t>Brandweerkazerne Wilnis</t>
  </si>
  <si>
    <t>Terras</t>
  </si>
  <si>
    <t>SAMENVATTING ALLE OBJECTEN</t>
  </si>
  <si>
    <r>
      <t xml:space="preserve">Plafondbedrag is </t>
    </r>
    <r>
      <rPr>
        <b/>
        <sz val="14"/>
        <rFont val="Arial"/>
        <family val="2"/>
      </rPr>
      <t>€</t>
    </r>
    <r>
      <rPr>
        <b/>
        <sz val="14"/>
        <rFont val="Times New Roman"/>
        <family val="1"/>
      </rPr>
      <t xml:space="preserve"> 200.000 per jaar exclusief BTW</t>
    </r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</si>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</sst>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0.000"/>
    <numFmt numFmtId="168" formatCode="#,##0.000"/>
    <numFmt numFmtId="169" formatCode="_(* #,##0.000_);_(* \(#,##0.000\);_(* &quot;-&quot;??_);_(@_)"/>
  </numFmts>
  <fonts count="26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8"/>
      <name val="Arial"/>
      <family val="2"/>
    </font>
    <font>
      <b/>
      <sz val="10"/>
      <color indexed="8"/>
      <name val="Times New Roman"/>
      <family val="1"/>
    </font>
    <font>
      <sz val="11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sz val="14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11"/>
      <color indexed="12"/>
      <name val="Times New Roman"/>
      <family val="1"/>
    </font>
    <font>
      <b/>
      <sz val="11"/>
      <name val="Times New Roman"/>
      <family val="1"/>
    </font>
    <font>
      <b/>
      <sz val="12"/>
      <color indexed="1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14"/>
      <color indexed="12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gray125">
        <fgColor indexed="47"/>
        <bgColor indexed="47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7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165" fontId="10" fillId="0" borderId="8" xfId="1" applyFont="1" applyBorder="1" applyAlignment="1">
      <alignment horizontal="right"/>
    </xf>
    <xf numFmtId="0" fontId="14" fillId="0" borderId="0" xfId="0" applyFont="1"/>
    <xf numFmtId="0" fontId="4" fillId="2" borderId="0" xfId="0" applyFont="1" applyFill="1" applyAlignment="1">
      <alignment horizontal="center" wrapText="1"/>
    </xf>
    <xf numFmtId="0" fontId="4" fillId="2" borderId="9" xfId="0" applyFont="1" applyFill="1" applyBorder="1" applyAlignment="1">
      <alignment horizontal="right" wrapText="1"/>
    </xf>
    <xf numFmtId="0" fontId="4" fillId="2" borderId="10" xfId="0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6" fillId="0" borderId="12" xfId="0" applyFont="1" applyBorder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165" fontId="10" fillId="0" borderId="1" xfId="1" applyFont="1" applyBorder="1" applyAlignment="1">
      <alignment horizontal="right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4" fontId="6" fillId="0" borderId="3" xfId="0" applyNumberFormat="1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wrapText="1"/>
    </xf>
    <xf numFmtId="167" fontId="6" fillId="0" borderId="3" xfId="0" applyNumberFormat="1" applyFont="1" applyBorder="1" applyAlignment="1">
      <alignment horizontal="center" wrapText="1"/>
    </xf>
    <xf numFmtId="167" fontId="10" fillId="0" borderId="2" xfId="0" applyNumberFormat="1" applyFont="1" applyBorder="1" applyAlignment="1">
      <alignment horizontal="center"/>
    </xf>
    <xf numFmtId="4" fontId="12" fillId="5" borderId="6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4" fontId="4" fillId="5" borderId="2" xfId="0" applyNumberFormat="1" applyFont="1" applyFill="1" applyBorder="1" applyAlignment="1">
      <alignment horizontal="center" wrapText="1"/>
    </xf>
    <xf numFmtId="167" fontId="4" fillId="5" borderId="13" xfId="0" applyNumberFormat="1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4" fontId="6" fillId="0" borderId="13" xfId="0" applyNumberFormat="1" applyFont="1" applyBorder="1" applyAlignment="1">
      <alignment horizontal="center" wrapText="1"/>
    </xf>
    <xf numFmtId="167" fontId="6" fillId="0" borderId="1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165" fontId="10" fillId="0" borderId="15" xfId="1" applyFont="1" applyBorder="1" applyAlignment="1">
      <alignment horizontal="right"/>
    </xf>
    <xf numFmtId="4" fontId="6" fillId="0" borderId="3" xfId="0" applyNumberFormat="1" applyFont="1" applyBorder="1" applyAlignment="1">
      <alignment horizontal="right" wrapText="1" indent="2"/>
    </xf>
    <xf numFmtId="4" fontId="6" fillId="0" borderId="2" xfId="0" applyNumberFormat="1" applyFont="1" applyBorder="1" applyAlignment="1">
      <alignment horizontal="right" wrapText="1" indent="2"/>
    </xf>
    <xf numFmtId="165" fontId="10" fillId="0" borderId="8" xfId="1" applyFont="1" applyBorder="1" applyAlignment="1">
      <alignment horizontal="right" indent="1"/>
    </xf>
    <xf numFmtId="0" fontId="3" fillId="2" borderId="9" xfId="0" applyFont="1" applyFill="1" applyBorder="1" applyAlignment="1">
      <alignment horizontal="center" wrapText="1"/>
    </xf>
    <xf numFmtId="4" fontId="12" fillId="5" borderId="3" xfId="0" applyNumberFormat="1" applyFont="1" applyFill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4" fontId="6" fillId="0" borderId="6" xfId="0" applyNumberFormat="1" applyFont="1" applyBorder="1" applyAlignment="1">
      <alignment horizontal="center" wrapText="1"/>
    </xf>
    <xf numFmtId="167" fontId="6" fillId="0" borderId="6" xfId="0" applyNumberFormat="1" applyFont="1" applyBorder="1" applyAlignment="1">
      <alignment horizontal="center" wrapText="1"/>
    </xf>
    <xf numFmtId="165" fontId="6" fillId="0" borderId="17" xfId="1" applyFont="1" applyBorder="1" applyAlignment="1">
      <alignment horizontal="center" wrapText="1"/>
    </xf>
    <xf numFmtId="165" fontId="2" fillId="0" borderId="0" xfId="1" applyFont="1" applyFill="1" applyBorder="1"/>
    <xf numFmtId="164" fontId="2" fillId="0" borderId="0" xfId="0" applyNumberFormat="1" applyFont="1"/>
    <xf numFmtId="165" fontId="0" fillId="0" borderId="0" xfId="1" applyFont="1" applyAlignment="1">
      <alignment horizontal="center"/>
    </xf>
    <xf numFmtId="0" fontId="16" fillId="0" borderId="0" xfId="0" applyFont="1"/>
    <xf numFmtId="165" fontId="16" fillId="0" borderId="0" xfId="1" applyFont="1"/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7" fillId="0" borderId="0" xfId="0" applyFont="1"/>
    <xf numFmtId="165" fontId="16" fillId="0" borderId="0" xfId="1" applyFont="1" applyAlignment="1">
      <alignment horizontal="center"/>
    </xf>
    <xf numFmtId="164" fontId="0" fillId="0" borderId="0" xfId="0" applyNumberFormat="1"/>
    <xf numFmtId="4" fontId="2" fillId="0" borderId="0" xfId="0" applyNumberFormat="1" applyFont="1"/>
    <xf numFmtId="0" fontId="18" fillId="0" borderId="3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1" fontId="2" fillId="0" borderId="0" xfId="0" applyNumberFormat="1" applyFont="1" applyAlignment="1">
      <alignment horizontal="left" indent="1"/>
    </xf>
    <xf numFmtId="4" fontId="6" fillId="0" borderId="3" xfId="0" applyNumberFormat="1" applyFont="1" applyBorder="1" applyAlignment="1">
      <alignment horizontal="right" wrapText="1" indent="3"/>
    </xf>
    <xf numFmtId="4" fontId="6" fillId="0" borderId="2" xfId="0" applyNumberFormat="1" applyFont="1" applyBorder="1" applyAlignment="1">
      <alignment horizontal="right" wrapText="1" indent="3"/>
    </xf>
    <xf numFmtId="165" fontId="10" fillId="0" borderId="18" xfId="1" applyFont="1" applyBorder="1" applyAlignment="1">
      <alignment horizontal="right"/>
    </xf>
    <xf numFmtId="1" fontId="2" fillId="0" borderId="0" xfId="0" applyNumberFormat="1" applyFont="1"/>
    <xf numFmtId="0" fontId="10" fillId="0" borderId="0" xfId="0" applyFont="1"/>
    <xf numFmtId="165" fontId="6" fillId="0" borderId="19" xfId="1" applyFont="1" applyBorder="1" applyAlignment="1">
      <alignment horizontal="left" wrapText="1" indent="1"/>
    </xf>
    <xf numFmtId="165" fontId="6" fillId="0" borderId="8" xfId="1" applyFont="1" applyBorder="1" applyAlignment="1">
      <alignment horizontal="left" wrapText="1" indent="1"/>
    </xf>
    <xf numFmtId="165" fontId="6" fillId="0" borderId="20" xfId="1" applyFont="1" applyBorder="1" applyAlignment="1">
      <alignment horizontal="left" wrapText="1" indent="1"/>
    </xf>
    <xf numFmtId="0" fontId="4" fillId="2" borderId="10" xfId="0" applyFont="1" applyFill="1" applyBorder="1" applyAlignment="1">
      <alignment horizontal="left" wrapText="1" indent="1"/>
    </xf>
    <xf numFmtId="0" fontId="4" fillId="2" borderId="1" xfId="0" applyFont="1" applyFill="1" applyBorder="1" applyAlignment="1">
      <alignment horizontal="left" wrapText="1" indent="1"/>
    </xf>
    <xf numFmtId="165" fontId="3" fillId="5" borderId="21" xfId="0" applyNumberFormat="1" applyFont="1" applyFill="1" applyBorder="1" applyAlignment="1">
      <alignment horizontal="left" wrapText="1" indent="1"/>
    </xf>
    <xf numFmtId="165" fontId="3" fillId="5" borderId="22" xfId="0" applyNumberFormat="1" applyFont="1" applyFill="1" applyBorder="1" applyAlignment="1">
      <alignment horizontal="left" wrapText="1" indent="1"/>
    </xf>
    <xf numFmtId="0" fontId="20" fillId="0" borderId="0" xfId="0" applyFont="1"/>
    <xf numFmtId="0" fontId="21" fillId="0" borderId="0" xfId="0" applyFont="1"/>
    <xf numFmtId="0" fontId="10" fillId="0" borderId="4" xfId="0" applyFont="1" applyBorder="1"/>
    <xf numFmtId="0" fontId="10" fillId="0" borderId="3" xfId="0" applyFont="1" applyBorder="1"/>
    <xf numFmtId="0" fontId="10" fillId="0" borderId="5" xfId="0" applyFont="1" applyBorder="1"/>
    <xf numFmtId="0" fontId="4" fillId="6" borderId="23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vertical="center"/>
    </xf>
    <xf numFmtId="0" fontId="10" fillId="6" borderId="24" xfId="0" applyFont="1" applyFill="1" applyBorder="1" applyAlignment="1">
      <alignment horizontal="center" vertical="center"/>
    </xf>
    <xf numFmtId="165" fontId="10" fillId="5" borderId="8" xfId="1" applyFont="1" applyFill="1" applyBorder="1" applyAlignment="1">
      <alignment horizontal="right" indent="1"/>
    </xf>
    <xf numFmtId="166" fontId="7" fillId="6" borderId="24" xfId="2" applyFont="1" applyFill="1" applyBorder="1" applyAlignment="1">
      <alignment horizontal="right" vertical="center" wrapText="1" indent="3"/>
    </xf>
    <xf numFmtId="0" fontId="9" fillId="7" borderId="5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wrapText="1"/>
    </xf>
    <xf numFmtId="4" fontId="6" fillId="7" borderId="2" xfId="0" applyNumberFormat="1" applyFont="1" applyFill="1" applyBorder="1" applyAlignment="1">
      <alignment horizontal="right" wrapText="1"/>
    </xf>
    <xf numFmtId="4" fontId="12" fillId="8" borderId="6" xfId="0" applyNumberFormat="1" applyFont="1" applyFill="1" applyBorder="1" applyAlignment="1">
      <alignment horizontal="right" wrapText="1" indent="1"/>
    </xf>
    <xf numFmtId="0" fontId="4" fillId="2" borderId="10" xfId="0" applyFont="1" applyFill="1" applyBorder="1" applyAlignment="1">
      <alignment horizontal="right" wrapText="1"/>
    </xf>
    <xf numFmtId="0" fontId="14" fillId="0" borderId="0" xfId="0" applyFont="1" applyAlignment="1">
      <alignment horizontal="left" vertical="center"/>
    </xf>
    <xf numFmtId="0" fontId="4" fillId="2" borderId="25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1" fillId="2" borderId="26" xfId="0" applyFont="1" applyFill="1" applyBorder="1"/>
    <xf numFmtId="165" fontId="3" fillId="8" borderId="19" xfId="0" applyNumberFormat="1" applyFont="1" applyFill="1" applyBorder="1" applyAlignment="1">
      <alignment horizontal="center" wrapText="1"/>
    </xf>
    <xf numFmtId="165" fontId="3" fillId="8" borderId="20" xfId="0" applyNumberFormat="1" applyFont="1" applyFill="1" applyBorder="1" applyAlignment="1">
      <alignment horizontal="center" wrapText="1"/>
    </xf>
    <xf numFmtId="165" fontId="3" fillId="8" borderId="21" xfId="0" applyNumberFormat="1" applyFont="1" applyFill="1" applyBorder="1" applyAlignment="1">
      <alignment horizontal="center" wrapText="1"/>
    </xf>
    <xf numFmtId="4" fontId="6" fillId="0" borderId="12" xfId="0" applyNumberFormat="1" applyFont="1" applyBorder="1" applyAlignment="1">
      <alignment horizontal="right" wrapText="1"/>
    </xf>
    <xf numFmtId="0" fontId="7" fillId="7" borderId="5" xfId="0" applyFont="1" applyFill="1" applyBorder="1" applyAlignment="1">
      <alignment horizontal="center" wrapText="1"/>
    </xf>
    <xf numFmtId="0" fontId="2" fillId="2" borderId="27" xfId="0" applyFont="1" applyFill="1" applyBorder="1"/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167" fontId="6" fillId="5" borderId="3" xfId="0" applyNumberFormat="1" applyFont="1" applyFill="1" applyBorder="1" applyAlignment="1">
      <alignment horizontal="center" wrapText="1"/>
    </xf>
    <xf numFmtId="167" fontId="10" fillId="5" borderId="2" xfId="0" applyNumberFormat="1" applyFont="1" applyFill="1" applyBorder="1" applyAlignment="1">
      <alignment horizontal="center"/>
    </xf>
    <xf numFmtId="167" fontId="10" fillId="0" borderId="0" xfId="0" applyNumberFormat="1" applyFont="1" applyAlignment="1">
      <alignment horizontal="center"/>
    </xf>
    <xf numFmtId="168" fontId="4" fillId="8" borderId="2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/>
    </xf>
    <xf numFmtId="167" fontId="0" fillId="5" borderId="2" xfId="0" applyNumberFormat="1" applyFill="1" applyBorder="1" applyAlignment="1">
      <alignment horizontal="center"/>
    </xf>
    <xf numFmtId="167" fontId="0" fillId="5" borderId="12" xfId="0" applyNumberFormat="1" applyFill="1" applyBorder="1" applyAlignment="1">
      <alignment horizontal="center"/>
    </xf>
    <xf numFmtId="167" fontId="10" fillId="7" borderId="2" xfId="0" applyNumberFormat="1" applyFont="1" applyFill="1" applyBorder="1" applyAlignment="1">
      <alignment horizontal="center"/>
    </xf>
    <xf numFmtId="4" fontId="4" fillId="8" borderId="2" xfId="0" applyNumberFormat="1" applyFont="1" applyFill="1" applyBorder="1" applyAlignment="1">
      <alignment horizontal="center" wrapText="1"/>
    </xf>
    <xf numFmtId="4" fontId="6" fillId="0" borderId="7" xfId="0" applyNumberFormat="1" applyFont="1" applyBorder="1" applyAlignment="1">
      <alignment horizontal="center" wrapText="1"/>
    </xf>
    <xf numFmtId="4" fontId="10" fillId="5" borderId="2" xfId="0" applyNumberFormat="1" applyFont="1" applyFill="1" applyBorder="1" applyAlignment="1">
      <alignment horizontal="right" wrapText="1" indent="3"/>
    </xf>
    <xf numFmtId="169" fontId="2" fillId="0" borderId="0" xfId="0" applyNumberFormat="1" applyFont="1"/>
    <xf numFmtId="2" fontId="2" fillId="0" borderId="0" xfId="0" applyNumberFormat="1" applyFont="1"/>
    <xf numFmtId="2" fontId="6" fillId="0" borderId="3" xfId="0" applyNumberFormat="1" applyFont="1" applyBorder="1" applyAlignment="1">
      <alignment horizontal="center" wrapText="1"/>
    </xf>
    <xf numFmtId="2" fontId="10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 wrapText="1"/>
    </xf>
    <xf numFmtId="2" fontId="6" fillId="0" borderId="13" xfId="0" applyNumberFormat="1" applyFont="1" applyBorder="1" applyAlignment="1">
      <alignment horizontal="center" wrapText="1"/>
    </xf>
    <xf numFmtId="4" fontId="12" fillId="8" borderId="6" xfId="0" applyNumberFormat="1" applyFont="1" applyFill="1" applyBorder="1" applyAlignment="1">
      <alignment horizontal="right" wrapText="1" indent="2"/>
    </xf>
    <xf numFmtId="4" fontId="12" fillId="8" borderId="6" xfId="0" applyNumberFormat="1" applyFont="1" applyFill="1" applyBorder="1" applyAlignment="1">
      <alignment horizontal="right" wrapText="1" indent="3"/>
    </xf>
    <xf numFmtId="0" fontId="23" fillId="0" borderId="0" xfId="0" applyFont="1"/>
    <xf numFmtId="167" fontId="6" fillId="5" borderId="6" xfId="0" applyNumberFormat="1" applyFont="1" applyFill="1" applyBorder="1" applyAlignment="1">
      <alignment horizontal="center" wrapText="1"/>
    </xf>
    <xf numFmtId="167" fontId="10" fillId="9" borderId="2" xfId="0" applyNumberFormat="1" applyFont="1" applyFill="1" applyBorder="1" applyAlignment="1">
      <alignment horizontal="center"/>
    </xf>
    <xf numFmtId="167" fontId="6" fillId="9" borderId="3" xfId="0" applyNumberFormat="1" applyFont="1" applyFill="1" applyBorder="1" applyAlignment="1">
      <alignment horizontal="center" wrapText="1"/>
    </xf>
    <xf numFmtId="4" fontId="6" fillId="9" borderId="28" xfId="0" applyNumberFormat="1" applyFont="1" applyFill="1" applyBorder="1" applyAlignment="1">
      <alignment horizontal="right" wrapText="1" indent="3"/>
    </xf>
    <xf numFmtId="4" fontId="6" fillId="0" borderId="29" xfId="0" applyNumberFormat="1" applyFont="1" applyBorder="1" applyAlignment="1">
      <alignment horizontal="right" wrapText="1" indent="3"/>
    </xf>
    <xf numFmtId="4" fontId="6" fillId="0" borderId="30" xfId="0" applyNumberFormat="1" applyFont="1" applyBorder="1" applyAlignment="1">
      <alignment horizontal="right" wrapText="1" indent="3"/>
    </xf>
    <xf numFmtId="167" fontId="6" fillId="5" borderId="2" xfId="0" applyNumberFormat="1" applyFont="1" applyFill="1" applyBorder="1" applyAlignment="1">
      <alignment horizontal="center" wrapText="1"/>
    </xf>
    <xf numFmtId="167" fontId="10" fillId="0" borderId="24" xfId="0" applyNumberFormat="1" applyFont="1" applyBorder="1" applyAlignment="1">
      <alignment horizontal="center"/>
    </xf>
    <xf numFmtId="165" fontId="10" fillId="0" borderId="19" xfId="1" applyFont="1" applyBorder="1" applyAlignment="1">
      <alignment horizontal="right" indent="1"/>
    </xf>
    <xf numFmtId="167" fontId="10" fillId="0" borderId="28" xfId="0" applyNumberFormat="1" applyFont="1" applyBorder="1" applyAlignment="1">
      <alignment horizontal="center"/>
    </xf>
    <xf numFmtId="4" fontId="6" fillId="9" borderId="2" xfId="0" applyNumberFormat="1" applyFont="1" applyFill="1" applyBorder="1" applyAlignment="1">
      <alignment horizontal="right" wrapText="1" indent="3"/>
    </xf>
    <xf numFmtId="4" fontId="6" fillId="9" borderId="30" xfId="0" applyNumberFormat="1" applyFont="1" applyFill="1" applyBorder="1" applyAlignment="1">
      <alignment horizontal="right" wrapText="1" indent="3"/>
    </xf>
    <xf numFmtId="167" fontId="6" fillId="0" borderId="2" xfId="0" applyNumberFormat="1" applyFont="1" applyBorder="1" applyAlignment="1">
      <alignment horizontal="center" wrapText="1"/>
    </xf>
    <xf numFmtId="4" fontId="6" fillId="0" borderId="28" xfId="0" applyNumberFormat="1" applyFont="1" applyBorder="1" applyAlignment="1">
      <alignment horizontal="right" wrapText="1" indent="3"/>
    </xf>
    <xf numFmtId="167" fontId="6" fillId="0" borderId="12" xfId="0" applyNumberFormat="1" applyFont="1" applyBorder="1" applyAlignment="1">
      <alignment horizontal="center" wrapText="1"/>
    </xf>
    <xf numFmtId="0" fontId="2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165" fontId="10" fillId="5" borderId="8" xfId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167" fontId="6" fillId="5" borderId="2" xfId="0" applyNumberFormat="1" applyFont="1" applyFill="1" applyBorder="1" applyAlignment="1">
      <alignment horizontal="center" vertical="center" wrapText="1"/>
    </xf>
    <xf numFmtId="165" fontId="10" fillId="0" borderId="8" xfId="1" applyFont="1" applyBorder="1" applyAlignment="1">
      <alignment horizontal="right" vertical="center"/>
    </xf>
    <xf numFmtId="1" fontId="2" fillId="0" borderId="0" xfId="0" applyNumberFormat="1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7" fontId="6" fillId="5" borderId="3" xfId="0" applyNumberFormat="1" applyFont="1" applyFill="1" applyBorder="1" applyAlignment="1">
      <alignment horizontal="center" vertical="center" wrapText="1"/>
    </xf>
    <xf numFmtId="167" fontId="6" fillId="9" borderId="3" xfId="0" applyNumberFormat="1" applyFont="1" applyFill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167" fontId="10" fillId="0" borderId="24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168" fontId="4" fillId="8" borderId="2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5" fontId="3" fillId="8" borderId="21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Border="1" applyAlignment="1">
      <alignment horizontal="left" vertical="center" wrapText="1" indent="4"/>
    </xf>
    <xf numFmtId="4" fontId="6" fillId="0" borderId="30" xfId="0" applyNumberFormat="1" applyFont="1" applyBorder="1" applyAlignment="1">
      <alignment horizontal="left" vertical="center" wrapText="1" indent="4"/>
    </xf>
    <xf numFmtId="4" fontId="6" fillId="9" borderId="28" xfId="0" applyNumberFormat="1" applyFont="1" applyFill="1" applyBorder="1" applyAlignment="1">
      <alignment horizontal="left" vertical="center" wrapText="1" indent="4"/>
    </xf>
    <xf numFmtId="4" fontId="6" fillId="0" borderId="3" xfId="0" applyNumberFormat="1" applyFont="1" applyBorder="1" applyAlignment="1">
      <alignment horizontal="right" vertical="center" wrapText="1" indent="4"/>
    </xf>
    <xf numFmtId="4" fontId="6" fillId="0" borderId="2" xfId="0" applyNumberFormat="1" applyFont="1" applyBorder="1" applyAlignment="1">
      <alignment horizontal="right" vertical="center" wrapText="1" indent="4"/>
    </xf>
    <xf numFmtId="0" fontId="6" fillId="0" borderId="12" xfId="0" applyFont="1" applyBorder="1" applyAlignment="1">
      <alignment horizontal="right" vertical="center" wrapText="1" indent="4"/>
    </xf>
    <xf numFmtId="4" fontId="12" fillId="8" borderId="6" xfId="0" applyNumberFormat="1" applyFont="1" applyFill="1" applyBorder="1" applyAlignment="1">
      <alignment horizontal="right" vertical="center" wrapText="1" indent="4"/>
    </xf>
    <xf numFmtId="0" fontId="3" fillId="7" borderId="30" xfId="0" applyFont="1" applyFill="1" applyBorder="1" applyAlignment="1">
      <alignment wrapText="1"/>
    </xf>
    <xf numFmtId="0" fontId="0" fillId="0" borderId="28" xfId="0" applyBorder="1" applyAlignment="1">
      <alignment wrapText="1"/>
    </xf>
    <xf numFmtId="0" fontId="0" fillId="0" borderId="15" xfId="0" applyBorder="1" applyAlignment="1">
      <alignment wrapText="1"/>
    </xf>
    <xf numFmtId="0" fontId="3" fillId="2" borderId="31" xfId="0" applyFont="1" applyFill="1" applyBorder="1" applyAlignment="1">
      <alignment wrapText="1"/>
    </xf>
    <xf numFmtId="0" fontId="13" fillId="0" borderId="32" xfId="0" applyFont="1" applyBorder="1"/>
    <xf numFmtId="0" fontId="13" fillId="0" borderId="33" xfId="0" applyFont="1" applyBorder="1"/>
    <xf numFmtId="0" fontId="3" fillId="4" borderId="16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4" borderId="34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2" borderId="35" xfId="0" applyFont="1" applyFill="1" applyBorder="1" applyAlignment="1">
      <alignment wrapText="1"/>
    </xf>
    <xf numFmtId="0" fontId="11" fillId="0" borderId="13" xfId="0" applyFont="1" applyBorder="1"/>
    <xf numFmtId="0" fontId="11" fillId="0" borderId="36" xfId="0" applyFont="1" applyBorder="1"/>
    <xf numFmtId="0" fontId="4" fillId="2" borderId="37" xfId="0" applyFont="1" applyFill="1" applyBorder="1" applyAlignment="1">
      <alignment wrapText="1"/>
    </xf>
    <xf numFmtId="0" fontId="11" fillId="0" borderId="38" xfId="0" applyFont="1" applyBorder="1" applyAlignment="1">
      <alignment wrapText="1"/>
    </xf>
    <xf numFmtId="0" fontId="0" fillId="0" borderId="39" xfId="0" applyBorder="1" applyAlignment="1">
      <alignment wrapText="1"/>
    </xf>
    <xf numFmtId="0" fontId="4" fillId="2" borderId="40" xfId="0" applyFont="1" applyFill="1" applyBorder="1" applyAlignment="1">
      <alignment wrapText="1"/>
    </xf>
    <xf numFmtId="0" fontId="11" fillId="0" borderId="28" xfId="0" applyFont="1" applyBorder="1"/>
    <xf numFmtId="0" fontId="0" fillId="0" borderId="28" xfId="0" applyBorder="1"/>
    <xf numFmtId="0" fontId="0" fillId="0" borderId="41" xfId="0" applyBorder="1"/>
    <xf numFmtId="0" fontId="3" fillId="2" borderId="47" xfId="0" applyFont="1" applyFill="1" applyBorder="1" applyAlignment="1">
      <alignment wrapText="1"/>
    </xf>
    <xf numFmtId="0" fontId="13" fillId="0" borderId="48" xfId="0" applyFont="1" applyBorder="1"/>
    <xf numFmtId="0" fontId="13" fillId="0" borderId="49" xfId="0" applyFont="1" applyBorder="1"/>
    <xf numFmtId="0" fontId="4" fillId="2" borderId="42" xfId="0" applyFont="1" applyFill="1" applyBorder="1" applyAlignment="1">
      <alignment wrapText="1"/>
    </xf>
    <xf numFmtId="0" fontId="11" fillId="0" borderId="43" xfId="0" applyFont="1" applyBorder="1" applyAlignment="1">
      <alignment wrapText="1"/>
    </xf>
    <xf numFmtId="0" fontId="0" fillId="0" borderId="44" xfId="0" applyBorder="1" applyAlignment="1">
      <alignment wrapText="1"/>
    </xf>
    <xf numFmtId="0" fontId="7" fillId="0" borderId="45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46" xfId="0" applyBorder="1" applyAlignment="1">
      <alignment wrapText="1"/>
    </xf>
    <xf numFmtId="0" fontId="4" fillId="4" borderId="17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top" wrapText="1"/>
    </xf>
    <xf numFmtId="0" fontId="4" fillId="2" borderId="40" xfId="0" applyFont="1" applyFill="1" applyBorder="1" applyAlignment="1">
      <alignment vertical="center" wrapText="1"/>
    </xf>
    <xf numFmtId="0" fontId="0" fillId="0" borderId="28" xfId="0" applyBorder="1" applyAlignment="1">
      <alignment vertical="center"/>
    </xf>
    <xf numFmtId="0" fontId="3" fillId="4" borderId="16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4" borderId="34" xfId="0" applyFont="1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0" fillId="0" borderId="38" xfId="0" applyBorder="1" applyAlignment="1">
      <alignment wrapText="1"/>
    </xf>
    <xf numFmtId="0" fontId="10" fillId="0" borderId="37" xfId="0" applyFont="1" applyBorder="1"/>
    <xf numFmtId="0" fontId="0" fillId="0" borderId="38" xfId="0" applyBorder="1"/>
    <xf numFmtId="0" fontId="0" fillId="0" borderId="50" xfId="0" applyBorder="1"/>
    <xf numFmtId="0" fontId="19" fillId="0" borderId="30" xfId="0" applyFont="1" applyBorder="1"/>
    <xf numFmtId="0" fontId="22" fillId="0" borderId="28" xfId="0" applyFont="1" applyBorder="1"/>
    <xf numFmtId="0" fontId="22" fillId="0" borderId="41" xfId="0" applyFont="1" applyBorder="1"/>
    <xf numFmtId="0" fontId="10" fillId="0" borderId="42" xfId="0" applyFont="1" applyBorder="1"/>
    <xf numFmtId="0" fontId="0" fillId="0" borderId="43" xfId="0" applyBorder="1"/>
    <xf numFmtId="0" fontId="0" fillId="0" borderId="51" xfId="0" applyBorder="1"/>
    <xf numFmtId="167" fontId="19" fillId="6" borderId="52" xfId="0" applyNumberFormat="1" applyFont="1" applyFill="1" applyBorder="1" applyAlignment="1">
      <alignment horizontal="left" vertical="center"/>
    </xf>
    <xf numFmtId="0" fontId="0" fillId="0" borderId="53" xfId="0" applyBorder="1" applyAlignment="1">
      <alignment vertical="center"/>
    </xf>
    <xf numFmtId="0" fontId="0" fillId="0" borderId="26" xfId="0" applyBorder="1" applyAlignment="1">
      <alignment vertical="center"/>
    </xf>
    <xf numFmtId="0" fontId="14" fillId="0" borderId="32" xfId="0" applyFont="1" applyBorder="1"/>
    <xf numFmtId="0" fontId="14" fillId="0" borderId="33" xfId="0" applyFont="1" applyBorder="1"/>
    <xf numFmtId="0" fontId="15" fillId="0" borderId="28" xfId="0" applyFont="1" applyBorder="1"/>
    <xf numFmtId="0" fontId="3" fillId="2" borderId="16" xfId="0" applyFont="1" applyFill="1" applyBorder="1" applyAlignment="1">
      <alignment wrapText="1"/>
    </xf>
    <xf numFmtId="0" fontId="14" fillId="0" borderId="6" xfId="0" applyFont="1" applyBorder="1"/>
    <xf numFmtId="0" fontId="14" fillId="0" borderId="54" xfId="0" applyFont="1" applyBorder="1"/>
    <xf numFmtId="0" fontId="3" fillId="2" borderId="35" xfId="0" applyFont="1" applyFill="1" applyBorder="1" applyAlignment="1">
      <alignment wrapText="1"/>
    </xf>
    <xf numFmtId="0" fontId="14" fillId="0" borderId="13" xfId="0" applyFont="1" applyBorder="1"/>
    <xf numFmtId="0" fontId="14" fillId="0" borderId="55" xfId="0" applyFont="1" applyBorder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2" borderId="45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56" xfId="0" applyFont="1" applyFill="1" applyBorder="1" applyAlignment="1">
      <alignment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24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0" xfId="0" applyBorder="1" applyAlignment="1">
      <alignment vertical="center"/>
    </xf>
    <xf numFmtId="0" fontId="4" fillId="2" borderId="40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3" fillId="2" borderId="31" xfId="0" applyFont="1" applyFill="1" applyBorder="1" applyAlignment="1">
      <alignment vertical="center" wrapText="1"/>
    </xf>
    <xf numFmtId="0" fontId="14" fillId="0" borderId="32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22" fillId="0" borderId="41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51" xfId="0" applyBorder="1" applyAlignment="1">
      <alignment vertical="center"/>
    </xf>
    <xf numFmtId="0" fontId="4" fillId="2" borderId="37" xfId="0" applyFont="1" applyFill="1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/>
    </xf>
    <xf numFmtId="0" fontId="0" fillId="0" borderId="41" xfId="0" applyBorder="1" applyAlignment="1">
      <alignment horizontal="left" vertical="center"/>
    </xf>
  </cellXfs>
  <cellStyles count="3">
    <cellStyle name="Euro" xfId="1" xr:uid="{5480B97B-304A-4880-B176-8E476558F0E4}"/>
    <cellStyle name="Komma_Blad1" xfId="2" xr:uid="{B68D3E68-0A3C-49F6-9C6E-65D112630F61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3B58A-53C6-4F3C-8673-C8A8573FDA3D}">
  <dimension ref="A1:P40"/>
  <sheetViews>
    <sheetView tabSelected="1" zoomScaleNormal="100" workbookViewId="0">
      <selection activeCell="J11" sqref="J11"/>
    </sheetView>
  </sheetViews>
  <sheetFormatPr defaultRowHeight="13.2"/>
  <cols>
    <col min="1" max="1" width="3.44140625" bestFit="1" customWidth="1"/>
    <col min="2" max="2" width="29.88671875" customWidth="1"/>
    <col min="3" max="3" width="6.109375" style="36" customWidth="1"/>
    <col min="4" max="4" width="15.33203125" style="36" customWidth="1"/>
    <col min="5" max="5" width="12.6640625" style="36" customWidth="1"/>
    <col min="6" max="6" width="13.6640625" style="36" customWidth="1"/>
    <col min="7" max="7" width="19.44140625" style="36" customWidth="1"/>
    <col min="8" max="8" width="19.5546875" style="36" customWidth="1"/>
    <col min="9" max="9" width="2" customWidth="1"/>
  </cols>
  <sheetData>
    <row r="1" spans="1:8" ht="6.75" customHeight="1"/>
    <row r="2" spans="1:8" ht="17.399999999999999">
      <c r="A2" s="127" t="s">
        <v>84</v>
      </c>
    </row>
    <row r="3" spans="1:8" s="1" customFormat="1" ht="17.399999999999999">
      <c r="A3" s="80" t="s">
        <v>55</v>
      </c>
      <c r="E3" s="105"/>
      <c r="F3" s="105"/>
    </row>
    <row r="4" spans="1:8" ht="13.8" thickBot="1"/>
    <row r="5" spans="1:8" ht="15.75" customHeight="1">
      <c r="A5" s="189" t="s">
        <v>21</v>
      </c>
      <c r="B5" s="190"/>
      <c r="C5" s="193" t="s">
        <v>43</v>
      </c>
      <c r="D5" s="193" t="s">
        <v>0</v>
      </c>
      <c r="E5" s="193" t="s">
        <v>1</v>
      </c>
      <c r="F5" s="7" t="s">
        <v>2</v>
      </c>
      <c r="G5" s="195" t="s">
        <v>26</v>
      </c>
      <c r="H5" s="195" t="s">
        <v>27</v>
      </c>
    </row>
    <row r="6" spans="1:8" ht="16.5" customHeight="1" thickBot="1">
      <c r="A6" s="191"/>
      <c r="B6" s="192"/>
      <c r="C6" s="194"/>
      <c r="D6" s="194"/>
      <c r="E6" s="194"/>
      <c r="F6" s="9" t="s">
        <v>20</v>
      </c>
      <c r="G6" s="196"/>
      <c r="H6" s="196"/>
    </row>
    <row r="7" spans="1:8" ht="6" customHeight="1">
      <c r="A7" s="47"/>
      <c r="B7" s="48"/>
      <c r="C7" s="49"/>
      <c r="D7" s="50"/>
      <c r="E7" s="50"/>
      <c r="F7" s="51"/>
      <c r="G7" s="52"/>
      <c r="H7" s="52"/>
    </row>
    <row r="8" spans="1:8" ht="15.6">
      <c r="A8" s="21">
        <v>1</v>
      </c>
      <c r="B8" s="22" t="s">
        <v>34</v>
      </c>
      <c r="C8" s="39">
        <v>5</v>
      </c>
      <c r="D8" s="27">
        <f>'Gymzaal Eendracht'!C19</f>
        <v>831.77</v>
      </c>
      <c r="E8" s="121">
        <f>'Gymzaal Eendracht'!E21</f>
        <v>0</v>
      </c>
      <c r="F8" s="29">
        <f>E8/D8</f>
        <v>0</v>
      </c>
      <c r="G8" s="72">
        <f>'Gymzaal Eendracht'!F23</f>
        <v>0</v>
      </c>
      <c r="H8" s="72">
        <f>G8*1.21</f>
        <v>0</v>
      </c>
    </row>
    <row r="9" spans="1:8" ht="15.6">
      <c r="A9" s="23">
        <v>2</v>
      </c>
      <c r="B9" s="24" t="s">
        <v>35</v>
      </c>
      <c r="C9" s="40">
        <v>5</v>
      </c>
      <c r="D9" s="28">
        <f>'Gymzaal de Brug'!C20</f>
        <v>390.34000000000003</v>
      </c>
      <c r="E9" s="122">
        <f>'Gymzaal de Brug'!E22</f>
        <v>0</v>
      </c>
      <c r="F9" s="29">
        <f t="shared" ref="F9:F15" si="0">E9/D9</f>
        <v>0</v>
      </c>
      <c r="G9" s="73">
        <f>'Gymzaal de Brug'!F24</f>
        <v>0</v>
      </c>
      <c r="H9" s="72">
        <f t="shared" ref="H9:H14" si="1">G9*1.21</f>
        <v>0</v>
      </c>
    </row>
    <row r="10" spans="1:8" ht="15.6">
      <c r="A10" s="21">
        <v>3</v>
      </c>
      <c r="B10" s="24" t="s">
        <v>44</v>
      </c>
      <c r="C10" s="40">
        <v>5</v>
      </c>
      <c r="D10" s="28">
        <f>'Gemeentewerf Mijdrecht'!C20</f>
        <v>163.49</v>
      </c>
      <c r="E10" s="122">
        <f>'Gemeentewerf Mijdrecht'!E22</f>
        <v>0</v>
      </c>
      <c r="F10" s="29">
        <f t="shared" si="0"/>
        <v>0</v>
      </c>
      <c r="G10" s="73">
        <f>'Gemeentewerf Mijdrecht'!F24</f>
        <v>0</v>
      </c>
      <c r="H10" s="72">
        <f t="shared" si="1"/>
        <v>0</v>
      </c>
    </row>
    <row r="11" spans="1:8" ht="15.6">
      <c r="A11" s="23">
        <v>4</v>
      </c>
      <c r="B11" s="24" t="s">
        <v>38</v>
      </c>
      <c r="C11" s="40">
        <v>3</v>
      </c>
      <c r="D11" s="28">
        <f>'Brandweer Mijdrecht'!C18</f>
        <v>382.84000000000003</v>
      </c>
      <c r="E11" s="122">
        <f>'Brandweer Mijdrecht'!E20</f>
        <v>0</v>
      </c>
      <c r="F11" s="29">
        <f t="shared" si="0"/>
        <v>0</v>
      </c>
      <c r="G11" s="73">
        <f>'Brandweer Mijdrecht'!F22</f>
        <v>0</v>
      </c>
      <c r="H11" s="72">
        <f t="shared" si="1"/>
        <v>0</v>
      </c>
    </row>
    <row r="12" spans="1:8" ht="15.6">
      <c r="A12" s="21">
        <v>5</v>
      </c>
      <c r="B12" s="24" t="s">
        <v>39</v>
      </c>
      <c r="C12" s="40">
        <v>5</v>
      </c>
      <c r="D12" s="28">
        <f>'NME-centrum'!C19</f>
        <v>242.39999999999998</v>
      </c>
      <c r="E12" s="122">
        <f>'NME-centrum'!E21</f>
        <v>0</v>
      </c>
      <c r="F12" s="29">
        <f t="shared" si="0"/>
        <v>0</v>
      </c>
      <c r="G12" s="73">
        <f>'NME-centrum'!F23</f>
        <v>0</v>
      </c>
      <c r="H12" s="72">
        <f t="shared" si="1"/>
        <v>0</v>
      </c>
    </row>
    <row r="13" spans="1:8" ht="15.6">
      <c r="A13" s="23">
        <v>6</v>
      </c>
      <c r="B13" s="24" t="s">
        <v>41</v>
      </c>
      <c r="C13" s="40">
        <v>5</v>
      </c>
      <c r="D13" s="28">
        <f>'Onderhoudspunt Wilnis'!C20</f>
        <v>156.06</v>
      </c>
      <c r="E13" s="123">
        <f>'Onderhoudspunt Wilnis'!E22</f>
        <v>0</v>
      </c>
      <c r="F13" s="29">
        <f t="shared" si="0"/>
        <v>0</v>
      </c>
      <c r="G13" s="73">
        <f>'Onderhoudspunt Wilnis'!F24</f>
        <v>0</v>
      </c>
      <c r="H13" s="72">
        <f t="shared" si="1"/>
        <v>0</v>
      </c>
    </row>
    <row r="14" spans="1:8" ht="15.6">
      <c r="A14" s="21">
        <v>7</v>
      </c>
      <c r="B14" s="25" t="s">
        <v>45</v>
      </c>
      <c r="C14" s="40">
        <v>5</v>
      </c>
      <c r="D14" s="37">
        <f>'Gemeentewerf Abcoude'!C20</f>
        <v>197.98</v>
      </c>
      <c r="E14" s="124">
        <f>'Gemeentewerf Abcoude'!E22</f>
        <v>0</v>
      </c>
      <c r="F14" s="29">
        <f t="shared" si="0"/>
        <v>0</v>
      </c>
      <c r="G14" s="74">
        <f>'Gemeentewerf Abcoude'!F24</f>
        <v>0</v>
      </c>
      <c r="H14" s="72">
        <f t="shared" si="1"/>
        <v>0</v>
      </c>
    </row>
    <row r="15" spans="1:8" ht="16.2" customHeight="1">
      <c r="A15" s="23">
        <v>8</v>
      </c>
      <c r="B15" s="24" t="s">
        <v>65</v>
      </c>
      <c r="C15" s="26">
        <v>2</v>
      </c>
      <c r="D15" s="37">
        <f>'Brandweer Abcoude'!C18</f>
        <v>148.81</v>
      </c>
      <c r="E15" s="124">
        <f>'Brandweer Abcoude'!E20</f>
        <v>0</v>
      </c>
      <c r="F15" s="29">
        <f t="shared" si="0"/>
        <v>0</v>
      </c>
      <c r="G15" s="74">
        <f>'Brandweer Abcoude'!F22</f>
        <v>0</v>
      </c>
      <c r="H15" s="72">
        <f>G15*1.21</f>
        <v>0</v>
      </c>
    </row>
    <row r="16" spans="1:8" ht="16.2" customHeight="1">
      <c r="A16" s="23">
        <v>9</v>
      </c>
      <c r="B16" s="25" t="s">
        <v>82</v>
      </c>
      <c r="C16" s="26">
        <v>2</v>
      </c>
      <c r="D16" s="37">
        <f>'Brandweer Wilnis'!C19</f>
        <v>213.79999999999998</v>
      </c>
      <c r="E16" s="124">
        <f>'Brandweer Wilnis'!E21</f>
        <v>0</v>
      </c>
      <c r="F16" s="142">
        <f>'Brandweer Wilnis'!E20</f>
        <v>0</v>
      </c>
      <c r="G16" s="74">
        <f>'Brandweer Wilnis'!F23</f>
        <v>0</v>
      </c>
      <c r="H16" s="72">
        <f>G16*1.21</f>
        <v>0</v>
      </c>
    </row>
    <row r="17" spans="1:16" ht="6" customHeight="1" thickBot="1">
      <c r="A17" s="23"/>
      <c r="B17" s="25"/>
      <c r="C17" s="26"/>
      <c r="D17" s="37"/>
      <c r="E17" s="37"/>
      <c r="F17" s="38"/>
      <c r="G17" s="74"/>
      <c r="H17" s="74"/>
    </row>
    <row r="18" spans="1:16" s="1" customFormat="1" ht="15.75" customHeight="1">
      <c r="A18" s="200" t="s">
        <v>5</v>
      </c>
      <c r="B18" s="201"/>
      <c r="C18" s="202"/>
      <c r="D18" s="31">
        <f>SUM(D8:D17)</f>
        <v>2727.4900000000002</v>
      </c>
      <c r="E18" s="32"/>
      <c r="F18" s="32"/>
      <c r="G18" s="75"/>
      <c r="H18" s="75"/>
    </row>
    <row r="19" spans="1:16" s="1" customFormat="1" ht="15.75" customHeight="1">
      <c r="A19" s="203" t="s">
        <v>6</v>
      </c>
      <c r="B19" s="204"/>
      <c r="C19" s="205"/>
      <c r="D19" s="206"/>
      <c r="E19" s="33">
        <f>SUM(E8:E18)</f>
        <v>0</v>
      </c>
      <c r="F19" s="13"/>
      <c r="G19" s="76"/>
      <c r="H19" s="76"/>
    </row>
    <row r="20" spans="1:16" s="1" customFormat="1" ht="15.75" customHeight="1" thickBot="1">
      <c r="A20" s="197" t="s">
        <v>7</v>
      </c>
      <c r="B20" s="198"/>
      <c r="C20" s="199"/>
      <c r="D20" s="199"/>
      <c r="E20" s="13"/>
      <c r="F20" s="34">
        <f>E19/D18</f>
        <v>0</v>
      </c>
      <c r="G20" s="76"/>
      <c r="H20" s="76"/>
    </row>
    <row r="21" spans="1:16" s="12" customFormat="1" ht="19.5" customHeight="1" thickBot="1">
      <c r="A21" s="186" t="s">
        <v>42</v>
      </c>
      <c r="B21" s="187"/>
      <c r="C21" s="187"/>
      <c r="D21" s="187"/>
      <c r="E21" s="188"/>
      <c r="F21" s="35"/>
      <c r="G21" s="77">
        <f>SUM(G8:G20)</f>
        <v>0</v>
      </c>
      <c r="H21" s="77">
        <f>SUM(H8:H20)</f>
        <v>0</v>
      </c>
    </row>
    <row r="22" spans="1:16" ht="6" customHeight="1">
      <c r="A22" s="23"/>
      <c r="B22" s="25"/>
      <c r="C22" s="26"/>
      <c r="D22" s="37"/>
      <c r="E22" s="37"/>
      <c r="F22" s="38"/>
      <c r="G22" s="74"/>
      <c r="H22" s="74"/>
    </row>
    <row r="23" spans="1:16" ht="16.2" thickBot="1">
      <c r="A23" s="103">
        <v>10</v>
      </c>
      <c r="B23" s="183" t="s">
        <v>63</v>
      </c>
      <c r="C23" s="184"/>
      <c r="D23" s="184"/>
      <c r="E23" s="184"/>
      <c r="F23" s="184"/>
      <c r="G23" s="184"/>
      <c r="H23" s="185"/>
      <c r="K23" s="62"/>
    </row>
    <row r="24" spans="1:16" s="1" customFormat="1" ht="15.75" customHeight="1">
      <c r="A24" s="200" t="s">
        <v>5</v>
      </c>
      <c r="B24" s="201"/>
      <c r="C24" s="202"/>
      <c r="D24" s="31">
        <f>Gemeentehuis!D23</f>
        <v>4469.5600000000004</v>
      </c>
      <c r="E24" s="32"/>
      <c r="F24" s="32"/>
      <c r="G24" s="75"/>
      <c r="H24" s="15"/>
    </row>
    <row r="25" spans="1:16" s="1" customFormat="1" ht="15.75" customHeight="1">
      <c r="A25" s="203" t="s">
        <v>6</v>
      </c>
      <c r="B25" s="204"/>
      <c r="C25" s="205"/>
      <c r="D25" s="206"/>
      <c r="E25" s="33">
        <f>Gemeentehuis!F25</f>
        <v>0</v>
      </c>
      <c r="F25" s="13"/>
      <c r="G25" s="76"/>
      <c r="H25" s="2"/>
    </row>
    <row r="26" spans="1:16" s="1" customFormat="1" ht="15.75" customHeight="1" thickBot="1">
      <c r="A26" s="197" t="s">
        <v>7</v>
      </c>
      <c r="B26" s="198"/>
      <c r="C26" s="199"/>
      <c r="D26" s="199"/>
      <c r="E26" s="13"/>
      <c r="F26" s="34">
        <f>E25/D24</f>
        <v>0</v>
      </c>
      <c r="G26" s="76"/>
      <c r="H26" s="2"/>
    </row>
    <row r="27" spans="1:16" s="12" customFormat="1" ht="19.5" customHeight="1" thickBot="1">
      <c r="A27" s="207" t="s">
        <v>49</v>
      </c>
      <c r="B27" s="208"/>
      <c r="C27" s="208"/>
      <c r="D27" s="208"/>
      <c r="E27" s="209"/>
      <c r="F27" s="45"/>
      <c r="G27" s="78">
        <f>Gemeentehuis!G30</f>
        <v>0</v>
      </c>
      <c r="H27" s="78">
        <f>G27*1.21</f>
        <v>0</v>
      </c>
    </row>
    <row r="28" spans="1:16" ht="6" customHeight="1" thickBot="1">
      <c r="A28" s="213"/>
      <c r="B28" s="214"/>
      <c r="C28" s="214"/>
      <c r="D28" s="214"/>
      <c r="E28" s="214"/>
      <c r="F28" s="214"/>
      <c r="G28" s="214"/>
      <c r="H28" s="215"/>
    </row>
    <row r="29" spans="1:16" s="1" customFormat="1" ht="15.75" customHeight="1">
      <c r="A29" s="210" t="s">
        <v>5</v>
      </c>
      <c r="B29" s="211"/>
      <c r="C29" s="212"/>
      <c r="D29" s="46">
        <f>D18+D24</f>
        <v>7197.0500000000011</v>
      </c>
      <c r="E29" s="13"/>
      <c r="F29" s="13"/>
      <c r="G29" s="2"/>
      <c r="H29" s="2"/>
    </row>
    <row r="30" spans="1:16" s="1" customFormat="1" ht="15.75" customHeight="1">
      <c r="A30" s="203" t="s">
        <v>6</v>
      </c>
      <c r="B30" s="204"/>
      <c r="C30" s="205"/>
      <c r="D30" s="206"/>
      <c r="E30" s="33">
        <f>E19+E25</f>
        <v>0</v>
      </c>
      <c r="F30" s="13"/>
      <c r="G30" s="2"/>
      <c r="H30" s="2"/>
    </row>
    <row r="31" spans="1:16" s="1" customFormat="1" ht="15.75" customHeight="1" thickBot="1">
      <c r="A31" s="197" t="s">
        <v>7</v>
      </c>
      <c r="B31" s="198"/>
      <c r="C31" s="199"/>
      <c r="D31" s="199"/>
      <c r="E31" s="13"/>
      <c r="F31" s="34">
        <f>E30/D29</f>
        <v>0</v>
      </c>
      <c r="G31" s="2"/>
      <c r="H31" s="2"/>
    </row>
    <row r="32" spans="1:16" s="12" customFormat="1" ht="19.5" customHeight="1" thickBot="1">
      <c r="A32" s="186" t="s">
        <v>25</v>
      </c>
      <c r="B32" s="187"/>
      <c r="C32" s="187"/>
      <c r="D32" s="187"/>
      <c r="E32" s="188"/>
      <c r="F32" s="35"/>
      <c r="G32" s="77">
        <f>G21+G27</f>
        <v>0</v>
      </c>
      <c r="H32" s="77">
        <f>H21+H27</f>
        <v>0</v>
      </c>
      <c r="J32" s="80" t="s">
        <v>85</v>
      </c>
      <c r="K32" s="80"/>
      <c r="L32" s="80"/>
      <c r="M32" s="80"/>
      <c r="N32" s="80"/>
      <c r="O32" s="80"/>
      <c r="P32" s="80"/>
    </row>
    <row r="34" spans="1:8" s="60" customFormat="1" ht="12">
      <c r="A34" s="56"/>
      <c r="B34" s="56"/>
      <c r="C34" s="56"/>
      <c r="D34" s="57"/>
      <c r="E34" s="56"/>
      <c r="F34" s="58"/>
      <c r="G34" s="59"/>
      <c r="H34" s="58"/>
    </row>
    <row r="35" spans="1:8" s="60" customFormat="1" ht="12">
      <c r="A35" s="56"/>
      <c r="C35" s="58"/>
      <c r="D35" s="61"/>
      <c r="E35" s="56"/>
      <c r="F35" s="58"/>
      <c r="G35" s="59"/>
      <c r="H35" s="58"/>
    </row>
    <row r="36" spans="1:8" s="60" customFormat="1" ht="12">
      <c r="A36" s="56"/>
      <c r="C36" s="58"/>
      <c r="D36" s="61"/>
      <c r="E36" s="58"/>
      <c r="F36" s="58"/>
      <c r="G36" s="58"/>
      <c r="H36" s="58"/>
    </row>
    <row r="37" spans="1:8">
      <c r="H37" s="55"/>
    </row>
    <row r="38" spans="1:8">
      <c r="H38" s="55"/>
    </row>
    <row r="39" spans="1:8">
      <c r="A39" s="56"/>
    </row>
    <row r="40" spans="1:8">
      <c r="A40" s="56"/>
    </row>
  </sheetData>
  <mergeCells count="20">
    <mergeCell ref="A24:C24"/>
    <mergeCell ref="A25:D25"/>
    <mergeCell ref="A26:D26"/>
    <mergeCell ref="A27:E27"/>
    <mergeCell ref="A32:E32"/>
    <mergeCell ref="A29:C29"/>
    <mergeCell ref="A30:D30"/>
    <mergeCell ref="A28:H28"/>
    <mergeCell ref="A31:D31"/>
    <mergeCell ref="B23:H23"/>
    <mergeCell ref="A21:E21"/>
    <mergeCell ref="A5:B6"/>
    <mergeCell ref="D5:D6"/>
    <mergeCell ref="H5:H6"/>
    <mergeCell ref="A20:D20"/>
    <mergeCell ref="G5:G6"/>
    <mergeCell ref="C5:C6"/>
    <mergeCell ref="A18:C18"/>
    <mergeCell ref="A19:D19"/>
    <mergeCell ref="E5:E6"/>
  </mergeCells>
  <phoneticPr fontId="8" type="noConversion"/>
  <pageMargins left="0.73" right="0.45" top="0.92" bottom="0.46" header="0.32" footer="0.16"/>
  <pageSetup paperSize="9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1E4C3-5AC5-43F8-8BFC-ED4F54A4A65A}">
  <dimension ref="A1:G22"/>
  <sheetViews>
    <sheetView zoomScaleNormal="100" workbookViewId="0">
      <selection activeCell="E21" sqref="E21"/>
    </sheetView>
  </sheetViews>
  <sheetFormatPr defaultColWidth="9.109375" defaultRowHeight="13.2"/>
  <cols>
    <col min="1" max="1" width="3.88671875" style="1" customWidth="1"/>
    <col min="2" max="2" width="28" style="1" customWidth="1"/>
    <col min="3" max="4" width="19.6640625" style="1" customWidth="1"/>
    <col min="5" max="5" width="19.6640625" style="105" customWidth="1"/>
    <col min="6" max="6" width="19.6640625" style="1" customWidth="1"/>
    <col min="7" max="7" width="18.5546875" style="1" customWidth="1"/>
    <col min="8" max="16384" width="9.109375" style="1"/>
  </cols>
  <sheetData>
    <row r="1" spans="1:7" ht="15.6">
      <c r="A1" s="79" t="s">
        <v>50</v>
      </c>
    </row>
    <row r="2" spans="1:7" ht="15.6">
      <c r="A2" s="79" t="s">
        <v>84</v>
      </c>
    </row>
    <row r="3" spans="1:7" ht="13.8">
      <c r="A3" s="71"/>
    </row>
    <row r="4" spans="1:7" ht="17.399999999999999">
      <c r="A4" s="127" t="s">
        <v>66</v>
      </c>
    </row>
    <row r="5" spans="1:7" ht="17.399999999999999">
      <c r="A5" s="80" t="s">
        <v>55</v>
      </c>
    </row>
    <row r="6" spans="1:7" ht="14.4" thickBot="1">
      <c r="A6" s="71"/>
    </row>
    <row r="7" spans="1:7" ht="15.6">
      <c r="A7" s="220" t="s">
        <v>21</v>
      </c>
      <c r="B7" s="250"/>
      <c r="C7" s="224" t="s">
        <v>0</v>
      </c>
      <c r="D7" s="226" t="s">
        <v>1</v>
      </c>
      <c r="E7" s="8" t="s">
        <v>2</v>
      </c>
      <c r="F7" s="216" t="s">
        <v>4</v>
      </c>
    </row>
    <row r="8" spans="1:7" ht="16.2" thickBot="1">
      <c r="A8" s="222"/>
      <c r="B8" s="251"/>
      <c r="C8" s="225"/>
      <c r="D8" s="227"/>
      <c r="E8" s="10" t="s">
        <v>3</v>
      </c>
      <c r="F8" s="217"/>
    </row>
    <row r="9" spans="1:7" ht="13.95" customHeight="1">
      <c r="A9" s="229"/>
      <c r="B9" s="230"/>
      <c r="C9" s="230"/>
      <c r="D9" s="230"/>
      <c r="E9" s="230"/>
      <c r="F9" s="231"/>
    </row>
    <row r="10" spans="1:7" ht="16.2" customHeight="1">
      <c r="A10" s="81"/>
      <c r="B10" s="232" t="s">
        <v>51</v>
      </c>
      <c r="C10" s="234"/>
      <c r="D10" s="82"/>
      <c r="E10" s="106"/>
      <c r="F10" s="87">
        <v>0</v>
      </c>
    </row>
    <row r="11" spans="1:7" ht="16.2" customHeight="1">
      <c r="A11" s="235"/>
      <c r="B11" s="236"/>
      <c r="C11" s="236"/>
      <c r="D11" s="236"/>
      <c r="E11" s="236"/>
      <c r="F11" s="237"/>
    </row>
    <row r="12" spans="1:7" ht="16.2" customHeight="1">
      <c r="A12" s="5" t="s">
        <v>8</v>
      </c>
      <c r="B12" s="4" t="s">
        <v>9</v>
      </c>
      <c r="C12" s="67">
        <v>90.12</v>
      </c>
      <c r="D12" s="67">
        <f>C12*E12</f>
        <v>0</v>
      </c>
      <c r="E12" s="107">
        <v>0</v>
      </c>
      <c r="F12" s="11">
        <f>D12*F10</f>
        <v>0</v>
      </c>
      <c r="G12" s="70"/>
    </row>
    <row r="13" spans="1:7" ht="16.2" customHeight="1">
      <c r="A13" s="6" t="s">
        <v>23</v>
      </c>
      <c r="B13" s="3" t="s">
        <v>64</v>
      </c>
      <c r="C13" s="68">
        <v>19.760000000000002</v>
      </c>
      <c r="D13" s="68">
        <f>C13*E13</f>
        <v>0</v>
      </c>
      <c r="E13" s="108">
        <v>0</v>
      </c>
      <c r="F13" s="11">
        <f>D13*F10</f>
        <v>0</v>
      </c>
      <c r="G13" s="70"/>
    </row>
    <row r="14" spans="1:7" ht="16.2" customHeight="1">
      <c r="A14" s="6" t="s">
        <v>10</v>
      </c>
      <c r="B14" s="3" t="s">
        <v>11</v>
      </c>
      <c r="C14" s="68">
        <v>19.07</v>
      </c>
      <c r="D14" s="68">
        <f>C14*E14</f>
        <v>0</v>
      </c>
      <c r="E14" s="108">
        <v>0</v>
      </c>
      <c r="F14" s="11">
        <f>D14*F10</f>
        <v>0</v>
      </c>
      <c r="G14" s="70"/>
    </row>
    <row r="15" spans="1:7" ht="16.2" customHeight="1">
      <c r="A15" s="6" t="s">
        <v>12</v>
      </c>
      <c r="B15" s="3" t="s">
        <v>13</v>
      </c>
      <c r="C15" s="68">
        <v>19.86</v>
      </c>
      <c r="D15" s="68">
        <f>C15*E15</f>
        <v>0</v>
      </c>
      <c r="E15" s="108">
        <v>0</v>
      </c>
      <c r="F15" s="11">
        <f>D15*F10</f>
        <v>0</v>
      </c>
      <c r="G15" s="70"/>
    </row>
    <row r="16" spans="1:7" ht="16.2" customHeight="1">
      <c r="A16" s="6"/>
      <c r="B16" s="3" t="s">
        <v>79</v>
      </c>
      <c r="C16" s="68"/>
      <c r="D16" s="131">
        <v>0</v>
      </c>
      <c r="E16" s="133"/>
      <c r="F16" s="11">
        <f>D16*F10</f>
        <v>0</v>
      </c>
      <c r="G16" s="70"/>
    </row>
    <row r="17" spans="1:6" ht="17.399999999999999" customHeight="1" thickBot="1">
      <c r="A17" s="16"/>
      <c r="B17" s="17"/>
      <c r="C17" s="18"/>
      <c r="D17" s="19"/>
      <c r="E17" s="133"/>
      <c r="F17" s="69"/>
    </row>
    <row r="18" spans="1:6" ht="19.5" customHeight="1">
      <c r="A18" s="200" t="s">
        <v>56</v>
      </c>
      <c r="B18" s="228"/>
      <c r="C18" s="126">
        <f>SUM(C12:C15)</f>
        <v>148.81</v>
      </c>
      <c r="D18" s="14"/>
      <c r="E18" s="32"/>
      <c r="F18" s="93"/>
    </row>
    <row r="19" spans="1:6" ht="19.5" customHeight="1">
      <c r="A19" s="203" t="s">
        <v>7</v>
      </c>
      <c r="B19" s="243"/>
      <c r="C19" s="205"/>
      <c r="D19" s="206"/>
      <c r="E19" s="110">
        <f>E20/C18</f>
        <v>0</v>
      </c>
      <c r="F19" s="95"/>
    </row>
    <row r="20" spans="1:6" s="94" customFormat="1" ht="19.5" customHeight="1">
      <c r="A20" s="218" t="s">
        <v>57</v>
      </c>
      <c r="B20" s="219"/>
      <c r="C20" s="219"/>
      <c r="D20" s="219"/>
      <c r="E20" s="110">
        <f>SUM(D12:D17)</f>
        <v>0</v>
      </c>
      <c r="F20" s="96"/>
    </row>
    <row r="21" spans="1:6" ht="19.5" customHeight="1" thickBot="1">
      <c r="A21" s="218" t="s">
        <v>58</v>
      </c>
      <c r="B21" s="219"/>
      <c r="C21" s="219"/>
      <c r="D21" s="219"/>
      <c r="E21" s="110">
        <f>E20/104</f>
        <v>0</v>
      </c>
      <c r="F21" s="104"/>
    </row>
    <row r="22" spans="1:6" ht="23.25" customHeight="1" thickBot="1">
      <c r="A22" s="186" t="s">
        <v>62</v>
      </c>
      <c r="B22" s="241"/>
      <c r="C22" s="241"/>
      <c r="D22" s="241"/>
      <c r="E22" s="242"/>
      <c r="F22" s="101">
        <f>SUM(F12:F17)</f>
        <v>0</v>
      </c>
    </row>
  </sheetData>
  <mergeCells count="12">
    <mergeCell ref="B10:C10"/>
    <mergeCell ref="A22:E22"/>
    <mergeCell ref="A11:F11"/>
    <mergeCell ref="A18:B18"/>
    <mergeCell ref="A19:D19"/>
    <mergeCell ref="A20:D20"/>
    <mergeCell ref="A21:D21"/>
    <mergeCell ref="F7:F8"/>
    <mergeCell ref="D7:D8"/>
    <mergeCell ref="A7:B8"/>
    <mergeCell ref="C7:C8"/>
    <mergeCell ref="A9:F9"/>
  </mergeCells>
  <phoneticPr fontId="8" type="noConversion"/>
  <pageMargins left="0.73" right="0.45" top="0.92" bottom="0.46" header="0.32" footer="0.16"/>
  <pageSetup paperSize="9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439C-C099-425D-8494-8A537A080E7F}">
  <dimension ref="A1:G23"/>
  <sheetViews>
    <sheetView zoomScaleNormal="100" workbookViewId="0">
      <selection activeCell="K20" sqref="K20"/>
    </sheetView>
  </sheetViews>
  <sheetFormatPr defaultColWidth="9.109375" defaultRowHeight="13.2"/>
  <cols>
    <col min="1" max="1" width="3.88671875" style="144" customWidth="1"/>
    <col min="2" max="2" width="28" style="144" customWidth="1"/>
    <col min="3" max="4" width="19.6640625" style="144" customWidth="1"/>
    <col min="5" max="5" width="19.6640625" style="145" customWidth="1"/>
    <col min="6" max="6" width="19.6640625" style="144" customWidth="1"/>
    <col min="7" max="7" width="18.5546875" style="144" customWidth="1"/>
    <col min="8" max="16384" width="9.109375" style="144"/>
  </cols>
  <sheetData>
    <row r="1" spans="1:7" ht="15.6">
      <c r="A1" s="143" t="s">
        <v>50</v>
      </c>
    </row>
    <row r="2" spans="1:7" ht="15.6">
      <c r="A2" s="143" t="s">
        <v>84</v>
      </c>
    </row>
    <row r="3" spans="1:7" ht="13.8">
      <c r="A3" s="146"/>
    </row>
    <row r="4" spans="1:7" ht="17.399999999999999">
      <c r="A4" s="147" t="s">
        <v>81</v>
      </c>
    </row>
    <row r="5" spans="1:7" ht="17.399999999999999">
      <c r="A5" s="148" t="s">
        <v>55</v>
      </c>
    </row>
    <row r="6" spans="1:7" ht="14.4" thickBot="1">
      <c r="A6" s="146"/>
    </row>
    <row r="7" spans="1:7" ht="15.6">
      <c r="A7" s="189" t="s">
        <v>21</v>
      </c>
      <c r="B7" s="190"/>
      <c r="C7" s="255" t="s">
        <v>0</v>
      </c>
      <c r="D7" s="257" t="s">
        <v>1</v>
      </c>
      <c r="E7" s="149" t="s">
        <v>2</v>
      </c>
      <c r="F7" s="259" t="s">
        <v>4</v>
      </c>
    </row>
    <row r="8" spans="1:7" ht="16.2" thickBot="1">
      <c r="A8" s="191"/>
      <c r="B8" s="192"/>
      <c r="C8" s="256"/>
      <c r="D8" s="258"/>
      <c r="E8" s="150" t="s">
        <v>3</v>
      </c>
      <c r="F8" s="260"/>
    </row>
    <row r="9" spans="1:7" ht="13.95" customHeight="1">
      <c r="A9" s="261"/>
      <c r="B9" s="262"/>
      <c r="C9" s="262"/>
      <c r="D9" s="262"/>
      <c r="E9" s="262"/>
      <c r="F9" s="263"/>
    </row>
    <row r="10" spans="1:7" ht="16.2" customHeight="1">
      <c r="A10" s="151"/>
      <c r="B10" s="269" t="s">
        <v>51</v>
      </c>
      <c r="C10" s="270"/>
      <c r="D10" s="152"/>
      <c r="E10" s="153"/>
      <c r="F10" s="154">
        <v>0</v>
      </c>
    </row>
    <row r="11" spans="1:7" ht="16.2" customHeight="1">
      <c r="A11" s="271"/>
      <c r="B11" s="272"/>
      <c r="C11" s="272"/>
      <c r="D11" s="272"/>
      <c r="E11" s="272"/>
      <c r="F11" s="273"/>
    </row>
    <row r="12" spans="1:7" ht="16.2" customHeight="1">
      <c r="A12" s="155" t="s">
        <v>8</v>
      </c>
      <c r="B12" s="156" t="s">
        <v>9</v>
      </c>
      <c r="C12" s="179">
        <v>84.6</v>
      </c>
      <c r="D12" s="176">
        <f>C12*E12</f>
        <v>0</v>
      </c>
      <c r="E12" s="157">
        <v>0</v>
      </c>
      <c r="F12" s="158">
        <f>D12*F10</f>
        <v>0</v>
      </c>
      <c r="G12" s="159"/>
    </row>
    <row r="13" spans="1:7" ht="16.2" customHeight="1">
      <c r="A13" s="160" t="s">
        <v>10</v>
      </c>
      <c r="B13" s="161" t="s">
        <v>11</v>
      </c>
      <c r="C13" s="180">
        <v>32.5</v>
      </c>
      <c r="D13" s="177">
        <f>C13*E13</f>
        <v>0</v>
      </c>
      <c r="E13" s="162">
        <v>0</v>
      </c>
      <c r="F13" s="158">
        <f>D13*F10</f>
        <v>0</v>
      </c>
      <c r="G13" s="159"/>
    </row>
    <row r="14" spans="1:7" ht="16.2" customHeight="1">
      <c r="A14" s="160" t="s">
        <v>12</v>
      </c>
      <c r="B14" s="161" t="s">
        <v>13</v>
      </c>
      <c r="C14" s="180">
        <v>31.7</v>
      </c>
      <c r="D14" s="177">
        <f>C14*E14</f>
        <v>0</v>
      </c>
      <c r="E14" s="162">
        <v>0</v>
      </c>
      <c r="F14" s="158">
        <f>D14*F10</f>
        <v>0</v>
      </c>
      <c r="G14" s="159"/>
    </row>
    <row r="15" spans="1:7" ht="16.2" customHeight="1">
      <c r="A15" s="160" t="s">
        <v>18</v>
      </c>
      <c r="B15" s="161" t="s">
        <v>19</v>
      </c>
      <c r="C15" s="180">
        <v>65</v>
      </c>
      <c r="D15" s="177">
        <f>C15*E15</f>
        <v>0</v>
      </c>
      <c r="E15" s="163">
        <v>0</v>
      </c>
      <c r="F15" s="158">
        <f>D15*F10</f>
        <v>0</v>
      </c>
      <c r="G15" s="159"/>
    </row>
    <row r="16" spans="1:7" ht="16.2" customHeight="1">
      <c r="A16" s="160" t="s">
        <v>33</v>
      </c>
      <c r="B16" s="161" t="s">
        <v>83</v>
      </c>
      <c r="C16" s="180">
        <v>47.2</v>
      </c>
      <c r="D16" s="177"/>
      <c r="E16" s="164"/>
      <c r="F16" s="158"/>
      <c r="G16" s="159"/>
    </row>
    <row r="17" spans="1:7" ht="16.2" customHeight="1">
      <c r="A17" s="165"/>
      <c r="B17" s="161" t="s">
        <v>79</v>
      </c>
      <c r="C17" s="180"/>
      <c r="D17" s="178">
        <v>0</v>
      </c>
      <c r="E17" s="164"/>
      <c r="F17" s="158">
        <f>D17*F10</f>
        <v>0</v>
      </c>
      <c r="G17" s="159"/>
    </row>
    <row r="18" spans="1:7" ht="13.95" customHeight="1" thickBot="1">
      <c r="A18" s="165"/>
      <c r="B18" s="166"/>
      <c r="C18" s="181"/>
      <c r="D18" s="167"/>
      <c r="E18" s="168"/>
      <c r="F18" s="158"/>
    </row>
    <row r="19" spans="1:7" ht="22.2" customHeight="1">
      <c r="A19" s="274" t="s">
        <v>56</v>
      </c>
      <c r="B19" s="275"/>
      <c r="C19" s="182">
        <f>SUM(C12:C15)</f>
        <v>213.79999999999998</v>
      </c>
      <c r="D19" s="169"/>
      <c r="E19" s="170"/>
      <c r="F19" s="171"/>
    </row>
    <row r="20" spans="1:7" ht="22.2" customHeight="1">
      <c r="A20" s="264" t="s">
        <v>7</v>
      </c>
      <c r="B20" s="276"/>
      <c r="C20" s="265"/>
      <c r="D20" s="277"/>
      <c r="E20" s="172">
        <f>E21/C19</f>
        <v>0</v>
      </c>
      <c r="F20" s="173"/>
    </row>
    <row r="21" spans="1:7" s="94" customFormat="1" ht="22.2" customHeight="1">
      <c r="A21" s="264" t="s">
        <v>57</v>
      </c>
      <c r="B21" s="265"/>
      <c r="C21" s="265"/>
      <c r="D21" s="265"/>
      <c r="E21" s="172">
        <f>SUM(D12:D17)</f>
        <v>0</v>
      </c>
      <c r="F21" s="96"/>
    </row>
    <row r="22" spans="1:7" ht="22.2" customHeight="1" thickBot="1">
      <c r="A22" s="264" t="s">
        <v>58</v>
      </c>
      <c r="B22" s="265"/>
      <c r="C22" s="265"/>
      <c r="D22" s="265"/>
      <c r="E22" s="172">
        <f>E21/104</f>
        <v>0</v>
      </c>
      <c r="F22" s="174"/>
    </row>
    <row r="23" spans="1:7" ht="23.25" customHeight="1" thickBot="1">
      <c r="A23" s="266" t="s">
        <v>62</v>
      </c>
      <c r="B23" s="267"/>
      <c r="C23" s="267"/>
      <c r="D23" s="267"/>
      <c r="E23" s="268"/>
      <c r="F23" s="175">
        <f>SUM(F12:F18)</f>
        <v>0</v>
      </c>
    </row>
  </sheetData>
  <mergeCells count="12">
    <mergeCell ref="A22:D22"/>
    <mergeCell ref="A23:E23"/>
    <mergeCell ref="B10:C10"/>
    <mergeCell ref="A11:F11"/>
    <mergeCell ref="A19:B19"/>
    <mergeCell ref="A20:D20"/>
    <mergeCell ref="A21:D21"/>
    <mergeCell ref="A7:B8"/>
    <mergeCell ref="C7:C8"/>
    <mergeCell ref="D7:D8"/>
    <mergeCell ref="F7:F8"/>
    <mergeCell ref="A9:F9"/>
  </mergeCells>
  <pageMargins left="0.73" right="0.45" top="0.92" bottom="0.46" header="0.32" footer="0.16"/>
  <pageSetup paperSize="9" orientation="portrait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814B9-34E4-4D31-B8FE-95E4B927BF39}">
  <dimension ref="A1:I30"/>
  <sheetViews>
    <sheetView zoomScaleNormal="100" workbookViewId="0">
      <pane ySplit="8" topLeftCell="A9" activePane="bottomLeft" state="frozen"/>
      <selection activeCell="A2" sqref="A2"/>
      <selection pane="bottomLeft" activeCell="H12" sqref="H12"/>
    </sheetView>
  </sheetViews>
  <sheetFormatPr defaultColWidth="9.109375" defaultRowHeight="13.2"/>
  <cols>
    <col min="1" max="1" width="3.88671875" style="1" customWidth="1"/>
    <col min="2" max="2" width="28" style="1" customWidth="1"/>
    <col min="3" max="3" width="7.33203125" style="1" bestFit="1" customWidth="1"/>
    <col min="4" max="4" width="18.5546875" style="1" customWidth="1"/>
    <col min="5" max="6" width="18.5546875" style="105" customWidth="1"/>
    <col min="7" max="7" width="18.5546875" style="1" customWidth="1"/>
    <col min="8" max="8" width="9.109375" style="1"/>
    <col min="9" max="9" width="8.109375" style="1" customWidth="1"/>
    <col min="10" max="16384" width="9.109375" style="1"/>
  </cols>
  <sheetData>
    <row r="1" spans="1:9" ht="15.6">
      <c r="A1" s="79" t="s">
        <v>50</v>
      </c>
    </row>
    <row r="2" spans="1:9" ht="15.6">
      <c r="A2" s="79" t="s">
        <v>84</v>
      </c>
    </row>
    <row r="3" spans="1:9" ht="13.8">
      <c r="A3" s="71"/>
    </row>
    <row r="4" spans="1:9" ht="17.399999999999999">
      <c r="A4" s="127" t="s">
        <v>67</v>
      </c>
    </row>
    <row r="5" spans="1:9" ht="17.399999999999999">
      <c r="A5" s="80" t="s">
        <v>55</v>
      </c>
    </row>
    <row r="6" spans="1:9" ht="9" customHeight="1" thickBot="1">
      <c r="A6" s="71"/>
    </row>
    <row r="7" spans="1:9" ht="15.6">
      <c r="A7" s="220" t="s">
        <v>21</v>
      </c>
      <c r="B7" s="221"/>
      <c r="C7" s="224" t="s">
        <v>47</v>
      </c>
      <c r="D7" s="224" t="s">
        <v>0</v>
      </c>
      <c r="E7" s="226" t="s">
        <v>1</v>
      </c>
      <c r="F7" s="8" t="s">
        <v>2</v>
      </c>
      <c r="G7" s="216" t="s">
        <v>4</v>
      </c>
    </row>
    <row r="8" spans="1:9" ht="16.2" thickBot="1">
      <c r="A8" s="222"/>
      <c r="B8" s="223"/>
      <c r="C8" s="225"/>
      <c r="D8" s="225"/>
      <c r="E8" s="227"/>
      <c r="F8" s="10" t="s">
        <v>3</v>
      </c>
      <c r="G8" s="217"/>
    </row>
    <row r="9" spans="1:9" ht="9" customHeight="1">
      <c r="A9" s="229"/>
      <c r="B9" s="230"/>
      <c r="C9" s="230"/>
      <c r="D9" s="230"/>
      <c r="E9" s="230"/>
      <c r="F9" s="230"/>
      <c r="G9" s="231"/>
    </row>
    <row r="10" spans="1:9" ht="13.8">
      <c r="A10" s="81"/>
      <c r="B10" s="232" t="s">
        <v>51</v>
      </c>
      <c r="C10" s="233"/>
      <c r="D10" s="234"/>
      <c r="E10" s="106"/>
      <c r="F10" s="106"/>
      <c r="G10" s="87">
        <v>0</v>
      </c>
    </row>
    <row r="11" spans="1:9" ht="13.8">
      <c r="A11" s="83"/>
      <c r="B11" s="232" t="s">
        <v>52</v>
      </c>
      <c r="C11" s="233"/>
      <c r="D11" s="234"/>
      <c r="E11" s="112"/>
      <c r="F11" s="112"/>
      <c r="G11" s="87">
        <v>0</v>
      </c>
    </row>
    <row r="12" spans="1:9" ht="16.8" customHeight="1">
      <c r="A12" s="235"/>
      <c r="B12" s="236"/>
      <c r="C12" s="236"/>
      <c r="D12" s="236"/>
      <c r="E12" s="236"/>
      <c r="F12" s="236"/>
      <c r="G12" s="237"/>
    </row>
    <row r="13" spans="1:9" ht="16.5" customHeight="1">
      <c r="A13" s="5" t="s">
        <v>8</v>
      </c>
      <c r="B13" s="4" t="s">
        <v>76</v>
      </c>
      <c r="C13" s="64">
        <v>3</v>
      </c>
      <c r="D13" s="67">
        <v>2583.9</v>
      </c>
      <c r="E13" s="68">
        <f t="shared" ref="E13:E19" si="0">D13*F13</f>
        <v>0</v>
      </c>
      <c r="F13" s="113">
        <v>0</v>
      </c>
      <c r="G13" s="11">
        <f>E13*G10</f>
        <v>0</v>
      </c>
      <c r="H13" s="119"/>
      <c r="I13" s="120"/>
    </row>
    <row r="14" spans="1:9" ht="16.5" customHeight="1">
      <c r="A14" s="5" t="s">
        <v>22</v>
      </c>
      <c r="B14" s="4" t="s">
        <v>24</v>
      </c>
      <c r="C14" s="64">
        <v>5</v>
      </c>
      <c r="D14" s="67">
        <v>584.63</v>
      </c>
      <c r="E14" s="68">
        <f t="shared" si="0"/>
        <v>0</v>
      </c>
      <c r="F14" s="114">
        <v>0</v>
      </c>
      <c r="G14" s="11">
        <f>E14*G10</f>
        <v>0</v>
      </c>
      <c r="H14" s="119"/>
      <c r="I14" s="120"/>
    </row>
    <row r="15" spans="1:9" ht="16.5" customHeight="1">
      <c r="A15" s="5" t="s">
        <v>28</v>
      </c>
      <c r="B15" s="4" t="s">
        <v>29</v>
      </c>
      <c r="C15" s="64">
        <v>5</v>
      </c>
      <c r="D15" s="67">
        <v>368.73</v>
      </c>
      <c r="E15" s="68">
        <f t="shared" si="0"/>
        <v>0</v>
      </c>
      <c r="F15" s="113">
        <v>0</v>
      </c>
      <c r="G15" s="11">
        <f>E15*G10</f>
        <v>0</v>
      </c>
      <c r="H15" s="119"/>
      <c r="I15" s="120"/>
    </row>
    <row r="16" spans="1:9" ht="16.5" customHeight="1">
      <c r="A16" s="5" t="s">
        <v>30</v>
      </c>
      <c r="B16" s="4" t="s">
        <v>48</v>
      </c>
      <c r="C16" s="64">
        <v>1</v>
      </c>
      <c r="D16" s="67">
        <v>81.900000000000006</v>
      </c>
      <c r="E16" s="68">
        <f t="shared" si="0"/>
        <v>0</v>
      </c>
      <c r="F16" s="114">
        <v>0</v>
      </c>
      <c r="G16" s="11">
        <f>E16*G10</f>
        <v>0</v>
      </c>
      <c r="H16" s="119"/>
      <c r="I16" s="120"/>
    </row>
    <row r="17" spans="1:9" ht="16.5" customHeight="1">
      <c r="A17" s="5" t="s">
        <v>23</v>
      </c>
      <c r="B17" s="4" t="s">
        <v>46</v>
      </c>
      <c r="C17" s="64">
        <v>5</v>
      </c>
      <c r="D17" s="67">
        <v>18</v>
      </c>
      <c r="E17" s="68">
        <f t="shared" si="0"/>
        <v>0</v>
      </c>
      <c r="F17" s="113">
        <v>0</v>
      </c>
      <c r="G17" s="11">
        <f>E17*G10</f>
        <v>0</v>
      </c>
      <c r="H17" s="119"/>
      <c r="I17" s="120"/>
    </row>
    <row r="18" spans="1:9" ht="16.5" customHeight="1">
      <c r="A18" s="6" t="s">
        <v>10</v>
      </c>
      <c r="B18" s="3" t="s">
        <v>11</v>
      </c>
      <c r="C18" s="65">
        <v>3</v>
      </c>
      <c r="D18" s="68">
        <v>725.7</v>
      </c>
      <c r="E18" s="68">
        <f t="shared" si="0"/>
        <v>0</v>
      </c>
      <c r="F18" s="114">
        <v>0</v>
      </c>
      <c r="G18" s="11">
        <f>E18*G10</f>
        <v>0</v>
      </c>
      <c r="H18" s="119"/>
      <c r="I18" s="120"/>
    </row>
    <row r="19" spans="1:9" ht="16.5" customHeight="1">
      <c r="A19" s="6" t="s">
        <v>12</v>
      </c>
      <c r="B19" s="3" t="s">
        <v>75</v>
      </c>
      <c r="C19" s="65">
        <v>15</v>
      </c>
      <c r="D19" s="68">
        <v>106.7</v>
      </c>
      <c r="E19" s="68">
        <f t="shared" si="0"/>
        <v>0</v>
      </c>
      <c r="F19" s="113">
        <v>0</v>
      </c>
      <c r="G19" s="11">
        <f>E19*G10</f>
        <v>0</v>
      </c>
      <c r="H19" s="119"/>
      <c r="I19" s="120"/>
    </row>
    <row r="20" spans="1:9" ht="16.5" customHeight="1" thickBot="1">
      <c r="A20" s="84" t="s">
        <v>32</v>
      </c>
      <c r="B20" s="85" t="s">
        <v>31</v>
      </c>
      <c r="C20" s="86"/>
      <c r="D20" s="88">
        <v>293.92</v>
      </c>
      <c r="E20" s="238" t="s">
        <v>54</v>
      </c>
      <c r="F20" s="239"/>
      <c r="G20" s="240"/>
    </row>
    <row r="21" spans="1:9" ht="16.5" customHeight="1">
      <c r="A21" s="89"/>
      <c r="B21" s="90" t="s">
        <v>53</v>
      </c>
      <c r="C21" s="90"/>
      <c r="D21" s="91"/>
      <c r="E21" s="118">
        <v>0</v>
      </c>
      <c r="F21" s="115"/>
      <c r="G21" s="41">
        <f>E21*G11</f>
        <v>0</v>
      </c>
    </row>
    <row r="22" spans="1:9" ht="10.5" customHeight="1" thickBot="1">
      <c r="A22" s="16"/>
      <c r="B22" s="17"/>
      <c r="C22" s="17"/>
      <c r="D22" s="18"/>
      <c r="E22" s="117"/>
      <c r="F22" s="109"/>
      <c r="G22" s="69"/>
    </row>
    <row r="23" spans="1:9" ht="19.5" customHeight="1">
      <c r="A23" s="200" t="s">
        <v>56</v>
      </c>
      <c r="B23" s="228"/>
      <c r="C23" s="228"/>
      <c r="D23" s="92">
        <f>SUM(D13:D19)</f>
        <v>4469.5600000000004</v>
      </c>
      <c r="E23" s="32"/>
      <c r="F23" s="32"/>
      <c r="G23" s="93"/>
    </row>
    <row r="24" spans="1:9" ht="19.5" customHeight="1">
      <c r="A24" s="203" t="s">
        <v>7</v>
      </c>
      <c r="B24" s="243"/>
      <c r="C24" s="243"/>
      <c r="D24" s="205"/>
      <c r="E24" s="206"/>
      <c r="F24" s="110">
        <f>F25/D23</f>
        <v>0</v>
      </c>
      <c r="G24" s="95"/>
    </row>
    <row r="25" spans="1:9" s="94" customFormat="1" ht="19.5" customHeight="1">
      <c r="A25" s="218" t="s">
        <v>57</v>
      </c>
      <c r="B25" s="219"/>
      <c r="C25" s="219"/>
      <c r="D25" s="219"/>
      <c r="E25" s="219"/>
      <c r="F25" s="116">
        <f>SUM(E13:E19)</f>
        <v>0</v>
      </c>
      <c r="G25" s="96"/>
    </row>
    <row r="26" spans="1:9" ht="19.5" customHeight="1">
      <c r="A26" s="218" t="s">
        <v>58</v>
      </c>
      <c r="B26" s="219"/>
      <c r="C26" s="219"/>
      <c r="D26" s="219"/>
      <c r="E26" s="219"/>
      <c r="F26" s="116">
        <f>F25/255</f>
        <v>0</v>
      </c>
      <c r="G26" s="97"/>
    </row>
    <row r="27" spans="1:9" s="80" customFormat="1" ht="19.5" customHeight="1" thickBot="1">
      <c r="A27" s="218" t="s">
        <v>59</v>
      </c>
      <c r="B27" s="219"/>
      <c r="C27" s="219"/>
      <c r="D27" s="219"/>
      <c r="E27" s="219"/>
      <c r="F27" s="116">
        <f>E21</f>
        <v>0</v>
      </c>
      <c r="G27" s="98"/>
    </row>
    <row r="28" spans="1:9" ht="18">
      <c r="A28" s="244" t="s">
        <v>60</v>
      </c>
      <c r="B28" s="245"/>
      <c r="C28" s="245"/>
      <c r="D28" s="245"/>
      <c r="E28" s="245"/>
      <c r="F28" s="246"/>
      <c r="G28" s="99">
        <f>SUM(G13:G19)</f>
        <v>0</v>
      </c>
    </row>
    <row r="29" spans="1:9" ht="18.600000000000001" thickBot="1">
      <c r="A29" s="247" t="s">
        <v>61</v>
      </c>
      <c r="B29" s="248"/>
      <c r="C29" s="248"/>
      <c r="D29" s="248"/>
      <c r="E29" s="248"/>
      <c r="F29" s="249"/>
      <c r="G29" s="100">
        <f>SUM(G21:G21)</f>
        <v>0</v>
      </c>
    </row>
    <row r="30" spans="1:9" ht="18.600000000000001" thickBot="1">
      <c r="A30" s="186" t="s">
        <v>62</v>
      </c>
      <c r="B30" s="241"/>
      <c r="C30" s="241"/>
      <c r="D30" s="241"/>
      <c r="E30" s="241"/>
      <c r="F30" s="242"/>
      <c r="G30" s="101">
        <f>SUM(G28:G29)</f>
        <v>0</v>
      </c>
    </row>
  </sheetData>
  <mergeCells count="18">
    <mergeCell ref="A30:F30"/>
    <mergeCell ref="A24:E24"/>
    <mergeCell ref="A27:E27"/>
    <mergeCell ref="A28:F28"/>
    <mergeCell ref="A29:F29"/>
    <mergeCell ref="G7:G8"/>
    <mergeCell ref="A26:E26"/>
    <mergeCell ref="A7:B8"/>
    <mergeCell ref="D7:D8"/>
    <mergeCell ref="E7:E8"/>
    <mergeCell ref="C7:C8"/>
    <mergeCell ref="A25:E25"/>
    <mergeCell ref="A23:C23"/>
    <mergeCell ref="A9:G9"/>
    <mergeCell ref="B10:D10"/>
    <mergeCell ref="B11:D11"/>
    <mergeCell ref="A12:G12"/>
    <mergeCell ref="E20:G20"/>
  </mergeCells>
  <phoneticPr fontId="8" type="noConversion"/>
  <pageMargins left="0.73" right="0.45" top="0.92" bottom="0.46" header="0.32" footer="0.16"/>
  <pageSetup paperSize="9" fitToHeight="13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D009-5A48-459F-BDB1-D171A0030371}">
  <dimension ref="A1:H31"/>
  <sheetViews>
    <sheetView zoomScaleNormal="100" workbookViewId="0">
      <pane ySplit="8" topLeftCell="A9" activePane="bottomLeft" state="frozen"/>
      <selection activeCell="A2" sqref="A2"/>
      <selection pane="bottomLeft" activeCell="E22" sqref="E22"/>
    </sheetView>
  </sheetViews>
  <sheetFormatPr defaultColWidth="9.109375" defaultRowHeight="13.2"/>
  <cols>
    <col min="1" max="1" width="3.88671875" style="1" customWidth="1"/>
    <col min="2" max="2" width="28" style="1" customWidth="1"/>
    <col min="3" max="4" width="19.6640625" style="1" customWidth="1"/>
    <col min="5" max="5" width="19.6640625" style="105" customWidth="1"/>
    <col min="6" max="6" width="19.6640625" style="1" customWidth="1"/>
    <col min="7" max="7" width="18.5546875" style="1" customWidth="1"/>
    <col min="8" max="16384" width="9.109375" style="1"/>
  </cols>
  <sheetData>
    <row r="1" spans="1:8" ht="15.6">
      <c r="A1" s="79" t="s">
        <v>50</v>
      </c>
    </row>
    <row r="2" spans="1:8" ht="15.6">
      <c r="A2" s="79" t="s">
        <v>84</v>
      </c>
    </row>
    <row r="3" spans="1:8" ht="13.8">
      <c r="A3" s="71"/>
    </row>
    <row r="4" spans="1:8" ht="17.399999999999999">
      <c r="A4" s="127" t="s">
        <v>68</v>
      </c>
    </row>
    <row r="5" spans="1:8" ht="17.399999999999999">
      <c r="A5" s="80" t="s">
        <v>55</v>
      </c>
    </row>
    <row r="6" spans="1:8" ht="14.4" thickBot="1">
      <c r="A6" s="71"/>
    </row>
    <row r="7" spans="1:8" ht="15.6">
      <c r="A7" s="220" t="s">
        <v>21</v>
      </c>
      <c r="B7" s="250"/>
      <c r="C7" s="224" t="s">
        <v>0</v>
      </c>
      <c r="D7" s="226" t="s">
        <v>1</v>
      </c>
      <c r="E7" s="8" t="s">
        <v>2</v>
      </c>
      <c r="F7" s="216" t="s">
        <v>4</v>
      </c>
    </row>
    <row r="8" spans="1:8" ht="16.2" thickBot="1">
      <c r="A8" s="222"/>
      <c r="B8" s="251"/>
      <c r="C8" s="225"/>
      <c r="D8" s="227"/>
      <c r="E8" s="10" t="s">
        <v>3</v>
      </c>
      <c r="F8" s="217"/>
    </row>
    <row r="9" spans="1:8" ht="13.8">
      <c r="A9" s="229"/>
      <c r="B9" s="230"/>
      <c r="C9" s="230"/>
      <c r="D9" s="230"/>
      <c r="E9" s="230"/>
      <c r="F9" s="231"/>
    </row>
    <row r="10" spans="1:8" ht="13.8">
      <c r="A10" s="81"/>
      <c r="B10" s="232" t="s">
        <v>51</v>
      </c>
      <c r="C10" s="234"/>
      <c r="D10" s="82"/>
      <c r="E10" s="106"/>
      <c r="F10" s="87">
        <v>0</v>
      </c>
    </row>
    <row r="11" spans="1:8" ht="14.4" thickBot="1">
      <c r="A11" s="235"/>
      <c r="B11" s="236"/>
      <c r="C11" s="236"/>
      <c r="D11" s="236"/>
      <c r="E11" s="236"/>
      <c r="F11" s="237"/>
    </row>
    <row r="12" spans="1:8" ht="16.5" customHeight="1">
      <c r="A12" s="5" t="s">
        <v>8</v>
      </c>
      <c r="B12" s="4" t="s">
        <v>9</v>
      </c>
      <c r="C12" s="42">
        <v>6</v>
      </c>
      <c r="D12" s="42">
        <f t="shared" ref="D12:D17" si="0">C12*E12</f>
        <v>0</v>
      </c>
      <c r="E12" s="128">
        <v>0</v>
      </c>
      <c r="F12" s="44">
        <f>D12*F10</f>
        <v>0</v>
      </c>
      <c r="G12" s="66"/>
    </row>
    <row r="13" spans="1:8" ht="16.5" customHeight="1">
      <c r="A13" s="6" t="s">
        <v>10</v>
      </c>
      <c r="B13" s="3" t="s">
        <v>11</v>
      </c>
      <c r="C13" s="43">
        <v>184.47</v>
      </c>
      <c r="D13" s="43">
        <f t="shared" si="0"/>
        <v>0</v>
      </c>
      <c r="E13" s="107">
        <v>0</v>
      </c>
      <c r="F13" s="44">
        <f>D13*F10</f>
        <v>0</v>
      </c>
      <c r="G13" s="66"/>
      <c r="H13" s="54"/>
    </row>
    <row r="14" spans="1:8" ht="16.5" customHeight="1">
      <c r="A14" s="6" t="s">
        <v>12</v>
      </c>
      <c r="B14" s="3" t="s">
        <v>13</v>
      </c>
      <c r="C14" s="43">
        <v>13.21</v>
      </c>
      <c r="D14" s="43">
        <f t="shared" si="0"/>
        <v>0</v>
      </c>
      <c r="E14" s="129">
        <v>0</v>
      </c>
      <c r="F14" s="44">
        <f>D14*F10</f>
        <v>0</v>
      </c>
      <c r="G14" s="66"/>
    </row>
    <row r="15" spans="1:8" ht="16.5" customHeight="1">
      <c r="A15" s="6" t="s">
        <v>14</v>
      </c>
      <c r="B15" s="3" t="s">
        <v>15</v>
      </c>
      <c r="C15" s="43">
        <v>448.61</v>
      </c>
      <c r="D15" s="43">
        <f t="shared" si="0"/>
        <v>0</v>
      </c>
      <c r="E15" s="129">
        <v>0</v>
      </c>
      <c r="F15" s="44">
        <f>D15*F10</f>
        <v>0</v>
      </c>
      <c r="G15" s="66"/>
    </row>
    <row r="16" spans="1:8" ht="16.5" customHeight="1">
      <c r="A16" s="6" t="s">
        <v>16</v>
      </c>
      <c r="B16" s="3" t="s">
        <v>17</v>
      </c>
      <c r="C16" s="43">
        <v>70</v>
      </c>
      <c r="D16" s="43">
        <f t="shared" si="0"/>
        <v>0</v>
      </c>
      <c r="E16" s="129">
        <v>0</v>
      </c>
      <c r="F16" s="44">
        <f>D16*F10</f>
        <v>0</v>
      </c>
      <c r="G16" s="66"/>
    </row>
    <row r="17" spans="1:7" ht="16.5" customHeight="1">
      <c r="A17" s="6" t="s">
        <v>18</v>
      </c>
      <c r="B17" s="3" t="s">
        <v>19</v>
      </c>
      <c r="C17" s="43">
        <v>109.48</v>
      </c>
      <c r="D17" s="43">
        <f t="shared" si="0"/>
        <v>0</v>
      </c>
      <c r="E17" s="129">
        <v>0</v>
      </c>
      <c r="F17" s="44">
        <f>D17*F10</f>
        <v>0</v>
      </c>
      <c r="G17" s="66"/>
    </row>
    <row r="18" spans="1:7" ht="10.5" customHeight="1" thickBot="1">
      <c r="A18" s="16"/>
      <c r="B18" s="17"/>
      <c r="C18" s="18"/>
      <c r="D18" s="19"/>
      <c r="E18" s="109"/>
      <c r="F18" s="44"/>
    </row>
    <row r="19" spans="1:7" ht="19.5" customHeight="1">
      <c r="A19" s="200" t="s">
        <v>56</v>
      </c>
      <c r="B19" s="228"/>
      <c r="C19" s="92">
        <f>SUM(C12:C17)</f>
        <v>831.77</v>
      </c>
      <c r="D19" s="14"/>
      <c r="E19" s="32"/>
      <c r="F19" s="93"/>
    </row>
    <row r="20" spans="1:7" ht="19.5" customHeight="1">
      <c r="A20" s="203" t="s">
        <v>7</v>
      </c>
      <c r="B20" s="243"/>
      <c r="C20" s="205"/>
      <c r="D20" s="206"/>
      <c r="E20" s="110">
        <f>E21/C19</f>
        <v>0</v>
      </c>
      <c r="F20" s="95"/>
    </row>
    <row r="21" spans="1:7" s="94" customFormat="1" ht="19.5" customHeight="1">
      <c r="A21" s="218" t="s">
        <v>57</v>
      </c>
      <c r="B21" s="219"/>
      <c r="C21" s="219"/>
      <c r="D21" s="219"/>
      <c r="E21" s="110">
        <f>SUM(D12:D17)</f>
        <v>0</v>
      </c>
      <c r="F21" s="96"/>
    </row>
    <row r="22" spans="1:7" ht="19.5" customHeight="1" thickBot="1">
      <c r="A22" s="218" t="s">
        <v>58</v>
      </c>
      <c r="B22" s="219"/>
      <c r="C22" s="219"/>
      <c r="D22" s="219"/>
      <c r="E22" s="110">
        <f>E21/230</f>
        <v>0</v>
      </c>
      <c r="F22" s="97"/>
    </row>
    <row r="23" spans="1:7" ht="23.25" customHeight="1" thickBot="1">
      <c r="A23" s="186" t="s">
        <v>62</v>
      </c>
      <c r="B23" s="241"/>
      <c r="C23" s="241"/>
      <c r="D23" s="241"/>
      <c r="E23" s="242"/>
      <c r="F23" s="101">
        <f>SUM(F12:F17)</f>
        <v>0</v>
      </c>
    </row>
    <row r="25" spans="1:7">
      <c r="F25" s="53"/>
    </row>
    <row r="26" spans="1:7">
      <c r="F26" s="53"/>
    </row>
    <row r="27" spans="1:7">
      <c r="B27" s="63"/>
      <c r="F27" s="54"/>
    </row>
    <row r="29" spans="1:7">
      <c r="D29" s="53"/>
    </row>
    <row r="31" spans="1:7">
      <c r="E31" s="111"/>
    </row>
  </sheetData>
  <mergeCells count="12">
    <mergeCell ref="A23:E23"/>
    <mergeCell ref="A21:D21"/>
    <mergeCell ref="A22:D22"/>
    <mergeCell ref="F7:F8"/>
    <mergeCell ref="A7:B8"/>
    <mergeCell ref="C7:C8"/>
    <mergeCell ref="D7:D8"/>
    <mergeCell ref="A20:D20"/>
    <mergeCell ref="A9:F9"/>
    <mergeCell ref="B10:C10"/>
    <mergeCell ref="A11:F11"/>
    <mergeCell ref="A19:B19"/>
  </mergeCells>
  <phoneticPr fontId="8" type="noConversion"/>
  <pageMargins left="0.73" right="0.45" top="0.92" bottom="0.46" header="0.32" footer="0.16"/>
  <pageSetup paperSize="9" fitToHeight="13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5127-DFEE-4CE1-8DFF-79FA72D98AED}">
  <dimension ref="A1:G24"/>
  <sheetViews>
    <sheetView workbookViewId="0">
      <pane ySplit="8" topLeftCell="A9" activePane="bottomLeft" state="frozen"/>
      <selection activeCell="A2" sqref="A2"/>
      <selection pane="bottomLeft" activeCell="D3" sqref="D3"/>
    </sheetView>
  </sheetViews>
  <sheetFormatPr defaultColWidth="9.109375" defaultRowHeight="13.2"/>
  <cols>
    <col min="1" max="1" width="3.88671875" style="1" customWidth="1"/>
    <col min="2" max="2" width="28" style="1" customWidth="1"/>
    <col min="3" max="4" width="19.6640625" style="1" customWidth="1"/>
    <col min="5" max="5" width="19.6640625" style="105" customWidth="1"/>
    <col min="6" max="6" width="19.6640625" style="1" customWidth="1"/>
    <col min="7" max="7" width="18.5546875" style="1" customWidth="1"/>
    <col min="8" max="16384" width="9.109375" style="1"/>
  </cols>
  <sheetData>
    <row r="1" spans="1:7" ht="15.6">
      <c r="A1" s="79" t="s">
        <v>50</v>
      </c>
    </row>
    <row r="2" spans="1:7" ht="15.6">
      <c r="A2" s="79" t="s">
        <v>84</v>
      </c>
    </row>
    <row r="3" spans="1:7" ht="13.8">
      <c r="A3" s="71"/>
    </row>
    <row r="4" spans="1:7" ht="17.399999999999999">
      <c r="A4" s="127" t="s">
        <v>69</v>
      </c>
    </row>
    <row r="5" spans="1:7" ht="17.399999999999999">
      <c r="A5" s="80" t="s">
        <v>55</v>
      </c>
    </row>
    <row r="6" spans="1:7" ht="14.4" thickBot="1">
      <c r="A6" s="71"/>
    </row>
    <row r="7" spans="1:7" ht="15.6">
      <c r="A7" s="220" t="s">
        <v>21</v>
      </c>
      <c r="B7" s="250"/>
      <c r="C7" s="224" t="s">
        <v>0</v>
      </c>
      <c r="D7" s="226" t="s">
        <v>1</v>
      </c>
      <c r="E7" s="8" t="s">
        <v>2</v>
      </c>
      <c r="F7" s="216" t="s">
        <v>4</v>
      </c>
    </row>
    <row r="8" spans="1:7" ht="16.2" thickBot="1">
      <c r="A8" s="222"/>
      <c r="B8" s="251"/>
      <c r="C8" s="225"/>
      <c r="D8" s="227"/>
      <c r="E8" s="10" t="s">
        <v>3</v>
      </c>
      <c r="F8" s="217"/>
    </row>
    <row r="9" spans="1:7" ht="13.8">
      <c r="A9" s="229"/>
      <c r="B9" s="230"/>
      <c r="C9" s="230"/>
      <c r="D9" s="230"/>
      <c r="E9" s="230"/>
      <c r="F9" s="231"/>
    </row>
    <row r="10" spans="1:7" ht="13.8">
      <c r="A10" s="81"/>
      <c r="B10" s="232" t="s">
        <v>51</v>
      </c>
      <c r="C10" s="234"/>
      <c r="D10" s="82"/>
      <c r="E10" s="106"/>
      <c r="F10" s="87">
        <v>0</v>
      </c>
    </row>
    <row r="11" spans="1:7" ht="13.8">
      <c r="A11" s="235"/>
      <c r="B11" s="236"/>
      <c r="C11" s="236"/>
      <c r="D11" s="236"/>
      <c r="E11" s="236"/>
      <c r="F11" s="237"/>
    </row>
    <row r="12" spans="1:7" ht="16.5" customHeight="1">
      <c r="A12" s="5" t="s">
        <v>8</v>
      </c>
      <c r="B12" s="4" t="s">
        <v>9</v>
      </c>
      <c r="C12" s="42">
        <v>5.23</v>
      </c>
      <c r="D12" s="42">
        <f t="shared" ref="D12:D17" si="0">C12*E12</f>
        <v>0</v>
      </c>
      <c r="E12" s="107">
        <v>0</v>
      </c>
      <c r="F12" s="44">
        <f>D12*F10</f>
        <v>0</v>
      </c>
      <c r="G12" s="66"/>
    </row>
    <row r="13" spans="1:7" ht="16.5" customHeight="1">
      <c r="A13" s="6" t="s">
        <v>10</v>
      </c>
      <c r="B13" s="3" t="s">
        <v>11</v>
      </c>
      <c r="C13" s="43">
        <v>22.87</v>
      </c>
      <c r="D13" s="43">
        <f t="shared" si="0"/>
        <v>0</v>
      </c>
      <c r="E13" s="107">
        <v>0</v>
      </c>
      <c r="F13" s="44">
        <f>D13*F10</f>
        <v>0</v>
      </c>
      <c r="G13" s="66"/>
    </row>
    <row r="14" spans="1:7" ht="16.5" customHeight="1">
      <c r="A14" s="6" t="s">
        <v>12</v>
      </c>
      <c r="B14" s="3" t="s">
        <v>13</v>
      </c>
      <c r="C14" s="43">
        <v>5.4</v>
      </c>
      <c r="D14" s="43">
        <f t="shared" si="0"/>
        <v>0</v>
      </c>
      <c r="E14" s="107">
        <v>0</v>
      </c>
      <c r="F14" s="44">
        <f>D14*F10</f>
        <v>0</v>
      </c>
      <c r="G14" s="66"/>
    </row>
    <row r="15" spans="1:7" ht="16.5" customHeight="1">
      <c r="A15" s="6" t="s">
        <v>14</v>
      </c>
      <c r="B15" s="3" t="s">
        <v>15</v>
      </c>
      <c r="C15" s="43">
        <v>240</v>
      </c>
      <c r="D15" s="43">
        <f t="shared" si="0"/>
        <v>0</v>
      </c>
      <c r="E15" s="107">
        <v>0</v>
      </c>
      <c r="F15" s="44">
        <f>D15*F10</f>
        <v>0</v>
      </c>
      <c r="G15" s="66"/>
    </row>
    <row r="16" spans="1:7" ht="16.5" customHeight="1">
      <c r="A16" s="6" t="s">
        <v>16</v>
      </c>
      <c r="B16" s="3" t="s">
        <v>17</v>
      </c>
      <c r="C16" s="43">
        <v>44.24</v>
      </c>
      <c r="D16" s="43">
        <f t="shared" si="0"/>
        <v>0</v>
      </c>
      <c r="E16" s="107">
        <v>0</v>
      </c>
      <c r="F16" s="44">
        <f>D16*F10</f>
        <v>0</v>
      </c>
      <c r="G16" s="66"/>
    </row>
    <row r="17" spans="1:7" ht="16.5" customHeight="1">
      <c r="A17" s="6" t="s">
        <v>18</v>
      </c>
      <c r="B17" s="3" t="s">
        <v>19</v>
      </c>
      <c r="C17" s="43">
        <v>72.599999999999994</v>
      </c>
      <c r="D17" s="43">
        <f t="shared" si="0"/>
        <v>0</v>
      </c>
      <c r="E17" s="107">
        <v>0</v>
      </c>
      <c r="F17" s="44">
        <f>D17*F10</f>
        <v>0</v>
      </c>
      <c r="G17" s="66"/>
    </row>
    <row r="18" spans="1:7" ht="16.5" customHeight="1">
      <c r="A18" s="6" t="s">
        <v>33</v>
      </c>
      <c r="B18" s="3" t="s">
        <v>31</v>
      </c>
      <c r="C18" s="42">
        <v>14</v>
      </c>
      <c r="D18" s="43"/>
      <c r="E18" s="30"/>
      <c r="F18" s="44"/>
    </row>
    <row r="19" spans="1:7" ht="10.5" customHeight="1" thickBot="1">
      <c r="A19" s="16"/>
      <c r="B19" s="17"/>
      <c r="C19" s="102"/>
      <c r="D19" s="19"/>
      <c r="E19" s="109"/>
      <c r="F19" s="20"/>
    </row>
    <row r="20" spans="1:7" ht="19.5" customHeight="1">
      <c r="A20" s="200" t="s">
        <v>56</v>
      </c>
      <c r="B20" s="228"/>
      <c r="C20" s="92">
        <f>SUM(C12:C17)</f>
        <v>390.34000000000003</v>
      </c>
      <c r="D20" s="14"/>
      <c r="E20" s="32"/>
      <c r="F20" s="93"/>
    </row>
    <row r="21" spans="1:7" ht="19.5" customHeight="1">
      <c r="A21" s="203" t="s">
        <v>7</v>
      </c>
      <c r="B21" s="243"/>
      <c r="C21" s="205"/>
      <c r="D21" s="206"/>
      <c r="E21" s="110">
        <f>E22/C20</f>
        <v>0</v>
      </c>
      <c r="F21" s="95"/>
    </row>
    <row r="22" spans="1:7" s="94" customFormat="1" ht="19.5" customHeight="1">
      <c r="A22" s="218" t="s">
        <v>57</v>
      </c>
      <c r="B22" s="219"/>
      <c r="C22" s="219"/>
      <c r="D22" s="219"/>
      <c r="E22" s="110">
        <f>SUM(D12:D18)</f>
        <v>0</v>
      </c>
      <c r="F22" s="96"/>
    </row>
    <row r="23" spans="1:7" ht="19.5" customHeight="1" thickBot="1">
      <c r="A23" s="218" t="s">
        <v>58</v>
      </c>
      <c r="B23" s="219"/>
      <c r="C23" s="219"/>
      <c r="D23" s="219"/>
      <c r="E23" s="110">
        <f>E22/230</f>
        <v>0</v>
      </c>
      <c r="F23" s="97"/>
    </row>
    <row r="24" spans="1:7" ht="23.25" customHeight="1" thickBot="1">
      <c r="A24" s="252" t="s">
        <v>62</v>
      </c>
      <c r="B24" s="253"/>
      <c r="C24" s="253"/>
      <c r="D24" s="253"/>
      <c r="E24" s="254"/>
      <c r="F24" s="101">
        <f>SUM(F12:F18)</f>
        <v>0</v>
      </c>
    </row>
  </sheetData>
  <mergeCells count="12">
    <mergeCell ref="A24:E24"/>
    <mergeCell ref="F7:F8"/>
    <mergeCell ref="A23:D23"/>
    <mergeCell ref="A7:B8"/>
    <mergeCell ref="C7:C8"/>
    <mergeCell ref="D7:D8"/>
    <mergeCell ref="A20:B20"/>
    <mergeCell ref="A21:D21"/>
    <mergeCell ref="A22:D22"/>
    <mergeCell ref="A9:F9"/>
    <mergeCell ref="B10:C10"/>
    <mergeCell ref="A11:F11"/>
  </mergeCells>
  <phoneticPr fontId="8" type="noConversion"/>
  <pageMargins left="0.73" right="0.45" top="0.92" bottom="0.46" header="0.32" footer="0.16"/>
  <pageSetup paperSize="9" fitToHeight="13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DDD32-44AD-4117-8FD7-1A96BD798B9F}">
  <dimension ref="A1:G24"/>
  <sheetViews>
    <sheetView zoomScaleNormal="100" workbookViewId="0">
      <pane ySplit="8" topLeftCell="A9" activePane="bottomLeft" state="frozen"/>
      <selection activeCell="A2" sqref="A2"/>
      <selection pane="bottomLeft" activeCell="E23" sqref="E23"/>
    </sheetView>
  </sheetViews>
  <sheetFormatPr defaultColWidth="9.109375" defaultRowHeight="13.2"/>
  <cols>
    <col min="1" max="1" width="3.88671875" style="1" customWidth="1"/>
    <col min="2" max="2" width="28" style="1" customWidth="1"/>
    <col min="3" max="4" width="19.6640625" style="1" customWidth="1"/>
    <col min="5" max="5" width="19.6640625" style="105" customWidth="1"/>
    <col min="6" max="6" width="19.6640625" style="1" customWidth="1"/>
    <col min="7" max="7" width="18.5546875" style="1" customWidth="1"/>
    <col min="8" max="16384" width="9.109375" style="1"/>
  </cols>
  <sheetData>
    <row r="1" spans="1:7" ht="15.6">
      <c r="A1" s="79" t="s">
        <v>50</v>
      </c>
    </row>
    <row r="2" spans="1:7" ht="15.6">
      <c r="A2" s="79" t="s">
        <v>84</v>
      </c>
    </row>
    <row r="3" spans="1:7" ht="13.8">
      <c r="A3" s="71"/>
    </row>
    <row r="4" spans="1:7" ht="17.399999999999999">
      <c r="A4" s="127" t="s">
        <v>70</v>
      </c>
    </row>
    <row r="5" spans="1:7" ht="17.399999999999999">
      <c r="A5" s="80" t="s">
        <v>55</v>
      </c>
    </row>
    <row r="6" spans="1:7" ht="14.4" thickBot="1">
      <c r="A6" s="71"/>
    </row>
    <row r="7" spans="1:7" ht="15.6">
      <c r="A7" s="220" t="s">
        <v>21</v>
      </c>
      <c r="B7" s="250"/>
      <c r="C7" s="224" t="s">
        <v>0</v>
      </c>
      <c r="D7" s="226" t="s">
        <v>1</v>
      </c>
      <c r="E7" s="8" t="s">
        <v>2</v>
      </c>
      <c r="F7" s="216" t="s">
        <v>4</v>
      </c>
    </row>
    <row r="8" spans="1:7" ht="16.2" thickBot="1">
      <c r="A8" s="222"/>
      <c r="B8" s="251"/>
      <c r="C8" s="225"/>
      <c r="D8" s="227"/>
      <c r="E8" s="10" t="s">
        <v>3</v>
      </c>
      <c r="F8" s="217"/>
    </row>
    <row r="9" spans="1:7" ht="13.8">
      <c r="A9" s="229"/>
      <c r="B9" s="230"/>
      <c r="C9" s="230"/>
      <c r="D9" s="230"/>
      <c r="E9" s="230"/>
      <c r="F9" s="231"/>
    </row>
    <row r="10" spans="1:7" ht="13.8">
      <c r="A10" s="81"/>
      <c r="B10" s="232" t="s">
        <v>51</v>
      </c>
      <c r="C10" s="234"/>
      <c r="D10" s="82"/>
      <c r="E10" s="106"/>
      <c r="F10" s="87">
        <v>0</v>
      </c>
    </row>
    <row r="11" spans="1:7" ht="13.8">
      <c r="A11" s="235"/>
      <c r="B11" s="236"/>
      <c r="C11" s="236"/>
      <c r="D11" s="236"/>
      <c r="E11" s="236"/>
      <c r="F11" s="237"/>
    </row>
    <row r="12" spans="1:7" ht="16.5" customHeight="1">
      <c r="A12" s="5" t="s">
        <v>8</v>
      </c>
      <c r="B12" s="4" t="s">
        <v>9</v>
      </c>
      <c r="C12" s="42">
        <v>29.63</v>
      </c>
      <c r="D12" s="132">
        <f>C12*E12</f>
        <v>0</v>
      </c>
      <c r="E12" s="134">
        <v>0</v>
      </c>
      <c r="F12" s="44">
        <f>D12*F10</f>
        <v>0</v>
      </c>
      <c r="G12" s="70"/>
    </row>
    <row r="13" spans="1:7" ht="16.5" customHeight="1">
      <c r="A13" s="6" t="s">
        <v>22</v>
      </c>
      <c r="B13" s="3" t="s">
        <v>37</v>
      </c>
      <c r="C13" s="43">
        <v>56.82</v>
      </c>
      <c r="D13" s="133">
        <f>C13*E13</f>
        <v>0</v>
      </c>
      <c r="E13" s="107">
        <v>0</v>
      </c>
      <c r="F13" s="44">
        <f>D13*F10</f>
        <v>0</v>
      </c>
      <c r="G13" s="70"/>
    </row>
    <row r="14" spans="1:7" ht="16.5" customHeight="1">
      <c r="A14" s="6" t="s">
        <v>10</v>
      </c>
      <c r="B14" s="3" t="s">
        <v>11</v>
      </c>
      <c r="C14" s="43">
        <v>37.409999999999997</v>
      </c>
      <c r="D14" s="133">
        <f>C14*E14</f>
        <v>0</v>
      </c>
      <c r="E14" s="107">
        <v>0</v>
      </c>
      <c r="F14" s="44">
        <f>D14*F10</f>
        <v>0</v>
      </c>
      <c r="G14" s="70"/>
    </row>
    <row r="15" spans="1:7" ht="16.5" customHeight="1">
      <c r="A15" s="6" t="s">
        <v>12</v>
      </c>
      <c r="B15" s="3" t="s">
        <v>13</v>
      </c>
      <c r="C15" s="43">
        <v>14.38</v>
      </c>
      <c r="D15" s="133">
        <f>C15*E15</f>
        <v>0</v>
      </c>
      <c r="E15" s="107">
        <v>0</v>
      </c>
      <c r="F15" s="44">
        <f>D15*F10</f>
        <v>0</v>
      </c>
      <c r="G15" s="70"/>
    </row>
    <row r="16" spans="1:7" ht="16.5" customHeight="1">
      <c r="A16" s="6" t="s">
        <v>18</v>
      </c>
      <c r="B16" s="3" t="s">
        <v>19</v>
      </c>
      <c r="C16" s="43">
        <v>25.25</v>
      </c>
      <c r="D16" s="133">
        <f>C16*E16</f>
        <v>0</v>
      </c>
      <c r="E16" s="130">
        <v>0</v>
      </c>
      <c r="F16" s="44">
        <f>D16*F10</f>
        <v>0</v>
      </c>
      <c r="G16" s="70"/>
    </row>
    <row r="17" spans="1:7" ht="16.5" customHeight="1">
      <c r="A17" s="6" t="s">
        <v>33</v>
      </c>
      <c r="B17" s="3" t="s">
        <v>36</v>
      </c>
      <c r="C17" s="43">
        <v>2.2000000000000002</v>
      </c>
      <c r="D17" s="133"/>
      <c r="E17" s="30"/>
      <c r="F17" s="44"/>
      <c r="G17" s="70"/>
    </row>
    <row r="18" spans="1:7" ht="16.5" customHeight="1">
      <c r="A18" s="16"/>
      <c r="B18" s="3" t="s">
        <v>79</v>
      </c>
      <c r="C18" s="43"/>
      <c r="D18" s="131">
        <v>0</v>
      </c>
      <c r="E18" s="30"/>
      <c r="F18" s="44">
        <f>D18*F10</f>
        <v>0</v>
      </c>
      <c r="G18" s="70"/>
    </row>
    <row r="19" spans="1:7" ht="19.8" customHeight="1" thickBot="1">
      <c r="A19" s="16"/>
      <c r="B19" s="17"/>
      <c r="C19" s="18"/>
      <c r="D19" s="19"/>
      <c r="E19" s="135"/>
      <c r="F19" s="44"/>
    </row>
    <row r="20" spans="1:7" ht="19.5" customHeight="1">
      <c r="A20" s="200" t="s">
        <v>56</v>
      </c>
      <c r="B20" s="228"/>
      <c r="C20" s="125">
        <f>SUM(C12:C16)</f>
        <v>163.49</v>
      </c>
      <c r="D20" s="14"/>
      <c r="E20" s="32"/>
      <c r="F20" s="93"/>
    </row>
    <row r="21" spans="1:7" ht="19.5" customHeight="1">
      <c r="A21" s="203" t="s">
        <v>7</v>
      </c>
      <c r="B21" s="243"/>
      <c r="C21" s="205"/>
      <c r="D21" s="206"/>
      <c r="E21" s="110">
        <f>E22/C20</f>
        <v>0</v>
      </c>
      <c r="F21" s="95"/>
    </row>
    <row r="22" spans="1:7" s="94" customFormat="1" ht="19.5" customHeight="1">
      <c r="A22" s="218" t="s">
        <v>57</v>
      </c>
      <c r="B22" s="219"/>
      <c r="C22" s="219"/>
      <c r="D22" s="219"/>
      <c r="E22" s="110">
        <f>SUM(D12:D18)</f>
        <v>0</v>
      </c>
      <c r="F22" s="96"/>
    </row>
    <row r="23" spans="1:7" ht="19.5" customHeight="1" thickBot="1">
      <c r="A23" s="218" t="s">
        <v>58</v>
      </c>
      <c r="B23" s="219"/>
      <c r="C23" s="219"/>
      <c r="D23" s="219"/>
      <c r="E23" s="110">
        <f>E22/255</f>
        <v>0</v>
      </c>
      <c r="F23" s="97"/>
    </row>
    <row r="24" spans="1:7" ht="23.25" customHeight="1" thickBot="1">
      <c r="A24" s="186" t="s">
        <v>62</v>
      </c>
      <c r="B24" s="241"/>
      <c r="C24" s="241"/>
      <c r="D24" s="241"/>
      <c r="E24" s="242"/>
      <c r="F24" s="101">
        <f>SUM(F12:F19)</f>
        <v>0</v>
      </c>
    </row>
  </sheetData>
  <mergeCells count="12">
    <mergeCell ref="A24:E24"/>
    <mergeCell ref="A23:D23"/>
    <mergeCell ref="A7:B8"/>
    <mergeCell ref="C7:C8"/>
    <mergeCell ref="D7:D8"/>
    <mergeCell ref="A20:B20"/>
    <mergeCell ref="A21:D21"/>
    <mergeCell ref="A22:D22"/>
    <mergeCell ref="A9:F9"/>
    <mergeCell ref="B10:C10"/>
    <mergeCell ref="A11:F11"/>
    <mergeCell ref="F7:F8"/>
  </mergeCells>
  <phoneticPr fontId="8" type="noConversion"/>
  <pageMargins left="0.73" right="0.45" top="0.92" bottom="0.46" header="0.32" footer="0.16"/>
  <pageSetup paperSize="9" fitToHeight="13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99D6-6B95-4C61-80B7-77921D7B0327}">
  <dimension ref="A1:G22"/>
  <sheetViews>
    <sheetView workbookViewId="0">
      <pane ySplit="8" topLeftCell="A9" activePane="bottomLeft" state="frozen"/>
      <selection activeCell="A2" sqref="A2"/>
      <selection pane="bottomLeft" activeCell="D4" sqref="D4"/>
    </sheetView>
  </sheetViews>
  <sheetFormatPr defaultColWidth="9.109375" defaultRowHeight="13.2"/>
  <cols>
    <col min="1" max="1" width="3.88671875" style="1" customWidth="1"/>
    <col min="2" max="2" width="28" style="1" customWidth="1"/>
    <col min="3" max="4" width="19.6640625" style="1" customWidth="1"/>
    <col min="5" max="5" width="19.6640625" style="105" customWidth="1"/>
    <col min="6" max="6" width="19.6640625" style="1" customWidth="1"/>
    <col min="7" max="7" width="18.5546875" style="1" customWidth="1"/>
    <col min="8" max="16384" width="9.109375" style="1"/>
  </cols>
  <sheetData>
    <row r="1" spans="1:7" ht="15.6">
      <c r="A1" s="79" t="s">
        <v>50</v>
      </c>
    </row>
    <row r="2" spans="1:7" ht="15.6">
      <c r="A2" s="79" t="s">
        <v>84</v>
      </c>
    </row>
    <row r="3" spans="1:7" ht="13.8">
      <c r="A3" s="71"/>
    </row>
    <row r="4" spans="1:7" ht="17.399999999999999">
      <c r="A4" s="127" t="s">
        <v>74</v>
      </c>
    </row>
    <row r="5" spans="1:7" ht="17.399999999999999">
      <c r="A5" s="80" t="s">
        <v>55</v>
      </c>
    </row>
    <row r="6" spans="1:7" ht="14.4" thickBot="1">
      <c r="A6" s="71"/>
    </row>
    <row r="7" spans="1:7" ht="15.6">
      <c r="A7" s="220" t="s">
        <v>21</v>
      </c>
      <c r="B7" s="250"/>
      <c r="C7" s="224" t="s">
        <v>0</v>
      </c>
      <c r="D7" s="226" t="s">
        <v>1</v>
      </c>
      <c r="E7" s="8" t="s">
        <v>2</v>
      </c>
      <c r="F7" s="216" t="s">
        <v>4</v>
      </c>
    </row>
    <row r="8" spans="1:7" ht="16.2" thickBot="1">
      <c r="A8" s="222"/>
      <c r="B8" s="251"/>
      <c r="C8" s="225"/>
      <c r="D8" s="227"/>
      <c r="E8" s="10" t="s">
        <v>3</v>
      </c>
      <c r="F8" s="217"/>
    </row>
    <row r="9" spans="1:7" ht="13.8">
      <c r="A9" s="229"/>
      <c r="B9" s="230"/>
      <c r="C9" s="230"/>
      <c r="D9" s="230"/>
      <c r="E9" s="230"/>
      <c r="F9" s="231"/>
    </row>
    <row r="10" spans="1:7" ht="13.8">
      <c r="A10" s="81"/>
      <c r="B10" s="232" t="s">
        <v>51</v>
      </c>
      <c r="C10" s="234"/>
      <c r="D10" s="82"/>
      <c r="E10" s="106"/>
      <c r="F10" s="87">
        <v>0</v>
      </c>
    </row>
    <row r="11" spans="1:7" ht="13.8">
      <c r="A11" s="235"/>
      <c r="B11" s="236"/>
      <c r="C11" s="236"/>
      <c r="D11" s="236"/>
      <c r="E11" s="236"/>
      <c r="F11" s="237"/>
    </row>
    <row r="12" spans="1:7" ht="16.5" customHeight="1">
      <c r="A12" s="5" t="s">
        <v>8</v>
      </c>
      <c r="B12" s="4" t="s">
        <v>9</v>
      </c>
      <c r="C12" s="67">
        <v>123.32</v>
      </c>
      <c r="D12" s="67">
        <f>C12*E12</f>
        <v>0</v>
      </c>
      <c r="E12" s="107">
        <v>0</v>
      </c>
      <c r="F12" s="44">
        <f>D12*F10</f>
        <v>0</v>
      </c>
      <c r="G12" s="70"/>
    </row>
    <row r="13" spans="1:7" ht="16.5" customHeight="1">
      <c r="A13" s="5" t="s">
        <v>23</v>
      </c>
      <c r="B13" s="4" t="s">
        <v>77</v>
      </c>
      <c r="C13" s="67">
        <v>65.87</v>
      </c>
      <c r="D13" s="67">
        <f>C13*E13</f>
        <v>0</v>
      </c>
      <c r="E13" s="107">
        <v>0</v>
      </c>
      <c r="F13" s="44">
        <f>D13*F10</f>
        <v>0</v>
      </c>
      <c r="G13" s="70"/>
    </row>
    <row r="14" spans="1:7" ht="16.5" customHeight="1">
      <c r="A14" s="6" t="s">
        <v>10</v>
      </c>
      <c r="B14" s="3" t="s">
        <v>11</v>
      </c>
      <c r="C14" s="68">
        <v>94.3</v>
      </c>
      <c r="D14" s="68">
        <f>C14*E14</f>
        <v>0</v>
      </c>
      <c r="E14" s="108">
        <v>0</v>
      </c>
      <c r="F14" s="44">
        <f>D14*F10</f>
        <v>0</v>
      </c>
      <c r="G14" s="70"/>
    </row>
    <row r="15" spans="1:7" ht="16.5" customHeight="1">
      <c r="A15" s="6" t="s">
        <v>12</v>
      </c>
      <c r="B15" s="3" t="s">
        <v>13</v>
      </c>
      <c r="C15" s="68">
        <v>40.69</v>
      </c>
      <c r="D15" s="68">
        <f>C15*E15</f>
        <v>0</v>
      </c>
      <c r="E15" s="108">
        <v>0</v>
      </c>
      <c r="F15" s="44">
        <f>D15*F10</f>
        <v>0</v>
      </c>
      <c r="G15" s="70"/>
    </row>
    <row r="16" spans="1:7" ht="16.5" customHeight="1">
      <c r="A16" s="6" t="s">
        <v>86</v>
      </c>
      <c r="B16" s="3" t="s">
        <v>78</v>
      </c>
      <c r="C16" s="68">
        <v>58.66</v>
      </c>
      <c r="D16" s="68">
        <f>C16*E16</f>
        <v>0</v>
      </c>
      <c r="E16" s="108">
        <v>0</v>
      </c>
      <c r="F16" s="44">
        <f>D16*F10</f>
        <v>0</v>
      </c>
    </row>
    <row r="17" spans="1:6" ht="20.399999999999999" customHeight="1" thickBot="1">
      <c r="A17" s="16"/>
      <c r="B17" s="17"/>
      <c r="C17" s="18"/>
      <c r="D17" s="19"/>
      <c r="E17" s="109"/>
      <c r="F17" s="20"/>
    </row>
    <row r="18" spans="1:6" ht="19.5" customHeight="1">
      <c r="A18" s="200" t="s">
        <v>56</v>
      </c>
      <c r="B18" s="228"/>
      <c r="C18" s="126">
        <f>SUM(C12:C16)</f>
        <v>382.84000000000003</v>
      </c>
      <c r="D18" s="14"/>
      <c r="E18" s="32"/>
      <c r="F18" s="93"/>
    </row>
    <row r="19" spans="1:6" ht="19.5" customHeight="1">
      <c r="A19" s="203" t="s">
        <v>7</v>
      </c>
      <c r="B19" s="243"/>
      <c r="C19" s="205"/>
      <c r="D19" s="206"/>
      <c r="E19" s="110">
        <f>E20/C18</f>
        <v>0</v>
      </c>
      <c r="F19" s="95"/>
    </row>
    <row r="20" spans="1:6" s="94" customFormat="1" ht="19.5" customHeight="1">
      <c r="A20" s="218" t="s">
        <v>57</v>
      </c>
      <c r="B20" s="219"/>
      <c r="C20" s="219"/>
      <c r="D20" s="219"/>
      <c r="E20" s="110">
        <f>SUM(D12:D16)</f>
        <v>0</v>
      </c>
      <c r="F20" s="96"/>
    </row>
    <row r="21" spans="1:6" ht="19.5" customHeight="1" thickBot="1">
      <c r="A21" s="218" t="s">
        <v>58</v>
      </c>
      <c r="B21" s="219"/>
      <c r="C21" s="219"/>
      <c r="D21" s="219"/>
      <c r="E21" s="110">
        <f>E20/152</f>
        <v>0</v>
      </c>
      <c r="F21" s="97"/>
    </row>
    <row r="22" spans="1:6" ht="23.25" customHeight="1" thickBot="1">
      <c r="A22" s="186" t="s">
        <v>62</v>
      </c>
      <c r="B22" s="241"/>
      <c r="C22" s="241"/>
      <c r="D22" s="241"/>
      <c r="E22" s="242"/>
      <c r="F22" s="101">
        <f>SUM(F12:F16)</f>
        <v>0</v>
      </c>
    </row>
  </sheetData>
  <mergeCells count="12">
    <mergeCell ref="A22:E22"/>
    <mergeCell ref="A21:D21"/>
    <mergeCell ref="A7:B8"/>
    <mergeCell ref="C7:C8"/>
    <mergeCell ref="D7:D8"/>
    <mergeCell ref="A18:B18"/>
    <mergeCell ref="A19:D19"/>
    <mergeCell ref="A20:D20"/>
    <mergeCell ref="A9:F9"/>
    <mergeCell ref="B10:C10"/>
    <mergeCell ref="A11:F11"/>
    <mergeCell ref="F7:F8"/>
  </mergeCells>
  <phoneticPr fontId="8" type="noConversion"/>
  <pageMargins left="0.73" right="0.45" top="0.92" bottom="0.46" header="0.32" footer="0.16"/>
  <pageSetup paperSize="9" fitToHeight="13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4023-2723-4257-BC88-1679BC9686B7}">
  <dimension ref="A1:G23"/>
  <sheetViews>
    <sheetView zoomScaleNormal="100" workbookViewId="0">
      <pane ySplit="8" topLeftCell="A9" activePane="bottomLeft" state="frozen"/>
      <selection activeCell="A2" sqref="A2"/>
      <selection pane="bottomLeft" activeCell="B16" sqref="B16"/>
    </sheetView>
  </sheetViews>
  <sheetFormatPr defaultColWidth="9.109375" defaultRowHeight="13.2"/>
  <cols>
    <col min="1" max="1" width="3.88671875" style="1" customWidth="1"/>
    <col min="2" max="2" width="28" style="1" customWidth="1"/>
    <col min="3" max="4" width="19.6640625" style="1" customWidth="1"/>
    <col min="5" max="5" width="19.6640625" style="105" customWidth="1"/>
    <col min="6" max="6" width="19.6640625" style="1" customWidth="1"/>
    <col min="7" max="7" width="18.5546875" style="1" customWidth="1"/>
    <col min="8" max="16384" width="9.109375" style="1"/>
  </cols>
  <sheetData>
    <row r="1" spans="1:7" ht="15.6">
      <c r="A1" s="79" t="s">
        <v>50</v>
      </c>
    </row>
    <row r="2" spans="1:7" ht="15.6">
      <c r="A2" s="79" t="s">
        <v>84</v>
      </c>
    </row>
    <row r="3" spans="1:7" ht="13.8">
      <c r="A3" s="71"/>
    </row>
    <row r="4" spans="1:7" ht="17.399999999999999">
      <c r="A4" s="127" t="s">
        <v>71</v>
      </c>
    </row>
    <row r="5" spans="1:7" ht="17.399999999999999">
      <c r="A5" s="80" t="s">
        <v>55</v>
      </c>
    </row>
    <row r="6" spans="1:7" ht="14.4" thickBot="1">
      <c r="A6" s="71"/>
    </row>
    <row r="7" spans="1:7" ht="15.6">
      <c r="A7" s="220" t="s">
        <v>21</v>
      </c>
      <c r="B7" s="250"/>
      <c r="C7" s="224" t="s">
        <v>0</v>
      </c>
      <c r="D7" s="226" t="s">
        <v>1</v>
      </c>
      <c r="E7" s="8" t="s">
        <v>2</v>
      </c>
      <c r="F7" s="216" t="s">
        <v>4</v>
      </c>
    </row>
    <row r="8" spans="1:7" ht="16.2" thickBot="1">
      <c r="A8" s="222"/>
      <c r="B8" s="251"/>
      <c r="C8" s="225"/>
      <c r="D8" s="227"/>
      <c r="E8" s="10" t="s">
        <v>3</v>
      </c>
      <c r="F8" s="217"/>
    </row>
    <row r="9" spans="1:7" ht="13.8">
      <c r="A9" s="229"/>
      <c r="B9" s="230"/>
      <c r="C9" s="230"/>
      <c r="D9" s="230"/>
      <c r="E9" s="230"/>
      <c r="F9" s="231"/>
    </row>
    <row r="10" spans="1:7" ht="13.8">
      <c r="A10" s="81"/>
      <c r="B10" s="232" t="s">
        <v>51</v>
      </c>
      <c r="C10" s="234"/>
      <c r="D10" s="82"/>
      <c r="E10" s="106"/>
      <c r="F10" s="87">
        <v>0</v>
      </c>
    </row>
    <row r="11" spans="1:7" ht="13.8">
      <c r="A11" s="235"/>
      <c r="B11" s="236"/>
      <c r="C11" s="236"/>
      <c r="D11" s="236"/>
      <c r="E11" s="236"/>
      <c r="F11" s="237"/>
    </row>
    <row r="12" spans="1:7" ht="16.5" customHeight="1">
      <c r="A12" s="5" t="s">
        <v>8</v>
      </c>
      <c r="B12" s="4" t="s">
        <v>9</v>
      </c>
      <c r="C12" s="67">
        <v>24.1</v>
      </c>
      <c r="D12" s="67">
        <f>C12*E12</f>
        <v>0</v>
      </c>
      <c r="E12" s="107">
        <v>0</v>
      </c>
      <c r="F12" s="11">
        <f>D12*F10</f>
        <v>0</v>
      </c>
      <c r="G12" s="70"/>
    </row>
    <row r="13" spans="1:7" ht="16.5" customHeight="1">
      <c r="A13" s="5" t="s">
        <v>22</v>
      </c>
      <c r="B13" s="4" t="s">
        <v>40</v>
      </c>
      <c r="C13" s="67">
        <v>171.2</v>
      </c>
      <c r="D13" s="68">
        <f>C13*E13</f>
        <v>0</v>
      </c>
      <c r="E13" s="107">
        <v>0</v>
      </c>
      <c r="F13" s="11">
        <f>D13*F10</f>
        <v>0</v>
      </c>
      <c r="G13" s="70"/>
    </row>
    <row r="14" spans="1:7" ht="16.5" customHeight="1">
      <c r="A14" s="5" t="s">
        <v>23</v>
      </c>
      <c r="B14" s="4" t="s">
        <v>80</v>
      </c>
      <c r="C14" s="67">
        <v>4</v>
      </c>
      <c r="D14" s="68">
        <f>C14*E14</f>
        <v>0</v>
      </c>
      <c r="E14" s="107">
        <v>0</v>
      </c>
      <c r="F14" s="11">
        <f>D14*F10</f>
        <v>0</v>
      </c>
      <c r="G14" s="70"/>
    </row>
    <row r="15" spans="1:7" ht="16.5" customHeight="1">
      <c r="A15" s="6" t="s">
        <v>10</v>
      </c>
      <c r="B15" s="3" t="s">
        <v>11</v>
      </c>
      <c r="C15" s="68">
        <v>27</v>
      </c>
      <c r="D15" s="68">
        <f>C15*E15</f>
        <v>0</v>
      </c>
      <c r="E15" s="107">
        <v>0</v>
      </c>
      <c r="F15" s="11">
        <f>D15*F10</f>
        <v>0</v>
      </c>
      <c r="G15" s="70"/>
    </row>
    <row r="16" spans="1:7" ht="16.5" customHeight="1">
      <c r="A16" s="6" t="s">
        <v>12</v>
      </c>
      <c r="B16" s="3" t="s">
        <v>13</v>
      </c>
      <c r="C16" s="68">
        <v>16.100000000000001</v>
      </c>
      <c r="D16" s="68">
        <f>C16*E16</f>
        <v>0</v>
      </c>
      <c r="E16" s="107">
        <v>0</v>
      </c>
      <c r="F16" s="11">
        <f>D16*F10</f>
        <v>0</v>
      </c>
      <c r="G16" s="70"/>
    </row>
    <row r="17" spans="1:7" ht="16.5" customHeight="1">
      <c r="A17" s="6"/>
      <c r="B17" s="3" t="s">
        <v>79</v>
      </c>
      <c r="C17" s="68"/>
      <c r="D17" s="139">
        <v>0</v>
      </c>
      <c r="E17" s="140"/>
      <c r="F17" s="41">
        <f>D17*F10</f>
        <v>0</v>
      </c>
      <c r="G17" s="70"/>
    </row>
    <row r="18" spans="1:7" ht="17.399999999999999" customHeight="1" thickBot="1">
      <c r="A18" s="16"/>
      <c r="B18" s="17"/>
      <c r="C18" s="18"/>
      <c r="D18" s="19"/>
      <c r="E18" s="109"/>
      <c r="F18" s="20"/>
    </row>
    <row r="19" spans="1:7" ht="19.5" customHeight="1">
      <c r="A19" s="200" t="s">
        <v>56</v>
      </c>
      <c r="B19" s="228"/>
      <c r="C19" s="126">
        <f>SUM(C12:C16)</f>
        <v>242.39999999999998</v>
      </c>
      <c r="D19" s="14"/>
      <c r="E19" s="32"/>
      <c r="F19" s="93"/>
    </row>
    <row r="20" spans="1:7" ht="19.5" customHeight="1">
      <c r="A20" s="203" t="s">
        <v>7</v>
      </c>
      <c r="B20" s="243"/>
      <c r="C20" s="205"/>
      <c r="D20" s="206"/>
      <c r="E20" s="110">
        <f>E21/C19</f>
        <v>0</v>
      </c>
      <c r="F20" s="95"/>
    </row>
    <row r="21" spans="1:7" s="94" customFormat="1" ht="19.5" customHeight="1">
      <c r="A21" s="218" t="s">
        <v>57</v>
      </c>
      <c r="B21" s="219"/>
      <c r="C21" s="219"/>
      <c r="D21" s="219"/>
      <c r="E21" s="110">
        <f>SUM(D12:D17)</f>
        <v>0</v>
      </c>
      <c r="F21" s="96"/>
    </row>
    <row r="22" spans="1:7" ht="19.5" customHeight="1" thickBot="1">
      <c r="A22" s="218" t="s">
        <v>58</v>
      </c>
      <c r="B22" s="219"/>
      <c r="C22" s="219"/>
      <c r="D22" s="219"/>
      <c r="E22" s="110">
        <f>E21/230</f>
        <v>0</v>
      </c>
      <c r="F22" s="97"/>
    </row>
    <row r="23" spans="1:7" ht="23.25" customHeight="1" thickBot="1">
      <c r="A23" s="186" t="s">
        <v>62</v>
      </c>
      <c r="B23" s="241"/>
      <c r="C23" s="241"/>
      <c r="D23" s="241"/>
      <c r="E23" s="242"/>
      <c r="F23" s="101">
        <f>SUM(F12:F18)</f>
        <v>0</v>
      </c>
    </row>
  </sheetData>
  <mergeCells count="12">
    <mergeCell ref="A23:E23"/>
    <mergeCell ref="A22:D22"/>
    <mergeCell ref="A7:B8"/>
    <mergeCell ref="C7:C8"/>
    <mergeCell ref="D7:D8"/>
    <mergeCell ref="A19:B19"/>
    <mergeCell ref="A20:D20"/>
    <mergeCell ref="A21:D21"/>
    <mergeCell ref="A9:F9"/>
    <mergeCell ref="B10:C10"/>
    <mergeCell ref="A11:F11"/>
    <mergeCell ref="F7:F8"/>
  </mergeCells>
  <phoneticPr fontId="8" type="noConversion"/>
  <pageMargins left="0.73" right="0.45" top="0.92" bottom="0.46" header="0.32" footer="0.16"/>
  <pageSetup paperSize="9" fitToHeight="13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0516-C70A-4338-A7A5-98B5FC91DE17}">
  <dimension ref="A1:G24"/>
  <sheetViews>
    <sheetView workbookViewId="0">
      <pane ySplit="8" topLeftCell="A9" activePane="bottomLeft" state="frozen"/>
      <selection activeCell="A2" sqref="A2"/>
      <selection pane="bottomLeft" activeCell="G16" sqref="G16"/>
    </sheetView>
  </sheetViews>
  <sheetFormatPr defaultColWidth="9.109375" defaultRowHeight="13.2"/>
  <cols>
    <col min="1" max="1" width="3.88671875" style="1" customWidth="1"/>
    <col min="2" max="2" width="28" style="1" customWidth="1"/>
    <col min="3" max="4" width="19.6640625" style="1" customWidth="1"/>
    <col min="5" max="5" width="19.6640625" style="105" customWidth="1"/>
    <col min="6" max="6" width="19.6640625" style="1" customWidth="1"/>
    <col min="7" max="7" width="18.5546875" style="1" customWidth="1"/>
    <col min="8" max="16384" width="9.109375" style="1"/>
  </cols>
  <sheetData>
    <row r="1" spans="1:7" ht="15.6">
      <c r="A1" s="79" t="s">
        <v>50</v>
      </c>
    </row>
    <row r="2" spans="1:7" ht="15.6">
      <c r="A2" s="79" t="s">
        <v>84</v>
      </c>
    </row>
    <row r="3" spans="1:7" ht="13.8">
      <c r="A3" s="71"/>
    </row>
    <row r="4" spans="1:7" ht="17.399999999999999">
      <c r="A4" s="127" t="s">
        <v>72</v>
      </c>
    </row>
    <row r="5" spans="1:7" ht="17.399999999999999">
      <c r="A5" s="80" t="s">
        <v>55</v>
      </c>
    </row>
    <row r="6" spans="1:7" ht="14.4" thickBot="1">
      <c r="A6" s="71"/>
    </row>
    <row r="7" spans="1:7" ht="15.6">
      <c r="A7" s="220" t="s">
        <v>21</v>
      </c>
      <c r="B7" s="250"/>
      <c r="C7" s="224" t="s">
        <v>0</v>
      </c>
      <c r="D7" s="226" t="s">
        <v>1</v>
      </c>
      <c r="E7" s="8" t="s">
        <v>2</v>
      </c>
      <c r="F7" s="216" t="s">
        <v>4</v>
      </c>
    </row>
    <row r="8" spans="1:7" ht="16.2" thickBot="1">
      <c r="A8" s="222"/>
      <c r="B8" s="251"/>
      <c r="C8" s="225"/>
      <c r="D8" s="227"/>
      <c r="E8" s="10" t="s">
        <v>3</v>
      </c>
      <c r="F8" s="217"/>
    </row>
    <row r="9" spans="1:7" ht="13.8">
      <c r="A9" s="229"/>
      <c r="B9" s="230"/>
      <c r="C9" s="230"/>
      <c r="D9" s="230"/>
      <c r="E9" s="230"/>
      <c r="F9" s="231"/>
    </row>
    <row r="10" spans="1:7" ht="13.8">
      <c r="A10" s="81"/>
      <c r="B10" s="232" t="s">
        <v>51</v>
      </c>
      <c r="C10" s="234"/>
      <c r="D10" s="82"/>
      <c r="E10" s="106"/>
      <c r="F10" s="87">
        <v>0</v>
      </c>
    </row>
    <row r="11" spans="1:7" ht="13.8">
      <c r="A11" s="235"/>
      <c r="B11" s="236"/>
      <c r="C11" s="236"/>
      <c r="D11" s="236"/>
      <c r="E11" s="236"/>
      <c r="F11" s="237"/>
    </row>
    <row r="12" spans="1:7" ht="16.5" customHeight="1">
      <c r="A12" s="5" t="s">
        <v>8</v>
      </c>
      <c r="B12" s="4" t="s">
        <v>9</v>
      </c>
      <c r="C12" s="67">
        <v>37.1</v>
      </c>
      <c r="D12" s="67">
        <f t="shared" ref="D12:D17" si="0">C12*E12</f>
        <v>0</v>
      </c>
      <c r="E12" s="107">
        <v>0</v>
      </c>
      <c r="F12" s="44">
        <f>D12*F10</f>
        <v>0</v>
      </c>
      <c r="G12" s="70"/>
    </row>
    <row r="13" spans="1:7" ht="16.5" customHeight="1">
      <c r="A13" s="5" t="s">
        <v>22</v>
      </c>
      <c r="B13" s="4" t="s">
        <v>37</v>
      </c>
      <c r="C13" s="67">
        <v>57.98</v>
      </c>
      <c r="D13" s="67">
        <f>C13*E13</f>
        <v>0</v>
      </c>
      <c r="E13" s="107">
        <v>0</v>
      </c>
      <c r="F13" s="44">
        <f>D13*F10</f>
        <v>0</v>
      </c>
      <c r="G13" s="70"/>
    </row>
    <row r="14" spans="1:7" ht="16.5" customHeight="1">
      <c r="A14" s="6" t="s">
        <v>10</v>
      </c>
      <c r="B14" s="3" t="s">
        <v>11</v>
      </c>
      <c r="C14" s="68">
        <v>32.78</v>
      </c>
      <c r="D14" s="68">
        <f t="shared" si="0"/>
        <v>0</v>
      </c>
      <c r="E14" s="107">
        <v>0</v>
      </c>
      <c r="F14" s="44">
        <f>D14*F10</f>
        <v>0</v>
      </c>
      <c r="G14" s="70"/>
    </row>
    <row r="15" spans="1:7" ht="16.5" customHeight="1">
      <c r="A15" s="6" t="s">
        <v>12</v>
      </c>
      <c r="B15" s="3" t="s">
        <v>13</v>
      </c>
      <c r="C15" s="68">
        <v>16.399999999999999</v>
      </c>
      <c r="D15" s="68">
        <f t="shared" si="0"/>
        <v>0</v>
      </c>
      <c r="E15" s="107">
        <v>0</v>
      </c>
      <c r="F15" s="44">
        <f>D15*F10</f>
        <v>0</v>
      </c>
      <c r="G15" s="70"/>
    </row>
    <row r="16" spans="1:7" ht="16.5" customHeight="1">
      <c r="A16" s="6" t="s">
        <v>18</v>
      </c>
      <c r="B16" s="3" t="s">
        <v>19</v>
      </c>
      <c r="C16" s="68">
        <v>11.8</v>
      </c>
      <c r="D16" s="68">
        <f>C16*E16</f>
        <v>0</v>
      </c>
      <c r="E16" s="107">
        <v>0</v>
      </c>
      <c r="F16" s="44">
        <f>D16*F10</f>
        <v>0</v>
      </c>
      <c r="G16" s="70"/>
    </row>
    <row r="17" spans="1:7" ht="16.5" customHeight="1">
      <c r="A17" s="6" t="s">
        <v>33</v>
      </c>
      <c r="B17" s="3" t="s">
        <v>31</v>
      </c>
      <c r="C17" s="68">
        <v>12.47</v>
      </c>
      <c r="D17" s="68">
        <f t="shared" si="0"/>
        <v>0</v>
      </c>
      <c r="E17" s="30"/>
      <c r="F17" s="44"/>
      <c r="G17" s="70"/>
    </row>
    <row r="18" spans="1:7" ht="16.5" customHeight="1">
      <c r="A18" s="16"/>
      <c r="B18" s="3" t="s">
        <v>79</v>
      </c>
      <c r="C18" s="68"/>
      <c r="D18" s="138">
        <v>0</v>
      </c>
      <c r="E18" s="137"/>
      <c r="F18" s="44">
        <f>D18*F10</f>
        <v>0</v>
      </c>
      <c r="G18" s="70"/>
    </row>
    <row r="19" spans="1:7" ht="17.399999999999999" customHeight="1" thickBot="1">
      <c r="A19" s="16"/>
      <c r="B19" s="17"/>
      <c r="C19" s="18"/>
      <c r="D19" s="19"/>
      <c r="E19" s="109"/>
      <c r="F19" s="136"/>
    </row>
    <row r="20" spans="1:7" ht="19.5" customHeight="1">
      <c r="A20" s="200" t="s">
        <v>56</v>
      </c>
      <c r="B20" s="228"/>
      <c r="C20" s="126">
        <f>SUM(C12:C16)</f>
        <v>156.06</v>
      </c>
      <c r="D20" s="14"/>
      <c r="E20" s="32"/>
      <c r="F20" s="93"/>
    </row>
    <row r="21" spans="1:7" ht="19.5" customHeight="1">
      <c r="A21" s="203" t="s">
        <v>7</v>
      </c>
      <c r="B21" s="243"/>
      <c r="C21" s="205"/>
      <c r="D21" s="206"/>
      <c r="E21" s="110">
        <f>E22/C20</f>
        <v>0</v>
      </c>
      <c r="F21" s="95"/>
    </row>
    <row r="22" spans="1:7" s="94" customFormat="1" ht="19.5" customHeight="1">
      <c r="A22" s="218" t="s">
        <v>57</v>
      </c>
      <c r="B22" s="219"/>
      <c r="C22" s="219"/>
      <c r="D22" s="219"/>
      <c r="E22" s="110">
        <f>SUM(D12:D18)</f>
        <v>0</v>
      </c>
      <c r="F22" s="96"/>
    </row>
    <row r="23" spans="1:7" ht="19.5" customHeight="1" thickBot="1">
      <c r="A23" s="218" t="s">
        <v>58</v>
      </c>
      <c r="B23" s="219"/>
      <c r="C23" s="219"/>
      <c r="D23" s="219"/>
      <c r="E23" s="110">
        <f>E22/255</f>
        <v>0</v>
      </c>
      <c r="F23" s="97"/>
    </row>
    <row r="24" spans="1:7" ht="23.25" customHeight="1" thickBot="1">
      <c r="A24" s="186" t="s">
        <v>62</v>
      </c>
      <c r="B24" s="241"/>
      <c r="C24" s="241"/>
      <c r="D24" s="241"/>
      <c r="E24" s="242"/>
      <c r="F24" s="101">
        <f>SUM(F12:F19)</f>
        <v>0</v>
      </c>
    </row>
  </sheetData>
  <mergeCells count="12">
    <mergeCell ref="A24:E24"/>
    <mergeCell ref="A23:D23"/>
    <mergeCell ref="A7:B8"/>
    <mergeCell ref="C7:C8"/>
    <mergeCell ref="D7:D8"/>
    <mergeCell ref="A20:B20"/>
    <mergeCell ref="A21:D21"/>
    <mergeCell ref="A22:D22"/>
    <mergeCell ref="A9:F9"/>
    <mergeCell ref="B10:C10"/>
    <mergeCell ref="A11:F11"/>
    <mergeCell ref="F7:F8"/>
  </mergeCells>
  <phoneticPr fontId="8" type="noConversion"/>
  <pageMargins left="0.73" right="0.45" top="0.92" bottom="0.46" header="0.32" footer="0.16"/>
  <pageSetup paperSize="9" fitToHeight="13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0D8C-60E7-44B9-83FD-1740F294CF3A}">
  <dimension ref="A1:G24"/>
  <sheetViews>
    <sheetView zoomScaleNormal="100" workbookViewId="0">
      <pane ySplit="8" topLeftCell="A9" activePane="bottomLeft" state="frozen"/>
      <selection activeCell="A2" sqref="A2"/>
      <selection pane="bottomLeft" activeCell="G16" sqref="G16"/>
    </sheetView>
  </sheetViews>
  <sheetFormatPr defaultColWidth="9.109375" defaultRowHeight="13.2"/>
  <cols>
    <col min="1" max="1" width="3.88671875" style="1" customWidth="1"/>
    <col min="2" max="2" width="28" style="1" customWidth="1"/>
    <col min="3" max="4" width="19.6640625" style="1" customWidth="1"/>
    <col min="5" max="5" width="19.6640625" style="105" customWidth="1"/>
    <col min="6" max="6" width="19.6640625" style="1" customWidth="1"/>
    <col min="7" max="7" width="18.5546875" style="1" customWidth="1"/>
    <col min="8" max="16384" width="9.109375" style="1"/>
  </cols>
  <sheetData>
    <row r="1" spans="1:7" ht="15.6">
      <c r="A1" s="79" t="s">
        <v>50</v>
      </c>
    </row>
    <row r="2" spans="1:7" ht="15.6">
      <c r="A2" s="79" t="s">
        <v>84</v>
      </c>
    </row>
    <row r="3" spans="1:7" ht="13.8">
      <c r="A3" s="71"/>
    </row>
    <row r="4" spans="1:7" ht="17.399999999999999">
      <c r="A4" s="127" t="s">
        <v>73</v>
      </c>
    </row>
    <row r="5" spans="1:7" ht="17.399999999999999">
      <c r="A5" s="80" t="s">
        <v>55</v>
      </c>
    </row>
    <row r="6" spans="1:7" ht="14.4" thickBot="1">
      <c r="A6" s="71"/>
    </row>
    <row r="7" spans="1:7" ht="15.6">
      <c r="A7" s="220" t="s">
        <v>21</v>
      </c>
      <c r="B7" s="250"/>
      <c r="C7" s="224" t="s">
        <v>0</v>
      </c>
      <c r="D7" s="226" t="s">
        <v>1</v>
      </c>
      <c r="E7" s="8" t="s">
        <v>2</v>
      </c>
      <c r="F7" s="216" t="s">
        <v>4</v>
      </c>
    </row>
    <row r="8" spans="1:7" ht="16.2" thickBot="1">
      <c r="A8" s="222"/>
      <c r="B8" s="251"/>
      <c r="C8" s="225"/>
      <c r="D8" s="227"/>
      <c r="E8" s="10" t="s">
        <v>3</v>
      </c>
      <c r="F8" s="217"/>
    </row>
    <row r="9" spans="1:7" ht="13.8">
      <c r="A9" s="229"/>
      <c r="B9" s="230"/>
      <c r="C9" s="230"/>
      <c r="D9" s="230"/>
      <c r="E9" s="230"/>
      <c r="F9" s="231"/>
    </row>
    <row r="10" spans="1:7" ht="16.95" customHeight="1">
      <c r="A10" s="81">
        <v>35</v>
      </c>
      <c r="B10" s="232" t="s">
        <v>51</v>
      </c>
      <c r="C10" s="234"/>
      <c r="D10" s="82"/>
      <c r="E10" s="106"/>
      <c r="F10" s="87">
        <v>0</v>
      </c>
    </row>
    <row r="11" spans="1:7" ht="16.95" customHeight="1">
      <c r="A11" s="235"/>
      <c r="B11" s="236"/>
      <c r="C11" s="236"/>
      <c r="D11" s="236"/>
      <c r="E11" s="236"/>
      <c r="F11" s="237"/>
    </row>
    <row r="12" spans="1:7" ht="16.95" customHeight="1">
      <c r="A12" s="5" t="s">
        <v>8</v>
      </c>
      <c r="B12" s="4" t="s">
        <v>9</v>
      </c>
      <c r="C12" s="67">
        <v>51.05</v>
      </c>
      <c r="D12" s="67">
        <f>C12*E12</f>
        <v>0</v>
      </c>
      <c r="E12" s="107">
        <v>0</v>
      </c>
      <c r="F12" s="11">
        <f>D12*F10</f>
        <v>0</v>
      </c>
      <c r="G12" s="70"/>
    </row>
    <row r="13" spans="1:7" ht="16.95" customHeight="1">
      <c r="A13" s="6" t="s">
        <v>22</v>
      </c>
      <c r="B13" s="3" t="s">
        <v>37</v>
      </c>
      <c r="C13" s="68">
        <v>54.5</v>
      </c>
      <c r="D13" s="68">
        <f>C13*E13</f>
        <v>0</v>
      </c>
      <c r="E13" s="108">
        <v>0</v>
      </c>
      <c r="F13" s="11">
        <f>D13*F10</f>
        <v>0</v>
      </c>
      <c r="G13" s="70"/>
    </row>
    <row r="14" spans="1:7" ht="16.95" customHeight="1">
      <c r="A14" s="6" t="s">
        <v>10</v>
      </c>
      <c r="B14" s="3" t="s">
        <v>11</v>
      </c>
      <c r="C14" s="68">
        <v>42.46</v>
      </c>
      <c r="D14" s="68">
        <f>C14*E14</f>
        <v>0</v>
      </c>
      <c r="E14" s="108">
        <v>0</v>
      </c>
      <c r="F14" s="11">
        <f>D14*F10</f>
        <v>0</v>
      </c>
      <c r="G14" s="70"/>
    </row>
    <row r="15" spans="1:7" ht="16.95" customHeight="1">
      <c r="A15" s="6" t="s">
        <v>12</v>
      </c>
      <c r="B15" s="3" t="s">
        <v>13</v>
      </c>
      <c r="C15" s="68">
        <v>21.94</v>
      </c>
      <c r="D15" s="68">
        <f>C15*E15</f>
        <v>0</v>
      </c>
      <c r="E15" s="108">
        <v>0</v>
      </c>
      <c r="F15" s="11">
        <f>D15*F10</f>
        <v>0</v>
      </c>
      <c r="G15" s="70"/>
    </row>
    <row r="16" spans="1:7" ht="16.95" customHeight="1">
      <c r="A16" s="6" t="s">
        <v>18</v>
      </c>
      <c r="B16" s="3" t="s">
        <v>19</v>
      </c>
      <c r="C16" s="68">
        <v>28.03</v>
      </c>
      <c r="D16" s="68">
        <f>C16*E16</f>
        <v>0</v>
      </c>
      <c r="E16" s="108">
        <v>0</v>
      </c>
      <c r="F16" s="11">
        <f>D16*F10</f>
        <v>0</v>
      </c>
      <c r="G16" s="70"/>
    </row>
    <row r="17" spans="1:7" ht="16.95" customHeight="1">
      <c r="A17" s="6" t="s">
        <v>33</v>
      </c>
      <c r="B17" s="3" t="s">
        <v>36</v>
      </c>
      <c r="C17" s="68">
        <v>1.58</v>
      </c>
      <c r="D17" s="68"/>
      <c r="E17" s="30"/>
      <c r="F17" s="11"/>
      <c r="G17" s="70"/>
    </row>
    <row r="18" spans="1:7" ht="16.95" customHeight="1">
      <c r="A18" s="6"/>
      <c r="B18" s="3" t="s">
        <v>79</v>
      </c>
      <c r="C18" s="68"/>
      <c r="D18" s="131">
        <v>0</v>
      </c>
      <c r="E18" s="30"/>
      <c r="F18" s="41">
        <f>D18*F10</f>
        <v>0</v>
      </c>
      <c r="G18" s="70"/>
    </row>
    <row r="19" spans="1:7" ht="15.6" customHeight="1" thickBot="1">
      <c r="A19" s="16"/>
      <c r="B19" s="17"/>
      <c r="C19" s="18"/>
      <c r="D19" s="141"/>
      <c r="E19" s="30"/>
      <c r="F19" s="20"/>
    </row>
    <row r="20" spans="1:7" ht="19.5" customHeight="1">
      <c r="A20" s="200" t="s">
        <v>56</v>
      </c>
      <c r="B20" s="228"/>
      <c r="C20" s="126">
        <f>SUM(C12:C16)</f>
        <v>197.98</v>
      </c>
      <c r="D20" s="14"/>
      <c r="E20" s="32"/>
      <c r="F20" s="93"/>
    </row>
    <row r="21" spans="1:7" ht="19.5" customHeight="1">
      <c r="A21" s="203" t="s">
        <v>7</v>
      </c>
      <c r="B21" s="243"/>
      <c r="C21" s="205"/>
      <c r="D21" s="206"/>
      <c r="E21" s="110">
        <f>E22/C20</f>
        <v>0</v>
      </c>
      <c r="F21" s="95"/>
    </row>
    <row r="22" spans="1:7" s="94" customFormat="1" ht="19.5" customHeight="1">
      <c r="A22" s="218" t="s">
        <v>57</v>
      </c>
      <c r="B22" s="219"/>
      <c r="C22" s="219"/>
      <c r="D22" s="219"/>
      <c r="E22" s="110">
        <f>SUM(D12:D18)</f>
        <v>0</v>
      </c>
      <c r="F22" s="96"/>
    </row>
    <row r="23" spans="1:7" ht="19.5" customHeight="1" thickBot="1">
      <c r="A23" s="218" t="s">
        <v>58</v>
      </c>
      <c r="B23" s="219"/>
      <c r="C23" s="219"/>
      <c r="D23" s="219"/>
      <c r="E23" s="110">
        <f>E22/255</f>
        <v>0</v>
      </c>
      <c r="F23" s="104"/>
    </row>
    <row r="24" spans="1:7" ht="23.25" customHeight="1" thickBot="1">
      <c r="A24" s="186" t="s">
        <v>62</v>
      </c>
      <c r="B24" s="241"/>
      <c r="C24" s="241"/>
      <c r="D24" s="241"/>
      <c r="E24" s="242"/>
      <c r="F24" s="101">
        <f>SUM(F12:F19)</f>
        <v>0</v>
      </c>
    </row>
  </sheetData>
  <mergeCells count="12">
    <mergeCell ref="A24:E24"/>
    <mergeCell ref="A23:D23"/>
    <mergeCell ref="A7:B8"/>
    <mergeCell ref="C7:C8"/>
    <mergeCell ref="D7:D8"/>
    <mergeCell ref="A20:B20"/>
    <mergeCell ref="A21:D21"/>
    <mergeCell ref="A22:D22"/>
    <mergeCell ref="A9:F9"/>
    <mergeCell ref="B10:C10"/>
    <mergeCell ref="A11:F11"/>
    <mergeCell ref="F7:F8"/>
  </mergeCells>
  <phoneticPr fontId="8" type="noConversion"/>
  <pageMargins left="0.73" right="0.45" top="0.92" bottom="0.46" header="0.32" footer="0.16"/>
  <pageSetup paperSize="9" orientation="landscape" r:id="rId1"/>
  <headerFooter alignWithMargins="0">
    <oddHeader>&amp;L&amp;"Times New Roman,Vet"&amp;14SAMENVATTING AANNEEMSOM SCHOONMAAKONDERHOUD VOOR 2025
Gemeente De Ronde Venen</oddHeader>
    <oddFooter>&amp;L&amp;"Times New Roman,Standaard"&amp;9&amp;A&amp;C&amp;"Times New Roman,Standaard"&amp;9&amp;F&amp;R&amp;"Times New Roman,Standaard"&amp;9&amp;P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a01bd0-a1d1-474e-9173-71845a061ce2">
      <Terms xmlns="http://schemas.microsoft.com/office/infopath/2007/PartnerControls"/>
    </lcf76f155ced4ddcb4097134ff3c332f>
    <TaxCatchAll xmlns="c035619f-bc39-404f-ba24-5c856add93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40AEF0745C147B7D4D6F3767C386C" ma:contentTypeVersion="15" ma:contentTypeDescription="Een nieuw document maken." ma:contentTypeScope="" ma:versionID="7abb7361eb6c6d4b6ce7e32eec170ba6">
  <xsd:schema xmlns:xsd="http://www.w3.org/2001/XMLSchema" xmlns:xs="http://www.w3.org/2001/XMLSchema" xmlns:p="http://schemas.microsoft.com/office/2006/metadata/properties" xmlns:ns2="03a01bd0-a1d1-474e-9173-71845a061ce2" xmlns:ns3="c035619f-bc39-404f-ba24-5c856add935a" targetNamespace="http://schemas.microsoft.com/office/2006/metadata/properties" ma:root="true" ma:fieldsID="8f0d78b49f9f3448fe526b0b5baba76b" ns2:_="" ns3:_="">
    <xsd:import namespace="03a01bd0-a1d1-474e-9173-71845a061ce2"/>
    <xsd:import namespace="c035619f-bc39-404f-ba24-5c856add93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01bd0-a1d1-474e-9173-71845a061c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12554b14-011f-4864-8a2b-03e1982056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5619f-bc39-404f-ba24-5c856add9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b783cbb-7db1-4e4a-aefe-341a5c8a0f06}" ma:internalName="TaxCatchAll" ma:showField="CatchAllData" ma:web="c035619f-bc39-404f-ba24-5c856add9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84610F-DE62-4DDE-91C6-B194E5884A36}">
  <ds:schemaRefs>
    <ds:schemaRef ds:uri="http://schemas.microsoft.com/office/2006/metadata/properties"/>
    <ds:schemaRef ds:uri="http://schemas.microsoft.com/office/infopath/2007/PartnerControls"/>
    <ds:schemaRef ds:uri="03a01bd0-a1d1-474e-9173-71845a061ce2"/>
    <ds:schemaRef ds:uri="c035619f-bc39-404f-ba24-5c856add935a"/>
  </ds:schemaRefs>
</ds:datastoreItem>
</file>

<file path=customXml/itemProps2.xml><?xml version="1.0" encoding="utf-8"?>
<ds:datastoreItem xmlns:ds="http://schemas.openxmlformats.org/officeDocument/2006/customXml" ds:itemID="{D05BC2FE-EC27-4EA1-89B5-A5CD44288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DC8332-6B28-4EF6-A0DC-05A760E93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a01bd0-a1d1-474e-9173-71845a061ce2"/>
    <ds:schemaRef ds:uri="c035619f-bc39-404f-ba24-5c856add9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Samenvatting 2024</vt:lpstr>
      <vt:lpstr>Gemeentehuis</vt:lpstr>
      <vt:lpstr>Gymzaal Eendracht</vt:lpstr>
      <vt:lpstr>Gymzaal de Brug</vt:lpstr>
      <vt:lpstr>Gemeentewerf Mijdrecht</vt:lpstr>
      <vt:lpstr>Brandweer Mijdrecht</vt:lpstr>
      <vt:lpstr>NME-centrum</vt:lpstr>
      <vt:lpstr>Onderhoudspunt Wilnis</vt:lpstr>
      <vt:lpstr>Gemeentewerf Abcoude</vt:lpstr>
      <vt:lpstr>Brandweer Abcoude</vt:lpstr>
      <vt:lpstr>Brandweer Wilnis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 Wissema</dc:creator>
  <cp:lastModifiedBy>Pascal Verlaan</cp:lastModifiedBy>
  <cp:lastPrinted>2024-11-12T05:47:48Z</cp:lastPrinted>
  <dcterms:created xsi:type="dcterms:W3CDTF">2007-07-24T09:02:20Z</dcterms:created>
  <dcterms:modified xsi:type="dcterms:W3CDTF">2025-04-17T12:18:21Z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0x01010093440AEF0745C147B7D4D6F3767C386C</vt:lpwstr>
  </property>
  <property fmtid="{D5CDD505-2E9C-101B-9397-08002B2CF9AE}" pid="3" name="MediaServiceImageTags">
    <vt:lpwstr/>
  </property>
</Properties>
</file>