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09"/>
  <workbookPr defaultThemeVersion="166925"/>
  <mc:AlternateContent xmlns:mc="http://schemas.openxmlformats.org/markup-compatibility/2006">
    <mc:Choice Requires="x15">
      <x15ac:absPath xmlns:x15ac="http://schemas.microsoft.com/office/spreadsheetml/2010/11/ac" url="https://cogonderwijs.sharepoint.com/sites/coginkoop/Aanbestedingen/2024 Horecadienstverlening/5. Aanbesteding/1. Leidraad en bijlagen/EU Horecadienstverlening (2024)/"/>
    </mc:Choice>
  </mc:AlternateContent>
  <xr:revisionPtr revIDLastSave="1706" documentId="8_{F864D862-A170-491D-B8B7-F43935237444}" xr6:coauthVersionLast="47" xr6:coauthVersionMax="47" xr10:uidLastSave="{77B472C6-9692-4900-9427-00A37F142153}"/>
  <bookViews>
    <workbookView xWindow="30750" yWindow="2445" windowWidth="28800" windowHeight="11235" firstSheet="1" xr2:uid="{234A8F67-DBD6-2349-A288-E233A6E5EC95}"/>
  </bookViews>
  <sheets>
    <sheet name="Voorblad" sheetId="3" r:id="rId1"/>
    <sheet name="Ondertekening Opdrachtnemer" sheetId="6" r:id="rId2"/>
    <sheet name="Assortiment" sheetId="5" r:id="rId3"/>
    <sheet name="Exploitatievergoeding" sheetId="10" r:id="rId4"/>
    <sheet name="Banqueting" sheetId="9" r:id="rId5"/>
    <sheet name="Uurtarieven" sheetId="8" r:id="rId6"/>
    <sheet name="Dropdown" sheetId="4" state="hidden" r:id="rId7"/>
    <sheet name="Overig " sheetId="1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8" l="1"/>
  <c r="E4" i="8" s="1"/>
  <c r="D7" i="8"/>
  <c r="E7" i="8" s="1"/>
  <c r="G7" i="8"/>
  <c r="H7" i="8" s="1"/>
  <c r="K7" i="8"/>
  <c r="L7" i="8" s="1"/>
  <c r="E10" i="5"/>
  <c r="E11" i="5"/>
  <c r="E15" i="5"/>
  <c r="C7" i="11"/>
  <c r="C8" i="11"/>
  <c r="C9" i="11"/>
  <c r="C10" i="11"/>
  <c r="C4" i="11"/>
  <c r="C5" i="11"/>
  <c r="C6" i="11"/>
  <c r="E16" i="5"/>
  <c r="E17" i="5"/>
  <c r="E18" i="5"/>
  <c r="E19" i="5"/>
  <c r="E20" i="5"/>
  <c r="E23" i="5"/>
  <c r="E6" i="5"/>
  <c r="E25" i="5"/>
  <c r="E8" i="5"/>
  <c r="F20" i="9"/>
  <c r="F19" i="9"/>
  <c r="F18" i="9"/>
  <c r="F15" i="9"/>
  <c r="F14" i="9"/>
  <c r="F13" i="9"/>
  <c r="F10" i="9"/>
  <c r="F9" i="9"/>
  <c r="F5" i="9"/>
  <c r="F4" i="9"/>
  <c r="E24" i="5"/>
  <c r="E9" i="5"/>
  <c r="E12" i="5"/>
  <c r="E7" i="5"/>
  <c r="C5" i="10"/>
  <c r="C7" i="10" s="1"/>
  <c r="D5" i="6" s="1"/>
  <c r="F5" i="6" s="1"/>
  <c r="K6" i="8"/>
  <c r="L6" i="8" s="1"/>
  <c r="K5" i="8"/>
  <c r="L5" i="8" s="1"/>
  <c r="K4" i="8"/>
  <c r="L4" i="8" s="1"/>
  <c r="G6" i="8"/>
  <c r="H6" i="8" s="1"/>
  <c r="G5" i="8"/>
  <c r="H5" i="8" s="1"/>
  <c r="G4" i="8"/>
  <c r="H4" i="8" s="1"/>
  <c r="D5" i="8"/>
  <c r="E5" i="8" s="1"/>
  <c r="D6" i="8"/>
  <c r="E6" i="8" s="1"/>
  <c r="G18" i="9" l="1"/>
  <c r="L9" i="8"/>
  <c r="E9" i="8"/>
  <c r="E27" i="5"/>
  <c r="D4" i="6" s="1"/>
  <c r="F4" i="6" s="1"/>
  <c r="G13" i="9"/>
  <c r="G9" i="9"/>
  <c r="G4" i="9"/>
  <c r="G23" i="9" l="1"/>
  <c r="D6" i="6" s="1"/>
  <c r="F6" i="6" s="1"/>
  <c r="H9" i="8"/>
  <c r="L12" i="8" s="1"/>
  <c r="D7" i="6" s="1"/>
  <c r="F7" i="6" s="1"/>
  <c r="F9" i="6" l="1"/>
</calcChain>
</file>

<file path=xl/sharedStrings.xml><?xml version="1.0" encoding="utf-8"?>
<sst xmlns="http://schemas.openxmlformats.org/spreadsheetml/2006/main" count="167" uniqueCount="119">
  <si>
    <t>Toelichting</t>
  </si>
  <si>
    <t>Gebruik het correcte formaat voor het prijzenblad. Vul het in volgens het verstrekte sjabloon en verander niets aan de opmaak of structuur van het document, tenzij dit uitdrukkelijk is toegestaan. Zorg ervoor dat de totaalprijs digitaal is ingevuld in TenderNed en dat het prijzenblad in Excel en PDF is geupload bij onderdeel prijs (zie hiervoor tab: ondertekening opdrachtnemer).</t>
  </si>
  <si>
    <t>Vermeld alle vereiste kostenelementen. Vul de eenheidsprijzen in voor elk item of dienst zoals gevraagd in het prijzenblad. Bereken de totale prijs per item of dienst door de eenheidsprijs te vermenigvuldigen met de gevraagde hoeveelheid. Zorg ervoor dat je subtotale kosten per categorie of sectie correct invult.</t>
  </si>
  <si>
    <t xml:space="preserve">Inclusief alle bijkomende kosten. Voeg transportkosten, leveringskosten en andere bijkomende kosten toe indien van toepassing. Indien installatie, training of andere aanvullende diensten vereist zijn, moeten de kosten hiervoor ook duidelijk worden vermeld. In geval dit van toepassing is dient u dit af te prijzen onder het onderdeel overige. In geval u elementen mist in het prijzenblad dan dient u dit aan te geven in de nota van inlichtingen waarna een nieuwe versie van het prijzenblad volgt. </t>
  </si>
  <si>
    <t>Belastingen en heffingen moeten duidelijk worden gespecificeerd. De prijzen zijn exclusief btw en het geldende btw tarief rekent automatisch door dat van toepassing is. Vermeld ook eventuele andere heffingen die van toepassing kunnen zijn. In geval Aanbestedende dienst een ander btw tarief hanteert dient u dit in de nota van inlichtingen te vermelden waarna een nieuwe versie van het prijzenblad volgt.</t>
  </si>
  <si>
    <t>Kortingen en aanpassingen moeten worden genoteerd. Noteer alle kortingen die van toepassing zijn, inclusief de voorwaarden daarvoor. Specificeer ook de condities en het mechanisme voor eventuele prijsaanpassingen gedurende de contractperiode.</t>
  </si>
  <si>
    <t>Dit prijzenblad bevat alle relevante informatie die nodig is voor een Europese aanbesteding voor horecadienstverlening.</t>
  </si>
  <si>
    <t xml:space="preserve">De weging wordt op subregelniveau beoordeeld, dit betekent op subniveau - het totaal van assortiment, banqueting en uurtarieven. Het totaal van deze onderwerpen worden bij elkaar opgeteld. De score van de exploitatievergoeding komt als volgt tot stand: Het hoogste bedrag krijgt de meeste punten gelieerd aan het nul euro bedrag. In geval inschrijvende partij nul euro invult ontvangt zij op dat onderdeel geen score. Alleen voor de expliotatievergoeding zijn de partijen gerechtigd om nul euro of 0,01 euro in te vullen. </t>
  </si>
  <si>
    <t>Alleen de gele cellen invullen - deze tarieven zijn exclusief BTW vervolgens wordt er een doorrekening gemaakt naar het btw bedrag van 9% of 21%.</t>
  </si>
  <si>
    <t>Prijsblad wordt alleen aangepast na aangeven van Aanbestedende dienst en op advies van Inschrijvers.</t>
  </si>
  <si>
    <t>Afprijzen op basis van 0,01 of 0 euro is niet toegestaan.</t>
  </si>
  <si>
    <t>Subtotaal</t>
  </si>
  <si>
    <t xml:space="preserve">Weging </t>
  </si>
  <si>
    <t xml:space="preserve">Assortiment </t>
  </si>
  <si>
    <t xml:space="preserve">Exploitatievergoeding </t>
  </si>
  <si>
    <t xml:space="preserve">Banqueting </t>
  </si>
  <si>
    <t xml:space="preserve">Uurtarieven </t>
  </si>
  <si>
    <t xml:space="preserve">Inschrijfprijs </t>
  </si>
  <si>
    <t>Naam opdrachtgever</t>
  </si>
  <si>
    <t>COG</t>
  </si>
  <si>
    <t>Versienummer</t>
  </si>
  <si>
    <t>V1.0</t>
  </si>
  <si>
    <t>Prijspeil</t>
  </si>
  <si>
    <t>September 2024</t>
  </si>
  <si>
    <t>Leverancier</t>
  </si>
  <si>
    <t>Invullen</t>
  </si>
  <si>
    <t>RECHTSGELDIGE ONDERTEKENING*</t>
  </si>
  <si>
    <t>Bedrijfsnaam/ Inschrijver</t>
  </si>
  <si>
    <t>Naam tekeningsbevoegde functionaris</t>
  </si>
  <si>
    <t>Functie tekeningsbevoegde functionaris</t>
  </si>
  <si>
    <t>Handtekening</t>
  </si>
  <si>
    <t>Door het indienen van het Prijzenblad bevestigt de Inschrijver zich volledig te conformeren aan de offerteaanvraag en bijlagen, inclusief eventuele wijzigingen in de nota('s) van inlichtingen, die voorrang hebben boven eerdere bepalingen. De inschrijving voldoet aan de offerteaanvraag, het programma van eisen, de nota('s) van inlichtingen en de beantwoording van de gunningscriteria. Alle kosten voor de beantwoording van de gunningscriteria zijn inbegrepen in de aangeboden prijzen. De aangeboden prijzen en tarieven zijn zonder voorbehoud.</t>
  </si>
  <si>
    <t>Basis Assortiment Gezonde Producten</t>
  </si>
  <si>
    <t>Productcategorie</t>
  </si>
  <si>
    <t>Beschrijving</t>
  </si>
  <si>
    <t>Excl. btw</t>
  </si>
  <si>
    <t>Incl. btw (9%)</t>
  </si>
  <si>
    <t>Fruit</t>
  </si>
  <si>
    <t>Appels, bananen, sinaasappels, enz.</t>
  </si>
  <si>
    <t>Zuivel</t>
  </si>
  <si>
    <t>Melk/ karnemelk (25cl)</t>
  </si>
  <si>
    <t>Optimel (50cl)</t>
  </si>
  <si>
    <t>Smoothies</t>
  </si>
  <si>
    <t>Groente- en fruitsmoothies (20cl)</t>
  </si>
  <si>
    <t>Groente- en fruitsmoothies (25cl)</t>
  </si>
  <si>
    <t>Volkorenproducten</t>
  </si>
  <si>
    <t>Zachte bol bruin</t>
  </si>
  <si>
    <t>Pistolet volkoren</t>
  </si>
  <si>
    <t>Aanvullend assortiment</t>
  </si>
  <si>
    <t>Aantallen</t>
  </si>
  <si>
    <t xml:space="preserve">Tosti's </t>
  </si>
  <si>
    <t>Kip/kaas</t>
  </si>
  <si>
    <t>Panini</t>
  </si>
  <si>
    <t>Hete kip</t>
  </si>
  <si>
    <t>Kaasbroodje</t>
  </si>
  <si>
    <t>Saucijzenbroodje</t>
  </si>
  <si>
    <t>Meergranenpistolet filet américain, ei, ui.</t>
  </si>
  <si>
    <t>Italiaanse bol mozzarela+tomaat</t>
  </si>
  <si>
    <t xml:space="preserve">Lunchdeals </t>
  </si>
  <si>
    <t>Max. prijs pp</t>
  </si>
  <si>
    <t>Lunchdeal 1</t>
  </si>
  <si>
    <t xml:space="preserve">Zacht volkoren bolletje (kip/kaas) </t>
  </si>
  <si>
    <t>Lunchdeal 2</t>
  </si>
  <si>
    <t>Volkoren pistolet (kip/kaas) + zuivelproduct (&gt;20cl)/water (&gt;30cl)</t>
  </si>
  <si>
    <t>Lunchdeal 3</t>
  </si>
  <si>
    <t>Volkoren pistolet (kip/kaas) + zuivelproduct (&gt;20cl)/water (&gt;30cl) + fruit</t>
  </si>
  <si>
    <t xml:space="preserve">Subtotaal </t>
  </si>
  <si>
    <t>Hoogte Exploitatievergoeding</t>
  </si>
  <si>
    <t xml:space="preserve">Excl. btw </t>
  </si>
  <si>
    <t>Incl. btw (21%)</t>
  </si>
  <si>
    <t>Note</t>
  </si>
  <si>
    <t xml:space="preserve">Voor de exploitatievergoeding geldt:  
Hoe hoger het bedrag hoe hoger de score in punten. Deze punten worden opgeteld bij de totale score. 
Hierbij geldt: bij nul euro ontvangt de inschrijver geen punten en daarboven een procentuele afgeleide waarbij het hoogste bedrag voor de exploitatievergoeding een score van 100 punten ontvangt. </t>
  </si>
  <si>
    <t>Type Banqueting</t>
  </si>
  <si>
    <t>Incl. 9% btw</t>
  </si>
  <si>
    <t>Weging</t>
  </si>
  <si>
    <t xml:space="preserve">Koffie arrangement </t>
  </si>
  <si>
    <t>Koffiekan 6 kopjes</t>
  </si>
  <si>
    <t xml:space="preserve">Thee arrangement </t>
  </si>
  <si>
    <t>Theekan 6 kopjes</t>
  </si>
  <si>
    <t>Kan kraanwater 1L</t>
  </si>
  <si>
    <t xml:space="preserve">Gratis </t>
  </si>
  <si>
    <t>Vergaderlunch</t>
  </si>
  <si>
    <t>Vergaderlunch basis*</t>
  </si>
  <si>
    <t xml:space="preserve">Zachte broodjes (bruin, twee per persoon) met beleg, krentenbol met boter, drinkyoghurt/melk/karnemelk/jus d’orange, stuk handfruit;  </t>
  </si>
  <si>
    <t>Vergaderlunch luxe*</t>
  </si>
  <si>
    <t xml:space="preserve">Twee vers afgebakken luxe broodsoorten (meergranen, volkoren) met luxe beleg, mueslibol, drinkyoghurt/melk/karnemelk/jus d’orange, stuk handfruit.  </t>
  </si>
  <si>
    <t>Borrel/receptie hapjes arrangement</t>
  </si>
  <si>
    <t>Koud arrangement</t>
  </si>
  <si>
    <t>4 hapjes per persoon</t>
  </si>
  <si>
    <t>Koud en warm arrangement</t>
  </si>
  <si>
    <t>Luxe koude en warme hapjes</t>
  </si>
  <si>
    <t>Diplomeringen</t>
  </si>
  <si>
    <t>Inschrijfprijs</t>
  </si>
  <si>
    <t>Diplomering 1 Non alcoholisch</t>
  </si>
  <si>
    <t>Frisdrank, vruchtensappen (gemiddeld 2 consumpties per persoon), borrelhapjes basis - totaal aantal hapjes 3 per persoon</t>
  </si>
  <si>
    <t>Diplomering 2 Non alcoholisch</t>
  </si>
  <si>
    <t>Frisdrank, vruchtensappen (gemiddeld 2 consumpties per persoon), borrelhapjes basis en luxe - totaal aantal hapjes 3 per persoon</t>
  </si>
  <si>
    <t>Diplomering uitbreiding</t>
  </si>
  <si>
    <t>Koffie/thee met wat lekkers (1 kopje/consumptie per persson)</t>
  </si>
  <si>
    <t xml:space="preserve">          </t>
  </si>
  <si>
    <t xml:space="preserve">*Inschrijvende partij dient uit te gaan van monoverpakking waarbij men dient uit te gaan van &gt;20cl per eenheid.  </t>
  </si>
  <si>
    <t>Daguren (ma - vr* : 07.00 uur - 18.00 uur)</t>
  </si>
  <si>
    <t>Avonduren (ma - vr* : 18.00 uur - 24.00 uur)</t>
  </si>
  <si>
    <t>Weekend (za-zo**: 07.00 uur - 24.00 uur)</t>
  </si>
  <si>
    <t>Functie</t>
  </si>
  <si>
    <t>Gewogen score</t>
  </si>
  <si>
    <t>Catering/ banquetingmedewerker</t>
  </si>
  <si>
    <t>Algemeen medewerker</t>
  </si>
  <si>
    <t>Kok</t>
  </si>
  <si>
    <t xml:space="preserve">Management </t>
  </si>
  <si>
    <t>Gewogen uurtarief</t>
  </si>
  <si>
    <t>* ma-vr = maandag tot en met vrijdag</t>
  </si>
  <si>
    <t>** za-zo = zaterdan en zondag Inclusief nationale feestdagen</t>
  </si>
  <si>
    <t>Overige diensten/ producten</t>
  </si>
  <si>
    <t>Tarief excl. btw</t>
  </si>
  <si>
    <t>Tarief incl. btw</t>
  </si>
  <si>
    <t>KM vergoeding (per km &lt;10km)*</t>
  </si>
  <si>
    <t xml:space="preserve">Inschrijvende partijen hebben de mogelijkheid om additionele diensten op te nemen in het tabblad overig. Dit onderdeel wordt niet meegewogen. </t>
  </si>
  <si>
    <t>*Maximaal 20km retour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</si>
</sst>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 #,##0_ ;_ * \-#,##0_ ;_ * &quot;-&quot;??_ ;_ @_ "/>
    <numFmt numFmtId="167" formatCode="&quot;€&quot;\ #,##0.00"/>
  </numFmts>
  <fonts count="29">
    <font>
      <sz val="12"/>
      <color theme="1"/>
      <name val="Calibri"/>
      <family val="2"/>
      <scheme val="minor"/>
    </font>
    <font>
      <sz val="11"/>
      <color theme="1"/>
      <name val="Calibri"/>
      <family val="2"/>
      <scheme val="minor"/>
    </font>
    <font>
      <sz val="12"/>
      <color theme="1"/>
      <name val="Arial"/>
      <family val="2"/>
    </font>
    <font>
      <b/>
      <sz val="13.5"/>
      <color theme="1"/>
      <name val="Calibri"/>
      <family val="2"/>
      <scheme val="minor"/>
    </font>
    <font>
      <i/>
      <sz val="12"/>
      <color theme="1"/>
      <name val="Calibri"/>
      <family val="2"/>
      <scheme val="minor"/>
    </font>
    <font>
      <b/>
      <sz val="12"/>
      <color theme="1"/>
      <name val="Calibri"/>
      <family val="2"/>
      <scheme val="minor"/>
    </font>
    <font>
      <sz val="12"/>
      <color theme="1"/>
      <name val="Realist"/>
    </font>
    <font>
      <sz val="12"/>
      <color theme="1"/>
      <name val="Calibri"/>
      <family val="2"/>
      <scheme val="minor"/>
    </font>
    <font>
      <sz val="10"/>
      <name val="Arial"/>
    </font>
    <font>
      <sz val="10"/>
      <name val="Arial"/>
      <family val="2"/>
    </font>
    <font>
      <sz val="12"/>
      <name val="System"/>
      <family val="2"/>
    </font>
    <font>
      <u/>
      <sz val="10"/>
      <color theme="10"/>
      <name val="Arial"/>
      <family val="2"/>
    </font>
    <font>
      <b/>
      <sz val="10"/>
      <name val="Realist"/>
    </font>
    <font>
      <sz val="10"/>
      <name val="Realist"/>
    </font>
    <font>
      <b/>
      <sz val="10"/>
      <color indexed="9"/>
      <name val="Realist"/>
    </font>
    <font>
      <b/>
      <sz val="14"/>
      <name val="Realist"/>
    </font>
    <font>
      <b/>
      <sz val="20"/>
      <color theme="6"/>
      <name val="Realist"/>
    </font>
    <font>
      <sz val="8"/>
      <name val="Calibri"/>
      <family val="2"/>
      <scheme val="minor"/>
    </font>
    <font>
      <sz val="12"/>
      <name val="Calibri"/>
      <family val="2"/>
      <scheme val="minor"/>
    </font>
    <font>
      <sz val="14"/>
      <name val="Realist"/>
    </font>
    <font>
      <sz val="10"/>
      <color theme="1"/>
      <name val="Realist"/>
    </font>
    <font>
      <sz val="12"/>
      <name val="Realist"/>
    </font>
    <font>
      <b/>
      <sz val="10"/>
      <color rgb="FF1F1F1F"/>
      <name val="Realist"/>
    </font>
    <font>
      <sz val="10"/>
      <color rgb="FF1F1F1F"/>
      <name val="Realist"/>
    </font>
    <font>
      <sz val="10"/>
      <color theme="1"/>
      <name val="Calibri"/>
      <family val="2"/>
      <scheme val="minor"/>
    </font>
    <font>
      <u/>
      <sz val="10"/>
      <color theme="1"/>
      <name val="Calibri"/>
      <family val="2"/>
      <scheme val="minor"/>
    </font>
    <font>
      <u/>
      <sz val="12"/>
      <color theme="1"/>
      <name val="Calibri"/>
      <family val="2"/>
      <scheme val="minor"/>
    </font>
    <font>
      <sz val="9"/>
      <color theme="1"/>
      <name val="Calibri"/>
      <family val="2"/>
      <scheme val="minor"/>
    </font>
    <font>
      <i/>
      <u/>
      <sz val="12"/>
      <color theme="1"/>
      <name val="Calibri"/>
      <family val="2"/>
      <scheme val="minor"/>
    </font>
  </fonts>
  <fills count="11">
    <fill>
      <patternFill patternType="none"/>
    </fill>
    <fill>
      <patternFill patternType="gray125"/>
    </fill>
    <fill>
      <patternFill patternType="solid">
        <fgColor theme="5" tint="0.39997558519241921"/>
        <bgColor indexed="64"/>
      </patternFill>
    </fill>
    <fill>
      <patternFill patternType="solid">
        <fgColor rgb="FFFFFF00"/>
        <bgColor indexed="64"/>
      </patternFill>
    </fill>
    <fill>
      <patternFill patternType="solid">
        <fgColor indexed="23"/>
        <bgColor indexed="23"/>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rgb="FF92D050"/>
        <bgColor indexed="64"/>
      </patternFill>
    </fill>
    <fill>
      <patternFill patternType="solid">
        <fgColor theme="2" tint="-9.9978637043366805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32">
    <xf numFmtId="0" fontId="0" fillId="0" borderId="0"/>
    <xf numFmtId="44"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8" fillId="0" borderId="0"/>
    <xf numFmtId="164" fontId="9" fillId="0" borderId="0" applyFont="0" applyFill="0" applyBorder="0" applyAlignment="0" applyProtection="0"/>
    <xf numFmtId="0" fontId="11" fillId="0" borderId="0" applyNumberFormat="0" applyFill="0" applyBorder="0" applyAlignment="0" applyProtection="0">
      <alignment vertical="top"/>
      <protection locked="0"/>
    </xf>
    <xf numFmtId="0" fontId="1"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4" borderId="0"/>
    <xf numFmtId="0" fontId="9" fillId="0" borderId="0" applyFill="0"/>
    <xf numFmtId="0" fontId="1" fillId="0" borderId="0"/>
    <xf numFmtId="0" fontId="10" fillId="0" borderId="0"/>
    <xf numFmtId="0" fontId="10" fillId="0" borderId="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 fillId="0" borderId="0"/>
    <xf numFmtId="0" fontId="9" fillId="0" borderId="0"/>
    <xf numFmtId="0" fontId="9" fillId="4"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 fillId="0" borderId="0"/>
  </cellStyleXfs>
  <cellXfs count="113">
    <xf numFmtId="0" fontId="0" fillId="0" borderId="0" xfId="0"/>
    <xf numFmtId="0" fontId="2" fillId="0" borderId="0" xfId="0" applyFont="1"/>
    <xf numFmtId="9" fontId="0" fillId="0" borderId="0" xfId="0" applyNumberFormat="1"/>
    <xf numFmtId="0" fontId="0" fillId="0" borderId="0" xfId="0" applyAlignment="1">
      <alignment horizontal="left" vertical="top"/>
    </xf>
    <xf numFmtId="0" fontId="0" fillId="0" borderId="1" xfId="0" applyBorder="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0" fillId="0" borderId="1" xfId="0" applyBorder="1" applyAlignment="1">
      <alignment horizontal="left" vertical="top" wrapText="1"/>
    </xf>
    <xf numFmtId="8" fontId="0" fillId="0" borderId="1" xfId="0" applyNumberFormat="1" applyBorder="1" applyAlignment="1">
      <alignment horizontal="left" vertical="top"/>
    </xf>
    <xf numFmtId="49" fontId="12" fillId="5" borderId="0" xfId="11" applyNumberFormat="1" applyFont="1" applyFill="1"/>
    <xf numFmtId="2" fontId="13" fillId="5" borderId="0" xfId="11" applyNumberFormat="1" applyFont="1" applyFill="1"/>
    <xf numFmtId="0" fontId="13" fillId="5" borderId="0" xfId="4" applyFont="1" applyFill="1"/>
    <xf numFmtId="0" fontId="6" fillId="0" borderId="0" xfId="0" applyFont="1"/>
    <xf numFmtId="0" fontId="13" fillId="5" borderId="0" xfId="11" applyFont="1" applyFill="1"/>
    <xf numFmtId="49" fontId="13" fillId="5" borderId="0" xfId="11" applyNumberFormat="1" applyFont="1" applyFill="1" applyAlignment="1">
      <alignment horizontal="left"/>
    </xf>
    <xf numFmtId="0" fontId="12" fillId="5" borderId="0" xfId="6" applyFont="1" applyFill="1" applyBorder="1" applyAlignment="1" applyProtection="1">
      <alignment horizontal="center" vertical="center"/>
    </xf>
    <xf numFmtId="2" fontId="13" fillId="5" borderId="0" xfId="11" applyNumberFormat="1" applyFont="1" applyFill="1" applyAlignment="1">
      <alignment horizontal="left"/>
    </xf>
    <xf numFmtId="0" fontId="14" fillId="6" borderId="0" xfId="29" applyFont="1" applyFill="1" applyAlignment="1">
      <alignment vertical="center"/>
    </xf>
    <xf numFmtId="0" fontId="13" fillId="5" borderId="0" xfId="17" applyFont="1" applyFill="1" applyAlignment="1">
      <alignment vertical="center"/>
    </xf>
    <xf numFmtId="164" fontId="16" fillId="5" borderId="0" xfId="11" applyNumberFormat="1" applyFont="1" applyFill="1" applyAlignment="1" applyProtection="1">
      <alignment horizontal="center" vertical="center"/>
      <protection locked="0"/>
    </xf>
    <xf numFmtId="0" fontId="13" fillId="5" borderId="0" xfId="14" applyFont="1" applyFill="1" applyProtection="1">
      <protection locked="0"/>
    </xf>
    <xf numFmtId="9" fontId="0" fillId="0" borderId="1" xfId="3" applyFont="1" applyBorder="1"/>
    <xf numFmtId="9" fontId="0" fillId="0" borderId="0" xfId="3" applyFont="1"/>
    <xf numFmtId="8" fontId="0" fillId="0" borderId="1" xfId="0" applyNumberForma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0" xfId="0" applyAlignment="1">
      <alignment horizontal="center" vertical="center"/>
    </xf>
    <xf numFmtId="9" fontId="0" fillId="0" borderId="0" xfId="3" applyFont="1" applyAlignment="1">
      <alignment vertical="center"/>
    </xf>
    <xf numFmtId="8" fontId="0" fillId="0" borderId="1" xfId="0" applyNumberFormat="1" applyBorder="1"/>
    <xf numFmtId="0" fontId="0" fillId="0" borderId="0" xfId="0" applyAlignment="1">
      <alignment vertical="center"/>
    </xf>
    <xf numFmtId="0" fontId="0" fillId="0" borderId="1" xfId="0" applyBorder="1"/>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0" fontId="0" fillId="0" borderId="0" xfId="0" applyAlignment="1">
      <alignment vertical="top"/>
    </xf>
    <xf numFmtId="44" fontId="0" fillId="0" borderId="1" xfId="1" applyFont="1" applyBorder="1"/>
    <xf numFmtId="0" fontId="4" fillId="0" borderId="0" xfId="0" applyFont="1" applyAlignment="1">
      <alignment horizontal="left" vertical="top"/>
    </xf>
    <xf numFmtId="0" fontId="0" fillId="0" borderId="7" xfId="0" applyBorder="1" applyAlignment="1">
      <alignment horizontal="left" vertical="top"/>
    </xf>
    <xf numFmtId="0" fontId="5" fillId="2" borderId="1" xfId="0" applyFont="1" applyFill="1" applyBorder="1" applyAlignment="1">
      <alignment horizontal="center" vertical="top"/>
    </xf>
    <xf numFmtId="0" fontId="5" fillId="2" borderId="1" xfId="0" applyFont="1" applyFill="1" applyBorder="1" applyAlignment="1">
      <alignment vertical="top" wrapText="1"/>
    </xf>
    <xf numFmtId="8" fontId="0" fillId="3" borderId="1" xfId="0" applyNumberFormat="1" applyFill="1" applyBorder="1" applyAlignment="1">
      <alignment horizontal="left" vertical="top"/>
    </xf>
    <xf numFmtId="166" fontId="0" fillId="0" borderId="7" xfId="2" applyNumberFormat="1" applyFont="1" applyBorder="1" applyAlignment="1">
      <alignment horizontal="left" vertical="top"/>
    </xf>
    <xf numFmtId="44" fontId="0" fillId="0" borderId="1" xfId="1" applyFont="1" applyBorder="1" applyAlignment="1">
      <alignment vertical="center"/>
    </xf>
    <xf numFmtId="8" fontId="0" fillId="9" borderId="1" xfId="0" applyNumberFormat="1" applyFill="1" applyBorder="1"/>
    <xf numFmtId="0" fontId="0" fillId="0" borderId="1" xfId="0" applyBorder="1" applyAlignment="1">
      <alignment vertical="top" wrapText="1"/>
    </xf>
    <xf numFmtId="44" fontId="6" fillId="9" borderId="1" xfId="0" applyNumberFormat="1" applyFont="1" applyFill="1" applyBorder="1"/>
    <xf numFmtId="0" fontId="19" fillId="0" borderId="0" xfId="17" applyFont="1" applyAlignment="1">
      <alignment vertical="center"/>
    </xf>
    <xf numFmtId="0" fontId="20" fillId="0" borderId="1" xfId="0" applyFont="1" applyBorder="1"/>
    <xf numFmtId="9" fontId="13" fillId="0" borderId="1" xfId="3" applyFont="1" applyFill="1" applyBorder="1" applyAlignment="1">
      <alignment vertical="center"/>
    </xf>
    <xf numFmtId="0" fontId="21" fillId="2" borderId="1" xfId="17" applyFont="1" applyFill="1" applyBorder="1" applyAlignment="1">
      <alignment vertical="center"/>
    </xf>
    <xf numFmtId="0" fontId="3" fillId="2" borderId="15" xfId="0" applyFont="1" applyFill="1" applyBorder="1" applyAlignment="1">
      <alignment horizontal="left" vertical="top"/>
    </xf>
    <xf numFmtId="8" fontId="0" fillId="9" borderId="1" xfId="0" applyNumberFormat="1" applyFill="1" applyBorder="1" applyAlignment="1">
      <alignment horizontal="left" vertical="top"/>
    </xf>
    <xf numFmtId="44" fontId="0" fillId="9" borderId="1" xfId="0" applyNumberFormat="1" applyFill="1" applyBorder="1" applyAlignment="1">
      <alignment vertical="top"/>
    </xf>
    <xf numFmtId="44" fontId="0" fillId="9" borderId="1" xfId="0" applyNumberFormat="1" applyFill="1" applyBorder="1" applyAlignment="1">
      <alignment horizontal="left" vertical="top"/>
    </xf>
    <xf numFmtId="0" fontId="22" fillId="2" borderId="1" xfId="0" applyFont="1" applyFill="1" applyBorder="1" applyAlignment="1">
      <alignment horizontal="left" vertical="top" wrapText="1"/>
    </xf>
    <xf numFmtId="0" fontId="23" fillId="0" borderId="1" xfId="0" applyFont="1" applyBorder="1" applyAlignment="1">
      <alignment horizontal="left" vertical="top" wrapText="1"/>
    </xf>
    <xf numFmtId="0" fontId="20" fillId="0" borderId="0" xfId="0" applyFont="1" applyAlignment="1">
      <alignment horizontal="left" vertical="top" wrapText="1"/>
    </xf>
    <xf numFmtId="0" fontId="18" fillId="5" borderId="6" xfId="23" applyFont="1" applyFill="1" applyBorder="1" applyAlignment="1">
      <alignment vertical="top"/>
    </xf>
    <xf numFmtId="44" fontId="18" fillId="3" borderId="1" xfId="23" applyNumberFormat="1" applyFont="1" applyFill="1" applyBorder="1" applyAlignment="1" applyProtection="1">
      <alignment horizontal="center" vertical="top"/>
      <protection locked="0"/>
    </xf>
    <xf numFmtId="44" fontId="18" fillId="0" borderId="1" xfId="23" applyNumberFormat="1" applyFont="1" applyFill="1" applyBorder="1" applyAlignment="1" applyProtection="1">
      <alignment horizontal="center" vertical="top"/>
      <protection locked="0"/>
    </xf>
    <xf numFmtId="44" fontId="0" fillId="0" borderId="1" xfId="0" applyNumberFormat="1" applyBorder="1" applyAlignment="1">
      <alignment vertical="top"/>
    </xf>
    <xf numFmtId="0" fontId="0" fillId="0" borderId="1" xfId="0" applyBorder="1" applyAlignment="1">
      <alignment vertical="top"/>
    </xf>
    <xf numFmtId="0" fontId="24" fillId="0" borderId="0" xfId="0" applyFont="1" applyAlignment="1">
      <alignment vertical="top"/>
    </xf>
    <xf numFmtId="0" fontId="25" fillId="0" borderId="0" xfId="0" applyFont="1" applyAlignment="1">
      <alignment vertical="top"/>
    </xf>
    <xf numFmtId="0" fontId="26" fillId="0" borderId="0" xfId="0" applyFont="1"/>
    <xf numFmtId="0" fontId="5" fillId="0" borderId="0" xfId="0" applyFont="1"/>
    <xf numFmtId="0" fontId="28" fillId="0" borderId="0" xfId="0" applyFont="1"/>
    <xf numFmtId="0" fontId="5" fillId="10" borderId="1" xfId="0" applyFont="1" applyFill="1" applyBorder="1" applyAlignment="1">
      <alignment horizontal="left" vertical="top"/>
    </xf>
    <xf numFmtId="44" fontId="0" fillId="0" borderId="0" xfId="0" applyNumberFormat="1" applyAlignment="1">
      <alignment vertical="top"/>
    </xf>
    <xf numFmtId="9" fontId="18" fillId="5" borderId="8" xfId="3" applyFont="1" applyFill="1" applyBorder="1" applyAlignment="1">
      <alignment vertical="top"/>
    </xf>
    <xf numFmtId="9" fontId="18" fillId="0" borderId="1" xfId="3" applyFont="1" applyFill="1" applyBorder="1" applyAlignment="1" applyProtection="1">
      <alignment horizontal="center" vertical="top"/>
      <protection locked="0"/>
    </xf>
    <xf numFmtId="167" fontId="13" fillId="0" borderId="1" xfId="17" applyNumberFormat="1" applyFont="1" applyBorder="1" applyAlignment="1">
      <alignment horizontal="left" vertical="top"/>
    </xf>
    <xf numFmtId="44" fontId="6" fillId="0" borderId="0" xfId="1" applyFont="1"/>
    <xf numFmtId="0" fontId="6" fillId="0" borderId="2" xfId="0" applyFont="1" applyBorder="1" applyAlignment="1">
      <alignment horizontal="center"/>
    </xf>
    <xf numFmtId="0" fontId="6" fillId="0" borderId="8" xfId="0" applyFont="1" applyBorder="1" applyAlignment="1">
      <alignment horizontal="center"/>
    </xf>
    <xf numFmtId="0" fontId="13" fillId="5" borderId="0" xfId="14" applyFont="1" applyFill="1" applyAlignment="1" applyProtection="1">
      <alignment horizontal="left" vertical="top" wrapText="1"/>
      <protection locked="0"/>
    </xf>
    <xf numFmtId="0" fontId="15" fillId="2" borderId="3" xfId="17" applyFont="1" applyFill="1" applyBorder="1" applyAlignment="1">
      <alignment horizontal="center" vertical="center"/>
    </xf>
    <xf numFmtId="0" fontId="15" fillId="2" borderId="4" xfId="17" applyFont="1" applyFill="1" applyBorder="1" applyAlignment="1">
      <alignment horizontal="center" vertical="center"/>
    </xf>
    <xf numFmtId="0" fontId="15" fillId="2" borderId="5" xfId="17" applyFont="1" applyFill="1" applyBorder="1" applyAlignment="1">
      <alignment horizontal="center" vertical="center"/>
    </xf>
    <xf numFmtId="0" fontId="13" fillId="7" borderId="0" xfId="14" applyFont="1" applyFill="1" applyAlignment="1" applyProtection="1">
      <alignment horizontal="left" vertical="top"/>
      <protection locked="0"/>
    </xf>
    <xf numFmtId="0" fontId="0" fillId="0" borderId="17" xfId="0" applyBorder="1" applyAlignment="1">
      <alignment horizontal="center" vertical="top"/>
    </xf>
    <xf numFmtId="0" fontId="0" fillId="0" borderId="18" xfId="0" applyBorder="1" applyAlignment="1">
      <alignment horizontal="center" vertical="top"/>
    </xf>
    <xf numFmtId="0" fontId="0" fillId="0" borderId="19" xfId="0" applyBorder="1" applyAlignment="1">
      <alignment horizontal="center" vertical="top"/>
    </xf>
    <xf numFmtId="0" fontId="3" fillId="2" borderId="13" xfId="0" applyFont="1" applyFill="1" applyBorder="1" applyAlignment="1">
      <alignment horizontal="left" vertical="top"/>
    </xf>
    <xf numFmtId="0" fontId="3" fillId="2" borderId="14" xfId="0" applyFont="1" applyFill="1" applyBorder="1" applyAlignment="1">
      <alignment horizontal="left" vertical="top"/>
    </xf>
    <xf numFmtId="0" fontId="4" fillId="0" borderId="16" xfId="0" applyFont="1" applyBorder="1" applyAlignment="1">
      <alignment horizontal="left" vertical="top"/>
    </xf>
    <xf numFmtId="0" fontId="5" fillId="0" borderId="2" xfId="0" applyFont="1" applyBorder="1" applyAlignment="1">
      <alignment horizontal="left" vertical="top"/>
    </xf>
    <xf numFmtId="0" fontId="5" fillId="0" borderId="8" xfId="0" applyFont="1" applyBorder="1" applyAlignment="1">
      <alignment horizontal="left" vertical="top"/>
    </xf>
    <xf numFmtId="0" fontId="0" fillId="0" borderId="2" xfId="0" applyBorder="1" applyAlignment="1">
      <alignment horizontal="left" vertical="top"/>
    </xf>
    <xf numFmtId="0" fontId="0" fillId="0" borderId="8" xfId="0" applyBorder="1" applyAlignment="1">
      <alignment horizontal="left" vertical="top"/>
    </xf>
    <xf numFmtId="0" fontId="0" fillId="0" borderId="10"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7" fillId="0" borderId="0" xfId="0" applyFont="1" applyAlignment="1">
      <alignment horizontal="left" vertical="top" wrapText="1"/>
    </xf>
    <xf numFmtId="8" fontId="0" fillId="0" borderId="2" xfId="0" applyNumberFormat="1" applyBorder="1" applyAlignment="1">
      <alignment horizontal="center" vertical="top"/>
    </xf>
    <xf numFmtId="8" fontId="0" fillId="0" borderId="9" xfId="0" applyNumberFormat="1" applyBorder="1" applyAlignment="1">
      <alignment horizontal="center" vertical="top"/>
    </xf>
    <xf numFmtId="8" fontId="0" fillId="0" borderId="8" xfId="0" applyNumberFormat="1" applyBorder="1" applyAlignment="1">
      <alignment horizontal="center" vertical="top"/>
    </xf>
    <xf numFmtId="44" fontId="0" fillId="0" borderId="10" xfId="0" applyNumberFormat="1" applyBorder="1" applyAlignment="1">
      <alignment horizontal="center" vertical="center"/>
    </xf>
    <xf numFmtId="8" fontId="0" fillId="0" borderId="11" xfId="0" applyNumberFormat="1" applyBorder="1" applyAlignment="1">
      <alignment horizontal="center" vertical="center"/>
    </xf>
    <xf numFmtId="44" fontId="0" fillId="0" borderId="10" xfId="1" applyFont="1" applyBorder="1" applyAlignment="1">
      <alignment horizontal="center" vertical="center"/>
    </xf>
    <xf numFmtId="44" fontId="0" fillId="0" borderId="12" xfId="1" applyFont="1" applyBorder="1" applyAlignment="1">
      <alignment horizontal="center" vertical="center"/>
    </xf>
    <xf numFmtId="44" fontId="0" fillId="0" borderId="11" xfId="1" applyFont="1" applyBorder="1" applyAlignment="1">
      <alignment horizontal="center" vertical="center"/>
    </xf>
    <xf numFmtId="44" fontId="0" fillId="0" borderId="1" xfId="1" applyFont="1" applyBorder="1" applyAlignment="1">
      <alignment horizontal="center" vertical="center"/>
    </xf>
    <xf numFmtId="0" fontId="5" fillId="8" borderId="2" xfId="0" applyFont="1" applyFill="1" applyBorder="1" applyAlignment="1">
      <alignment horizontal="center" vertical="top"/>
    </xf>
    <xf numFmtId="0" fontId="5" fillId="8" borderId="9" xfId="0" applyFont="1" applyFill="1" applyBorder="1" applyAlignment="1">
      <alignment horizontal="center" vertical="top"/>
    </xf>
    <xf numFmtId="0" fontId="5" fillId="8" borderId="8" xfId="0" applyFont="1" applyFill="1" applyBorder="1" applyAlignment="1">
      <alignment horizontal="center" vertical="top"/>
    </xf>
    <xf numFmtId="0" fontId="5" fillId="2" borderId="2" xfId="0" applyFont="1" applyFill="1" applyBorder="1" applyAlignment="1">
      <alignment horizontal="center" vertical="top"/>
    </xf>
    <xf numFmtId="0" fontId="5" fillId="2" borderId="9" xfId="0" applyFont="1" applyFill="1" applyBorder="1" applyAlignment="1">
      <alignment horizontal="center" vertical="top"/>
    </xf>
    <xf numFmtId="0" fontId="5" fillId="2" borderId="8" xfId="0" applyFont="1" applyFill="1" applyBorder="1" applyAlignment="1">
      <alignment horizontal="center" vertical="top"/>
    </xf>
    <xf numFmtId="0" fontId="5" fillId="2" borderId="1" xfId="0" applyFont="1" applyFill="1" applyBorder="1" applyAlignment="1">
      <alignment horizontal="center" vertical="top"/>
    </xf>
    <xf numFmtId="8" fontId="0" fillId="3" borderId="1" xfId="0" applyNumberFormat="1" applyFill="1" applyBorder="1" applyAlignment="1">
      <alignment horizontal="left" vertical="center"/>
    </xf>
    <xf numFmtId="8" fontId="0" fillId="5" borderId="1" xfId="0" applyNumberFormat="1" applyFill="1" applyBorder="1" applyAlignment="1">
      <alignment horizontal="left" vertical="center"/>
    </xf>
  </cellXfs>
  <cellStyles count="32">
    <cellStyle name="Euro" xfId="5" xr:uid="{56B0F800-F54D-4902-8036-DCC010FC4585}"/>
    <cellStyle name="Hyperlink" xfId="6" builtinId="8"/>
    <cellStyle name="Komma" xfId="2" builtinId="3"/>
    <cellStyle name="Komma 2" xfId="30" xr:uid="{BA83C467-2195-43E2-8485-2D7464D86B2D}"/>
    <cellStyle name="Normal 2 2" xfId="7" xr:uid="{3061D00E-5FCB-4630-BD80-235F653EDFD0}"/>
    <cellStyle name="Normal 2 2 2" xfId="21" xr:uid="{C8CCBCC2-F419-4767-BB9D-D373FE658DBF}"/>
    <cellStyle name="Normal 2 2 2 2" xfId="25" xr:uid="{2959767E-1B76-426B-B9DF-23129C2289E7}"/>
    <cellStyle name="Normal 2 2 3" xfId="26" xr:uid="{38267D1B-C1BD-42FA-B16D-12AC79903160}"/>
    <cellStyle name="Procent" xfId="3" builtinId="5"/>
    <cellStyle name="Procent 2" xfId="9" xr:uid="{D93A23FA-0FC5-46E1-A35E-D0536B8C8A38}"/>
    <cellStyle name="Procent 2 2" xfId="10" xr:uid="{69089527-0192-402C-8427-96CFE7B9A6E1}"/>
    <cellStyle name="Procent 3" xfId="8" xr:uid="{7D1F7A48-5BD9-43A4-AE89-FFD617857054}"/>
    <cellStyle name="Standaard" xfId="0" builtinId="0"/>
    <cellStyle name="Standaard 2" xfId="11" xr:uid="{54B06C38-AA66-4F10-80FF-D230747F271B}"/>
    <cellStyle name="Standaard 3" xfId="12" xr:uid="{B9F906F7-8DF7-45BB-8E04-90052D4408A4}"/>
    <cellStyle name="Standaard 3 2" xfId="22" xr:uid="{0EF60D36-0BAF-41AC-B6CA-0F50114A5846}"/>
    <cellStyle name="Standaard 4" xfId="13" xr:uid="{8AAC534B-60C0-4503-871E-D81B62A83C3A}"/>
    <cellStyle name="Standaard 4 2" xfId="23" xr:uid="{DBEF35BB-F152-4843-8C97-32D37D53D1C4}"/>
    <cellStyle name="Standaard 5" xfId="4" xr:uid="{24D70ADB-9069-467A-87D7-444DC8C58C5C}"/>
    <cellStyle name="Standaard_Gemeente Nijmegen-begrotingsmodel" xfId="14" xr:uid="{E3A88FCC-5DAF-42E2-B79C-6EC654AE599C}"/>
    <cellStyle name="Standard 2" xfId="15" xr:uid="{90FCAE44-8A5C-4384-9E90-B8DB399A53B2}"/>
    <cellStyle name="Standard 2 2" xfId="24" xr:uid="{842986D1-5C98-4F88-A9A6-A54630ACD1A5}"/>
    <cellStyle name="Standard 2 2 2" xfId="27" xr:uid="{7494181A-6A4A-44D6-87D6-6117B4E3FC9E}"/>
    <cellStyle name="Standard 2 3" xfId="28" xr:uid="{0EF2CA39-B841-4055-93D0-BA3142D84113}"/>
    <cellStyle name="Standard 2 4" xfId="29" xr:uid="{38E6495C-B476-4C67-81B9-12BA6AD34E4E}"/>
    <cellStyle name="Standard 2 4 2" xfId="31" xr:uid="{D1C73A2D-1458-4410-A366-7DC7F543CD22}"/>
    <cellStyle name="Standard_Ecklohn Baden Württemberg" xfId="16" xr:uid="{6D32FDA9-1E79-4AF6-AB26-4FFC95687B0A}"/>
    <cellStyle name="Standard_Ecklohn Baden Württemberg 2" xfId="17" xr:uid="{7F55729E-463F-41F2-909B-A5BA2CEF8AF8}"/>
    <cellStyle name="Valuta" xfId="1" builtinId="4"/>
    <cellStyle name="Valuta 2" xfId="19" xr:uid="{9D8DD010-841D-4797-854B-474F12569069}"/>
    <cellStyle name="Valuta 2 2" xfId="20" xr:uid="{22F61040-0665-4C8A-963A-B46A8B7DBF53}"/>
    <cellStyle name="Valuta 3" xfId="18" xr:uid="{2800012C-4CC1-48A4-9F5D-0374E63937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D0B58-82D3-1C43-8160-6910667C55A7}">
  <dimension ref="C2:C12"/>
  <sheetViews>
    <sheetView tabSelected="1" workbookViewId="0">
      <selection activeCell="C14" sqref="C14"/>
    </sheetView>
  </sheetViews>
  <sheetFormatPr defaultColWidth="10.875" defaultRowHeight="15"/>
  <cols>
    <col min="1" max="2" width="10.875" style="1"/>
    <col min="3" max="3" width="94.5" style="56" customWidth="1"/>
    <col min="4" max="16384" width="10.875" style="1"/>
  </cols>
  <sheetData>
    <row r="2" spans="3:3">
      <c r="C2" s="54" t="s">
        <v>0</v>
      </c>
    </row>
    <row r="3" spans="3:3" ht="42" customHeight="1">
      <c r="C3" s="55" t="s">
        <v>1</v>
      </c>
    </row>
    <row r="4" spans="3:3" ht="39.6">
      <c r="C4" s="55" t="s">
        <v>2</v>
      </c>
    </row>
    <row r="5" spans="3:3" ht="52.9">
      <c r="C5" s="55" t="s">
        <v>3</v>
      </c>
    </row>
    <row r="6" spans="3:3" ht="52.9">
      <c r="C6" s="55" t="s">
        <v>4</v>
      </c>
    </row>
    <row r="7" spans="3:3" ht="26.45">
      <c r="C7" s="55" t="s">
        <v>5</v>
      </c>
    </row>
    <row r="8" spans="3:3">
      <c r="C8" s="55" t="s">
        <v>6</v>
      </c>
    </row>
    <row r="9" spans="3:3" ht="66">
      <c r="C9" s="55" t="s">
        <v>7</v>
      </c>
    </row>
    <row r="10" spans="3:3" ht="27.75">
      <c r="C10" s="55" t="s">
        <v>8</v>
      </c>
    </row>
    <row r="11" spans="3:3">
      <c r="C11" s="55" t="s">
        <v>9</v>
      </c>
    </row>
    <row r="12" spans="3:3">
      <c r="C12" s="55" t="s">
        <v>10</v>
      </c>
    </row>
  </sheetData>
  <sheetProtection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2ABFC-498F-4330-A5DC-EA7FB8C601BF}">
  <dimension ref="C3:H36"/>
  <sheetViews>
    <sheetView zoomScale="130" zoomScaleNormal="130" workbookViewId="0">
      <selection activeCell="G36" sqref="G36"/>
    </sheetView>
  </sheetViews>
  <sheetFormatPr defaultColWidth="9" defaultRowHeight="15.6"/>
  <cols>
    <col min="1" max="2" width="9" style="12"/>
    <col min="3" max="3" width="28.25" style="12" customWidth="1"/>
    <col min="4" max="4" width="11.25" style="12" customWidth="1"/>
    <col min="5" max="5" width="13.375" style="12" customWidth="1"/>
    <col min="6" max="16384" width="9" style="12"/>
  </cols>
  <sheetData>
    <row r="3" spans="3:8">
      <c r="C3" s="49"/>
      <c r="D3" s="49" t="s">
        <v>11</v>
      </c>
      <c r="E3" s="49" t="s">
        <v>12</v>
      </c>
      <c r="F3" s="49"/>
    </row>
    <row r="4" spans="3:8">
      <c r="C4" s="47" t="s">
        <v>13</v>
      </c>
      <c r="D4" s="71">
        <f>Assortiment!E27</f>
        <v>0</v>
      </c>
      <c r="E4" s="48">
        <v>0.4</v>
      </c>
      <c r="F4" s="71">
        <f>E4*D4</f>
        <v>0</v>
      </c>
      <c r="G4" s="72"/>
      <c r="H4" s="72"/>
    </row>
    <row r="5" spans="3:8">
      <c r="C5" s="47" t="s">
        <v>14</v>
      </c>
      <c r="D5" s="71">
        <f>Exploitatievergoeding!C7</f>
        <v>0</v>
      </c>
      <c r="E5" s="48">
        <v>0.2</v>
      </c>
      <c r="F5" s="71">
        <f t="shared" ref="F5:F7" si="0">E5*D5</f>
        <v>0</v>
      </c>
      <c r="G5" s="72"/>
      <c r="H5" s="72"/>
    </row>
    <row r="6" spans="3:8">
      <c r="C6" s="47" t="s">
        <v>15</v>
      </c>
      <c r="D6" s="71">
        <f>Banqueting!G23</f>
        <v>0</v>
      </c>
      <c r="E6" s="48">
        <v>0.3</v>
      </c>
      <c r="F6" s="71">
        <f t="shared" si="0"/>
        <v>0</v>
      </c>
      <c r="G6" s="72"/>
      <c r="H6" s="72"/>
    </row>
    <row r="7" spans="3:8">
      <c r="C7" s="47" t="s">
        <v>16</v>
      </c>
      <c r="D7" s="71">
        <f>Uurtarieven!L12</f>
        <v>0</v>
      </c>
      <c r="E7" s="48">
        <v>0.1</v>
      </c>
      <c r="F7" s="71">
        <f t="shared" si="0"/>
        <v>0</v>
      </c>
      <c r="G7" s="72"/>
      <c r="H7" s="72"/>
    </row>
    <row r="8" spans="3:8" ht="18">
      <c r="C8" s="46"/>
      <c r="D8" s="46"/>
      <c r="E8" s="46"/>
    </row>
    <row r="9" spans="3:8" ht="15.75" customHeight="1">
      <c r="D9" s="73" t="s">
        <v>17</v>
      </c>
      <c r="E9" s="74"/>
      <c r="F9" s="45">
        <f>Assortiment!E27+Exploitatievergoeding!C7+Banqueting!G23+Uurtarieven!L12</f>
        <v>0</v>
      </c>
    </row>
    <row r="12" spans="3:8">
      <c r="C12" s="9" t="s">
        <v>18</v>
      </c>
      <c r="D12" s="10" t="s">
        <v>19</v>
      </c>
      <c r="E12" s="11"/>
    </row>
    <row r="13" spans="3:8">
      <c r="C13" s="9" t="s">
        <v>20</v>
      </c>
      <c r="D13" s="10" t="s">
        <v>21</v>
      </c>
      <c r="E13" s="13"/>
    </row>
    <row r="14" spans="3:8">
      <c r="C14" s="9" t="s">
        <v>22</v>
      </c>
      <c r="D14" s="14" t="s">
        <v>23</v>
      </c>
      <c r="E14" s="15"/>
    </row>
    <row r="15" spans="3:8">
      <c r="C15" s="9" t="s">
        <v>24</v>
      </c>
      <c r="D15" s="16" t="s">
        <v>25</v>
      </c>
      <c r="E15" s="15"/>
    </row>
    <row r="16" spans="3:8">
      <c r="C16" s="13"/>
      <c r="D16" s="13"/>
      <c r="E16" s="15"/>
    </row>
    <row r="17" spans="3:5">
      <c r="C17" s="17"/>
      <c r="D17" s="17"/>
      <c r="E17" s="17"/>
    </row>
    <row r="18" spans="3:5" ht="16.149999999999999" thickBot="1">
      <c r="C18" s="18"/>
      <c r="D18" s="18"/>
      <c r="E18" s="18"/>
    </row>
    <row r="19" spans="3:5" ht="18.600000000000001" thickBot="1">
      <c r="C19" s="76" t="s">
        <v>26</v>
      </c>
      <c r="D19" s="77"/>
      <c r="E19" s="78"/>
    </row>
    <row r="20" spans="3:5" ht="25.15">
      <c r="C20" s="19"/>
      <c r="D20" s="19"/>
      <c r="E20" s="19"/>
    </row>
    <row r="21" spans="3:5">
      <c r="C21" s="18" t="s">
        <v>27</v>
      </c>
      <c r="D21" s="18"/>
      <c r="E21" s="13"/>
    </row>
    <row r="22" spans="3:5">
      <c r="C22" s="79"/>
      <c r="D22" s="79"/>
      <c r="E22" s="79"/>
    </row>
    <row r="23" spans="3:5">
      <c r="C23" s="18"/>
      <c r="D23" s="18"/>
      <c r="E23" s="18"/>
    </row>
    <row r="24" spans="3:5">
      <c r="C24" s="18" t="s">
        <v>28</v>
      </c>
      <c r="D24" s="18"/>
      <c r="E24" s="13"/>
    </row>
    <row r="25" spans="3:5">
      <c r="C25" s="79"/>
      <c r="D25" s="79"/>
      <c r="E25" s="79"/>
    </row>
    <row r="26" spans="3:5">
      <c r="C26" s="18"/>
      <c r="D26" s="18"/>
      <c r="E26" s="18"/>
    </row>
    <row r="27" spans="3:5">
      <c r="C27" s="18" t="s">
        <v>29</v>
      </c>
      <c r="D27" s="18"/>
      <c r="E27" s="13"/>
    </row>
    <row r="28" spans="3:5">
      <c r="C28" s="79"/>
      <c r="D28" s="79"/>
      <c r="E28" s="79"/>
    </row>
    <row r="29" spans="3:5">
      <c r="C29" s="18"/>
      <c r="D29" s="18"/>
      <c r="E29" s="20"/>
    </row>
    <row r="30" spans="3:5">
      <c r="C30" s="18" t="s">
        <v>30</v>
      </c>
      <c r="D30" s="18"/>
      <c r="E30" s="20"/>
    </row>
    <row r="31" spans="3:5">
      <c r="C31" s="79"/>
      <c r="D31" s="79"/>
      <c r="E31" s="79"/>
    </row>
    <row r="32" spans="3:5">
      <c r="C32" s="79"/>
      <c r="D32" s="79"/>
      <c r="E32" s="79"/>
    </row>
    <row r="33" spans="3:5">
      <c r="C33" s="79"/>
      <c r="D33" s="79"/>
      <c r="E33" s="79"/>
    </row>
    <row r="34" spans="3:5">
      <c r="C34" s="79"/>
      <c r="D34" s="79"/>
      <c r="E34" s="79"/>
    </row>
    <row r="35" spans="3:5">
      <c r="C35" s="20"/>
      <c r="D35" s="20"/>
      <c r="E35" s="20"/>
    </row>
    <row r="36" spans="3:5" ht="129.6" customHeight="1">
      <c r="C36" s="75" t="s">
        <v>31</v>
      </c>
      <c r="D36" s="75"/>
      <c r="E36" s="75"/>
    </row>
  </sheetData>
  <mergeCells count="7">
    <mergeCell ref="D9:E9"/>
    <mergeCell ref="C36:E36"/>
    <mergeCell ref="C19:E19"/>
    <mergeCell ref="C25:E25"/>
    <mergeCell ref="C22:E22"/>
    <mergeCell ref="C28:E28"/>
    <mergeCell ref="C31:E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327FE-4A40-40D7-9602-549F30DE0FDC}">
  <dimension ref="A3:F27"/>
  <sheetViews>
    <sheetView topLeftCell="A27" zoomScale="115" zoomScaleNormal="115" workbookViewId="0">
      <selection activeCell="C24" sqref="C24"/>
    </sheetView>
  </sheetViews>
  <sheetFormatPr defaultRowHeight="15.6"/>
  <cols>
    <col min="1" max="1" width="37" style="3" customWidth="1"/>
    <col min="2" max="2" width="25.625" style="3" customWidth="1"/>
    <col min="3" max="3" width="11.75" style="3" customWidth="1"/>
    <col min="4" max="5" width="22.75" style="3" bestFit="1" customWidth="1"/>
  </cols>
  <sheetData>
    <row r="3" spans="1:6" ht="18">
      <c r="A3" s="83" t="s">
        <v>32</v>
      </c>
      <c r="B3" s="84"/>
      <c r="C3" s="84"/>
      <c r="D3" s="84"/>
      <c r="E3" s="50"/>
    </row>
    <row r="4" spans="1:6">
      <c r="A4" s="85"/>
      <c r="B4" s="85"/>
      <c r="C4" s="85"/>
      <c r="D4" s="85"/>
      <c r="E4" s="36"/>
    </row>
    <row r="5" spans="1:6">
      <c r="A5" s="5" t="s">
        <v>33</v>
      </c>
      <c r="B5" s="86" t="s">
        <v>34</v>
      </c>
      <c r="C5" s="87"/>
      <c r="D5" s="6" t="s">
        <v>35</v>
      </c>
      <c r="E5" s="6" t="s">
        <v>36</v>
      </c>
    </row>
    <row r="6" spans="1:6">
      <c r="A6" s="7" t="s">
        <v>37</v>
      </c>
      <c r="B6" s="88" t="s">
        <v>38</v>
      </c>
      <c r="C6" s="89"/>
      <c r="D6" s="40">
        <v>0</v>
      </c>
      <c r="E6" s="8">
        <f>D6*1.09</f>
        <v>0</v>
      </c>
    </row>
    <row r="7" spans="1:6">
      <c r="A7" s="90" t="s">
        <v>39</v>
      </c>
      <c r="B7" s="88" t="s">
        <v>40</v>
      </c>
      <c r="C7" s="89"/>
      <c r="D7" s="40">
        <v>0</v>
      </c>
      <c r="E7" s="8">
        <f t="shared" ref="E7:E12" si="0">D7*1.09</f>
        <v>0</v>
      </c>
    </row>
    <row r="8" spans="1:6">
      <c r="A8" s="91"/>
      <c r="B8" s="88" t="s">
        <v>41</v>
      </c>
      <c r="C8" s="89"/>
      <c r="D8" s="40">
        <v>0</v>
      </c>
      <c r="E8" s="8">
        <f t="shared" si="0"/>
        <v>0</v>
      </c>
    </row>
    <row r="9" spans="1:6">
      <c r="A9" s="90" t="s">
        <v>42</v>
      </c>
      <c r="B9" s="88" t="s">
        <v>43</v>
      </c>
      <c r="C9" s="89"/>
      <c r="D9" s="40">
        <v>0</v>
      </c>
      <c r="E9" s="8">
        <f t="shared" ref="E9" si="1">D9*1.09</f>
        <v>0</v>
      </c>
      <c r="F9" s="34"/>
    </row>
    <row r="10" spans="1:6">
      <c r="A10" s="91"/>
      <c r="B10" s="88" t="s">
        <v>44</v>
      </c>
      <c r="C10" s="89"/>
      <c r="D10" s="40">
        <v>0</v>
      </c>
      <c r="E10" s="8">
        <f>D10*1.09</f>
        <v>0</v>
      </c>
      <c r="F10" s="34"/>
    </row>
    <row r="11" spans="1:6">
      <c r="A11" s="92" t="s">
        <v>45</v>
      </c>
      <c r="B11" s="88" t="s">
        <v>46</v>
      </c>
      <c r="C11" s="89"/>
      <c r="D11" s="40">
        <v>0</v>
      </c>
      <c r="E11" s="8">
        <f>D11*1.09</f>
        <v>0</v>
      </c>
    </row>
    <row r="12" spans="1:6">
      <c r="A12" s="93"/>
      <c r="B12" s="88" t="s">
        <v>47</v>
      </c>
      <c r="C12" s="89"/>
      <c r="D12" s="40">
        <v>0</v>
      </c>
      <c r="E12" s="8">
        <f t="shared" si="0"/>
        <v>0</v>
      </c>
    </row>
    <row r="14" spans="1:6">
      <c r="A14" s="5" t="s">
        <v>48</v>
      </c>
      <c r="B14" s="6" t="s">
        <v>34</v>
      </c>
      <c r="C14" s="6" t="s">
        <v>49</v>
      </c>
      <c r="D14" s="6" t="s">
        <v>35</v>
      </c>
      <c r="E14" s="6" t="s">
        <v>36</v>
      </c>
    </row>
    <row r="15" spans="1:6">
      <c r="A15" s="37" t="s">
        <v>50</v>
      </c>
      <c r="B15" s="37" t="s">
        <v>51</v>
      </c>
      <c r="C15" s="41">
        <v>700</v>
      </c>
      <c r="D15" s="40">
        <v>0</v>
      </c>
      <c r="E15" s="8">
        <f>D15*1.09</f>
        <v>0</v>
      </c>
    </row>
    <row r="16" spans="1:6">
      <c r="A16" s="37" t="s">
        <v>52</v>
      </c>
      <c r="B16" s="37" t="s">
        <v>53</v>
      </c>
      <c r="C16" s="41">
        <v>7000</v>
      </c>
      <c r="D16" s="40">
        <v>0</v>
      </c>
      <c r="E16" s="8">
        <f t="shared" ref="E16:E20" si="2">D16*1.09</f>
        <v>0</v>
      </c>
    </row>
    <row r="17" spans="1:5">
      <c r="A17" s="37" t="s">
        <v>54</v>
      </c>
      <c r="B17" s="80"/>
      <c r="C17" s="41">
        <v>3000</v>
      </c>
      <c r="D17" s="40">
        <v>0</v>
      </c>
      <c r="E17" s="8">
        <f t="shared" si="2"/>
        <v>0</v>
      </c>
    </row>
    <row r="18" spans="1:5">
      <c r="A18" s="37" t="s">
        <v>55</v>
      </c>
      <c r="B18" s="81"/>
      <c r="C18" s="41">
        <v>3000</v>
      </c>
      <c r="D18" s="40">
        <v>0</v>
      </c>
      <c r="E18" s="8">
        <f t="shared" si="2"/>
        <v>0</v>
      </c>
    </row>
    <row r="19" spans="1:5">
      <c r="A19" s="37" t="s">
        <v>56</v>
      </c>
      <c r="B19" s="81"/>
      <c r="C19" s="41">
        <v>1000</v>
      </c>
      <c r="D19" s="40">
        <v>0</v>
      </c>
      <c r="E19" s="8">
        <f t="shared" si="2"/>
        <v>0</v>
      </c>
    </row>
    <row r="20" spans="1:5">
      <c r="A20" s="37" t="s">
        <v>57</v>
      </c>
      <c r="B20" s="82"/>
      <c r="C20" s="41">
        <v>1500</v>
      </c>
      <c r="D20" s="40">
        <v>0</v>
      </c>
      <c r="E20" s="8">
        <f t="shared" si="2"/>
        <v>0</v>
      </c>
    </row>
    <row r="22" spans="1:5" ht="18.75" customHeight="1">
      <c r="A22" s="31" t="s">
        <v>58</v>
      </c>
      <c r="B22" s="32" t="s">
        <v>34</v>
      </c>
      <c r="C22" s="32" t="s">
        <v>59</v>
      </c>
      <c r="D22" s="31" t="s">
        <v>35</v>
      </c>
      <c r="E22" s="31" t="s">
        <v>36</v>
      </c>
    </row>
    <row r="23" spans="1:5" ht="32.25">
      <c r="A23" s="24" t="s">
        <v>60</v>
      </c>
      <c r="B23" s="7" t="s">
        <v>61</v>
      </c>
      <c r="C23" s="112">
        <v>1.5</v>
      </c>
      <c r="D23" s="111">
        <v>0</v>
      </c>
      <c r="E23" s="23">
        <f t="shared" ref="E23:E25" si="3">D23*1.09</f>
        <v>0</v>
      </c>
    </row>
    <row r="24" spans="1:5" ht="48.75">
      <c r="A24" s="24" t="s">
        <v>62</v>
      </c>
      <c r="B24" s="7" t="s">
        <v>63</v>
      </c>
      <c r="C24" s="112">
        <v>2.5</v>
      </c>
      <c r="D24" s="111">
        <v>0</v>
      </c>
      <c r="E24" s="23">
        <f t="shared" si="3"/>
        <v>0</v>
      </c>
    </row>
    <row r="25" spans="1:5" ht="48.75">
      <c r="A25" s="24" t="s">
        <v>64</v>
      </c>
      <c r="B25" s="7" t="s">
        <v>65</v>
      </c>
      <c r="C25" s="112">
        <v>2.5</v>
      </c>
      <c r="D25" s="111">
        <v>0</v>
      </c>
      <c r="E25" s="23">
        <f t="shared" si="3"/>
        <v>0</v>
      </c>
    </row>
    <row r="27" spans="1:5">
      <c r="D27" s="30" t="s">
        <v>66</v>
      </c>
      <c r="E27" s="43">
        <f>SUM(E23:E25,E15:E20,E6:E12)</f>
        <v>0</v>
      </c>
    </row>
  </sheetData>
  <mergeCells count="14">
    <mergeCell ref="B17:B20"/>
    <mergeCell ref="A3:D3"/>
    <mergeCell ref="A4:D4"/>
    <mergeCell ref="B5:C5"/>
    <mergeCell ref="B6:C6"/>
    <mergeCell ref="B7:C7"/>
    <mergeCell ref="B8:C8"/>
    <mergeCell ref="B9:C9"/>
    <mergeCell ref="B11:C11"/>
    <mergeCell ref="B12:C12"/>
    <mergeCell ref="A7:A8"/>
    <mergeCell ref="B10:C10"/>
    <mergeCell ref="A9:A10"/>
    <mergeCell ref="A11:A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3CE00-13E8-498C-B3B8-CFE83ED1BC1E}">
  <dimension ref="A4:C10"/>
  <sheetViews>
    <sheetView zoomScaleNormal="100" workbookViewId="0">
      <selection activeCell="E10" sqref="E10"/>
    </sheetView>
  </sheetViews>
  <sheetFormatPr defaultRowHeight="15.6"/>
  <cols>
    <col min="1" max="1" width="32.25" bestFit="1" customWidth="1"/>
    <col min="2" max="2" width="12.75" bestFit="1" customWidth="1"/>
    <col min="3" max="3" width="13.75" customWidth="1"/>
  </cols>
  <sheetData>
    <row r="4" spans="1:3">
      <c r="A4" s="39" t="s">
        <v>67</v>
      </c>
      <c r="B4" s="39" t="s">
        <v>68</v>
      </c>
      <c r="C4" s="39" t="s">
        <v>69</v>
      </c>
    </row>
    <row r="5" spans="1:3">
      <c r="A5" s="7" t="s">
        <v>14</v>
      </c>
      <c r="B5" s="40">
        <v>0</v>
      </c>
      <c r="C5" s="8">
        <f>B5*1.21</f>
        <v>0</v>
      </c>
    </row>
    <row r="6" spans="1:3">
      <c r="A6" s="3"/>
      <c r="B6" s="3"/>
      <c r="C6" s="3"/>
    </row>
    <row r="7" spans="1:3">
      <c r="B7" s="30" t="s">
        <v>11</v>
      </c>
      <c r="C7" s="51">
        <f>C5</f>
        <v>0</v>
      </c>
    </row>
    <row r="9" spans="1:3">
      <c r="A9" s="64" t="s">
        <v>70</v>
      </c>
    </row>
    <row r="10" spans="1:3" ht="74.25" customHeight="1">
      <c r="A10" s="94" t="s">
        <v>71</v>
      </c>
      <c r="B10" s="94"/>
      <c r="C10" s="94"/>
    </row>
  </sheetData>
  <mergeCells count="1">
    <mergeCell ref="A10:C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A5B11-6FD9-4852-BBE2-FB0D61FD28E0}">
  <dimension ref="A3:H24"/>
  <sheetViews>
    <sheetView zoomScale="115" zoomScaleNormal="115" workbookViewId="0">
      <selection activeCell="E30" sqref="E30"/>
    </sheetView>
  </sheetViews>
  <sheetFormatPr defaultRowHeight="15.6"/>
  <cols>
    <col min="1" max="1" width="31.75" customWidth="1"/>
    <col min="2" max="2" width="36.25" bestFit="1" customWidth="1"/>
    <col min="3" max="4" width="15.5" bestFit="1" customWidth="1"/>
    <col min="5" max="5" width="9.125" style="26" bestFit="1" customWidth="1"/>
    <col min="6" max="6" width="13.875" style="22" customWidth="1"/>
    <col min="7" max="8" width="12.5" customWidth="1"/>
    <col min="9" max="9" width="8.875" bestFit="1" customWidth="1"/>
    <col min="10" max="11" width="8.625" bestFit="1" customWidth="1"/>
  </cols>
  <sheetData>
    <row r="3" spans="1:8">
      <c r="A3" s="31" t="s">
        <v>72</v>
      </c>
      <c r="B3" s="32" t="s">
        <v>34</v>
      </c>
      <c r="C3" s="32" t="s">
        <v>59</v>
      </c>
      <c r="D3" s="32" t="s">
        <v>17</v>
      </c>
      <c r="E3" s="33" t="s">
        <v>49</v>
      </c>
      <c r="F3" s="33" t="s">
        <v>73</v>
      </c>
      <c r="G3" s="32" t="s">
        <v>74</v>
      </c>
    </row>
    <row r="4" spans="1:8">
      <c r="A4" s="7" t="s">
        <v>75</v>
      </c>
      <c r="B4" s="4" t="s">
        <v>76</v>
      </c>
      <c r="C4" s="8">
        <v>5</v>
      </c>
      <c r="D4" s="40">
        <v>0</v>
      </c>
      <c r="E4" s="25">
        <v>400</v>
      </c>
      <c r="F4" s="35">
        <f>D4*1.09</f>
        <v>0</v>
      </c>
      <c r="G4" s="98">
        <f>F4+F5</f>
        <v>0</v>
      </c>
    </row>
    <row r="5" spans="1:8">
      <c r="A5" s="7" t="s">
        <v>77</v>
      </c>
      <c r="B5" s="4" t="s">
        <v>78</v>
      </c>
      <c r="C5" s="8">
        <v>5</v>
      </c>
      <c r="D5" s="40">
        <v>0</v>
      </c>
      <c r="E5" s="25">
        <v>300</v>
      </c>
      <c r="F5" s="35">
        <f>D5*1.09</f>
        <v>0</v>
      </c>
      <c r="G5" s="99"/>
    </row>
    <row r="6" spans="1:8">
      <c r="A6" s="7"/>
      <c r="B6" s="4" t="s">
        <v>79</v>
      </c>
      <c r="C6" s="95" t="s">
        <v>80</v>
      </c>
      <c r="D6" s="96"/>
      <c r="E6" s="97"/>
      <c r="F6" s="21"/>
      <c r="G6" s="28"/>
    </row>
    <row r="7" spans="1:8">
      <c r="A7" s="3"/>
      <c r="B7" s="3"/>
      <c r="C7" s="3"/>
      <c r="D7" s="3"/>
    </row>
    <row r="8" spans="1:8">
      <c r="A8" s="31" t="s">
        <v>81</v>
      </c>
      <c r="B8" s="32" t="s">
        <v>34</v>
      </c>
      <c r="C8" s="32" t="s">
        <v>59</v>
      </c>
      <c r="D8" s="32" t="s">
        <v>17</v>
      </c>
      <c r="E8" s="33" t="s">
        <v>49</v>
      </c>
      <c r="F8" s="33" t="s">
        <v>73</v>
      </c>
      <c r="G8" s="32" t="s">
        <v>74</v>
      </c>
    </row>
    <row r="9" spans="1:8" ht="64.5">
      <c r="A9" s="24" t="s">
        <v>82</v>
      </c>
      <c r="B9" s="7" t="s">
        <v>83</v>
      </c>
      <c r="C9" s="23">
        <v>8</v>
      </c>
      <c r="D9" s="111">
        <v>0</v>
      </c>
      <c r="E9" s="25">
        <v>360</v>
      </c>
      <c r="F9" s="42">
        <f t="shared" ref="F9:F10" si="0">D9*1.09</f>
        <v>0</v>
      </c>
      <c r="G9" s="98">
        <f>F9+F10</f>
        <v>0</v>
      </c>
    </row>
    <row r="10" spans="1:8" ht="64.5">
      <c r="A10" s="24" t="s">
        <v>84</v>
      </c>
      <c r="B10" s="7" t="s">
        <v>85</v>
      </c>
      <c r="C10" s="23">
        <v>10</v>
      </c>
      <c r="D10" s="111">
        <v>0</v>
      </c>
      <c r="E10" s="25">
        <v>240</v>
      </c>
      <c r="F10" s="42">
        <f t="shared" si="0"/>
        <v>0</v>
      </c>
      <c r="G10" s="99"/>
    </row>
    <row r="11" spans="1:8">
      <c r="A11" s="3"/>
      <c r="B11" s="3"/>
      <c r="C11" s="3"/>
      <c r="D11" s="3"/>
      <c r="F11" s="27"/>
      <c r="G11" s="29"/>
      <c r="H11" s="29"/>
    </row>
    <row r="12" spans="1:8" s="34" customFormat="1">
      <c r="A12" s="31" t="s">
        <v>86</v>
      </c>
      <c r="B12" s="32" t="s">
        <v>34</v>
      </c>
      <c r="C12" s="32" t="s">
        <v>59</v>
      </c>
      <c r="D12" s="32" t="s">
        <v>17</v>
      </c>
      <c r="E12" s="38" t="s">
        <v>49</v>
      </c>
      <c r="F12" s="33" t="s">
        <v>73</v>
      </c>
      <c r="G12" s="32" t="s">
        <v>74</v>
      </c>
    </row>
    <row r="13" spans="1:8">
      <c r="A13" s="7" t="s">
        <v>87</v>
      </c>
      <c r="B13" s="4" t="s">
        <v>88</v>
      </c>
      <c r="C13" s="8">
        <v>5</v>
      </c>
      <c r="D13" s="40">
        <v>0</v>
      </c>
      <c r="E13" s="25">
        <v>250</v>
      </c>
      <c r="F13" s="42">
        <f t="shared" ref="F13:F15" si="1">D13*1.09</f>
        <v>0</v>
      </c>
      <c r="G13" s="100">
        <f>SUM(F13:F15)</f>
        <v>0</v>
      </c>
    </row>
    <row r="14" spans="1:8">
      <c r="A14" s="7" t="s">
        <v>89</v>
      </c>
      <c r="B14" s="4" t="s">
        <v>88</v>
      </c>
      <c r="C14" s="8">
        <v>6</v>
      </c>
      <c r="D14" s="40">
        <v>0</v>
      </c>
      <c r="E14" s="25">
        <v>250</v>
      </c>
      <c r="F14" s="42">
        <f t="shared" si="1"/>
        <v>0</v>
      </c>
      <c r="G14" s="101"/>
    </row>
    <row r="15" spans="1:8">
      <c r="A15" s="7" t="s">
        <v>90</v>
      </c>
      <c r="B15" s="4" t="s">
        <v>88</v>
      </c>
      <c r="C15" s="8">
        <v>7</v>
      </c>
      <c r="D15" s="40">
        <v>0</v>
      </c>
      <c r="E15" s="25">
        <v>250</v>
      </c>
      <c r="F15" s="42">
        <f t="shared" si="1"/>
        <v>0</v>
      </c>
      <c r="G15" s="102"/>
    </row>
    <row r="17" spans="1:7">
      <c r="A17" s="31" t="s">
        <v>91</v>
      </c>
      <c r="B17" s="32" t="s">
        <v>34</v>
      </c>
      <c r="C17" s="32" t="s">
        <v>59</v>
      </c>
      <c r="D17" s="32" t="s">
        <v>92</v>
      </c>
      <c r="E17" s="33" t="s">
        <v>49</v>
      </c>
      <c r="F17" s="33" t="s">
        <v>73</v>
      </c>
      <c r="G17" s="32" t="s">
        <v>74</v>
      </c>
    </row>
    <row r="18" spans="1:7" ht="48.75">
      <c r="A18" s="7" t="s">
        <v>93</v>
      </c>
      <c r="B18" s="44" t="s">
        <v>94</v>
      </c>
      <c r="C18" s="23">
        <v>9</v>
      </c>
      <c r="D18" s="111">
        <v>0</v>
      </c>
      <c r="E18" s="25">
        <v>1800</v>
      </c>
      <c r="F18" s="42">
        <f t="shared" ref="F18:F19" si="2">D18*1.09</f>
        <v>0</v>
      </c>
      <c r="G18" s="103">
        <f>SUM(F18:F20)</f>
        <v>0</v>
      </c>
    </row>
    <row r="19" spans="1:7" ht="64.5">
      <c r="A19" s="7" t="s">
        <v>95</v>
      </c>
      <c r="B19" s="44" t="s">
        <v>96</v>
      </c>
      <c r="C19" s="23">
        <v>10</v>
      </c>
      <c r="D19" s="111">
        <v>0</v>
      </c>
      <c r="E19" s="25">
        <v>6000</v>
      </c>
      <c r="F19" s="42">
        <f t="shared" si="2"/>
        <v>0</v>
      </c>
      <c r="G19" s="103"/>
    </row>
    <row r="20" spans="1:7" ht="32.25">
      <c r="A20" s="7" t="s">
        <v>97</v>
      </c>
      <c r="B20" s="44" t="s">
        <v>98</v>
      </c>
      <c r="C20" s="23">
        <v>1.75</v>
      </c>
      <c r="D20" s="111">
        <v>0</v>
      </c>
      <c r="E20" s="25">
        <v>3000</v>
      </c>
      <c r="F20" s="42">
        <f t="shared" ref="F20" si="3">D20*1.09</f>
        <v>0</v>
      </c>
      <c r="G20" s="103"/>
    </row>
    <row r="23" spans="1:7">
      <c r="A23" s="65"/>
      <c r="B23" t="s">
        <v>99</v>
      </c>
      <c r="F23" s="30" t="s">
        <v>66</v>
      </c>
      <c r="G23" s="53">
        <f>G18+G13+G9+G4</f>
        <v>0</v>
      </c>
    </row>
    <row r="24" spans="1:7">
      <c r="A24" t="s">
        <v>100</v>
      </c>
    </row>
  </sheetData>
  <mergeCells count="5">
    <mergeCell ref="C6:E6"/>
    <mergeCell ref="G4:G5"/>
    <mergeCell ref="G9:G10"/>
    <mergeCell ref="G13:G15"/>
    <mergeCell ref="G18:G20"/>
  </mergeCells>
  <phoneticPr fontId="1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E0281-0739-4F25-B532-B3A0410F9AEE}">
  <dimension ref="A2:L14"/>
  <sheetViews>
    <sheetView zoomScaleNormal="100" workbookViewId="0">
      <selection activeCell="N22" sqref="N22"/>
    </sheetView>
  </sheetViews>
  <sheetFormatPr defaultColWidth="9" defaultRowHeight="15.6"/>
  <cols>
    <col min="1" max="1" width="29.875" style="34" bestFit="1" customWidth="1"/>
    <col min="2" max="2" width="8.875" style="34" bestFit="1" customWidth="1"/>
    <col min="3" max="12" width="16" style="34" customWidth="1"/>
    <col min="13" max="13" width="9.125" style="34" customWidth="1"/>
    <col min="14" max="16384" width="9" style="34"/>
  </cols>
  <sheetData>
    <row r="2" spans="1:12">
      <c r="C2" s="107" t="s">
        <v>101</v>
      </c>
      <c r="D2" s="108"/>
      <c r="E2" s="109"/>
      <c r="F2" s="107" t="s">
        <v>102</v>
      </c>
      <c r="G2" s="108"/>
      <c r="H2" s="109"/>
      <c r="I2" s="104" t="s">
        <v>103</v>
      </c>
      <c r="J2" s="105"/>
      <c r="K2" s="105"/>
      <c r="L2" s="106"/>
    </row>
    <row r="3" spans="1:12">
      <c r="A3" s="32" t="s">
        <v>104</v>
      </c>
      <c r="B3" s="32" t="s">
        <v>74</v>
      </c>
      <c r="C3" s="32" t="s">
        <v>35</v>
      </c>
      <c r="D3" s="32" t="s">
        <v>69</v>
      </c>
      <c r="E3" s="32" t="s">
        <v>105</v>
      </c>
      <c r="F3" s="32" t="s">
        <v>35</v>
      </c>
      <c r="G3" s="32" t="s">
        <v>69</v>
      </c>
      <c r="H3" s="32" t="s">
        <v>105</v>
      </c>
      <c r="I3" s="67" t="s">
        <v>74</v>
      </c>
      <c r="J3" s="67" t="s">
        <v>35</v>
      </c>
      <c r="K3" s="67" t="s">
        <v>69</v>
      </c>
      <c r="L3" s="67" t="s">
        <v>105</v>
      </c>
    </row>
    <row r="4" spans="1:12">
      <c r="A4" s="57" t="s">
        <v>106</v>
      </c>
      <c r="B4" s="69">
        <v>0.7</v>
      </c>
      <c r="C4" s="40">
        <v>0</v>
      </c>
      <c r="D4" s="59">
        <f t="shared" ref="D4:G6" si="0">C4*1.21</f>
        <v>0</v>
      </c>
      <c r="E4" s="59">
        <f>D4*B4</f>
        <v>0</v>
      </c>
      <c r="F4" s="40">
        <v>0</v>
      </c>
      <c r="G4" s="59">
        <f>F4*1.21</f>
        <v>0</v>
      </c>
      <c r="H4" s="59">
        <f>G4*B4</f>
        <v>0</v>
      </c>
      <c r="I4" s="70">
        <v>0.7</v>
      </c>
      <c r="J4" s="40">
        <v>0</v>
      </c>
      <c r="K4" s="59">
        <f>J4*1.21</f>
        <v>0</v>
      </c>
      <c r="L4" s="59">
        <f>K4*I4</f>
        <v>0</v>
      </c>
    </row>
    <row r="5" spans="1:12">
      <c r="A5" s="57" t="s">
        <v>107</v>
      </c>
      <c r="B5" s="69">
        <v>0.1</v>
      </c>
      <c r="C5" s="40">
        <v>0</v>
      </c>
      <c r="D5" s="59">
        <f t="shared" si="0"/>
        <v>0</v>
      </c>
      <c r="E5" s="59">
        <f t="shared" ref="E5:E7" si="1">D5*B5</f>
        <v>0</v>
      </c>
      <c r="F5" s="40">
        <v>0</v>
      </c>
      <c r="G5" s="59">
        <f t="shared" si="0"/>
        <v>0</v>
      </c>
      <c r="H5" s="59">
        <f t="shared" ref="H5:H7" si="2">G5*B5</f>
        <v>0</v>
      </c>
      <c r="I5" s="70">
        <v>0.1</v>
      </c>
      <c r="J5" s="40">
        <v>0</v>
      </c>
      <c r="K5" s="59">
        <f t="shared" ref="K5" si="3">J5*1.21</f>
        <v>0</v>
      </c>
      <c r="L5" s="59">
        <f t="shared" ref="L5:L7" si="4">K5*I5</f>
        <v>0</v>
      </c>
    </row>
    <row r="6" spans="1:12">
      <c r="A6" s="57" t="s">
        <v>108</v>
      </c>
      <c r="B6" s="69">
        <v>0.1</v>
      </c>
      <c r="C6" s="40">
        <v>0</v>
      </c>
      <c r="D6" s="59">
        <f t="shared" si="0"/>
        <v>0</v>
      </c>
      <c r="E6" s="59">
        <f t="shared" si="1"/>
        <v>0</v>
      </c>
      <c r="F6" s="40">
        <v>0</v>
      </c>
      <c r="G6" s="59">
        <f t="shared" si="0"/>
        <v>0</v>
      </c>
      <c r="H6" s="59">
        <f t="shared" si="2"/>
        <v>0</v>
      </c>
      <c r="I6" s="70">
        <v>0.1</v>
      </c>
      <c r="J6" s="40">
        <v>0</v>
      </c>
      <c r="K6" s="59">
        <f t="shared" ref="K6" si="5">J6*1.21</f>
        <v>0</v>
      </c>
      <c r="L6" s="59">
        <f t="shared" si="4"/>
        <v>0</v>
      </c>
    </row>
    <row r="7" spans="1:12">
      <c r="A7" s="57" t="s">
        <v>109</v>
      </c>
      <c r="B7" s="69">
        <v>0.1</v>
      </c>
      <c r="C7" s="40">
        <v>0</v>
      </c>
      <c r="D7" s="59">
        <f t="shared" ref="D7" si="6">C7*1.21</f>
        <v>0</v>
      </c>
      <c r="E7" s="59">
        <f t="shared" si="1"/>
        <v>0</v>
      </c>
      <c r="F7" s="40">
        <v>0</v>
      </c>
      <c r="G7" s="59">
        <f t="shared" ref="G7" si="7">F7*1.21</f>
        <v>0</v>
      </c>
      <c r="H7" s="59">
        <f t="shared" si="2"/>
        <v>0</v>
      </c>
      <c r="I7" s="70">
        <v>0.1</v>
      </c>
      <c r="J7" s="40">
        <v>0</v>
      </c>
      <c r="K7" s="59">
        <f t="shared" ref="K7" si="8">J7*1.21</f>
        <v>0</v>
      </c>
      <c r="L7" s="59">
        <f t="shared" si="4"/>
        <v>0</v>
      </c>
    </row>
    <row r="9" spans="1:12">
      <c r="D9" s="61" t="s">
        <v>110</v>
      </c>
      <c r="E9" s="60">
        <f>SUM(E4:E7)</f>
        <v>0</v>
      </c>
      <c r="G9" s="61" t="s">
        <v>110</v>
      </c>
      <c r="H9" s="60">
        <f>SUM(H4:H7)</f>
        <v>0</v>
      </c>
      <c r="I9" s="68"/>
      <c r="K9" s="61" t="s">
        <v>110</v>
      </c>
      <c r="L9" s="60">
        <f>SUM(L4:L7)</f>
        <v>0</v>
      </c>
    </row>
    <row r="12" spans="1:12">
      <c r="A12" s="63" t="s">
        <v>70</v>
      </c>
      <c r="B12" s="63"/>
      <c r="K12" s="61" t="s">
        <v>66</v>
      </c>
      <c r="L12" s="52">
        <f>L9+H9+E9</f>
        <v>0</v>
      </c>
    </row>
    <row r="13" spans="1:12">
      <c r="A13" s="62" t="s">
        <v>111</v>
      </c>
      <c r="B13" s="62"/>
    </row>
    <row r="14" spans="1:12">
      <c r="A14" s="62" t="s">
        <v>112</v>
      </c>
      <c r="B14" s="62"/>
    </row>
  </sheetData>
  <mergeCells count="3">
    <mergeCell ref="I2:L2"/>
    <mergeCell ref="C2:E2"/>
    <mergeCell ref="F2:H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6B0B6-4100-394D-BC16-C54A358DD796}">
  <dimension ref="A3:A4"/>
  <sheetViews>
    <sheetView workbookViewId="0">
      <selection activeCell="B13" sqref="A1:B13"/>
    </sheetView>
  </sheetViews>
  <sheetFormatPr defaultColWidth="11" defaultRowHeight="15.6"/>
  <sheetData>
    <row r="3" spans="1:1">
      <c r="A3" s="2">
        <v>0.09</v>
      </c>
    </row>
    <row r="4" spans="1:1">
      <c r="A4" s="2">
        <v>0.21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89C26-381B-46DB-A726-8116D43276A2}">
  <dimension ref="A2:C15"/>
  <sheetViews>
    <sheetView workbookViewId="0">
      <selection activeCell="B4" sqref="B4"/>
    </sheetView>
  </sheetViews>
  <sheetFormatPr defaultRowHeight="15.6"/>
  <cols>
    <col min="1" max="1" width="28.625" bestFit="1" customWidth="1"/>
    <col min="2" max="2" width="25.375" customWidth="1"/>
    <col min="3" max="3" width="21.875" customWidth="1"/>
  </cols>
  <sheetData>
    <row r="2" spans="1:3">
      <c r="A2" s="34"/>
      <c r="B2" s="110" t="s">
        <v>113</v>
      </c>
      <c r="C2" s="110"/>
    </row>
    <row r="3" spans="1:3">
      <c r="A3" s="32" t="s">
        <v>104</v>
      </c>
      <c r="B3" s="32" t="s">
        <v>114</v>
      </c>
      <c r="C3" s="32" t="s">
        <v>115</v>
      </c>
    </row>
    <row r="4" spans="1:3">
      <c r="A4" s="57" t="s">
        <v>116</v>
      </c>
      <c r="B4" s="58">
        <v>0</v>
      </c>
      <c r="C4" s="59">
        <f t="shared" ref="C4:C10" si="0">B4*1.21</f>
        <v>0</v>
      </c>
    </row>
    <row r="5" spans="1:3">
      <c r="A5" s="57"/>
      <c r="B5" s="58">
        <v>0</v>
      </c>
      <c r="C5" s="59">
        <f t="shared" si="0"/>
        <v>0</v>
      </c>
    </row>
    <row r="6" spans="1:3">
      <c r="A6" s="57"/>
      <c r="B6" s="58">
        <v>0</v>
      </c>
      <c r="C6" s="59">
        <f t="shared" si="0"/>
        <v>0</v>
      </c>
    </row>
    <row r="7" spans="1:3">
      <c r="A7" s="57"/>
      <c r="B7" s="58">
        <v>0</v>
      </c>
      <c r="C7" s="59">
        <f t="shared" si="0"/>
        <v>0</v>
      </c>
    </row>
    <row r="8" spans="1:3">
      <c r="A8" s="57"/>
      <c r="B8" s="58">
        <v>0</v>
      </c>
      <c r="C8" s="59">
        <f t="shared" si="0"/>
        <v>0</v>
      </c>
    </row>
    <row r="9" spans="1:3">
      <c r="A9" s="57"/>
      <c r="B9" s="58">
        <v>0</v>
      </c>
      <c r="C9" s="59">
        <f t="shared" si="0"/>
        <v>0</v>
      </c>
    </row>
    <row r="10" spans="1:3">
      <c r="A10" s="57"/>
      <c r="B10" s="58">
        <v>0</v>
      </c>
      <c r="C10" s="59">
        <f t="shared" si="0"/>
        <v>0</v>
      </c>
    </row>
    <row r="13" spans="1:3">
      <c r="A13" s="66" t="s">
        <v>70</v>
      </c>
    </row>
    <row r="14" spans="1:3">
      <c r="A14" t="s">
        <v>117</v>
      </c>
    </row>
    <row r="15" spans="1:3">
      <c r="A15" t="s">
        <v>118</v>
      </c>
    </row>
  </sheetData>
  <mergeCells count="1">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353F3D61ED214E8C0F6096DB5273E9" ma:contentTypeVersion="14" ma:contentTypeDescription="Een nieuw document maken." ma:contentTypeScope="" ma:versionID="00c4b0153371cee401f0433b7e05d197">
  <xsd:schema xmlns:xsd="http://www.w3.org/2001/XMLSchema" xmlns:xs="http://www.w3.org/2001/XMLSchema" xmlns:p="http://schemas.microsoft.com/office/2006/metadata/properties" xmlns:ns2="7a7381c0-3cf5-458e-87c6-3b75c3ac3c3f" xmlns:ns3="c2975710-cf1c-4916-9306-82f6fb716cdc" targetNamespace="http://schemas.microsoft.com/office/2006/metadata/properties" ma:root="true" ma:fieldsID="bc8c512967c05b1da35a48e485ee1d7b" ns2:_="" ns3:_="">
    <xsd:import namespace="7a7381c0-3cf5-458e-87c6-3b75c3ac3c3f"/>
    <xsd:import namespace="c2975710-cf1c-4916-9306-82f6fb716cd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Afd_x002e_Inkoo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7381c0-3cf5-458e-87c6-3b75c3ac3c3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497e5753-1c51-4d14-bf01-0bb0e656a8a8}" ma:internalName="TaxCatchAll" ma:showField="CatchAllData" ma:web="7a7381c0-3cf5-458e-87c6-3b75c3ac3c3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2975710-cf1c-4916-9306-82f6fb716cd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0744cfa-8efa-4750-b7ac-fbadefed60c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Afd_x002e_Inkoop" ma:index="21" nillable="true" ma:displayName="Afd. Inkoop" ma:default="&lt;maak een keuze&gt;" ma:format="Dropdown" ma:internalName="Afd_x002e_Inkoop">
      <xsd:complexType>
        <xsd:complexContent>
          <xsd:extension base="dms:MultiChoiceFillIn">
            <xsd:sequence>
              <xsd:element name="Value" maxOccurs="unbounded" minOccurs="0" nillable="true">
                <xsd:simpleType>
                  <xsd:union memberTypes="dms:Text">
                    <xsd:simpleType>
                      <xsd:restriction base="dms:Choice">
                        <xsd:enumeration value="Harry Meurs"/>
                        <xsd:enumeration value="Monique Godschalk"/>
                        <xsd:enumeration value="Roland van Uum"/>
                        <xsd:enumeration value="&lt;maak een keuze&gt;"/>
                        <xsd:enumeration value="Extern advies"/>
                      </xsd:restriction>
                    </xsd:simpleType>
                  </xsd:un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a7381c0-3cf5-458e-87c6-3b75c3ac3c3f" xsi:nil="true"/>
    <lcf76f155ced4ddcb4097134ff3c332f xmlns="c2975710-cf1c-4916-9306-82f6fb716cdc">
      <Terms xmlns="http://schemas.microsoft.com/office/infopath/2007/PartnerControls"/>
    </lcf76f155ced4ddcb4097134ff3c332f>
    <Afd_x002e_Inkoop xmlns="c2975710-cf1c-4916-9306-82f6fb716cdc">
      <Value>&lt;maak een keuze&gt;</Value>
    </Afd_x002e_Inkoop>
  </documentManagement>
</p:properties>
</file>

<file path=customXml/itemProps1.xml><?xml version="1.0" encoding="utf-8"?>
<ds:datastoreItem xmlns:ds="http://schemas.openxmlformats.org/officeDocument/2006/customXml" ds:itemID="{79E980B6-F4B2-411A-B646-53C04C37F780}"/>
</file>

<file path=customXml/itemProps2.xml><?xml version="1.0" encoding="utf-8"?>
<ds:datastoreItem xmlns:ds="http://schemas.openxmlformats.org/officeDocument/2006/customXml" ds:itemID="{DDA9D516-B96E-425B-8025-557AB9090DBF}"/>
</file>

<file path=customXml/itemProps3.xml><?xml version="1.0" encoding="utf-8"?>
<ds:datastoreItem xmlns:ds="http://schemas.openxmlformats.org/officeDocument/2006/customXml" ds:itemID="{9C68BB1C-D812-4DB3-8858-1DB7F5C3632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Melle Mos</dc:creator>
  <cp:keywords/>
  <dc:description/>
  <cp:lastModifiedBy>Harry Meurs</cp:lastModifiedBy>
  <cp:revision/>
  <dcterms:created xsi:type="dcterms:W3CDTF">2023-10-31T09:55:42Z</dcterms:created>
  <dcterms:modified xsi:type="dcterms:W3CDTF">2024-07-15T14:45:16Z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0x0101000A353F3D61ED214E8C0F6096DB5273E9</vt:lpwstr>
  </property>
  <property fmtid="{D5CDD505-2E9C-101B-9397-08002B2CF9AE}" pid="3" name="MediaServiceImageTags">
    <vt:lpwstr/>
  </property>
</Properties>
</file>