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I:\Team ICT &amp; facilitair\IJsselstein\IBMN-2024-IJS-VG-001 Leasefietsen\03 Programma van eisen\Definitieve versie\"/>
    </mc:Choice>
  </mc:AlternateContent>
  <xr:revisionPtr revIDLastSave="0" documentId="13_ncr:1_{C6C5ECEC-8A71-4FE9-B2B0-7B67DB7F5D2D}" xr6:coauthVersionLast="36" xr6:coauthVersionMax="47" xr10:uidLastSave="{00000000-0000-0000-0000-000000000000}"/>
  <bookViews>
    <workbookView xWindow="0" yWindow="0" windowWidth="28800" windowHeight="13425" xr2:uid="{0500828F-8151-4179-B8D4-56B7AD94B420}"/>
  </bookViews>
  <sheets>
    <sheet name="Prijzenblad"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 i="3" l="1"/>
  <c r="O26" i="3"/>
  <c r="O25" i="3"/>
  <c r="N25" i="3"/>
  <c r="I25" i="3"/>
  <c r="G25" i="3"/>
  <c r="F25" i="3"/>
  <c r="F20" i="3" l="1"/>
  <c r="G20" i="3" s="1"/>
  <c r="C39" i="3" l="1"/>
  <c r="F21" i="3" l="1"/>
  <c r="F22" i="3"/>
  <c r="F23" i="3"/>
  <c r="F24" i="3"/>
  <c r="I23" i="3" l="1"/>
  <c r="G23" i="3"/>
  <c r="I21" i="3"/>
  <c r="G21" i="3"/>
  <c r="I24" i="3"/>
  <c r="G24" i="3"/>
  <c r="I22" i="3"/>
  <c r="G22" i="3"/>
  <c r="N24" i="3" l="1"/>
  <c r="N23" i="3"/>
  <c r="O23" i="3" s="1"/>
  <c r="N21" i="3"/>
  <c r="O21" i="3" s="1"/>
  <c r="N22" i="3"/>
  <c r="O22" i="3" s="1"/>
  <c r="N20" i="3"/>
  <c r="O20" i="3" s="1"/>
  <c r="O24" i="3"/>
  <c r="C42" i="3" l="1"/>
</calcChain>
</file>

<file path=xl/sharedStrings.xml><?xml version="1.0" encoding="utf-8"?>
<sst xmlns="http://schemas.openxmlformats.org/spreadsheetml/2006/main" count="37" uniqueCount="37">
  <si>
    <t>Invulinstructie &amp; voorwaarden:</t>
  </si>
  <si>
    <t>Inschrijver dient alleen de oranje cellen in te vullen.</t>
  </si>
  <si>
    <t>Inschrijver dient de tarieven die hij bij een categorie fiets opgeeft, te hanteren voor alle fietsen die binnen die categorie in de toekomst worden aangeboden in het kader van de Opdracht .</t>
  </si>
  <si>
    <t>Bedragen en tarieven zijn inclusief BTW.</t>
  </si>
  <si>
    <t>Het invoeren van een negatief bedrag of percentage of € 0,- of 0% is niet toegestaan, dit leidt tot uitsluiting.</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</si>
  <si>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</si>
  <si>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Naast de hieronder opgegeven bedragen en tarieven kunnen er geen andere kosten door inschrijver bij opdrachtgever in rekening worden gebracht. Alle kosten dienen opgenomen te worden in het leasebedrag per maand.</t>
  </si>
  <si>
    <t>De restwaarde zoals die volgt uit het opgegeven restwaarde percentage, is het bedrag waarvoor een Werknemer de fiets kan overnemen aan het eind van de leaseduur.</t>
  </si>
  <si>
    <t>Opgave kosten die doorwerken in de leaseprijs:</t>
  </si>
  <si>
    <t>Categorie Fiets</t>
  </si>
  <si>
    <t>Aantal</t>
  </si>
  <si>
    <t>Restwaarde percentage</t>
  </si>
  <si>
    <t>Restwaarde na 36 maanden</t>
  </si>
  <si>
    <t>Afschrijving per maand</t>
  </si>
  <si>
    <t>Rente percentage per maand</t>
  </si>
  <si>
    <t>Rente per maand</t>
  </si>
  <si>
    <t>Verzekering</t>
  </si>
  <si>
    <t>Overige kosten per maand*</t>
  </si>
  <si>
    <t>Leasebedrag per maand</t>
  </si>
  <si>
    <t>Totaalwaarde leaseovereenkomst
(36 maanden)</t>
  </si>
  <si>
    <t>Racefiets en MTB</t>
  </si>
  <si>
    <t>Elektrische fiets</t>
  </si>
  <si>
    <t>Elektrische bakfiets</t>
  </si>
  <si>
    <t>Speed pedelec</t>
  </si>
  <si>
    <t>Fictieve inschrijfprijs (gebaseerd op looptijd 36 maanden)</t>
  </si>
  <si>
    <t>Omschrijving kosten</t>
  </si>
  <si>
    <t>Kosten</t>
  </si>
  <si>
    <t>Overige kosten: * Indien de  kolom "overige kosten" is ingevuld (met een waarde &gt; €0,-) beschrijf welke kosten dit zijn. 
De kosten voor een koppeling met Raet Visma dienen hier te worden opgenomen en te worden omschreven (indien van toepassing).</t>
  </si>
  <si>
    <t>Wij beoordelen de prijs ten opzichte van de cataloguswaarde om tot een fictieve inschrijfprijs te komen. Er kunnen tijdens de uitvoering van de Overeenkomst ook fietsen met een afwijkende cataloguswaarde worden afgenomen.</t>
  </si>
  <si>
    <r>
      <t xml:space="preserve">Onderhoud, service en reparatie per maand </t>
    </r>
    <r>
      <rPr>
        <b/>
        <sz val="8"/>
        <color rgb="FF000000"/>
        <rFont val="Calibri"/>
        <family val="2"/>
        <scheme val="minor"/>
      </rPr>
      <t>(het is niet toegestaan om een eigen risico te hanteren)</t>
    </r>
  </si>
  <si>
    <r>
      <t>Pechhulp</t>
    </r>
    <r>
      <rPr>
        <b/>
        <sz val="8"/>
        <color rgb="FF000000"/>
        <rFont val="Calibri"/>
        <family val="2"/>
        <scheme val="minor"/>
      </rPr>
      <t xml:space="preserve"> (het is niet toegestaan om een eigen risico te hanteren)</t>
    </r>
  </si>
  <si>
    <t>Prijzenblad aanbesteding regeling fietslease gemeente Ijsselstein</t>
  </si>
  <si>
    <t>Cataloguswaarde incl btw</t>
  </si>
  <si>
    <t>Inschrijfprijs</t>
  </si>
  <si>
    <t>De inschrijfprijs wordt weergeven in cel C41</t>
  </si>
  <si>
    <t>Elektrische driewieler</t>
  </si>
  <si>
    <t>Stadsfiets/tourfiets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</si>
</sst>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quot;€&quot;\ #,##0.00"/>
  </numFmts>
  <fonts count="11" x14ac:knownFonts="1">
    <font>
      <sz val="11"/>
      <color theme="1"/>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
      <b/>
      <sz val="13"/>
      <color rgb="FF000000"/>
      <name val="Calibri"/>
      <family val="2"/>
      <scheme val="minor"/>
    </font>
    <font>
      <b/>
      <u/>
      <sz val="11"/>
      <name val="Calibri"/>
      <family val="2"/>
      <scheme val="minor"/>
    </font>
    <font>
      <sz val="11"/>
      <name val="Calibri"/>
      <family val="2"/>
      <scheme val="minor"/>
    </font>
    <font>
      <b/>
      <sz val="11"/>
      <name val="Calibri"/>
      <family val="2"/>
      <scheme val="minor"/>
    </font>
    <font>
      <b/>
      <sz val="11"/>
      <color theme="1"/>
      <name val="Calibri"/>
      <family val="2"/>
      <scheme val="minor"/>
    </font>
    <font>
      <sz val="11"/>
      <color theme="1"/>
      <name val="Calibri"/>
      <family val="2"/>
      <scheme val="minor"/>
    </font>
    <font>
      <b/>
      <sz val="8"/>
      <color rgb="FF000000"/>
      <name val="Calibri"/>
      <family val="2"/>
      <scheme val="minor"/>
    </font>
  </fonts>
  <fills count="12">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8" tint="0.39997558519241921"/>
        <bgColor rgb="FF000000"/>
      </patternFill>
    </fill>
    <fill>
      <patternFill patternType="solid">
        <fgColor theme="9" tint="0.59999389629810485"/>
        <bgColor rgb="FF000000"/>
      </patternFill>
    </fill>
    <fill>
      <patternFill patternType="solid">
        <fgColor theme="5" tint="0.79998168889431442"/>
        <bgColor rgb="FF000000"/>
      </patternFill>
    </fill>
    <fill>
      <patternFill patternType="solid">
        <fgColor theme="5" tint="0.59999389629810485"/>
        <bgColor indexed="64"/>
      </patternFill>
    </fill>
    <fill>
      <patternFill patternType="solid">
        <fgColor rgb="FFF8CBAD"/>
        <bgColor indexed="64"/>
      </patternFill>
    </fill>
    <fill>
      <patternFill patternType="solid">
        <fgColor rgb="FFBDD7EE"/>
        <bgColor indexed="64"/>
      </patternFill>
    </fill>
    <fill>
      <patternFill patternType="solid">
        <fgColor rgb="FFFFFF00"/>
        <bgColor indexed="64"/>
      </patternFill>
    </fill>
  </fills>
  <borders count="3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thin">
        <color indexed="64"/>
      </left>
      <right style="medium">
        <color indexed="64"/>
      </right>
      <top style="thin">
        <color indexed="64"/>
      </top>
      <bottom style="thin">
        <color rgb="FF808080"/>
      </bottom>
      <diagonal/>
    </border>
    <border>
      <left style="medium">
        <color indexed="64"/>
      </left>
      <right style="thin">
        <color indexed="64"/>
      </right>
      <top/>
      <bottom style="thin">
        <color rgb="FF808080"/>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9" fillId="0" borderId="0" applyFont="0" applyFill="0" applyBorder="0" applyAlignment="0" applyProtection="0"/>
  </cellStyleXfs>
  <cellXfs count="83">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5" xfId="0" applyFont="1" applyBorder="1"/>
    <xf numFmtId="0" fontId="1" fillId="0" borderId="8" xfId="0" applyFont="1" applyBorder="1"/>
    <xf numFmtId="0" fontId="1" fillId="0" borderId="13" xfId="0" applyFont="1" applyBorder="1"/>
    <xf numFmtId="0" fontId="3" fillId="7" borderId="15" xfId="0" applyFont="1" applyFill="1" applyBorder="1" applyAlignment="1">
      <alignment horizontal="center" vertical="center"/>
    </xf>
    <xf numFmtId="42" fontId="1" fillId="3" borderId="7" xfId="0" applyNumberFormat="1"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44" fontId="0" fillId="0" borderId="15" xfId="0" applyNumberFormat="1" applyBorder="1"/>
    <xf numFmtId="0" fontId="0" fillId="0" borderId="0" xfId="0" applyAlignment="1">
      <alignment wrapText="1"/>
    </xf>
    <xf numFmtId="44" fontId="8" fillId="0" borderId="15" xfId="1" applyFont="1" applyFill="1" applyBorder="1"/>
    <xf numFmtId="10" fontId="6" fillId="8" borderId="15" xfId="0" applyNumberFormat="1" applyFont="1" applyFill="1" applyBorder="1" applyAlignment="1" applyProtection="1">
      <alignment vertical="center" wrapText="1"/>
      <protection locked="0"/>
    </xf>
    <xf numFmtId="44" fontId="0" fillId="8" borderId="15" xfId="0" applyNumberFormat="1" applyFill="1" applyBorder="1" applyProtection="1">
      <protection locked="0"/>
    </xf>
    <xf numFmtId="10" fontId="6" fillId="9" borderId="15" xfId="0" applyNumberFormat="1" applyFont="1" applyFill="1" applyBorder="1" applyAlignment="1" applyProtection="1">
      <alignment vertical="center" wrapText="1"/>
      <protection locked="0"/>
    </xf>
    <xf numFmtId="0" fontId="3" fillId="6" borderId="26" xfId="0" applyFont="1" applyFill="1" applyBorder="1" applyAlignment="1">
      <alignment horizontal="center" vertical="center" wrapText="1"/>
    </xf>
    <xf numFmtId="44" fontId="0" fillId="9" borderId="15" xfId="0" applyNumberFormat="1" applyFill="1" applyBorder="1" applyProtection="1">
      <protection locked="0"/>
    </xf>
    <xf numFmtId="0" fontId="8" fillId="0" borderId="0" xfId="0" applyFont="1"/>
    <xf numFmtId="0" fontId="6" fillId="0" borderId="6" xfId="0" applyFont="1" applyBorder="1"/>
    <xf numFmtId="44" fontId="6" fillId="0" borderId="15" xfId="0" applyNumberFormat="1" applyFont="1" applyBorder="1"/>
    <xf numFmtId="0" fontId="6" fillId="0" borderId="14" xfId="0" applyFont="1" applyBorder="1"/>
    <xf numFmtId="0" fontId="6" fillId="0" borderId="15" xfId="0" applyFont="1" applyBorder="1"/>
    <xf numFmtId="0" fontId="6" fillId="0" borderId="9" xfId="0" applyFont="1" applyBorder="1"/>
    <xf numFmtId="44" fontId="0" fillId="0" borderId="15" xfId="0" applyNumberFormat="1" applyFill="1" applyBorder="1" applyProtection="1"/>
    <xf numFmtId="0" fontId="8" fillId="0" borderId="26" xfId="0" applyFont="1" applyBorder="1"/>
    <xf numFmtId="44" fontId="0" fillId="11" borderId="29" xfId="0" applyNumberFormat="1" applyFill="1" applyBorder="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 fillId="2" borderId="0" xfId="0" applyFont="1" applyFill="1"/>
    <xf numFmtId="164" fontId="0" fillId="10" borderId="0" xfId="0" applyNumberFormat="1" applyFill="1" applyAlignment="1">
      <alignment horizontal="right"/>
    </xf>
    <xf numFmtId="0" fontId="0" fillId="0" borderId="12" xfId="0" applyBorder="1" applyAlignment="1">
      <alignment horizontal="center" vertical="top"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8" fillId="0" borderId="0" xfId="0" applyFont="1" applyAlignment="1">
      <alignment horizontal="left"/>
    </xf>
    <xf numFmtId="0" fontId="6" fillId="7" borderId="15" xfId="0" applyFont="1" applyFill="1" applyBorder="1" applyAlignment="1">
      <alignment vertical="center" wrapText="1"/>
    </xf>
    <xf numFmtId="0" fontId="1" fillId="2" borderId="12" xfId="0" applyFont="1" applyFill="1" applyBorder="1" applyAlignment="1">
      <alignment horizontal="center"/>
    </xf>
    <xf numFmtId="0" fontId="1" fillId="2" borderId="0" xfId="0" applyFont="1" applyFill="1" applyAlignment="1">
      <alignment horizontal="center"/>
    </xf>
    <xf numFmtId="0" fontId="0" fillId="0" borderId="4" xfId="0" applyBorder="1" applyAlignment="1">
      <alignment horizontal="center" vertical="center" wrapText="1"/>
    </xf>
    <xf numFmtId="0" fontId="6" fillId="7" borderId="16" xfId="0" applyFont="1" applyFill="1"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1" fillId="7" borderId="16" xfId="0" applyFont="1" applyFill="1" applyBorder="1" applyAlignment="1">
      <alignment vertical="center" wrapText="1"/>
    </xf>
    <xf numFmtId="0" fontId="1" fillId="7" borderId="19" xfId="0" applyFont="1" applyFill="1" applyBorder="1" applyAlignment="1">
      <alignment vertical="center" wrapText="1"/>
    </xf>
    <xf numFmtId="0" fontId="1" fillId="7" borderId="20" xfId="0" applyFont="1" applyFill="1" applyBorder="1" applyAlignment="1">
      <alignment vertical="center" wrapText="1"/>
    </xf>
    <xf numFmtId="0" fontId="4" fillId="5" borderId="0" xfId="0" applyFont="1" applyFill="1" applyAlignment="1">
      <alignment horizontal="center" vertical="center"/>
    </xf>
    <xf numFmtId="0" fontId="1" fillId="7" borderId="15" xfId="0" applyFont="1" applyFill="1" applyBorder="1" applyAlignment="1">
      <alignment vertical="center" wrapText="1"/>
    </xf>
    <xf numFmtId="0" fontId="3" fillId="6" borderId="17"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5" fillId="2" borderId="0" xfId="0" applyFont="1" applyFill="1" applyAlignment="1">
      <alignment horizontal="center"/>
    </xf>
    <xf numFmtId="0" fontId="1" fillId="2" borderId="0" xfId="0" applyFont="1" applyFill="1"/>
    <xf numFmtId="0" fontId="3" fillId="6" borderId="1" xfId="0" applyFont="1" applyFill="1" applyBorder="1" applyAlignment="1">
      <alignment horizontal="left" vertical="center"/>
    </xf>
    <xf numFmtId="0" fontId="3" fillId="6" borderId="2" xfId="0" applyFont="1" applyFill="1" applyBorder="1" applyAlignment="1">
      <alignment horizontal="left" vertical="center"/>
    </xf>
    <xf numFmtId="44" fontId="6" fillId="0" borderId="9" xfId="0" applyNumberFormat="1" applyFont="1" applyBorder="1"/>
    <xf numFmtId="0" fontId="2" fillId="4" borderId="30" xfId="0" applyFont="1" applyFill="1" applyBorder="1"/>
    <xf numFmtId="0" fontId="2" fillId="4" borderId="12" xfId="0" applyFont="1" applyFill="1" applyBorder="1"/>
    <xf numFmtId="0" fontId="2" fillId="4" borderId="12" xfId="0" applyFont="1" applyFill="1" applyBorder="1" applyAlignment="1">
      <alignment horizontal="center" vertical="center"/>
    </xf>
    <xf numFmtId="0" fontId="2" fillId="4" borderId="31" xfId="0" applyFont="1" applyFill="1" applyBorder="1" applyAlignment="1">
      <alignment horizontal="center"/>
    </xf>
    <xf numFmtId="42" fontId="2" fillId="4" borderId="32" xfId="0" applyNumberFormat="1" applyFont="1" applyFill="1" applyBorder="1" applyAlignment="1">
      <alignment horizontal="center"/>
    </xf>
    <xf numFmtId="0" fontId="6" fillId="0" borderId="23" xfId="0" applyFont="1" applyBorder="1"/>
    <xf numFmtId="0" fontId="6" fillId="0" borderId="25" xfId="0" applyFont="1" applyBorder="1"/>
    <xf numFmtId="0" fontId="6" fillId="0" borderId="33" xfId="0" applyFont="1" applyBorder="1"/>
    <xf numFmtId="44" fontId="6" fillId="0" borderId="33" xfId="0" applyNumberFormat="1" applyFont="1" applyBorder="1"/>
    <xf numFmtId="10" fontId="6" fillId="8" borderId="33" xfId="0" applyNumberFormat="1" applyFont="1" applyFill="1" applyBorder="1" applyAlignment="1" applyProtection="1">
      <alignment vertical="center" wrapText="1"/>
      <protection locked="0"/>
    </xf>
    <xf numFmtId="44" fontId="0" fillId="0" borderId="33" xfId="0" applyNumberFormat="1" applyBorder="1"/>
    <xf numFmtId="44" fontId="0" fillId="0" borderId="33" xfId="0" applyNumberFormat="1" applyFill="1" applyBorder="1" applyProtection="1"/>
    <xf numFmtId="44" fontId="0" fillId="8" borderId="33" xfId="0" applyNumberFormat="1" applyFill="1" applyBorder="1" applyProtection="1">
      <protection locked="0"/>
    </xf>
    <xf numFmtId="44" fontId="8" fillId="0" borderId="33" xfId="1" applyFont="1" applyFill="1" applyBorder="1"/>
    <xf numFmtId="42" fontId="1" fillId="3" borderId="11" xfId="0" applyNumberFormat="1" applyFont="1" applyFill="1" applyBorder="1" applyAlignment="1">
      <alignment horizontal="center"/>
    </xf>
    <xf numFmtId="0" fontId="0" fillId="9" borderId="27" xfId="0" applyFill="1" applyBorder="1" applyProtection="1">
      <protection locked="0"/>
    </xf>
    <xf numFmtId="164" fontId="0" fillId="9" borderId="2" xfId="0" applyNumberFormat="1" applyFill="1" applyBorder="1" applyAlignment="1" applyProtection="1">
      <alignment horizontal="right"/>
      <protection locked="0"/>
    </xf>
    <xf numFmtId="164" fontId="0" fillId="9" borderId="18" xfId="0" applyNumberFormat="1" applyFill="1" applyBorder="1" applyAlignment="1" applyProtection="1">
      <alignment horizontal="right"/>
      <protection locked="0"/>
    </xf>
    <xf numFmtId="0" fontId="0" fillId="9" borderId="28" xfId="0" applyFill="1" applyBorder="1" applyProtection="1">
      <protection locked="0"/>
    </xf>
    <xf numFmtId="164" fontId="0" fillId="9" borderId="23" xfId="0" applyNumberFormat="1" applyFill="1" applyBorder="1" applyAlignment="1" applyProtection="1">
      <alignment horizontal="right"/>
      <protection locked="0"/>
    </xf>
    <xf numFmtId="164" fontId="0" fillId="9" borderId="24" xfId="0" applyNumberFormat="1" applyFill="1" applyBorder="1" applyAlignment="1" applyProtection="1">
      <alignment horizontal="right"/>
      <protection locked="0"/>
    </xf>
    <xf numFmtId="0" fontId="0" fillId="9" borderId="10" xfId="0" applyFill="1" applyBorder="1" applyProtection="1">
      <protection locked="0"/>
    </xf>
    <xf numFmtId="164" fontId="0" fillId="9" borderId="25" xfId="0" applyNumberFormat="1" applyFill="1" applyBorder="1" applyAlignment="1" applyProtection="1">
      <alignment horizontal="right"/>
      <protection locked="0"/>
    </xf>
    <xf numFmtId="164" fontId="0" fillId="9" borderId="11" xfId="0" applyNumberFormat="1" applyFill="1" applyBorder="1" applyAlignment="1" applyProtection="1">
      <alignment horizontal="right"/>
      <protection locked="0"/>
    </xf>
  </cellXfs>
  <cellStyles count="2">
    <cellStyle name="Standaard" xfId="0" builtinId="0"/>
    <cellStyle name="Valuta" xfId="1" builtinId="4"/>
  </cellStyles>
  <dxfs count="0"/>
  <tableStyles count="0" defaultTableStyle="TableStyleMedium2" defaultPivotStyle="PivotStyleLight16"/>
  <colors>
    <mruColors>
      <color rgb="FFF8CBAD"/>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dimension ref="A1:P42"/>
  <sheetViews>
    <sheetView showGridLines="0" tabSelected="1" workbookViewId="0">
      <selection activeCell="B33" sqref="B33"/>
    </sheetView>
  </sheetViews>
  <sheetFormatPr defaultRowHeight="15" x14ac:dyDescent="0.25"/>
  <cols>
    <col min="1" max="1" width="12.7109375" bestFit="1" customWidth="1"/>
    <col min="2" max="2" width="39.42578125" customWidth="1"/>
    <col min="3" max="3" width="21.5703125" customWidth="1"/>
    <col min="4" max="4" width="17.140625" customWidth="1"/>
    <col min="5" max="5" width="12.5703125" customWidth="1"/>
    <col min="6" max="6" width="15.28515625" customWidth="1"/>
    <col min="7" max="7" width="14.42578125" customWidth="1"/>
    <col min="8" max="8" width="12.7109375" customWidth="1"/>
    <col min="9" max="9" width="15" customWidth="1"/>
    <col min="10" max="13" width="18.5703125" customWidth="1"/>
    <col min="14" max="14" width="17.42578125" customWidth="1"/>
    <col min="15" max="15" width="19.5703125" bestFit="1" customWidth="1"/>
    <col min="16" max="16" width="54.85546875" bestFit="1" customWidth="1"/>
    <col min="17" max="17" width="18.85546875" customWidth="1"/>
    <col min="18" max="18" width="66.42578125" customWidth="1"/>
  </cols>
  <sheetData>
    <row r="1" spans="1:16" x14ac:dyDescent="0.25">
      <c r="A1" s="1"/>
      <c r="B1" s="1"/>
      <c r="C1" s="1"/>
      <c r="D1" s="1"/>
      <c r="E1" s="1"/>
      <c r="F1" s="1"/>
      <c r="G1" s="1"/>
      <c r="H1" s="1"/>
      <c r="I1" s="1"/>
      <c r="J1" s="1"/>
      <c r="K1" s="1"/>
      <c r="L1" s="1"/>
      <c r="M1" s="1"/>
      <c r="N1" s="2"/>
      <c r="O1" s="2"/>
      <c r="P1" s="2"/>
    </row>
    <row r="2" spans="1:16" ht="17.25" x14ac:dyDescent="0.25">
      <c r="A2" s="50" t="s">
        <v>31</v>
      </c>
      <c r="B2" s="50"/>
      <c r="C2" s="50"/>
      <c r="D2" s="50"/>
      <c r="E2" s="50"/>
      <c r="F2" s="50"/>
      <c r="G2" s="50"/>
      <c r="H2" s="50"/>
      <c r="I2" s="50"/>
      <c r="J2" s="50"/>
      <c r="K2" s="50"/>
      <c r="L2" s="50"/>
      <c r="M2" s="50"/>
      <c r="N2" s="50"/>
      <c r="O2" s="50"/>
      <c r="P2" s="50"/>
    </row>
    <row r="3" spans="1:16" x14ac:dyDescent="0.25">
      <c r="A3" s="1"/>
      <c r="B3" s="42"/>
      <c r="C3" s="42"/>
      <c r="D3" s="42"/>
      <c r="E3" s="42"/>
      <c r="F3" s="42"/>
      <c r="G3" s="42"/>
      <c r="H3" s="42"/>
      <c r="I3" s="42"/>
      <c r="J3" s="42"/>
      <c r="K3" s="42"/>
      <c r="L3" s="42"/>
      <c r="M3" s="42"/>
      <c r="N3" s="42"/>
      <c r="O3" s="42"/>
      <c r="P3" s="42"/>
    </row>
    <row r="4" spans="1:16" x14ac:dyDescent="0.25">
      <c r="A4" s="1"/>
      <c r="B4" s="54" t="s">
        <v>0</v>
      </c>
      <c r="C4" s="54"/>
      <c r="D4" s="54"/>
      <c r="E4" s="54"/>
      <c r="F4" s="54"/>
      <c r="G4" s="54"/>
      <c r="H4" s="54"/>
      <c r="I4" s="54"/>
      <c r="J4" s="54"/>
      <c r="K4" s="54"/>
      <c r="L4" s="54"/>
      <c r="M4" s="54"/>
      <c r="N4" s="54"/>
      <c r="O4" s="54"/>
      <c r="P4" s="54"/>
    </row>
    <row r="5" spans="1:16" ht="25.5" customHeight="1" x14ac:dyDescent="0.25">
      <c r="A5" s="7">
        <v>1</v>
      </c>
      <c r="B5" s="51" t="s">
        <v>1</v>
      </c>
      <c r="C5" s="51"/>
      <c r="D5" s="51"/>
      <c r="E5" s="51"/>
      <c r="F5" s="51"/>
      <c r="G5" s="51"/>
      <c r="H5" s="51"/>
      <c r="I5" s="51"/>
      <c r="J5" s="51"/>
      <c r="K5" s="51"/>
      <c r="L5" s="51"/>
      <c r="M5" s="51"/>
      <c r="N5" s="51"/>
      <c r="O5" s="51"/>
      <c r="P5" s="51"/>
    </row>
    <row r="6" spans="1:16" ht="25.5" customHeight="1" x14ac:dyDescent="0.25">
      <c r="A6" s="7">
        <v>2</v>
      </c>
      <c r="B6" s="47" t="s">
        <v>2</v>
      </c>
      <c r="C6" s="48"/>
      <c r="D6" s="48"/>
      <c r="E6" s="48"/>
      <c r="F6" s="48"/>
      <c r="G6" s="48"/>
      <c r="H6" s="48"/>
      <c r="I6" s="48"/>
      <c r="J6" s="48"/>
      <c r="K6" s="48"/>
      <c r="L6" s="48"/>
      <c r="M6" s="48"/>
      <c r="N6" s="48"/>
      <c r="O6" s="48"/>
      <c r="P6" s="49"/>
    </row>
    <row r="7" spans="1:16" ht="25.5" customHeight="1" x14ac:dyDescent="0.25">
      <c r="A7" s="7">
        <v>3</v>
      </c>
      <c r="B7" s="47" t="s">
        <v>3</v>
      </c>
      <c r="C7" s="48"/>
      <c r="D7" s="48"/>
      <c r="E7" s="48"/>
      <c r="F7" s="48"/>
      <c r="G7" s="48"/>
      <c r="H7" s="48"/>
      <c r="I7" s="48"/>
      <c r="J7" s="48"/>
      <c r="K7" s="48"/>
      <c r="L7" s="48"/>
      <c r="M7" s="48"/>
      <c r="N7" s="48"/>
      <c r="O7" s="48"/>
      <c r="P7" s="49"/>
    </row>
    <row r="8" spans="1:16" ht="25.5" customHeight="1" x14ac:dyDescent="0.25">
      <c r="A8" s="7">
        <v>4</v>
      </c>
      <c r="B8" s="51" t="s">
        <v>4</v>
      </c>
      <c r="C8" s="51"/>
      <c r="D8" s="51"/>
      <c r="E8" s="51"/>
      <c r="F8" s="51"/>
      <c r="G8" s="51"/>
      <c r="H8" s="51"/>
      <c r="I8" s="51"/>
      <c r="J8" s="51"/>
      <c r="K8" s="51"/>
      <c r="L8" s="51"/>
      <c r="M8" s="51"/>
      <c r="N8" s="51"/>
      <c r="O8" s="51"/>
      <c r="P8" s="51"/>
    </row>
    <row r="9" spans="1:16" ht="32.25" customHeight="1" x14ac:dyDescent="0.25">
      <c r="A9" s="7">
        <v>5</v>
      </c>
      <c r="B9" s="40" t="s">
        <v>5</v>
      </c>
      <c r="C9" s="40"/>
      <c r="D9" s="40"/>
      <c r="E9" s="40"/>
      <c r="F9" s="40"/>
      <c r="G9" s="40"/>
      <c r="H9" s="40"/>
      <c r="I9" s="40"/>
      <c r="J9" s="40"/>
      <c r="K9" s="40"/>
      <c r="L9" s="40"/>
      <c r="M9" s="40"/>
      <c r="N9" s="40"/>
      <c r="O9" s="40"/>
      <c r="P9" s="40"/>
    </row>
    <row r="10" spans="1:16" ht="25.5" customHeight="1" x14ac:dyDescent="0.25">
      <c r="A10" s="7">
        <v>6</v>
      </c>
      <c r="B10" s="40" t="s">
        <v>6</v>
      </c>
      <c r="C10" s="40"/>
      <c r="D10" s="40"/>
      <c r="E10" s="40"/>
      <c r="F10" s="40"/>
      <c r="G10" s="40"/>
      <c r="H10" s="40"/>
      <c r="I10" s="40"/>
      <c r="J10" s="40"/>
      <c r="K10" s="40"/>
      <c r="L10" s="40"/>
      <c r="M10" s="40"/>
      <c r="N10" s="40"/>
      <c r="O10" s="40"/>
      <c r="P10" s="40"/>
    </row>
    <row r="11" spans="1:16" ht="25.5" customHeight="1" x14ac:dyDescent="0.25">
      <c r="A11" s="7">
        <v>7</v>
      </c>
      <c r="B11" s="44" t="s">
        <v>7</v>
      </c>
      <c r="C11" s="45"/>
      <c r="D11" s="45"/>
      <c r="E11" s="45"/>
      <c r="F11" s="45"/>
      <c r="G11" s="45"/>
      <c r="H11" s="45"/>
      <c r="I11" s="45"/>
      <c r="J11" s="45"/>
      <c r="K11" s="45"/>
      <c r="L11" s="45"/>
      <c r="M11" s="45"/>
      <c r="N11" s="45"/>
      <c r="O11" s="45"/>
      <c r="P11" s="46"/>
    </row>
    <row r="12" spans="1:16" ht="25.5" customHeight="1" x14ac:dyDescent="0.25">
      <c r="A12" s="7">
        <v>8</v>
      </c>
      <c r="B12" s="40" t="s">
        <v>28</v>
      </c>
      <c r="C12" s="40"/>
      <c r="D12" s="40"/>
      <c r="E12" s="40"/>
      <c r="F12" s="40"/>
      <c r="G12" s="40"/>
      <c r="H12" s="40"/>
      <c r="I12" s="40"/>
      <c r="J12" s="40"/>
      <c r="K12" s="40"/>
      <c r="L12" s="40"/>
      <c r="M12" s="40"/>
      <c r="N12" s="40"/>
      <c r="O12" s="40"/>
      <c r="P12" s="40"/>
    </row>
    <row r="13" spans="1:16" ht="25.5" customHeight="1" x14ac:dyDescent="0.25">
      <c r="A13" s="7">
        <v>9</v>
      </c>
      <c r="B13" s="40" t="s">
        <v>34</v>
      </c>
      <c r="C13" s="40"/>
      <c r="D13" s="40"/>
      <c r="E13" s="40"/>
      <c r="F13" s="40"/>
      <c r="G13" s="40"/>
      <c r="H13" s="40"/>
      <c r="I13" s="40"/>
      <c r="J13" s="40"/>
      <c r="K13" s="40"/>
      <c r="L13" s="40"/>
      <c r="M13" s="40"/>
      <c r="N13" s="40"/>
      <c r="O13" s="40"/>
      <c r="P13" s="40"/>
    </row>
    <row r="14" spans="1:16" ht="14.25" customHeight="1" x14ac:dyDescent="0.25">
      <c r="A14" s="9"/>
      <c r="B14" s="10"/>
      <c r="C14" s="10"/>
      <c r="D14" s="10"/>
      <c r="E14" s="10"/>
      <c r="F14" s="10"/>
      <c r="G14" s="10"/>
      <c r="H14" s="10"/>
      <c r="I14" s="10"/>
      <c r="J14" s="10"/>
      <c r="K14" s="10"/>
      <c r="L14" s="10"/>
      <c r="M14" s="10"/>
      <c r="N14" s="10"/>
      <c r="O14" s="10"/>
      <c r="P14" s="10"/>
    </row>
    <row r="15" spans="1:16" ht="14.25" customHeight="1" x14ac:dyDescent="0.25">
      <c r="A15" s="9"/>
      <c r="B15" s="12" t="s">
        <v>8</v>
      </c>
      <c r="C15" s="10"/>
      <c r="D15" s="10"/>
      <c r="E15" s="10"/>
      <c r="F15" s="10"/>
      <c r="G15" s="10"/>
      <c r="H15" s="10"/>
      <c r="I15" s="10"/>
      <c r="J15" s="10"/>
      <c r="K15" s="10"/>
      <c r="L15" s="10"/>
      <c r="M15" s="10"/>
      <c r="N15" s="10"/>
      <c r="O15" s="10"/>
      <c r="P15" s="10"/>
    </row>
    <row r="16" spans="1:16" ht="14.25" customHeight="1" x14ac:dyDescent="0.25">
      <c r="A16" s="9"/>
      <c r="B16" s="11"/>
      <c r="C16" s="10"/>
      <c r="D16" s="10"/>
      <c r="E16" s="10"/>
      <c r="F16" s="10"/>
      <c r="G16" s="10"/>
      <c r="H16" s="10"/>
      <c r="I16" s="10"/>
      <c r="J16" s="10"/>
      <c r="K16" s="10"/>
      <c r="L16" s="10"/>
      <c r="M16" s="10"/>
      <c r="N16" s="10"/>
      <c r="O16" s="10"/>
      <c r="P16" s="10"/>
    </row>
    <row r="17" spans="1:16" ht="15.75" thickBot="1" x14ac:dyDescent="0.3">
      <c r="A17" s="3"/>
      <c r="B17" s="41"/>
      <c r="C17" s="41"/>
      <c r="D17" s="41"/>
      <c r="E17" s="41"/>
      <c r="F17" s="41"/>
      <c r="G17" s="41"/>
      <c r="H17" s="41"/>
      <c r="I17" s="41"/>
      <c r="J17" s="41"/>
      <c r="K17" s="41"/>
      <c r="L17" s="41"/>
      <c r="M17" s="41"/>
      <c r="N17" s="41"/>
      <c r="O17" s="41"/>
      <c r="P17" s="42"/>
    </row>
    <row r="18" spans="1:16" ht="48.75" customHeight="1" x14ac:dyDescent="0.25">
      <c r="A18" s="55"/>
      <c r="B18" s="56" t="s">
        <v>9</v>
      </c>
      <c r="C18" s="37" t="s">
        <v>10</v>
      </c>
      <c r="D18" s="37" t="s">
        <v>32</v>
      </c>
      <c r="E18" s="37" t="s">
        <v>11</v>
      </c>
      <c r="F18" s="37" t="s">
        <v>12</v>
      </c>
      <c r="G18" s="37" t="s">
        <v>13</v>
      </c>
      <c r="H18" s="37" t="s">
        <v>14</v>
      </c>
      <c r="I18" s="30" t="s">
        <v>15</v>
      </c>
      <c r="J18" s="37" t="s">
        <v>29</v>
      </c>
      <c r="K18" s="37" t="s">
        <v>30</v>
      </c>
      <c r="L18" s="30" t="s">
        <v>16</v>
      </c>
      <c r="M18" s="30" t="s">
        <v>17</v>
      </c>
      <c r="N18" s="37" t="s">
        <v>18</v>
      </c>
      <c r="O18" s="52" t="s">
        <v>19</v>
      </c>
      <c r="P18" s="39"/>
    </row>
    <row r="19" spans="1:16" ht="40.9" customHeight="1" x14ac:dyDescent="0.25">
      <c r="A19" s="55"/>
      <c r="B19" s="57"/>
      <c r="C19" s="38"/>
      <c r="D19" s="38"/>
      <c r="E19" s="43"/>
      <c r="F19" s="38"/>
      <c r="G19" s="38"/>
      <c r="H19" s="38"/>
      <c r="I19" s="31"/>
      <c r="J19" s="38"/>
      <c r="K19" s="38"/>
      <c r="L19" s="31"/>
      <c r="M19" s="31"/>
      <c r="N19" s="38"/>
      <c r="O19" s="53"/>
      <c r="P19" s="39"/>
    </row>
    <row r="20" spans="1:16" x14ac:dyDescent="0.25">
      <c r="A20" s="1"/>
      <c r="B20" s="4" t="s">
        <v>36</v>
      </c>
      <c r="C20" s="22">
        <v>4</v>
      </c>
      <c r="D20" s="23">
        <v>750</v>
      </c>
      <c r="E20" s="16">
        <v>0</v>
      </c>
      <c r="F20" s="13">
        <f t="shared" ref="F20:F25" si="0">D20*E20</f>
        <v>0</v>
      </c>
      <c r="G20" s="27">
        <f t="shared" ref="G20:G25" si="1">(D20-F20)/36</f>
        <v>20.833333333333332</v>
      </c>
      <c r="H20" s="18">
        <v>0</v>
      </c>
      <c r="I20" s="13">
        <f>(D20+F20)/2*H20</f>
        <v>0</v>
      </c>
      <c r="J20" s="17">
        <v>0</v>
      </c>
      <c r="K20" s="17">
        <v>0</v>
      </c>
      <c r="L20" s="17">
        <v>0</v>
      </c>
      <c r="M20" s="17">
        <v>0</v>
      </c>
      <c r="N20" s="15">
        <f>G20+I20+J20+K20+L20+M20</f>
        <v>20.833333333333332</v>
      </c>
      <c r="O20" s="8">
        <f>N20*C20*36</f>
        <v>3000</v>
      </c>
    </row>
    <row r="21" spans="1:16" x14ac:dyDescent="0.25">
      <c r="A21" s="1"/>
      <c r="B21" s="5" t="s">
        <v>20</v>
      </c>
      <c r="C21" s="24">
        <v>4</v>
      </c>
      <c r="D21" s="23">
        <v>3000</v>
      </c>
      <c r="E21" s="16">
        <v>0</v>
      </c>
      <c r="F21" s="13">
        <f t="shared" si="0"/>
        <v>0</v>
      </c>
      <c r="G21" s="27">
        <f t="shared" si="1"/>
        <v>83.333333333333329</v>
      </c>
      <c r="H21" s="16">
        <v>0</v>
      </c>
      <c r="I21" s="13">
        <f>(D21+F21)/2*H21</f>
        <v>0</v>
      </c>
      <c r="J21" s="20">
        <v>0</v>
      </c>
      <c r="K21" s="17">
        <v>0</v>
      </c>
      <c r="L21" s="17">
        <v>0</v>
      </c>
      <c r="M21" s="17">
        <v>0</v>
      </c>
      <c r="N21" s="15">
        <f t="shared" ref="N21:N25" si="2">G21+I21+J21+K21+L21+M21</f>
        <v>83.333333333333329</v>
      </c>
      <c r="O21" s="8">
        <f t="shared" ref="O21:O25" si="3">N21*C21*36</f>
        <v>12000</v>
      </c>
    </row>
    <row r="22" spans="1:16" x14ac:dyDescent="0.25">
      <c r="A22" s="1"/>
      <c r="B22" s="5" t="s">
        <v>21</v>
      </c>
      <c r="C22" s="25">
        <v>35</v>
      </c>
      <c r="D22" s="23">
        <v>3800</v>
      </c>
      <c r="E22" s="16">
        <v>0</v>
      </c>
      <c r="F22" s="13">
        <f t="shared" si="0"/>
        <v>0</v>
      </c>
      <c r="G22" s="27">
        <f>(D22-F22)/36</f>
        <v>105.55555555555556</v>
      </c>
      <c r="H22" s="16">
        <v>0</v>
      </c>
      <c r="I22" s="13">
        <f t="shared" ref="I22:I25" si="4">(D22+F22)/2*H22</f>
        <v>0</v>
      </c>
      <c r="J22" s="17">
        <v>0</v>
      </c>
      <c r="K22" s="17">
        <v>0</v>
      </c>
      <c r="L22" s="17">
        <v>0</v>
      </c>
      <c r="M22" s="17">
        <v>0</v>
      </c>
      <c r="N22" s="15">
        <f t="shared" si="2"/>
        <v>105.55555555555556</v>
      </c>
      <c r="O22" s="8">
        <f t="shared" si="3"/>
        <v>133000</v>
      </c>
    </row>
    <row r="23" spans="1:16" x14ac:dyDescent="0.25">
      <c r="A23" s="1"/>
      <c r="B23" s="6" t="s">
        <v>22</v>
      </c>
      <c r="C23" s="26">
        <v>5</v>
      </c>
      <c r="D23" s="58">
        <v>5500</v>
      </c>
      <c r="E23" s="16">
        <v>0</v>
      </c>
      <c r="F23" s="13">
        <f t="shared" si="0"/>
        <v>0</v>
      </c>
      <c r="G23" s="27">
        <f t="shared" si="1"/>
        <v>152.77777777777777</v>
      </c>
      <c r="H23" s="16">
        <v>0</v>
      </c>
      <c r="I23" s="13">
        <f t="shared" si="4"/>
        <v>0</v>
      </c>
      <c r="J23" s="17">
        <v>0</v>
      </c>
      <c r="K23" s="17">
        <v>0</v>
      </c>
      <c r="L23" s="17">
        <v>0</v>
      </c>
      <c r="M23" s="17">
        <v>0</v>
      </c>
      <c r="N23" s="15">
        <f t="shared" si="2"/>
        <v>152.77777777777777</v>
      </c>
      <c r="O23" s="8">
        <f t="shared" si="3"/>
        <v>27500</v>
      </c>
    </row>
    <row r="24" spans="1:16" x14ac:dyDescent="0.25">
      <c r="A24" s="1"/>
      <c r="B24" s="64" t="s">
        <v>23</v>
      </c>
      <c r="C24" s="25">
        <v>2</v>
      </c>
      <c r="D24" s="23">
        <v>5000</v>
      </c>
      <c r="E24" s="16">
        <v>0</v>
      </c>
      <c r="F24" s="13">
        <f t="shared" si="0"/>
        <v>0</v>
      </c>
      <c r="G24" s="27">
        <f t="shared" si="1"/>
        <v>138.88888888888889</v>
      </c>
      <c r="H24" s="16">
        <v>0</v>
      </c>
      <c r="I24" s="13">
        <f t="shared" si="4"/>
        <v>0</v>
      </c>
      <c r="J24" s="17">
        <v>0</v>
      </c>
      <c r="K24" s="17">
        <v>0</v>
      </c>
      <c r="L24" s="17">
        <v>0</v>
      </c>
      <c r="M24" s="17">
        <v>0</v>
      </c>
      <c r="N24" s="15">
        <f t="shared" si="2"/>
        <v>138.88888888888889</v>
      </c>
      <c r="O24" s="8">
        <f t="shared" si="3"/>
        <v>10000</v>
      </c>
    </row>
    <row r="25" spans="1:16" ht="15.75" thickBot="1" x14ac:dyDescent="0.3">
      <c r="A25" s="32"/>
      <c r="B25" s="65" t="s">
        <v>35</v>
      </c>
      <c r="C25" s="66">
        <v>2</v>
      </c>
      <c r="D25" s="67">
        <v>3500</v>
      </c>
      <c r="E25" s="68">
        <v>0</v>
      </c>
      <c r="F25" s="69">
        <f t="shared" si="0"/>
        <v>0</v>
      </c>
      <c r="G25" s="70">
        <f t="shared" si="1"/>
        <v>97.222222222222229</v>
      </c>
      <c r="H25" s="68">
        <v>0</v>
      </c>
      <c r="I25" s="69">
        <f t="shared" si="4"/>
        <v>0</v>
      </c>
      <c r="J25" s="71">
        <v>0</v>
      </c>
      <c r="K25" s="71">
        <v>0</v>
      </c>
      <c r="L25" s="71">
        <v>0</v>
      </c>
      <c r="M25" s="71">
        <v>0</v>
      </c>
      <c r="N25" s="72">
        <f t="shared" si="2"/>
        <v>97.222222222222229</v>
      </c>
      <c r="O25" s="73">
        <f t="shared" si="3"/>
        <v>7000</v>
      </c>
    </row>
    <row r="26" spans="1:16" ht="16.5" thickBot="1" x14ac:dyDescent="0.3">
      <c r="A26" s="1"/>
      <c r="B26" s="59" t="s">
        <v>24</v>
      </c>
      <c r="C26" s="60"/>
      <c r="D26" s="61"/>
      <c r="E26" s="61"/>
      <c r="F26" s="61"/>
      <c r="G26" s="61"/>
      <c r="H26" s="61"/>
      <c r="I26" s="61"/>
      <c r="J26" s="61"/>
      <c r="K26" s="61"/>
      <c r="L26" s="61"/>
      <c r="M26" s="61"/>
      <c r="N26" s="62"/>
      <c r="O26" s="63">
        <f>SUM(O20:O25)</f>
        <v>192500</v>
      </c>
    </row>
    <row r="27" spans="1:16" x14ac:dyDescent="0.25">
      <c r="F27" s="14"/>
      <c r="G27" s="14"/>
      <c r="H27" s="14"/>
      <c r="I27" s="14"/>
      <c r="J27" s="14"/>
      <c r="K27" s="14"/>
      <c r="L27" s="14"/>
      <c r="M27" s="14"/>
      <c r="N27" s="14"/>
    </row>
    <row r="28" spans="1:16" ht="60" customHeight="1" thickBot="1" x14ac:dyDescent="0.3">
      <c r="B28" s="34" t="s">
        <v>27</v>
      </c>
      <c r="C28" s="34"/>
      <c r="D28" s="34"/>
    </row>
    <row r="29" spans="1:16" ht="15.75" thickBot="1" x14ac:dyDescent="0.3">
      <c r="B29" s="19" t="s">
        <v>25</v>
      </c>
      <c r="C29" s="35" t="s">
        <v>26</v>
      </c>
      <c r="D29" s="36"/>
    </row>
    <row r="30" spans="1:16" x14ac:dyDescent="0.25">
      <c r="B30" s="74"/>
      <c r="C30" s="75">
        <v>0</v>
      </c>
      <c r="D30" s="76"/>
    </row>
    <row r="31" spans="1:16" x14ac:dyDescent="0.25">
      <c r="B31" s="77"/>
      <c r="C31" s="78">
        <v>0</v>
      </c>
      <c r="D31" s="79"/>
    </row>
    <row r="32" spans="1:16" x14ac:dyDescent="0.25">
      <c r="B32" s="77"/>
      <c r="C32" s="78">
        <v>0</v>
      </c>
      <c r="D32" s="79"/>
    </row>
    <row r="33" spans="2:12" x14ac:dyDescent="0.25">
      <c r="B33" s="77"/>
      <c r="C33" s="78">
        <v>0</v>
      </c>
      <c r="D33" s="79"/>
    </row>
    <row r="34" spans="2:12" x14ac:dyDescent="0.25">
      <c r="B34" s="77"/>
      <c r="C34" s="78">
        <v>0</v>
      </c>
      <c r="D34" s="79"/>
    </row>
    <row r="35" spans="2:12" x14ac:dyDescent="0.25">
      <c r="B35" s="77"/>
      <c r="C35" s="78">
        <v>0</v>
      </c>
      <c r="D35" s="79"/>
      <c r="K35" s="21"/>
      <c r="L35" s="21"/>
    </row>
    <row r="36" spans="2:12" x14ac:dyDescent="0.25">
      <c r="B36" s="77"/>
      <c r="C36" s="78">
        <v>0</v>
      </c>
      <c r="D36" s="79"/>
    </row>
    <row r="37" spans="2:12" x14ac:dyDescent="0.25">
      <c r="B37" s="77"/>
      <c r="C37" s="78">
        <v>0</v>
      </c>
      <c r="D37" s="79"/>
    </row>
    <row r="38" spans="2:12" ht="15.75" thickBot="1" x14ac:dyDescent="0.3">
      <c r="B38" s="80"/>
      <c r="C38" s="81">
        <v>0</v>
      </c>
      <c r="D38" s="82"/>
    </row>
    <row r="39" spans="2:12" x14ac:dyDescent="0.25">
      <c r="C39" s="33">
        <f>SUM(C30:C38)</f>
        <v>0</v>
      </c>
      <c r="D39" s="33"/>
    </row>
    <row r="41" spans="2:12" ht="15.75" thickBot="1" x14ac:dyDescent="0.3"/>
    <row r="42" spans="2:12" ht="15.75" thickBot="1" x14ac:dyDescent="0.3">
      <c r="B42" s="28" t="s">
        <v>33</v>
      </c>
      <c r="C42" s="29">
        <f>O26+C39</f>
        <v>192500</v>
      </c>
    </row>
  </sheetData>
  <sheetProtection algorithmName="SHA-512" hashValue="9VVTWI/k/tpcAnHo+JCMJlI7KTP49mMCrnDzK+dYXRJEEX6RsuHFU6vzmFMNlSju61SBMvaQd63oq5VhbsAGJg==" saltValue="5paAO596MJoV+EX77b7RAg==" spinCount="100000" sheet="1" selectLockedCells="1"/>
  <mergeCells count="38">
    <mergeCell ref="B6:P6"/>
    <mergeCell ref="A2:P2"/>
    <mergeCell ref="B8:P8"/>
    <mergeCell ref="J18:J19"/>
    <mergeCell ref="O18:O19"/>
    <mergeCell ref="N18:N19"/>
    <mergeCell ref="K18:K19"/>
    <mergeCell ref="H18:H19"/>
    <mergeCell ref="G18:G19"/>
    <mergeCell ref="B3:P3"/>
    <mergeCell ref="B4:P4"/>
    <mergeCell ref="B5:P5"/>
    <mergeCell ref="B7:P7"/>
    <mergeCell ref="A18:A19"/>
    <mergeCell ref="B18:B19"/>
    <mergeCell ref="C18:C19"/>
    <mergeCell ref="D18:D19"/>
    <mergeCell ref="F18:F19"/>
    <mergeCell ref="P18:P19"/>
    <mergeCell ref="B9:P9"/>
    <mergeCell ref="B10:P10"/>
    <mergeCell ref="B12:P12"/>
    <mergeCell ref="B17:P17"/>
    <mergeCell ref="E18:E19"/>
    <mergeCell ref="B11:P11"/>
    <mergeCell ref="B13:P13"/>
    <mergeCell ref="C39:D39"/>
    <mergeCell ref="B28:D28"/>
    <mergeCell ref="C34:D34"/>
    <mergeCell ref="C35:D35"/>
    <mergeCell ref="C36:D36"/>
    <mergeCell ref="C37:D37"/>
    <mergeCell ref="C38:D38"/>
    <mergeCell ref="C29:D29"/>
    <mergeCell ref="C30:D30"/>
    <mergeCell ref="C31:D31"/>
    <mergeCell ref="C32:D32"/>
    <mergeCell ref="C33:D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260B94E18580449A08E24630AF3FF1" ma:contentTypeVersion="4" ma:contentTypeDescription="Een nieuw document maken." ma:contentTypeScope="" ma:versionID="dc32c72e6623a1d17c0527188625c62f">
  <xsd:schema xmlns:xsd="http://www.w3.org/2001/XMLSchema" xmlns:xs="http://www.w3.org/2001/XMLSchema" xmlns:p="http://schemas.microsoft.com/office/2006/metadata/properties" xmlns:ns2="5354cd87-f502-4611-bce3-0d0f2dc0ea9a" targetNamespace="http://schemas.microsoft.com/office/2006/metadata/properties" ma:root="true" ma:fieldsID="88123773b754e5ab555de5a2da576f58" ns2:_="">
    <xsd:import namespace="5354cd87-f502-4611-bce3-0d0f2dc0ea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4cd87-f502-4611-bce3-0d0f2dc0e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C3884A-16D3-43D3-B8AA-93F0F4A0F20D}">
  <ds:schemaRefs>
    <ds:schemaRef ds:uri="http://schemas.microsoft.com/sharepoint/v3/contenttype/forms"/>
  </ds:schemaRefs>
</ds:datastoreItem>
</file>

<file path=customXml/itemProps2.xml><?xml version="1.0" encoding="utf-8"?>
<ds:datastoreItem xmlns:ds="http://schemas.openxmlformats.org/officeDocument/2006/customXml" ds:itemID="{5A523E45-3107-4E5C-9643-3D930B3DD3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4cd87-f502-4611-bce3-0d0f2dc0ea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144D86-B2D5-44A2-998E-1B0F8D9BF009}">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5354cd87-f502-4611-bce3-0d0f2dc0ea9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Valence Gadet</cp:lastModifiedBy>
  <cp:revision/>
  <dcterms:created xsi:type="dcterms:W3CDTF">2022-11-03T11:43:27Z</dcterms:created>
  <dcterms:modified xsi:type="dcterms:W3CDTF">2025-03-28T12:46:50Z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0x010100EC260B94E18580449A08E24630AF3FF1</vt:lpwstr>
  </property>
</Properties>
</file>