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mu063\Downloads\"/>
    </mc:Choice>
  </mc:AlternateContent>
  <xr:revisionPtr revIDLastSave="0" documentId="8_{7A11D551-79A6-45C2-97C1-05FDD52A43B0}" xr6:coauthVersionLast="47" xr6:coauthVersionMax="47" xr10:uidLastSave="{00000000-0000-0000-0000-000000000000}"/>
  <bookViews>
    <workbookView xWindow="-110" yWindow="-110" windowWidth="19420" windowHeight="10420" activeTab="1" xr2:uid="{00000000-000D-0000-FFFF-FFFF00000000}"/>
  </bookViews>
  <sheets>
    <sheet name="Invulinstructie" sheetId="6" r:id="rId1"/>
    <sheet name="Inschrijfstaat" sheetId="9" r:id="rId2"/>
    <sheet name="1. Leaseauto's" sheetId="1" r:id="rId3"/>
    <sheet name="2. Deelauto's" sheetId="3" r:id="rId4"/>
    <sheet name="3. Shortlease en flex" sheetId="5" r:id="rId5"/>
    <sheet name="Toelichting onderdelen" sheetId="10" r:id="rId6"/>
  </sheets>
  <definedNames>
    <definedName name="_xlnm._FilterDatabase" localSheetId="2" hidden="1">'1. Leaseauto''s'!$A$3:$N$105</definedName>
    <definedName name="_xlnm.Print_Area" localSheetId="0">Invulinstructie!$A$1:$J$13</definedName>
    <definedName name="Gewichten">#REF!</definedName>
    <definedName name="HSB_Tab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10" i="5"/>
  <c r="C21" i="5"/>
  <c r="C26" i="9" s="1"/>
  <c r="E26" i="9" s="1"/>
  <c r="C25" i="9"/>
  <c r="E25" i="9" s="1"/>
  <c r="C31" i="3"/>
  <c r="C10" i="5"/>
  <c r="D10" i="5"/>
  <c r="E10" i="5"/>
  <c r="F10" i="5"/>
  <c r="G10" i="5"/>
  <c r="H10" i="5"/>
  <c r="I10" i="5"/>
  <c r="C6" i="3"/>
  <c r="C16" i="3"/>
  <c r="C23" i="3"/>
  <c r="C39" i="1"/>
  <c r="C9" i="9" s="1"/>
  <c r="E9" i="9" s="1"/>
  <c r="C6" i="9"/>
  <c r="E6" i="9" s="1"/>
  <c r="C7" i="9"/>
  <c r="E7" i="9" s="1"/>
  <c r="C4" i="9"/>
  <c r="E4" i="9" s="1"/>
  <c r="C9" i="3"/>
  <c r="C26" i="1"/>
  <c r="E11" i="9" s="1"/>
  <c r="C5" i="9"/>
  <c r="E5" i="9" s="1"/>
  <c r="E28" i="9" l="1"/>
  <c r="E13" i="9" l="1"/>
  <c r="C19" i="9" l="1"/>
  <c r="E19" i="9" s="1"/>
  <c r="E21" i="9"/>
  <c r="C18" i="9"/>
  <c r="E18" i="9" s="1"/>
  <c r="C17" i="9"/>
  <c r="E17" i="9" s="1"/>
  <c r="C16" i="9" l="1"/>
  <c r="E16" i="9" l="1"/>
  <c r="E22" i="9" s="1"/>
  <c r="C30" i="9" s="1"/>
</calcChain>
</file>

<file path=xl/sharedStrings.xml><?xml version="1.0" encoding="utf-8"?>
<sst xmlns="http://schemas.openxmlformats.org/spreadsheetml/2006/main" count="383" uniqueCount="222">
  <si>
    <t>Bijlage 3. Prijsopgaveformulier Autolease en aanverwante dienstverlening 2.1</t>
  </si>
  <si>
    <r>
      <rPr>
        <sz val="9"/>
        <color rgb="FF000000"/>
        <rFont val="Verdana"/>
      </rPr>
      <t xml:space="preserve">Het volledige Prijsopgaveformulier dient te worden ingevuld. Inschrijver dient uitsluitend gebruik te maken van dit document voor het indienen van de prijzen. Inschrijver mag geen wijzigingen aanbrengen in het </t>
    </r>
    <r>
      <rPr>
        <sz val="9"/>
        <color rgb="FF000000"/>
        <rFont val="Aptos"/>
      </rPr>
      <t>model</t>
    </r>
    <r>
      <rPr>
        <sz val="9"/>
        <color rgb="FF000000"/>
        <rFont val="Verdana"/>
      </rPr>
      <t xml:space="preserve">, zoals regels toevoegen/verwijderen. 
</t>
    </r>
    <r>
      <rPr>
        <sz val="9"/>
        <color rgb="FF000000"/>
        <rFont val="Aptos"/>
      </rPr>
      <t>Inschrijver moet bij het invullen van de prijzen rekening houden met de volgende aspecten:
- Prijzen en percentages moeten gebaseerd zijn op het prijspeil 2025. 
- Alleen de gearceerde velden dienen ingevuld te worden. 
- Inschrijver geeft prijzen</t>
    </r>
    <r>
      <rPr>
        <b/>
        <sz val="9"/>
        <color rgb="FFFF0000"/>
        <rFont val="Aptos"/>
      </rPr>
      <t xml:space="preserve"> </t>
    </r>
    <r>
      <rPr>
        <sz val="9"/>
        <color rgb="FF000000"/>
        <rFont val="Aptos"/>
      </rPr>
      <t>exclusief btw op. 
-</t>
    </r>
    <r>
      <rPr>
        <sz val="9"/>
        <color rgb="FFFF0000"/>
        <rFont val="Aptos"/>
      </rPr>
      <t xml:space="preserve"> </t>
    </r>
    <r>
      <rPr>
        <b/>
        <sz val="9"/>
        <color rgb="FFFF0000"/>
        <rFont val="Aptos"/>
      </rPr>
      <t>Let wel:</t>
    </r>
    <r>
      <rPr>
        <sz val="9"/>
        <color rgb="FF000000"/>
        <rFont val="Aptos"/>
      </rPr>
      <t xml:space="preserve"> Vult u geen waarde in, een € 0,00 of een negatieve waarde? Dan kunnen we u uitsluiten van verdere deelname aan deze aanbesteding. Wel is het toegestaan om een waarde van € 0,01 in te vullen in het prijsopgaveformulier als u geen k</t>
    </r>
    <r>
      <rPr>
        <sz val="9"/>
        <color rgb="FF0D0D0D"/>
        <rFont val="Aptos"/>
      </rPr>
      <t xml:space="preserve">osten rekent voor bepaalde componenten in de dienstverlening. Een percentage van 0,01% mag ook worden ingevuld indien dit van toepassing is.
</t>
    </r>
  </si>
  <si>
    <r>
      <rPr>
        <u val="double"/>
        <sz val="9"/>
        <color rgb="FF000000"/>
        <rFont val="Aptos"/>
      </rPr>
      <t xml:space="preserve">Inschrijfstaat
</t>
    </r>
    <r>
      <rPr>
        <sz val="9"/>
        <color rgb="FF000000"/>
        <rFont val="Aptos"/>
      </rPr>
      <t xml:space="preserve">In dit tabblad worden de tarieven bij elkaar opgeteld en wordt een </t>
    </r>
    <r>
      <rPr>
        <u/>
        <sz val="9"/>
        <color rgb="FF000000"/>
        <rFont val="Aptos"/>
      </rPr>
      <t>fictief</t>
    </r>
    <r>
      <rPr>
        <sz val="9"/>
        <color rgb="FF000000"/>
        <rFont val="Aptos"/>
      </rPr>
      <t xml:space="preserve"> jaarbedrag berekend op basis van een </t>
    </r>
    <r>
      <rPr>
        <u/>
        <sz val="9"/>
        <color rgb="FF000000"/>
        <rFont val="Aptos"/>
      </rPr>
      <t>fictief</t>
    </r>
    <r>
      <rPr>
        <sz val="9"/>
        <color rgb="FF000000"/>
        <rFont val="Aptos"/>
      </rPr>
      <t xml:space="preserve"> aantal Leaseauto's. De beoordelingsprijs </t>
    </r>
    <r>
      <rPr>
        <sz val="9"/>
        <color rgb="FF0D0D0D"/>
        <rFont val="Aptos"/>
      </rPr>
      <t xml:space="preserve">wordt meegenomen en heeft effect op het aantal punten dat u kunt scoren (i.e. prijs per kwaliteitspunt). 
</t>
    </r>
    <r>
      <rPr>
        <u/>
        <sz val="9"/>
        <color rgb="FF0D0D0D"/>
        <rFont val="Aptos"/>
      </rPr>
      <t xml:space="preserve">Tabblad 1. Leaseauto's (door u in te vullen) 
</t>
    </r>
    <r>
      <rPr>
        <sz val="9"/>
        <color rgb="FF0D0D0D"/>
        <rFont val="Aptos"/>
      </rPr>
      <t xml:space="preserve">In dit tabblad voert u de kosten in van de Leaseauto's en eventuele overige kosten. Zie voor meer informatie de toelichting op gevraagde onderdelen.  De genoemde merken, modellen en types zijn voorbeelden.
</t>
    </r>
    <r>
      <rPr>
        <i/>
        <sz val="9"/>
        <color rgb="FF0D0D0D"/>
        <rFont val="Aptos"/>
      </rPr>
      <t xml:space="preserve">- Meer / minder km's: Het in te vullen tarief per meer- of minder km's gaat per interval van 10.000 km.
- Tarief meer / minder maanden: Het in te vullen tarief voor meer of minder maanden is op basis van 12 maanden. 
</t>
    </r>
    <r>
      <rPr>
        <u/>
        <sz val="9"/>
        <color rgb="FF0D0D0D"/>
        <rFont val="Aptos"/>
      </rPr>
      <t xml:space="preserve">Tabblad 2. Deelauto's(door u in te vullen) 
</t>
    </r>
    <r>
      <rPr>
        <sz val="9"/>
        <color rgb="FF0D0D0D"/>
        <rFont val="Aptos"/>
      </rPr>
      <t xml:space="preserve">In dit tabblad vult u de vaste kosten van de Deelauto's, maar ook eventuele overige kosten in. 
</t>
    </r>
    <r>
      <rPr>
        <u/>
        <sz val="9"/>
        <color rgb="FF0D0D0D"/>
        <rFont val="Aptos"/>
      </rPr>
      <t xml:space="preserve">Tablad 3. Optie: Shortlease en Flexibele lease (door u in te vullen) 
</t>
    </r>
    <r>
      <rPr>
        <sz val="9"/>
        <color rgb="FF0D0D0D"/>
        <rFont val="Aptos"/>
      </rPr>
      <t xml:space="preserve">In dit tabblad vult u de shortlease en flexibele lease kosten in. Ook neemt u hier de eventuele overige kosten op. 
</t>
    </r>
    <r>
      <rPr>
        <i/>
        <sz val="9"/>
        <color rgb="FF0D0D0D"/>
        <rFont val="Aptos"/>
      </rPr>
      <t xml:space="preserve">- Meer / minder km's: het in te vullen tarief per meer of minder km's gaat per km
</t>
    </r>
    <r>
      <rPr>
        <sz val="9"/>
        <color rgb="FF0D0D0D"/>
        <rFont val="Aptos"/>
      </rPr>
      <t xml:space="preserve">
</t>
    </r>
    <r>
      <rPr>
        <u/>
        <sz val="9"/>
        <color rgb="FF0D0D0D"/>
        <rFont val="Aptos"/>
      </rPr>
      <t xml:space="preserve">Tabblad 4. Toelichting onderdelen 
</t>
    </r>
    <r>
      <rPr>
        <sz val="9"/>
        <color rgb="FF0D0D0D"/>
        <rFont val="Aptos"/>
      </rPr>
      <t xml:space="preserve">In dit tabblad kunt u een bondige toelichting terugvinden. Soms wordt er verwezen naar een specifieke eis in het Programma van Eisen. </t>
    </r>
  </si>
  <si>
    <t>Inschrijfstaat</t>
  </si>
  <si>
    <t>Leaseauto's</t>
  </si>
  <si>
    <t>Gem. leaseprijs</t>
  </si>
  <si>
    <t>Fictief aantal</t>
  </si>
  <si>
    <t>Totaal per jaar</t>
  </si>
  <si>
    <t>CAT B</t>
  </si>
  <si>
    <t>CAT C</t>
  </si>
  <si>
    <t>CAT D</t>
  </si>
  <si>
    <t>CAT E</t>
  </si>
  <si>
    <t>Aditionele kosten (geen onderdeel leasetarief)</t>
  </si>
  <si>
    <t>Eenmalige kosten bij aanvang</t>
  </si>
  <si>
    <t>FICTIEF jaarbedrag leaseauto's</t>
  </si>
  <si>
    <t>Deelauto's</t>
  </si>
  <si>
    <t>Gemiddeld per deelauto</t>
  </si>
  <si>
    <t>Hardware kosten gemiddeld</t>
  </si>
  <si>
    <t>Inbouwkosten gemiddeld</t>
  </si>
  <si>
    <t>Beheerfee (i.e. het fictief aantal is hier het aantal maanden en geen fictief aantal)</t>
  </si>
  <si>
    <t>Overige kosten totaal</t>
  </si>
  <si>
    <t>Eenmalige kosten</t>
  </si>
  <si>
    <t>FICTIEF bedrag tbv deeloplossing</t>
  </si>
  <si>
    <t>Short lease en flexibele leasecontracten</t>
  </si>
  <si>
    <t>Short lease en flexibele leasecontracten tarieven</t>
  </si>
  <si>
    <t>FICTIEF bedrag t.b.v. shortlease en flexibele leasecontracten</t>
  </si>
  <si>
    <t>Shortlease en flexibele leasecontracten tarieven</t>
  </si>
  <si>
    <t>Overige kosten huurtarieven</t>
  </si>
  <si>
    <t>Totaal FICTIEF bedrag tbv shortlease en flexibele leasecontracten</t>
  </si>
  <si>
    <t>Beoordelingsprijs</t>
  </si>
  <si>
    <t>1. Leaseauto's</t>
  </si>
  <si>
    <t>Vul alleen de gearceerde velden in</t>
  </si>
  <si>
    <t xml:space="preserve">Investering en restwaarde exclusief btw </t>
  </si>
  <si>
    <t>Vaste leasecomponenten in € per maand exclusief btw</t>
  </si>
  <si>
    <t xml:space="preserve">Variabele kostencomponenten in € per maand exclusief btw </t>
  </si>
  <si>
    <t>Totalen en verrekening  per maand excl. btw</t>
  </si>
  <si>
    <t>Categorie</t>
  </si>
  <si>
    <t>Merk</t>
  </si>
  <si>
    <t>Model</t>
  </si>
  <si>
    <t>Type</t>
  </si>
  <si>
    <t>Looptijd in maanden</t>
  </si>
  <si>
    <t>Jaarkilometrage</t>
  </si>
  <si>
    <t>Catalogusprijs (inclusief btw / inclusief BPM)</t>
  </si>
  <si>
    <t>Fiscale waarde</t>
  </si>
  <si>
    <t>Verplichte afleverkosten exclusief btw</t>
  </si>
  <si>
    <t>Fleetowner korting percentage</t>
  </si>
  <si>
    <t>Additionele korting percentage</t>
  </si>
  <si>
    <t>Rentepercentage</t>
  </si>
  <si>
    <t>Aanschafwaarde</t>
  </si>
  <si>
    <t xml:space="preserve">Restwaarde </t>
  </si>
  <si>
    <t>x</t>
  </si>
  <si>
    <t>Management fee</t>
  </si>
  <si>
    <t>Administratiekosten</t>
  </si>
  <si>
    <t>Verzekeringen</t>
  </si>
  <si>
    <t>Motorrijtuigen belasting/Houderschapsbelasting</t>
  </si>
  <si>
    <t>Laadpas</t>
  </si>
  <si>
    <t>Pech- en calamiteitendienst binnenland/buitenland</t>
  </si>
  <si>
    <t xml:space="preserve">Afschrijving </t>
  </si>
  <si>
    <t>Rentebedrag</t>
  </si>
  <si>
    <t>Reparatie,  Onderhoud en Banden (ROB)</t>
  </si>
  <si>
    <t>Vervangend vervoer</t>
  </si>
  <si>
    <t xml:space="preserve">Totale leaseprijs (exclusief brandstof) </t>
  </si>
  <si>
    <t>Tarief meer maanden (indien van toepassing)</t>
  </si>
  <si>
    <t>Tarief minder maanden (indien van toepassing)</t>
  </si>
  <si>
    <t>Tarief meer km's (indien van toepassing)</t>
  </si>
  <si>
    <t>Tarief minder km's (indien van toepassing)</t>
  </si>
  <si>
    <t>Personenauto</t>
  </si>
  <si>
    <t>Opel</t>
  </si>
  <si>
    <t>Corsa-e</t>
  </si>
  <si>
    <t xml:space="preserve">GS range 354 km </t>
  </si>
  <si>
    <t>-</t>
  </si>
  <si>
    <t>Peugeot</t>
  </si>
  <si>
    <t>e-2008</t>
  </si>
  <si>
    <t>Allure range 404 km</t>
  </si>
  <si>
    <t>e-208</t>
  </si>
  <si>
    <t>Selection 55,  stijl Avantage, EVKWH156, 432 km</t>
  </si>
  <si>
    <t>Renault</t>
  </si>
  <si>
    <t>E tech range 410 km</t>
  </si>
  <si>
    <t>Astra</t>
  </si>
  <si>
    <t xml:space="preserve">Business edition range 418 km </t>
  </si>
  <si>
    <t>E-308</t>
  </si>
  <si>
    <t>Allure range 412 km</t>
  </si>
  <si>
    <t>Mégane E-TECH</t>
  </si>
  <si>
    <t>E Tech range 468 km</t>
  </si>
  <si>
    <t>Volkswagen</t>
  </si>
  <si>
    <t>ID.3</t>
  </si>
  <si>
    <t>Pure business range 387km</t>
  </si>
  <si>
    <t>BMW</t>
  </si>
  <si>
    <t>I4</t>
  </si>
  <si>
    <t>Edrive m sport edition 35 range 483 km</t>
  </si>
  <si>
    <t>Hyundai</t>
  </si>
  <si>
    <t>Ionic 6</t>
  </si>
  <si>
    <t xml:space="preserve">Business edition </t>
  </si>
  <si>
    <t>Nissan</t>
  </si>
  <si>
    <t>Ariya</t>
  </si>
  <si>
    <t>Advance range 403 km</t>
  </si>
  <si>
    <t>Audi</t>
  </si>
  <si>
    <t>Sportback A6</t>
  </si>
  <si>
    <t>E-tron range 756 km</t>
  </si>
  <si>
    <t>I5</t>
  </si>
  <si>
    <t>Edrive sport edition range 579 km</t>
  </si>
  <si>
    <t>Id 7</t>
  </si>
  <si>
    <t>77 kw pro business (WLTP-range 618km)</t>
  </si>
  <si>
    <t>Eenmalige kosten Lease</t>
  </si>
  <si>
    <t>Component</t>
  </si>
  <si>
    <t>Toelichting</t>
  </si>
  <si>
    <t>Bedrag</t>
  </si>
  <si>
    <t>Kosten per</t>
  </si>
  <si>
    <t xml:space="preserve">Implementatiefee </t>
  </si>
  <si>
    <t>Opstartkosten voor inrichten platform / applicatie, en instructie aan gebruikers en beheerders.</t>
  </si>
  <si>
    <t>Eenmalig bij aanvang</t>
  </si>
  <si>
    <t>Overige_1</t>
  </si>
  <si>
    <t>Eenmalig</t>
  </si>
  <si>
    <t>Overige_2</t>
  </si>
  <si>
    <t>Overige_N</t>
  </si>
  <si>
    <t xml:space="preserve">Eenmalig </t>
  </si>
  <si>
    <t>Eenmalige kosten totaal tbv Inschrijfstaat</t>
  </si>
  <si>
    <t>Additionele kosten (geen onderdeel leasetarief)</t>
  </si>
  <si>
    <t>Ritregistratiesysteem</t>
  </si>
  <si>
    <t xml:space="preserve">n.v.t. </t>
  </si>
  <si>
    <t xml:space="preserve">Eenmalig per leaseauto </t>
  </si>
  <si>
    <t xml:space="preserve">Ritregistratiesysteem installatie </t>
  </si>
  <si>
    <t>Afleveren leaseauto op gewenste locatie</t>
  </si>
  <si>
    <t>Reiniging Auto in de Pool</t>
  </si>
  <si>
    <t>Laadvoorzienning thuis</t>
  </si>
  <si>
    <t xml:space="preserve">Eenmalig per plaatsing </t>
  </si>
  <si>
    <t>Stallingskosten Auto in de Pool</t>
  </si>
  <si>
    <t>Per leaseauto, per maand</t>
  </si>
  <si>
    <t>Overige kosten Poolauto</t>
  </si>
  <si>
    <t xml:space="preserve">Veiligheidscursus </t>
  </si>
  <si>
    <t>Eenmalig, per berijder</t>
  </si>
  <si>
    <t>Additionele kosten tbv Inschrijfstaat</t>
  </si>
  <si>
    <t>Overige componenten, ter info</t>
  </si>
  <si>
    <t>Rente opslag</t>
  </si>
  <si>
    <t>Percentages</t>
  </si>
  <si>
    <t>Rente grondslag</t>
  </si>
  <si>
    <t>Rente percentage</t>
  </si>
  <si>
    <t>Vaste opslag op rentepercentage</t>
  </si>
  <si>
    <t>2. Ondersteuning deelauto</t>
  </si>
  <si>
    <t>Vaste kosten deelauto's</t>
  </si>
  <si>
    <t>Hardware</t>
  </si>
  <si>
    <t>Per deelauto bij afname &lt; 50 stuks</t>
  </si>
  <si>
    <t>Per deelauto</t>
  </si>
  <si>
    <t>Per deelauto bij afname ≥ 50 stuks</t>
  </si>
  <si>
    <t>Hardware kosten gemiddeld tbv Inschrijfstaat</t>
  </si>
  <si>
    <t>In- en uitbouw hardware</t>
  </si>
  <si>
    <t>Totale kosten voor in- en uitbouw per deelauto bij afname &lt; 50 stuks</t>
  </si>
  <si>
    <t>Totale kosten voor in- en uitbouw per deelauto bij afname ≥ 50 stuks</t>
  </si>
  <si>
    <t>Inbouwkosten gemiddeld tbv Inschrijfstaat</t>
  </si>
  <si>
    <t>Gemiddeld per deelauto per maand</t>
  </si>
  <si>
    <t>Beheerfee</t>
  </si>
  <si>
    <t>Beheerfee per deelauto bij afname &lt; 25 stuks</t>
  </si>
  <si>
    <t>Per deelauto per maand</t>
  </si>
  <si>
    <t>Beheerfee per deelauto bij afname ≥ 25 stuks</t>
  </si>
  <si>
    <t>Kosten per gebruiker voor toegang tot de deelapplicatie (boeken, gebruiken, afmelden) 1 tot 250 gebruikers</t>
  </si>
  <si>
    <t>Per medewerker per maand</t>
  </si>
  <si>
    <t>Kosten per gebruiker voor toegang tot de deelapplicatie (boeken, gebruiken, afmelden) 250 tot 500 gebruikers</t>
  </si>
  <si>
    <t>Kosten per gebruiker voor toegang tot de deelapplicatie (boeken, gebruiken, afmelden) ≥ 500 gebruikers</t>
  </si>
  <si>
    <t>Beheerfee gemiddeld tbv Inschrijfstaat</t>
  </si>
  <si>
    <t>Overige kosten</t>
  </si>
  <si>
    <t>Schoonmaken binnen- / buitenkant (standaard)</t>
  </si>
  <si>
    <t>Schoonmaken binnen- / buitenkant (uitgebreid bij zeer vuile deelauto)</t>
  </si>
  <si>
    <t>Administratiekosten doorsturen bekeuring/boete naar gebruiker van de deelauto</t>
  </si>
  <si>
    <t>Per handelling</t>
  </si>
  <si>
    <t>Overige kosten totaal tbv Inschrijfstaat</t>
  </si>
  <si>
    <t>Totaal</t>
  </si>
  <si>
    <t>Eenmalige kosten deeloplossingen</t>
  </si>
  <si>
    <t>Implementatiefee</t>
  </si>
  <si>
    <t>Overige informatie (ter informatie voor UWV)</t>
  </si>
  <si>
    <t>Antwoord</t>
  </si>
  <si>
    <t>Toelichting (optioneel)</t>
  </si>
  <si>
    <t>Wie is de leverancier van de hardware?</t>
  </si>
  <si>
    <t>In- en uitbouw</t>
  </si>
  <si>
    <t>Wie verzorgt de in- en uitbouw van de deeloplossing in de deelauto's?</t>
  </si>
  <si>
    <t>Kan de in-uitbouw op een UWV locatie plaatsvinden?</t>
  </si>
  <si>
    <t>Kies:</t>
  </si>
  <si>
    <t>Eventuele voorwaarden: (bijvoorbeeld in nabijheid van een 230V stroomaansluiting, op een droge plek, et cetera)</t>
  </si>
  <si>
    <t>Kan de in-uitbouw bij de leverende partij van de deelauto (bijvoorbeeld dealer of de turn-key leverancier van Opdrachtnemer) plaatsvinden?</t>
  </si>
  <si>
    <t>Eventuele voorwaarden:</t>
  </si>
  <si>
    <t>3. Optie: Shortlease en flexibele leasecontracten</t>
  </si>
  <si>
    <t>Klasse auto</t>
  </si>
  <si>
    <t>1-29 dagen
(per dag)</t>
  </si>
  <si>
    <t>1-29
(per maand)</t>
  </si>
  <si>
    <t>30-89 dagen
(per maand)</t>
  </si>
  <si>
    <t>90 - 179 dagen
(per maand)</t>
  </si>
  <si>
    <t>180 - 359 dagen
(per maand)</t>
  </si>
  <si>
    <t>&gt; 360 dagen
(per maand)</t>
  </si>
  <si>
    <t>Meer kilometers</t>
  </si>
  <si>
    <t>Minder kilometers</t>
  </si>
  <si>
    <t>Opel E-Corsa</t>
  </si>
  <si>
    <t>Peugeot E-208</t>
  </si>
  <si>
    <t>Volkswagen ID 3</t>
  </si>
  <si>
    <t>Peugeot e-308</t>
  </si>
  <si>
    <t>BMW I4</t>
  </si>
  <si>
    <t>Volkswagen ID 7</t>
  </si>
  <si>
    <t>BMW i5</t>
  </si>
  <si>
    <t>Fictief bedrag voor inschrijfstaat</t>
  </si>
  <si>
    <t>Overige kosten leasetarieven</t>
  </si>
  <si>
    <t>Prijs per</t>
  </si>
  <si>
    <t>Spoedaflevering &lt; 4 uur</t>
  </si>
  <si>
    <t xml:space="preserve">Per handling   </t>
  </si>
  <si>
    <t>Haal- en brengkosten</t>
  </si>
  <si>
    <t>Per handling (bevat alle activiteiten die nodig zijn om werkzaamheden uit te voeren)</t>
  </si>
  <si>
    <t>Meerprijs trekhaak per dag</t>
  </si>
  <si>
    <t>Per dag</t>
  </si>
  <si>
    <t>Per handling</t>
  </si>
  <si>
    <t>Begrip</t>
  </si>
  <si>
    <t>Uitleg</t>
  </si>
  <si>
    <t>Categorie (B, C, D, E): 
B-segment (compacte klasse): Kleine auto's. 
C-segment (compacte middenklasse): Kleine middenklasse.
D-segment (middenklasse): Middenklasse.
E-segment (hogere middenklasse): Hogere middenklasse.</t>
  </si>
  <si>
    <t>De fiscale waarde is de nieuwprijs van de leaseauto inclusief btw, bpm en fabrieksopties, maar zonder de verplichte afleverkosten. De officiële prijslijst van de importeur geeft aan wat de fiscale waarde is.</t>
  </si>
  <si>
    <t>Afleverkosten exclusief btw</t>
  </si>
  <si>
    <t>De afleveringskosten hebben betrekking op de werkzaamheden die de dealer verricht tussen 'vanaf importeur' en aflevering aan de koper.</t>
  </si>
  <si>
    <t>Zie eis 76 in het PvE (bijlage 5)</t>
  </si>
  <si>
    <t>De rente gedurende het gehele leasecontract</t>
  </si>
  <si>
    <t>Restwaarde (inclusief BPM, exclusief btw)</t>
  </si>
  <si>
    <t>Verwacht verkoop resultaat</t>
  </si>
  <si>
    <t>Zie eis 38 in het PvE (bijlage 5)</t>
  </si>
  <si>
    <t>Belasting die moet worden betaald voor een gemotoriseerd voertuig om de openbare weg te gebruiken</t>
  </si>
  <si>
    <t>Brandstof-/ laadpas nationaal</t>
  </si>
  <si>
    <t>Zie eis 14 t/m 18 in het PvE (bijlage 5)</t>
  </si>
  <si>
    <t>Zie eisen 48 t/m 53 in het PvE (bijlage 5)</t>
  </si>
  <si>
    <t>Het bedrag van wijziging van het leasetarief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</si>
</sst>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_ ;\-#,##0\ "/>
    <numFmt numFmtId="167" formatCode="_ [$€-2]\ * #,##0.00_ ;_ [$€-2]\ * \-#,##0.00_ ;_ [$€-2]\ * &quot;-&quot;??_ ;_ @_ "/>
    <numFmt numFmtId="168" formatCode="_ [$€-413]\ * #,##0.00_ ;_ [$€-413]\ * \-#,##0.00_ ;_ [$€-413]\ * &quot;-&quot;??_ ;_ @_ "/>
  </numFmts>
  <fonts count="61"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color theme="1"/>
      <name val="Arial"/>
      <family val="2"/>
    </font>
    <font>
      <sz val="11"/>
      <color theme="1"/>
      <name val="Arial"/>
      <family val="2"/>
    </font>
    <font>
      <u/>
      <sz val="11"/>
      <color theme="10"/>
      <name val="Calibri"/>
      <family val="2"/>
      <scheme val="minor"/>
    </font>
    <font>
      <sz val="9"/>
      <color theme="1"/>
      <name val="Verdana"/>
      <family val="2"/>
    </font>
    <font>
      <sz val="10"/>
      <color theme="1"/>
      <name val="Verdana"/>
      <family val="2"/>
    </font>
    <font>
      <b/>
      <sz val="14"/>
      <color theme="0"/>
      <name val="Verdana"/>
      <family val="2"/>
    </font>
    <font>
      <sz val="12"/>
      <color theme="1"/>
      <name val="Arial"/>
      <family val="2"/>
    </font>
    <font>
      <sz val="9"/>
      <color rgb="FF000000"/>
      <name val="Verdana"/>
    </font>
    <font>
      <b/>
      <sz val="12"/>
      <color theme="1"/>
      <name val="Aptos"/>
    </font>
    <font>
      <sz val="12"/>
      <color theme="1"/>
      <name val="Aptos"/>
    </font>
    <font>
      <sz val="10"/>
      <color theme="1"/>
      <name val="Aptos"/>
    </font>
    <font>
      <b/>
      <sz val="9"/>
      <color indexed="9"/>
      <name val="Aptos"/>
    </font>
    <font>
      <b/>
      <sz val="9"/>
      <color theme="0"/>
      <name val="Aptos"/>
    </font>
    <font>
      <sz val="9"/>
      <color theme="1"/>
      <name val="Aptos"/>
    </font>
    <font>
      <sz val="8"/>
      <color theme="1"/>
      <name val="Aptos"/>
    </font>
    <font>
      <b/>
      <sz val="9"/>
      <color theme="1"/>
      <name val="Aptos"/>
    </font>
    <font>
      <sz val="11"/>
      <color theme="1"/>
      <name val="Aptos"/>
    </font>
    <font>
      <b/>
      <sz val="10"/>
      <color indexed="9"/>
      <name val="Aptos"/>
    </font>
    <font>
      <b/>
      <sz val="10"/>
      <color theme="1"/>
      <name val="Aptos"/>
    </font>
    <font>
      <b/>
      <sz val="8"/>
      <color theme="1"/>
      <name val="Aptos"/>
    </font>
    <font>
      <sz val="8"/>
      <color rgb="FF000000"/>
      <name val="Aptos"/>
    </font>
    <font>
      <b/>
      <sz val="11"/>
      <color theme="1"/>
      <name val="Aptos"/>
    </font>
    <font>
      <sz val="11"/>
      <color theme="0"/>
      <name val="Aptos"/>
    </font>
    <font>
      <b/>
      <sz val="11"/>
      <color theme="0"/>
      <name val="Aptos"/>
    </font>
    <font>
      <sz val="10"/>
      <name val="Aptos"/>
    </font>
    <font>
      <sz val="10"/>
      <color theme="1" tint="4.9989318521683403E-2"/>
      <name val="Aptos"/>
    </font>
    <font>
      <b/>
      <sz val="9"/>
      <color rgb="FFFF0000"/>
      <name val="Aptos"/>
    </font>
    <font>
      <b/>
      <sz val="9"/>
      <name val="Aptos"/>
    </font>
    <font>
      <b/>
      <sz val="8"/>
      <name val="Aptos"/>
    </font>
    <font>
      <b/>
      <sz val="10"/>
      <color theme="0"/>
      <name val="Aptos"/>
    </font>
    <font>
      <b/>
      <sz val="14"/>
      <color theme="1"/>
      <name val="Aptos"/>
    </font>
    <font>
      <sz val="9"/>
      <color rgb="FF000000"/>
      <name val="Aptos"/>
    </font>
    <font>
      <b/>
      <sz val="8"/>
      <name val="Aptos"/>
      <family val="2"/>
    </font>
    <font>
      <b/>
      <sz val="9"/>
      <color theme="0"/>
      <name val="Aptos"/>
      <family val="2"/>
    </font>
    <font>
      <b/>
      <sz val="12"/>
      <color theme="1"/>
      <name val="Aptos"/>
      <family val="2"/>
    </font>
    <font>
      <b/>
      <sz val="9"/>
      <color theme="1"/>
      <name val="Aptos"/>
      <family val="2"/>
    </font>
    <font>
      <sz val="9"/>
      <color rgb="FFFF0000"/>
      <name val="Aptos"/>
      <family val="2"/>
    </font>
    <font>
      <sz val="10"/>
      <color theme="1"/>
      <name val="Aptos"/>
      <family val="2"/>
    </font>
    <font>
      <sz val="10"/>
      <name val="Aptos"/>
      <family val="2"/>
    </font>
    <font>
      <b/>
      <sz val="11"/>
      <color theme="0"/>
      <name val="Aptos"/>
      <family val="2"/>
    </font>
    <font>
      <b/>
      <sz val="8"/>
      <color theme="1"/>
      <name val="Aptos"/>
      <family val="2"/>
    </font>
    <font>
      <sz val="8"/>
      <color rgb="FF000000"/>
      <name val="Aptos"/>
      <family val="2"/>
    </font>
    <font>
      <u val="double"/>
      <sz val="9"/>
      <color rgb="FF000000"/>
      <name val="Aptos"/>
    </font>
    <font>
      <u/>
      <sz val="9"/>
      <color rgb="FF000000"/>
      <name val="Aptos"/>
    </font>
    <font>
      <sz val="9"/>
      <color rgb="FF0D0D0D"/>
      <name val="Aptos"/>
    </font>
    <font>
      <u/>
      <sz val="9"/>
      <color rgb="FF0D0D0D"/>
      <name val="Aptos"/>
    </font>
    <font>
      <sz val="10"/>
      <color rgb="FFFF0000"/>
      <name val="Aptos"/>
    </font>
    <font>
      <sz val="10"/>
      <color theme="1" tint="4.9989318521683403E-2"/>
      <name val="Aptos"/>
      <family val="2"/>
    </font>
    <font>
      <b/>
      <sz val="8"/>
      <color theme="1" tint="4.9989318521683403E-2"/>
      <name val="Aptos"/>
    </font>
    <font>
      <sz val="8"/>
      <color theme="1" tint="4.9989318521683403E-2"/>
      <name val="Aptos"/>
    </font>
    <font>
      <sz val="11"/>
      <color theme="1" tint="4.9989318521683403E-2"/>
      <name val="Aptos"/>
    </font>
    <font>
      <b/>
      <sz val="10"/>
      <color theme="1" tint="4.9989318521683403E-2"/>
      <name val="Aptos"/>
    </font>
    <font>
      <sz val="9"/>
      <color theme="1" tint="4.9989318521683403E-2"/>
      <name val="Aptos"/>
    </font>
    <font>
      <sz val="9"/>
      <color theme="1"/>
      <name val="Verdana"/>
    </font>
    <font>
      <i/>
      <sz val="9"/>
      <color rgb="FF0D0D0D"/>
      <name val="Aptos"/>
    </font>
    <font>
      <sz val="9"/>
      <color rgb="FFFF0000"/>
      <name val="Aptos"/>
    </font>
    <font>
      <b/>
      <sz val="14"/>
      <color rgb="FFFFFFFF"/>
      <name val="Aptos"/>
    </font>
  </fonts>
  <fills count="7">
    <fill>
      <patternFill patternType="none"/>
    </fill>
    <fill>
      <patternFill patternType="gray125"/>
    </fill>
    <fill>
      <patternFill patternType="solid">
        <fgColor theme="0"/>
        <bgColor indexed="64"/>
      </patternFill>
    </fill>
    <fill>
      <patternFill patternType="solid">
        <fgColor rgb="FF0078D2"/>
        <bgColor indexed="64"/>
      </patternFill>
    </fill>
    <fill>
      <patternFill patternType="solid">
        <fgColor rgb="FFFCE1BF"/>
        <bgColor indexed="64"/>
      </patternFill>
    </fill>
    <fill>
      <patternFill patternType="solid">
        <fgColor rgb="FF0078D2"/>
        <bgColor indexed="24"/>
      </patternFill>
    </fill>
    <fill>
      <patternFill patternType="solid">
        <fgColor rgb="FF00328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diagonal/>
    </border>
    <border>
      <left/>
      <right style="thin">
        <color theme="0" tint="-0.2499465926084170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43" fontId="2" fillId="0" borderId="0" applyFont="0" applyFill="0" applyBorder="0" applyAlignment="0" applyProtection="0"/>
    <xf numFmtId="0" fontId="3" fillId="0" borderId="0"/>
    <xf numFmtId="44" fontId="2" fillId="0" borderId="0" applyFont="0" applyFill="0" applyBorder="0" applyAlignment="0" applyProtection="0"/>
    <xf numFmtId="9" fontId="2" fillId="0" borderId="0" applyFont="0" applyFill="0" applyBorder="0" applyAlignment="0" applyProtection="0"/>
    <xf numFmtId="0" fontId="3" fillId="0" borderId="0" applyFill="0"/>
    <xf numFmtId="0" fontId="6"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242">
    <xf numFmtId="0" fontId="0" fillId="0" borderId="0" xfId="0"/>
    <xf numFmtId="0" fontId="0" fillId="2" borderId="0" xfId="0" applyFill="1"/>
    <xf numFmtId="0" fontId="0" fillId="3" borderId="0" xfId="0" applyFill="1"/>
    <xf numFmtId="0" fontId="8" fillId="0" borderId="0" xfId="0" applyFont="1"/>
    <xf numFmtId="0" fontId="10" fillId="0" borderId="0" xfId="0" applyFont="1"/>
    <xf numFmtId="0" fontId="5" fillId="0" borderId="0" xfId="0" applyFont="1"/>
    <xf numFmtId="0" fontId="12" fillId="0" borderId="0" xfId="0" applyFont="1"/>
    <xf numFmtId="0" fontId="13" fillId="0" borderId="0" xfId="0" applyFont="1"/>
    <xf numFmtId="0" fontId="17" fillId="0" borderId="0" xfId="0" applyFont="1"/>
    <xf numFmtId="0" fontId="18" fillId="0" borderId="0" xfId="0" applyFont="1"/>
    <xf numFmtId="0" fontId="20" fillId="0" borderId="0" xfId="0" applyFont="1" applyAlignment="1">
      <alignment horizontal="center"/>
    </xf>
    <xf numFmtId="0" fontId="20" fillId="0" borderId="0" xfId="0" applyFont="1"/>
    <xf numFmtId="0" fontId="16" fillId="3" borderId="1" xfId="0" applyFont="1" applyFill="1" applyBorder="1"/>
    <xf numFmtId="0" fontId="15" fillId="3" borderId="44"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9" fillId="0" borderId="31" xfId="0" applyFont="1" applyBorder="1"/>
    <xf numFmtId="0" fontId="17" fillId="0" borderId="16" xfId="0" applyFont="1" applyBorder="1" applyAlignment="1">
      <alignment wrapText="1"/>
    </xf>
    <xf numFmtId="0" fontId="17" fillId="0" borderId="18" xfId="0" applyFont="1" applyBorder="1" applyAlignment="1">
      <alignment wrapText="1"/>
    </xf>
    <xf numFmtId="0" fontId="17" fillId="0" borderId="0" xfId="0" applyFont="1" applyAlignment="1">
      <alignment wrapText="1"/>
    </xf>
    <xf numFmtId="0" fontId="13" fillId="4" borderId="0" xfId="0" applyFont="1" applyFill="1" applyAlignment="1">
      <alignment horizontal="center" vertical="center"/>
    </xf>
    <xf numFmtId="0" fontId="22" fillId="0" borderId="0" xfId="0" applyFont="1"/>
    <xf numFmtId="0" fontId="14" fillId="0" borderId="0" xfId="0" applyFont="1"/>
    <xf numFmtId="0" fontId="18" fillId="0" borderId="1" xfId="0" applyFont="1" applyBorder="1"/>
    <xf numFmtId="44" fontId="18" fillId="4" borderId="1" xfId="3" applyFont="1" applyFill="1" applyBorder="1" applyProtection="1">
      <protection locked="0"/>
    </xf>
    <xf numFmtId="44" fontId="24" fillId="0" borderId="33" xfId="3" applyFont="1" applyBorder="1"/>
    <xf numFmtId="0" fontId="24" fillId="0" borderId="33" xfId="0" applyFont="1" applyBorder="1"/>
    <xf numFmtId="0" fontId="18" fillId="0" borderId="9" xfId="0" applyFont="1" applyBorder="1"/>
    <xf numFmtId="0" fontId="18" fillId="0" borderId="9" xfId="0" applyFont="1" applyBorder="1" applyAlignment="1">
      <alignment vertical="top"/>
    </xf>
    <xf numFmtId="0" fontId="18" fillId="0" borderId="1" xfId="0" applyFont="1" applyBorder="1" applyAlignment="1">
      <alignment vertical="top"/>
    </xf>
    <xf numFmtId="44" fontId="18" fillId="4" borderId="1" xfId="3" applyFont="1" applyFill="1" applyBorder="1" applyAlignment="1" applyProtection="1">
      <alignment vertical="top"/>
      <protection locked="0"/>
    </xf>
    <xf numFmtId="0" fontId="18" fillId="4" borderId="1" xfId="0" applyFont="1" applyFill="1" applyBorder="1" applyProtection="1">
      <protection locked="0"/>
    </xf>
    <xf numFmtId="0" fontId="23" fillId="0" borderId="0" xfId="0" applyFont="1"/>
    <xf numFmtId="44" fontId="18" fillId="0" borderId="0" xfId="3" applyFont="1" applyBorder="1"/>
    <xf numFmtId="0" fontId="23" fillId="0" borderId="1" xfId="0" applyFont="1" applyBorder="1"/>
    <xf numFmtId="44" fontId="24" fillId="0" borderId="1" xfId="3" applyFont="1" applyBorder="1"/>
    <xf numFmtId="0" fontId="24" fillId="0" borderId="1" xfId="0" applyFont="1" applyBorder="1"/>
    <xf numFmtId="0" fontId="23" fillId="0" borderId="1" xfId="0" applyFont="1" applyBorder="1" applyAlignment="1">
      <alignment horizontal="left" vertical="top" wrapText="1"/>
    </xf>
    <xf numFmtId="0" fontId="18" fillId="0" borderId="1" xfId="0" applyFont="1" applyBorder="1" applyAlignment="1">
      <alignment horizontal="left" vertical="top" wrapText="1"/>
    </xf>
    <xf numFmtId="44" fontId="18" fillId="4" borderId="1" xfId="3" applyFont="1" applyFill="1" applyBorder="1" applyAlignment="1" applyProtection="1">
      <alignment horizontal="left" vertical="top" wrapText="1"/>
      <protection locked="0"/>
    </xf>
    <xf numFmtId="0" fontId="18" fillId="4" borderId="1" xfId="0" applyFont="1" applyFill="1" applyBorder="1" applyAlignment="1" applyProtection="1">
      <alignment horizontal="left" vertical="top" wrapText="1"/>
      <protection locked="0"/>
    </xf>
    <xf numFmtId="0" fontId="19" fillId="0" borderId="0" xfId="0" applyFont="1"/>
    <xf numFmtId="0" fontId="25" fillId="0" borderId="0" xfId="0" applyFont="1"/>
    <xf numFmtId="0" fontId="12" fillId="0" borderId="0" xfId="0" applyFont="1" applyAlignment="1">
      <alignment horizontal="left"/>
    </xf>
    <xf numFmtId="0" fontId="20" fillId="0" borderId="0" xfId="0" applyFont="1" applyAlignment="1">
      <alignment horizontal="left"/>
    </xf>
    <xf numFmtId="0" fontId="14" fillId="4" borderId="0" xfId="0" applyFont="1" applyFill="1" applyAlignment="1">
      <alignment horizontal="center" vertical="center"/>
    </xf>
    <xf numFmtId="3" fontId="20" fillId="0" borderId="0" xfId="0" applyNumberFormat="1" applyFont="1" applyAlignment="1">
      <alignment horizontal="right"/>
    </xf>
    <xf numFmtId="0" fontId="20" fillId="0" borderId="0" xfId="0" applyFont="1" applyAlignment="1">
      <alignment horizontal="right"/>
    </xf>
    <xf numFmtId="0" fontId="26" fillId="0" borderId="0" xfId="0" applyFont="1"/>
    <xf numFmtId="0" fontId="26" fillId="0" borderId="0" xfId="0" applyFont="1" applyAlignment="1">
      <alignment horizontal="left"/>
    </xf>
    <xf numFmtId="0" fontId="26" fillId="0" borderId="0" xfId="0" applyFont="1" applyAlignment="1">
      <alignment horizontal="center"/>
    </xf>
    <xf numFmtId="3" fontId="26"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3" fontId="14" fillId="0" borderId="0" xfId="0" applyNumberFormat="1" applyFont="1" applyAlignment="1">
      <alignment horizontal="center"/>
    </xf>
    <xf numFmtId="44" fontId="14" fillId="0" borderId="0" xfId="3" applyFont="1" applyFill="1" applyAlignment="1" applyProtection="1">
      <alignment horizontal="right"/>
    </xf>
    <xf numFmtId="44" fontId="14" fillId="0" borderId="0" xfId="3" applyFont="1" applyProtection="1"/>
    <xf numFmtId="44" fontId="14" fillId="0" borderId="0" xfId="3" applyFont="1" applyFill="1" applyProtection="1"/>
    <xf numFmtId="44" fontId="20" fillId="0" borderId="0" xfId="3" applyFont="1" applyAlignment="1" applyProtection="1">
      <alignment horizontal="right"/>
    </xf>
    <xf numFmtId="44" fontId="14" fillId="0" borderId="0" xfId="3" applyFont="1" applyAlignment="1" applyProtection="1">
      <alignment horizontal="right"/>
    </xf>
    <xf numFmtId="0" fontId="16" fillId="3" borderId="9" xfId="0" applyFont="1" applyFill="1" applyBorder="1"/>
    <xf numFmtId="0" fontId="18" fillId="0" borderId="1" xfId="0" applyFont="1" applyBorder="1" applyAlignment="1">
      <alignment wrapText="1"/>
    </xf>
    <xf numFmtId="44" fontId="17" fillId="0" borderId="1" xfId="3" applyFont="1" applyBorder="1" applyProtection="1"/>
    <xf numFmtId="0" fontId="17" fillId="0" borderId="0" xfId="0" applyFont="1" applyAlignment="1">
      <alignment horizontal="right"/>
    </xf>
    <xf numFmtId="44" fontId="17" fillId="0" borderId="0" xfId="3" applyFont="1" applyBorder="1" applyProtection="1"/>
    <xf numFmtId="3" fontId="14" fillId="0" borderId="0" xfId="0" applyNumberFormat="1" applyFont="1" applyAlignment="1">
      <alignment horizontal="right"/>
    </xf>
    <xf numFmtId="44" fontId="20" fillId="0" borderId="0" xfId="3" applyFont="1" applyProtection="1"/>
    <xf numFmtId="44" fontId="20" fillId="0" borderId="0" xfId="3" applyFont="1" applyFill="1" applyAlignment="1" applyProtection="1">
      <alignment horizontal="right"/>
    </xf>
    <xf numFmtId="44" fontId="20" fillId="0" borderId="0" xfId="3" applyFont="1" applyFill="1" applyProtection="1"/>
    <xf numFmtId="0" fontId="21"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165" fontId="21" fillId="5" borderId="1" xfId="0" applyNumberFormat="1" applyFont="1" applyFill="1" applyBorder="1" applyAlignment="1">
      <alignment horizontal="center" vertical="center" wrapText="1"/>
    </xf>
    <xf numFmtId="166" fontId="21" fillId="5" borderId="1" xfId="0" applyNumberFormat="1" applyFont="1" applyFill="1" applyBorder="1" applyAlignment="1">
      <alignment horizontal="center" vertical="center" wrapText="1"/>
    </xf>
    <xf numFmtId="165" fontId="21" fillId="0" borderId="2" xfId="0" applyNumberFormat="1" applyFont="1" applyBorder="1" applyAlignment="1">
      <alignment horizontal="center" vertical="center" wrapText="1"/>
    </xf>
    <xf numFmtId="165" fontId="21" fillId="5" borderId="1" xfId="0" applyNumberFormat="1" applyFont="1" applyFill="1" applyBorder="1" applyAlignment="1">
      <alignment horizontal="right" vertical="center" wrapText="1"/>
    </xf>
    <xf numFmtId="0" fontId="14" fillId="0" borderId="0" xfId="0" applyFont="1" applyAlignment="1">
      <alignment wrapText="1"/>
    </xf>
    <xf numFmtId="44" fontId="14" fillId="4" borderId="0" xfId="3" applyFont="1" applyFill="1" applyAlignment="1" applyProtection="1">
      <alignment horizontal="right"/>
      <protection locked="0"/>
    </xf>
    <xf numFmtId="9" fontId="14" fillId="4" borderId="0" xfId="4" applyFont="1" applyFill="1" applyAlignment="1" applyProtection="1">
      <alignment horizontal="right"/>
      <protection locked="0"/>
    </xf>
    <xf numFmtId="0" fontId="28" fillId="0" borderId="0" xfId="6" applyFont="1" applyFill="1" applyAlignment="1" applyProtection="1">
      <alignment vertical="center"/>
    </xf>
    <xf numFmtId="0" fontId="29" fillId="0" borderId="0" xfId="0" applyFont="1"/>
    <xf numFmtId="0" fontId="30" fillId="2" borderId="0" xfId="0" applyFont="1" applyFill="1" applyAlignment="1">
      <alignment horizontal="center" vertical="top"/>
    </xf>
    <xf numFmtId="0" fontId="31" fillId="2" borderId="0" xfId="0" applyFont="1" applyFill="1"/>
    <xf numFmtId="168" fontId="19" fillId="2" borderId="0" xfId="3" applyNumberFormat="1" applyFont="1" applyFill="1" applyBorder="1"/>
    <xf numFmtId="0" fontId="17" fillId="2" borderId="0" xfId="0" applyFont="1" applyFill="1"/>
    <xf numFmtId="0" fontId="16" fillId="3" borderId="32" xfId="2" applyFont="1" applyFill="1" applyBorder="1" applyAlignment="1">
      <alignment horizontal="left" vertical="top"/>
    </xf>
    <xf numFmtId="0" fontId="16" fillId="3" borderId="21" xfId="2" applyFont="1" applyFill="1" applyBorder="1" applyAlignment="1">
      <alignment vertical="top"/>
    </xf>
    <xf numFmtId="0" fontId="18" fillId="0" borderId="23" xfId="0" applyFont="1" applyBorder="1" applyAlignment="1">
      <alignment horizontal="left"/>
    </xf>
    <xf numFmtId="167" fontId="18" fillId="0" borderId="13" xfId="0" applyNumberFormat="1" applyFont="1" applyBorder="1" applyAlignment="1">
      <alignment horizontal="center" vertical="top"/>
    </xf>
    <xf numFmtId="3" fontId="18" fillId="0" borderId="13" xfId="0" applyNumberFormat="1" applyFont="1" applyBorder="1" applyAlignment="1">
      <alignment horizontal="center" vertical="top"/>
    </xf>
    <xf numFmtId="9" fontId="20" fillId="0" borderId="0" xfId="0" applyNumberFormat="1" applyFont="1"/>
    <xf numFmtId="44" fontId="18" fillId="0" borderId="13" xfId="0" applyNumberFormat="1" applyFont="1" applyBorder="1" applyAlignment="1">
      <alignment horizontal="center" vertical="top"/>
    </xf>
    <xf numFmtId="166" fontId="18" fillId="0" borderId="13" xfId="0" applyNumberFormat="1" applyFont="1" applyBorder="1" applyAlignment="1">
      <alignment horizontal="center" vertical="top"/>
    </xf>
    <xf numFmtId="0" fontId="18" fillId="0" borderId="36" xfId="0" applyFont="1" applyBorder="1"/>
    <xf numFmtId="167" fontId="18" fillId="0" borderId="22" xfId="0" applyNumberFormat="1" applyFont="1" applyBorder="1" applyAlignment="1">
      <alignment horizontal="center" vertical="top"/>
    </xf>
    <xf numFmtId="0" fontId="32" fillId="0" borderId="14" xfId="0" applyFont="1" applyBorder="1" applyAlignment="1">
      <alignment horizontal="left"/>
    </xf>
    <xf numFmtId="167" fontId="23" fillId="0" borderId="15" xfId="0" applyNumberFormat="1" applyFont="1" applyBorder="1" applyAlignment="1">
      <alignment horizontal="center" vertical="top"/>
    </xf>
    <xf numFmtId="0" fontId="16" fillId="3" borderId="17" xfId="2" applyFont="1" applyFill="1" applyBorder="1" applyAlignment="1">
      <alignment horizontal="left" vertical="top"/>
    </xf>
    <xf numFmtId="0" fontId="24" fillId="0" borderId="37" xfId="0" applyFont="1" applyBorder="1" applyAlignment="1">
      <alignment horizontal="left"/>
    </xf>
    <xf numFmtId="0" fontId="24" fillId="0" borderId="37" xfId="0" applyFont="1" applyBorder="1" applyAlignment="1">
      <alignment horizontal="left" wrapText="1"/>
    </xf>
    <xf numFmtId="0" fontId="24" fillId="0" borderId="24" xfId="0" applyFont="1" applyBorder="1" applyAlignment="1">
      <alignment horizontal="left"/>
    </xf>
    <xf numFmtId="0" fontId="24" fillId="0" borderId="23" xfId="0" applyFont="1" applyBorder="1" applyAlignment="1">
      <alignment horizontal="left"/>
    </xf>
    <xf numFmtId="167" fontId="23" fillId="0" borderId="19" xfId="0" applyNumberFormat="1" applyFont="1" applyBorder="1" applyAlignment="1">
      <alignment horizontal="center" vertical="top"/>
    </xf>
    <xf numFmtId="0" fontId="31" fillId="2" borderId="0" xfId="0" applyFont="1" applyFill="1" applyAlignment="1">
      <alignment horizontal="center" vertical="top"/>
    </xf>
    <xf numFmtId="1" fontId="18" fillId="0" borderId="13" xfId="0" applyNumberFormat="1" applyFont="1" applyBorder="1" applyAlignment="1">
      <alignment horizontal="center" vertical="top"/>
    </xf>
    <xf numFmtId="0" fontId="32" fillId="0" borderId="0" xfId="0" applyFont="1" applyAlignment="1">
      <alignment horizontal="left"/>
    </xf>
    <xf numFmtId="167" fontId="23" fillId="0" borderId="0" xfId="0" applyNumberFormat="1" applyFont="1" applyAlignment="1">
      <alignment horizontal="center" vertical="top"/>
    </xf>
    <xf numFmtId="0" fontId="16" fillId="3" borderId="41" xfId="2" applyFont="1" applyFill="1" applyBorder="1" applyAlignment="1">
      <alignment horizontal="left" vertical="top"/>
    </xf>
    <xf numFmtId="0" fontId="24" fillId="0" borderId="36" xfId="0" applyFont="1" applyBorder="1" applyAlignment="1">
      <alignment horizontal="left"/>
    </xf>
    <xf numFmtId="0" fontId="17" fillId="2" borderId="0" xfId="0" applyFont="1" applyFill="1" applyAlignment="1">
      <alignment horizontal="center" vertical="top"/>
    </xf>
    <xf numFmtId="44" fontId="14" fillId="4" borderId="1" xfId="3" applyFont="1" applyFill="1" applyBorder="1" applyAlignment="1" applyProtection="1">
      <alignment horizontal="center"/>
      <protection locked="0"/>
    </xf>
    <xf numFmtId="44" fontId="14" fillId="4" borderId="8" xfId="3" applyFont="1" applyFill="1" applyBorder="1" applyAlignment="1" applyProtection="1">
      <alignment horizontal="center"/>
      <protection locked="0"/>
    </xf>
    <xf numFmtId="0" fontId="14" fillId="0" borderId="38" xfId="0" applyFont="1" applyBorder="1"/>
    <xf numFmtId="0" fontId="14" fillId="0" borderId="39" xfId="0" applyFont="1" applyBorder="1"/>
    <xf numFmtId="44" fontId="14" fillId="0" borderId="39" xfId="0" applyNumberFormat="1" applyFont="1" applyBorder="1"/>
    <xf numFmtId="0" fontId="14" fillId="0" borderId="40" xfId="0" applyFont="1" applyBorder="1"/>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1" fillId="0" borderId="0" xfId="0" applyFont="1"/>
    <xf numFmtId="0" fontId="14" fillId="0" borderId="1" xfId="0" applyFont="1" applyBorder="1"/>
    <xf numFmtId="167" fontId="14" fillId="4" borderId="1" xfId="0" applyNumberFormat="1" applyFont="1" applyFill="1" applyBorder="1" applyAlignment="1" applyProtection="1">
      <alignment horizontal="center"/>
      <protection locked="0"/>
    </xf>
    <xf numFmtId="168" fontId="14" fillId="4" borderId="1" xfId="1" applyNumberFormat="1" applyFont="1" applyFill="1" applyBorder="1" applyAlignment="1" applyProtection="1">
      <alignment horizontal="center"/>
      <protection locked="0"/>
    </xf>
    <xf numFmtId="0" fontId="22" fillId="0" borderId="8" xfId="0" applyFont="1" applyBorder="1" applyAlignment="1">
      <alignment horizontal="center" vertical="center"/>
    </xf>
    <xf numFmtId="0" fontId="14" fillId="0" borderId="8" xfId="0" applyFont="1" applyBorder="1" applyAlignment="1">
      <alignment horizontal="center" vertical="center"/>
    </xf>
    <xf numFmtId="167" fontId="14" fillId="0" borderId="8" xfId="0" applyNumberFormat="1" applyFont="1" applyBorder="1" applyAlignment="1">
      <alignment horizontal="center" vertical="center"/>
    </xf>
    <xf numFmtId="168" fontId="14" fillId="0" borderId="8" xfId="0" applyNumberFormat="1" applyFont="1" applyBorder="1" applyAlignment="1">
      <alignment horizontal="center" vertical="center"/>
    </xf>
    <xf numFmtId="0" fontId="22" fillId="0" borderId="38" xfId="0" applyFont="1" applyBorder="1" applyAlignment="1">
      <alignment horizontal="center" vertical="center"/>
    </xf>
    <xf numFmtId="0" fontId="14" fillId="0" borderId="39" xfId="0" applyFont="1" applyBorder="1" applyAlignment="1">
      <alignment horizontal="center" vertical="center"/>
    </xf>
    <xf numFmtId="167" fontId="14" fillId="0" borderId="39" xfId="0" applyNumberFormat="1" applyFont="1" applyBorder="1" applyAlignment="1">
      <alignment horizontal="center" vertical="center"/>
    </xf>
    <xf numFmtId="168" fontId="14" fillId="0" borderId="40" xfId="0" applyNumberFormat="1" applyFont="1" applyBorder="1" applyAlignment="1">
      <alignment horizontal="center" vertical="center"/>
    </xf>
    <xf numFmtId="0" fontId="34" fillId="0" borderId="0" xfId="0" applyFont="1"/>
    <xf numFmtId="0" fontId="34" fillId="0" borderId="0" xfId="0" applyFont="1" applyAlignment="1">
      <alignment horizontal="left"/>
    </xf>
    <xf numFmtId="0" fontId="34" fillId="2" borderId="46" xfId="0" applyFont="1" applyFill="1" applyBorder="1"/>
    <xf numFmtId="0" fontId="36" fillId="0" borderId="30" xfId="0" applyFont="1" applyBorder="1" applyAlignment="1">
      <alignment horizontal="left"/>
    </xf>
    <xf numFmtId="0" fontId="36" fillId="0" borderId="14" xfId="0" applyFont="1" applyBorder="1" applyAlignment="1">
      <alignment horizontal="left"/>
    </xf>
    <xf numFmtId="0" fontId="21" fillId="0" borderId="0" xfId="0" applyFont="1" applyAlignment="1">
      <alignment horizontal="left" vertical="center" wrapText="1"/>
    </xf>
    <xf numFmtId="0" fontId="21" fillId="0" borderId="0" xfId="0" applyFont="1" applyAlignment="1">
      <alignment vertical="center" wrapText="1"/>
    </xf>
    <xf numFmtId="3" fontId="21" fillId="0" borderId="0" xfId="1" applyNumberFormat="1" applyFont="1" applyFill="1" applyBorder="1" applyAlignment="1" applyProtection="1">
      <alignment vertical="center" wrapText="1"/>
    </xf>
    <xf numFmtId="165" fontId="21" fillId="0" borderId="0" xfId="0" applyNumberFormat="1" applyFont="1" applyAlignment="1">
      <alignment horizontal="center" vertical="center" wrapText="1"/>
    </xf>
    <xf numFmtId="166" fontId="21" fillId="0" borderId="0" xfId="0" applyNumberFormat="1" applyFont="1" applyAlignment="1">
      <alignment horizontal="center" vertical="center" wrapText="1"/>
    </xf>
    <xf numFmtId="165" fontId="21" fillId="0" borderId="0" xfId="0" applyNumberFormat="1" applyFont="1" applyAlignment="1">
      <alignment horizontal="right" vertical="center" wrapText="1"/>
    </xf>
    <xf numFmtId="0" fontId="18" fillId="2" borderId="1" xfId="0" applyFont="1" applyFill="1" applyBorder="1"/>
    <xf numFmtId="44" fontId="18" fillId="0" borderId="1" xfId="3" applyFont="1" applyFill="1" applyBorder="1" applyProtection="1"/>
    <xf numFmtId="168" fontId="39" fillId="2" borderId="0" xfId="3" applyNumberFormat="1" applyFont="1" applyFill="1"/>
    <xf numFmtId="0" fontId="18" fillId="4" borderId="1" xfId="0" applyFont="1" applyFill="1" applyBorder="1" applyAlignment="1">
      <alignment vertical="top" wrapText="1"/>
    </xf>
    <xf numFmtId="0" fontId="40" fillId="0" borderId="0" xfId="0" applyFont="1"/>
    <xf numFmtId="0" fontId="41" fillId="0" borderId="1" xfId="0" applyFont="1" applyBorder="1"/>
    <xf numFmtId="0" fontId="42" fillId="0" borderId="1" xfId="0" applyFont="1" applyBorder="1" applyAlignment="1">
      <alignment horizontal="center" vertical="center"/>
    </xf>
    <xf numFmtId="10" fontId="31" fillId="4" borderId="47" xfId="0" applyNumberFormat="1" applyFont="1" applyFill="1" applyBorder="1" applyAlignment="1" applyProtection="1">
      <alignment vertical="top" wrapText="1"/>
      <protection locked="0"/>
    </xf>
    <xf numFmtId="10" fontId="31" fillId="4" borderId="48" xfId="0" applyNumberFormat="1" applyFont="1" applyFill="1" applyBorder="1" applyAlignment="1" applyProtection="1">
      <alignment vertical="top" wrapText="1"/>
      <protection locked="0"/>
    </xf>
    <xf numFmtId="0" fontId="35" fillId="0" borderId="16" xfId="0" applyFont="1" applyBorder="1" applyAlignment="1">
      <alignment wrapText="1"/>
    </xf>
    <xf numFmtId="0" fontId="41" fillId="0" borderId="0" xfId="0" applyFont="1" applyAlignment="1">
      <alignment horizontal="center"/>
    </xf>
    <xf numFmtId="0" fontId="23" fillId="2" borderId="1" xfId="0" applyFont="1" applyFill="1" applyBorder="1"/>
    <xf numFmtId="0" fontId="44" fillId="0" borderId="1" xfId="0" applyFont="1" applyBorder="1"/>
    <xf numFmtId="0" fontId="37" fillId="3" borderId="32" xfId="2" applyFont="1" applyFill="1" applyBorder="1" applyAlignment="1">
      <alignment horizontal="left" vertical="top"/>
    </xf>
    <xf numFmtId="0" fontId="45" fillId="0" borderId="37" xfId="0" applyFont="1" applyBorder="1" applyAlignment="1">
      <alignment horizontal="left"/>
    </xf>
    <xf numFmtId="0" fontId="50" fillId="0" borderId="0" xfId="0" applyFont="1" applyAlignment="1">
      <alignment horizontal="center" wrapText="1"/>
    </xf>
    <xf numFmtId="0" fontId="50" fillId="0" borderId="0" xfId="0" applyFont="1"/>
    <xf numFmtId="0" fontId="29" fillId="0" borderId="0" xfId="6" applyFont="1" applyFill="1" applyAlignment="1" applyProtection="1">
      <alignment vertical="center"/>
    </xf>
    <xf numFmtId="0" fontId="29" fillId="0" borderId="0" xfId="0" applyFont="1" applyAlignment="1">
      <alignment horizontal="center"/>
    </xf>
    <xf numFmtId="44" fontId="29" fillId="0" borderId="0" xfId="3" applyFont="1" applyFill="1" applyAlignment="1" applyProtection="1">
      <alignment horizontal="right"/>
    </xf>
    <xf numFmtId="44" fontId="29" fillId="4" borderId="0" xfId="3" applyFont="1" applyFill="1" applyAlignment="1" applyProtection="1">
      <alignment horizontal="right"/>
      <protection locked="0"/>
    </xf>
    <xf numFmtId="9" fontId="29" fillId="4" borderId="0" xfId="4" applyFont="1" applyFill="1" applyAlignment="1" applyProtection="1">
      <alignment horizontal="right"/>
      <protection locked="0"/>
    </xf>
    <xf numFmtId="44" fontId="29" fillId="0" borderId="0" xfId="3" applyFont="1" applyFill="1" applyProtection="1"/>
    <xf numFmtId="0" fontId="52" fillId="0" borderId="1" xfId="0" applyFont="1" applyBorder="1"/>
    <xf numFmtId="0" fontId="53" fillId="4" borderId="1" xfId="0" applyFont="1" applyFill="1" applyBorder="1" applyProtection="1">
      <protection locked="0"/>
    </xf>
    <xf numFmtId="44" fontId="53" fillId="4" borderId="1" xfId="3" applyFont="1" applyFill="1" applyBorder="1" applyProtection="1">
      <protection locked="0"/>
    </xf>
    <xf numFmtId="0" fontId="53" fillId="0" borderId="1" xfId="0" applyFont="1" applyBorder="1" applyProtection="1">
      <protection locked="0"/>
    </xf>
    <xf numFmtId="164" fontId="54" fillId="0" borderId="0" xfId="1" applyNumberFormat="1" applyFont="1" applyAlignment="1" applyProtection="1">
      <alignment horizontal="right"/>
    </xf>
    <xf numFmtId="164" fontId="55" fillId="0" borderId="0" xfId="1" applyNumberFormat="1" applyFont="1" applyFill="1" applyBorder="1" applyAlignment="1" applyProtection="1">
      <alignment vertical="center" wrapText="1"/>
    </xf>
    <xf numFmtId="44" fontId="29" fillId="0" borderId="0" xfId="3" applyFont="1" applyAlignment="1" applyProtection="1">
      <alignment horizontal="right"/>
    </xf>
    <xf numFmtId="44" fontId="54" fillId="0" borderId="0" xfId="3" applyFont="1" applyAlignment="1" applyProtection="1">
      <alignment horizontal="right"/>
    </xf>
    <xf numFmtId="0" fontId="51" fillId="0" borderId="0" xfId="0" applyFont="1" applyAlignment="1">
      <alignment horizontal="center"/>
    </xf>
    <xf numFmtId="0" fontId="29" fillId="0" borderId="0" xfId="0" applyFont="1" applyAlignment="1">
      <alignment horizontal="left"/>
    </xf>
    <xf numFmtId="0" fontId="28" fillId="0" borderId="0" xfId="0" applyFont="1" applyAlignment="1">
      <alignment horizontal="left"/>
    </xf>
    <xf numFmtId="0" fontId="56" fillId="0" borderId="16" xfId="0" applyFont="1" applyBorder="1" applyAlignment="1">
      <alignment wrapText="1"/>
    </xf>
    <xf numFmtId="0" fontId="53" fillId="0" borderId="1" xfId="0" applyFont="1" applyBorder="1"/>
    <xf numFmtId="0" fontId="17" fillId="0" borderId="31" xfId="0" applyFont="1" applyBorder="1" applyAlignment="1">
      <alignment horizontal="left" vertical="center"/>
    </xf>
    <xf numFmtId="0" fontId="17" fillId="0" borderId="30" xfId="0" applyFont="1" applyBorder="1" applyAlignment="1">
      <alignment horizontal="left" vertical="center"/>
    </xf>
    <xf numFmtId="164" fontId="33" fillId="5" borderId="1" xfId="1" applyNumberFormat="1" applyFont="1" applyFill="1" applyBorder="1" applyAlignment="1" applyProtection="1">
      <alignment horizontal="right" vertical="center" wrapText="1"/>
    </xf>
    <xf numFmtId="3" fontId="21" fillId="5" borderId="1" xfId="1" applyNumberFormat="1" applyFont="1" applyFill="1" applyBorder="1" applyAlignment="1" applyProtection="1">
      <alignment horizontal="center" vertical="center" wrapText="1"/>
    </xf>
    <xf numFmtId="0" fontId="25" fillId="0" borderId="0" xfId="0" applyFont="1" applyAlignment="1">
      <alignment horizontal="left"/>
    </xf>
    <xf numFmtId="0" fontId="16" fillId="3" borderId="21" xfId="2" applyFont="1" applyFill="1" applyBorder="1" applyAlignment="1">
      <alignment horizontal="center" vertical="top"/>
    </xf>
    <xf numFmtId="0" fontId="16" fillId="3" borderId="21" xfId="2" applyFont="1" applyFill="1" applyBorder="1" applyAlignment="1">
      <alignment horizontal="right" vertical="top"/>
    </xf>
    <xf numFmtId="0" fontId="37" fillId="3" borderId="21" xfId="2" applyFont="1" applyFill="1" applyBorder="1" applyAlignment="1">
      <alignment horizontal="right" vertical="top" wrapText="1"/>
    </xf>
    <xf numFmtId="0" fontId="16" fillId="3" borderId="32" xfId="2" applyFont="1" applyFill="1" applyBorder="1" applyAlignment="1">
      <alignment horizontal="right" vertical="center" wrapText="1"/>
    </xf>
    <xf numFmtId="0" fontId="16" fillId="3" borderId="21" xfId="2" applyFont="1" applyFill="1" applyBorder="1" applyAlignment="1">
      <alignment horizontal="center" vertical="center"/>
    </xf>
    <xf numFmtId="0" fontId="16" fillId="3" borderId="32" xfId="2" applyFont="1" applyFill="1" applyBorder="1" applyAlignment="1">
      <alignment horizontal="left" vertical="center" wrapText="1"/>
    </xf>
    <xf numFmtId="0" fontId="14" fillId="4" borderId="11" xfId="0" applyFont="1" applyFill="1" applyBorder="1" applyAlignment="1">
      <alignment horizontal="center" vertical="center"/>
    </xf>
    <xf numFmtId="0" fontId="0" fillId="0" borderId="11" xfId="0" applyBorder="1" applyAlignment="1">
      <alignment horizontal="center" vertical="center"/>
    </xf>
    <xf numFmtId="10" fontId="14" fillId="4" borderId="0" xfId="4" applyNumberFormat="1" applyFont="1" applyFill="1" applyAlignment="1" applyProtection="1">
      <alignment horizontal="right"/>
      <protection locked="0"/>
    </xf>
    <xf numFmtId="10" fontId="29" fillId="4" borderId="0" xfId="4" applyNumberFormat="1" applyFont="1" applyFill="1" applyAlignment="1" applyProtection="1">
      <alignment horizontal="right"/>
      <protection locked="0"/>
    </xf>
    <xf numFmtId="0" fontId="51" fillId="0" borderId="0" xfId="6" applyFont="1" applyFill="1" applyAlignment="1" applyProtection="1">
      <alignment vertical="center"/>
    </xf>
    <xf numFmtId="0" fontId="41" fillId="0" borderId="0" xfId="0" applyFont="1" applyAlignment="1">
      <alignment horizontal="left"/>
    </xf>
    <xf numFmtId="0" fontId="60" fillId="3" borderId="6" xfId="5" applyFont="1" applyFill="1" applyBorder="1" applyAlignment="1">
      <alignment horizontal="center" wrapText="1"/>
    </xf>
    <xf numFmtId="0" fontId="9" fillId="3" borderId="12" xfId="5" applyFont="1" applyFill="1" applyBorder="1" applyAlignment="1">
      <alignment horizontal="center"/>
    </xf>
    <xf numFmtId="0" fontId="9" fillId="3" borderId="7" xfId="5" applyFont="1" applyFill="1" applyBorder="1" applyAlignment="1">
      <alignment horizontal="center"/>
    </xf>
    <xf numFmtId="0" fontId="57" fillId="2" borderId="20" xfId="2" applyFont="1" applyFill="1" applyBorder="1" applyAlignment="1">
      <alignment horizontal="left" vertical="top" wrapText="1"/>
    </xf>
    <xf numFmtId="0" fontId="1" fillId="2" borderId="2" xfId="2" applyFont="1" applyFill="1" applyBorder="1" applyAlignment="1">
      <alignment horizontal="left" vertical="top" wrapText="1"/>
    </xf>
    <xf numFmtId="0" fontId="1" fillId="2" borderId="25" xfId="2" applyFont="1" applyFill="1" applyBorder="1" applyAlignment="1">
      <alignment horizontal="left" vertical="top" wrapText="1"/>
    </xf>
    <xf numFmtId="0" fontId="1" fillId="2" borderId="26" xfId="2" applyFont="1" applyFill="1" applyBorder="1" applyAlignment="1">
      <alignment horizontal="left" vertical="top" wrapText="1"/>
    </xf>
    <xf numFmtId="0" fontId="1" fillId="2" borderId="0" xfId="2" applyFont="1" applyFill="1" applyAlignment="1">
      <alignment horizontal="left" vertical="top" wrapText="1"/>
    </xf>
    <xf numFmtId="0" fontId="1" fillId="2" borderId="27" xfId="2" applyFont="1" applyFill="1" applyBorder="1" applyAlignment="1">
      <alignment horizontal="left" vertical="top" wrapText="1"/>
    </xf>
    <xf numFmtId="0" fontId="35" fillId="2" borderId="20" xfId="5" applyFont="1" applyFill="1" applyBorder="1" applyAlignment="1">
      <alignment horizontal="left" vertical="top" wrapText="1"/>
    </xf>
    <xf numFmtId="0" fontId="4" fillId="2" borderId="2" xfId="5" applyFont="1" applyFill="1" applyBorder="1" applyAlignment="1">
      <alignment horizontal="left" vertical="top" wrapText="1"/>
    </xf>
    <xf numFmtId="0" fontId="4" fillId="2" borderId="25" xfId="5" applyFont="1" applyFill="1" applyBorder="1" applyAlignment="1">
      <alignment horizontal="left" vertical="top" wrapText="1"/>
    </xf>
    <xf numFmtId="0" fontId="4" fillId="2" borderId="26" xfId="5" applyFont="1" applyFill="1" applyBorder="1" applyAlignment="1">
      <alignment horizontal="left" vertical="top" wrapText="1"/>
    </xf>
    <xf numFmtId="0" fontId="4" fillId="2" borderId="0" xfId="5" applyFont="1" applyFill="1" applyAlignment="1">
      <alignment horizontal="left" vertical="top" wrapText="1"/>
    </xf>
    <xf numFmtId="0" fontId="4" fillId="2" borderId="27" xfId="5" applyFont="1" applyFill="1" applyBorder="1" applyAlignment="1">
      <alignment horizontal="left" vertical="top" wrapText="1"/>
    </xf>
    <xf numFmtId="0" fontId="4" fillId="2" borderId="28" xfId="5" applyFont="1" applyFill="1" applyBorder="1" applyAlignment="1">
      <alignment horizontal="left" vertical="top" wrapText="1"/>
    </xf>
    <xf numFmtId="0" fontId="4" fillId="2" borderId="11" xfId="5" applyFont="1" applyFill="1" applyBorder="1" applyAlignment="1">
      <alignment horizontal="left" vertical="top" wrapText="1"/>
    </xf>
    <xf numFmtId="0" fontId="4" fillId="2" borderId="29" xfId="5" applyFont="1" applyFill="1" applyBorder="1" applyAlignment="1">
      <alignment horizontal="left" vertical="top" wrapText="1"/>
    </xf>
    <xf numFmtId="0" fontId="17" fillId="0" borderId="0" xfId="0" applyFont="1" applyAlignment="1">
      <alignment horizontal="center" vertical="center"/>
    </xf>
    <xf numFmtId="167" fontId="23" fillId="0" borderId="42" xfId="0" applyNumberFormat="1" applyFont="1" applyBorder="1" applyAlignment="1">
      <alignment horizontal="center" vertical="top"/>
    </xf>
    <xf numFmtId="167" fontId="23" fillId="0" borderId="43" xfId="0" applyNumberFormat="1" applyFont="1" applyBorder="1" applyAlignment="1">
      <alignment horizontal="center" vertical="top"/>
    </xf>
    <xf numFmtId="0" fontId="43" fillId="6" borderId="6" xfId="0" applyFont="1" applyFill="1" applyBorder="1" applyAlignment="1">
      <alignment horizontal="center"/>
    </xf>
    <xf numFmtId="0" fontId="20" fillId="0" borderId="12" xfId="0" applyFont="1" applyBorder="1" applyAlignment="1">
      <alignment horizontal="center"/>
    </xf>
    <xf numFmtId="0" fontId="20" fillId="0" borderId="7" xfId="0" applyFont="1" applyBorder="1" applyAlignment="1">
      <alignment horizontal="center"/>
    </xf>
    <xf numFmtId="0" fontId="27" fillId="6" borderId="11" xfId="0" applyFont="1" applyFill="1" applyBorder="1" applyAlignment="1">
      <alignment horizontal="center"/>
    </xf>
    <xf numFmtId="0" fontId="0" fillId="0" borderId="11" xfId="0" applyBorder="1" applyAlignment="1">
      <alignment horizontal="center"/>
    </xf>
    <xf numFmtId="0" fontId="17" fillId="0" borderId="6" xfId="0" applyFont="1" applyBorder="1" applyAlignment="1">
      <alignment horizontal="right"/>
    </xf>
    <xf numFmtId="0" fontId="17" fillId="0" borderId="7" xfId="0" applyFont="1" applyBorder="1" applyAlignment="1">
      <alignment horizontal="right"/>
    </xf>
    <xf numFmtId="0" fontId="38" fillId="0" borderId="0" xfId="0" applyFont="1" applyAlignment="1">
      <alignment horizontal="left"/>
    </xf>
    <xf numFmtId="0" fontId="18" fillId="0" borderId="6" xfId="0" applyFont="1" applyBorder="1" applyAlignment="1">
      <alignment horizontal="center"/>
    </xf>
    <xf numFmtId="0" fontId="18" fillId="0" borderId="7" xfId="0" applyFont="1" applyBorder="1" applyAlignment="1">
      <alignment horizontal="center"/>
    </xf>
    <xf numFmtId="0" fontId="23" fillId="0" borderId="10" xfId="0" applyFont="1" applyBorder="1" applyAlignment="1">
      <alignment horizontal="left" vertical="top"/>
    </xf>
    <xf numFmtId="0" fontId="23" fillId="0" borderId="9" xfId="0" applyFont="1" applyBorder="1" applyAlignment="1">
      <alignment horizontal="left" vertical="top"/>
    </xf>
    <xf numFmtId="0" fontId="23" fillId="0" borderId="8" xfId="0" applyFont="1" applyBorder="1" applyAlignment="1">
      <alignment horizontal="left" vertical="top"/>
    </xf>
    <xf numFmtId="0" fontId="23" fillId="0" borderId="8" xfId="0" applyFont="1" applyBorder="1" applyAlignment="1">
      <alignment horizontal="left" vertical="top" wrapText="1"/>
    </xf>
    <xf numFmtId="0" fontId="23" fillId="0" borderId="10" xfId="0" applyFont="1" applyBorder="1" applyAlignment="1">
      <alignment horizontal="left" vertical="top" wrapText="1"/>
    </xf>
    <xf numFmtId="0" fontId="23" fillId="0" borderId="9" xfId="0" applyFont="1" applyBorder="1" applyAlignment="1">
      <alignment horizontal="left" vertical="top" wrapText="1"/>
    </xf>
    <xf numFmtId="0" fontId="24" fillId="0" borderId="34" xfId="0" applyFont="1" applyBorder="1" applyAlignment="1">
      <alignment horizontal="right"/>
    </xf>
    <xf numFmtId="0" fontId="24" fillId="0" borderId="35" xfId="0" applyFont="1" applyBorder="1" applyAlignment="1">
      <alignment horizontal="right"/>
    </xf>
    <xf numFmtId="0" fontId="24" fillId="0" borderId="6" xfId="0" applyFont="1" applyBorder="1" applyAlignment="1">
      <alignment horizontal="right"/>
    </xf>
    <xf numFmtId="0" fontId="24" fillId="0" borderId="7" xfId="0" applyFont="1" applyBorder="1" applyAlignment="1">
      <alignment horizontal="right"/>
    </xf>
    <xf numFmtId="0" fontId="14" fillId="4" borderId="6" xfId="0" applyFont="1" applyFill="1" applyBorder="1" applyAlignment="1" applyProtection="1">
      <alignment horizontal="left"/>
      <protection locked="0"/>
    </xf>
    <xf numFmtId="0" fontId="14" fillId="4" borderId="7" xfId="0" applyFont="1" applyFill="1" applyBorder="1" applyAlignment="1" applyProtection="1">
      <alignment horizontal="left"/>
      <protection locked="0"/>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14" fillId="4" borderId="20" xfId="0" applyFont="1" applyFill="1" applyBorder="1" applyAlignment="1" applyProtection="1">
      <alignment horizontal="left"/>
      <protection locked="0"/>
    </xf>
    <xf numFmtId="0" fontId="14" fillId="4" borderId="25" xfId="0" applyFont="1" applyFill="1" applyBorder="1" applyAlignment="1" applyProtection="1">
      <alignment horizontal="left"/>
      <protection locked="0"/>
    </xf>
    <xf numFmtId="0" fontId="14" fillId="0" borderId="6" xfId="0" applyFont="1" applyBorder="1" applyAlignment="1">
      <alignment horizontal="left"/>
    </xf>
    <xf numFmtId="0" fontId="14" fillId="0" borderId="7" xfId="0" applyFont="1" applyBorder="1" applyAlignment="1">
      <alignment horizontal="left"/>
    </xf>
  </cellXfs>
  <cellStyles count="10">
    <cellStyle name="Hyperlink" xfId="6" builtinId="8"/>
    <cellStyle name="Komma" xfId="1" builtinId="3"/>
    <cellStyle name="Procent" xfId="4" builtinId="5"/>
    <cellStyle name="Procent 2" xfId="9" xr:uid="{249A857F-5E3E-4BE5-992E-A2E64D0D5C5C}"/>
    <cellStyle name="Standaard" xfId="0" builtinId="0"/>
    <cellStyle name="Standaard 2" xfId="2" xr:uid="{00000000-0005-0000-0000-000003000000}"/>
    <cellStyle name="Standaard 3" xfId="7" xr:uid="{A593F539-E1A5-4A6B-A623-E473C92B366C}"/>
    <cellStyle name="Standaard_Gemeente Nijmegen-begrotingsmodel" xfId="5" xr:uid="{00000000-0005-0000-0000-000004000000}"/>
    <cellStyle name="Valuta" xfId="3" builtinId="4"/>
    <cellStyle name="Valuta 2" xfId="8" xr:uid="{0B0D9AB3-7895-4FAF-B49F-AC55D7DD0802}"/>
  </cellStyles>
  <dxfs count="0"/>
  <tableStyles count="0" defaultTableStyle="TableStyleMedium2" defaultPivotStyle="PivotStyleLight16"/>
  <colors>
    <mruColors>
      <color rgb="FFFCE1BF"/>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v-database.org/car/2135/Renault-5-E-Tech-52kWh-150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opLeftCell="A13" zoomScaleNormal="100" zoomScaleSheetLayoutView="110" workbookViewId="0">
      <selection activeCell="F15" sqref="F15"/>
    </sheetView>
  </sheetViews>
  <sheetFormatPr defaultColWidth="0" defaultRowHeight="14.5" zeroHeight="1" x14ac:dyDescent="0.35"/>
  <cols>
    <col min="1" max="9" width="8.81640625" customWidth="1"/>
    <col min="10" max="10" width="94.81640625" customWidth="1"/>
    <col min="11" max="11" width="0" hidden="1" customWidth="1"/>
    <col min="12" max="16384" width="8.81640625" hidden="1"/>
  </cols>
  <sheetData>
    <row r="1" spans="1:10" s="2" customFormat="1" ht="43.5" customHeight="1" x14ac:dyDescent="0.45">
      <c r="A1" s="193" t="s">
        <v>0</v>
      </c>
      <c r="B1" s="194"/>
      <c r="C1" s="194"/>
      <c r="D1" s="194"/>
      <c r="E1" s="194"/>
      <c r="F1" s="194"/>
      <c r="G1" s="194"/>
      <c r="H1" s="194"/>
      <c r="I1" s="194"/>
      <c r="J1" s="195"/>
    </row>
    <row r="2" spans="1:10" s="1" customFormat="1" x14ac:dyDescent="0.35">
      <c r="A2" s="196" t="s">
        <v>1</v>
      </c>
      <c r="B2" s="197"/>
      <c r="C2" s="197"/>
      <c r="D2" s="197"/>
      <c r="E2" s="197"/>
      <c r="F2" s="197"/>
      <c r="G2" s="197"/>
      <c r="H2" s="197"/>
      <c r="I2" s="197"/>
      <c r="J2" s="198"/>
    </row>
    <row r="3" spans="1:10" s="1" customFormat="1" x14ac:dyDescent="0.35">
      <c r="A3" s="199"/>
      <c r="B3" s="200"/>
      <c r="C3" s="200"/>
      <c r="D3" s="200"/>
      <c r="E3" s="200"/>
      <c r="F3" s="200"/>
      <c r="G3" s="200"/>
      <c r="H3" s="200"/>
      <c r="I3" s="200"/>
      <c r="J3" s="201"/>
    </row>
    <row r="4" spans="1:10" s="1" customFormat="1" x14ac:dyDescent="0.35">
      <c r="A4" s="199"/>
      <c r="B4" s="200"/>
      <c r="C4" s="200"/>
      <c r="D4" s="200"/>
      <c r="E4" s="200"/>
      <c r="F4" s="200"/>
      <c r="G4" s="200"/>
      <c r="H4" s="200"/>
      <c r="I4" s="200"/>
      <c r="J4" s="201"/>
    </row>
    <row r="5" spans="1:10" s="1" customFormat="1" x14ac:dyDescent="0.35">
      <c r="A5" s="199"/>
      <c r="B5" s="200"/>
      <c r="C5" s="200"/>
      <c r="D5" s="200"/>
      <c r="E5" s="200"/>
      <c r="F5" s="200"/>
      <c r="G5" s="200"/>
      <c r="H5" s="200"/>
      <c r="I5" s="200"/>
      <c r="J5" s="201"/>
    </row>
    <row r="6" spans="1:10" s="1" customFormat="1" x14ac:dyDescent="0.35">
      <c r="A6" s="199"/>
      <c r="B6" s="200"/>
      <c r="C6" s="200"/>
      <c r="D6" s="200"/>
      <c r="E6" s="200"/>
      <c r="F6" s="200"/>
      <c r="G6" s="200"/>
      <c r="H6" s="200"/>
      <c r="I6" s="200"/>
      <c r="J6" s="201"/>
    </row>
    <row r="7" spans="1:10" s="1" customFormat="1" x14ac:dyDescent="0.35">
      <c r="A7" s="199"/>
      <c r="B7" s="200"/>
      <c r="C7" s="200"/>
      <c r="D7" s="200"/>
      <c r="E7" s="200"/>
      <c r="F7" s="200"/>
      <c r="G7" s="200"/>
      <c r="H7" s="200"/>
      <c r="I7" s="200"/>
      <c r="J7" s="201"/>
    </row>
    <row r="8" spans="1:10" s="1" customFormat="1" ht="83.25" customHeight="1" x14ac:dyDescent="0.35">
      <c r="A8" s="199"/>
      <c r="B8" s="200"/>
      <c r="C8" s="200"/>
      <c r="D8" s="200"/>
      <c r="E8" s="200"/>
      <c r="F8" s="200"/>
      <c r="G8" s="200"/>
      <c r="H8" s="200"/>
      <c r="I8" s="200"/>
      <c r="J8" s="201"/>
    </row>
    <row r="9" spans="1:10" s="1" customFormat="1" ht="22.5" customHeight="1" x14ac:dyDescent="0.35">
      <c r="A9" s="202" t="s">
        <v>2</v>
      </c>
      <c r="B9" s="203"/>
      <c r="C9" s="203"/>
      <c r="D9" s="203"/>
      <c r="E9" s="203"/>
      <c r="F9" s="203"/>
      <c r="G9" s="203"/>
      <c r="H9" s="203"/>
      <c r="I9" s="203"/>
      <c r="J9" s="204"/>
    </row>
    <row r="10" spans="1:10" s="1" customFormat="1" ht="24.75" customHeight="1" x14ac:dyDescent="0.35">
      <c r="A10" s="205"/>
      <c r="B10" s="206"/>
      <c r="C10" s="206"/>
      <c r="D10" s="206"/>
      <c r="E10" s="206"/>
      <c r="F10" s="206"/>
      <c r="G10" s="206"/>
      <c r="H10" s="206"/>
      <c r="I10" s="206"/>
      <c r="J10" s="207"/>
    </row>
    <row r="11" spans="1:10" s="1" customFormat="1" x14ac:dyDescent="0.35">
      <c r="A11" s="205"/>
      <c r="B11" s="206"/>
      <c r="C11" s="206"/>
      <c r="D11" s="206"/>
      <c r="E11" s="206"/>
      <c r="F11" s="206"/>
      <c r="G11" s="206"/>
      <c r="H11" s="206"/>
      <c r="I11" s="206"/>
      <c r="J11" s="207"/>
    </row>
    <row r="12" spans="1:10" s="1" customFormat="1" x14ac:dyDescent="0.35">
      <c r="A12" s="205"/>
      <c r="B12" s="206"/>
      <c r="C12" s="206"/>
      <c r="D12" s="206"/>
      <c r="E12" s="206"/>
      <c r="F12" s="206"/>
      <c r="G12" s="206"/>
      <c r="H12" s="206"/>
      <c r="I12" s="206"/>
      <c r="J12" s="207"/>
    </row>
    <row r="13" spans="1:10" s="1" customFormat="1" ht="238.5" customHeight="1" x14ac:dyDescent="0.35">
      <c r="A13" s="208"/>
      <c r="B13" s="209"/>
      <c r="C13" s="209"/>
      <c r="D13" s="209"/>
      <c r="E13" s="209"/>
      <c r="F13" s="209"/>
      <c r="G13" s="209"/>
      <c r="H13" s="209"/>
      <c r="I13" s="209"/>
      <c r="J13" s="210"/>
    </row>
    <row r="14" spans="1:10" x14ac:dyDescent="0.35"/>
    <row r="15" spans="1:10" x14ac:dyDescent="0.35"/>
    <row r="16" spans="1:10" x14ac:dyDescent="0.35"/>
    <row r="17" x14ac:dyDescent="0.35"/>
    <row r="18" x14ac:dyDescent="0.35"/>
  </sheetData>
  <sheetProtection algorithmName="SHA-512" hashValue="Fi+DmBwymzPX+hWwPhgQ+YTNxMgjHcgbnixSN0qOIWiwN8f2P0otms0pF0C1QHvvOe1Fuys2U1st4DiZauumAQ==" saltValue="EXM7T7k+wf3zSzqQ/h7GzA==" spinCount="100000" sheet="1" objects="1" scenarios="1"/>
  <mergeCells count="3">
    <mergeCell ref="A1:J1"/>
    <mergeCell ref="A2:J8"/>
    <mergeCell ref="A9:J13"/>
  </mergeCells>
  <pageMargins left="0.70866141732283472" right="0.70866141732283472" top="0.74803149606299213" bottom="0.74803149606299213" header="0.31496062992125984" footer="0.31496062992125984"/>
  <pageSetup paperSize="9" scale="69" orientation="portrait" r:id="rId1"/>
  <headerFooter>
    <oddFooter>&amp;LUWV EA Autolease en aanverwante dienstverlening AM.2025.490&amp;RPagina &amp;P van &amp;N
Printdatum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4EE7-B0C5-4078-A651-8A1A0183D227}">
  <dimension ref="B1:M37"/>
  <sheetViews>
    <sheetView tabSelected="1" zoomScale="115" zoomScaleNormal="115" workbookViewId="0">
      <selection activeCell="E3" sqref="E3"/>
    </sheetView>
  </sheetViews>
  <sheetFormatPr defaultColWidth="9.1796875" defaultRowHeight="14.5" x14ac:dyDescent="0.35"/>
  <cols>
    <col min="1" max="1" width="9.1796875" style="11"/>
    <col min="2" max="2" width="54.1796875" style="11" customWidth="1"/>
    <col min="3" max="3" width="26.81640625" style="11" bestFit="1" customWidth="1"/>
    <col min="4" max="4" width="12.453125" style="11" customWidth="1"/>
    <col min="5" max="5" width="20.453125" style="11" customWidth="1"/>
    <col min="6" max="8" width="9.1796875" style="11"/>
    <col min="9" max="9" width="10" style="11" bestFit="1" customWidth="1"/>
    <col min="10" max="10" width="12.54296875" style="11" customWidth="1"/>
    <col min="11" max="12" width="9.1796875" style="11"/>
    <col min="13" max="13" width="16.54296875" style="11" bestFit="1" customWidth="1"/>
    <col min="14" max="16384" width="9.1796875" style="11"/>
  </cols>
  <sheetData>
    <row r="1" spans="2:13" ht="18.5" x14ac:dyDescent="0.45">
      <c r="B1" s="131" t="s">
        <v>3</v>
      </c>
      <c r="C1" s="79"/>
      <c r="D1" s="211"/>
      <c r="E1" s="211"/>
      <c r="F1" s="211"/>
      <c r="G1" s="211"/>
    </row>
    <row r="2" spans="2:13" ht="15" thickBot="1" x14ac:dyDescent="0.4">
      <c r="B2" s="80"/>
      <c r="C2" s="79"/>
      <c r="D2" s="81"/>
      <c r="E2" s="82"/>
    </row>
    <row r="3" spans="2:13" x14ac:dyDescent="0.35">
      <c r="B3" s="153" t="s">
        <v>4</v>
      </c>
      <c r="C3" s="84" t="s">
        <v>5</v>
      </c>
      <c r="D3" s="181" t="s">
        <v>6</v>
      </c>
      <c r="E3" s="182" t="s">
        <v>7</v>
      </c>
    </row>
    <row r="4" spans="2:13" x14ac:dyDescent="0.35">
      <c r="B4" s="85" t="s">
        <v>8</v>
      </c>
      <c r="C4" s="86">
        <f>AVERAGEIFS('1. Leaseauto''s'!AB$5:AB$18,'1. Leaseauto''s'!A$5:A$18,B4)</f>
        <v>0</v>
      </c>
      <c r="D4" s="87">
        <v>120</v>
      </c>
      <c r="E4" s="86">
        <f>C4*D4*12</f>
        <v>0</v>
      </c>
      <c r="M4" s="88"/>
    </row>
    <row r="5" spans="2:13" x14ac:dyDescent="0.35">
      <c r="B5" s="85" t="s">
        <v>9</v>
      </c>
      <c r="C5" s="86">
        <f>AVERAGEIFS('1. Leaseauto''s'!AB$5:AB$18,'1. Leaseauto''s'!A$5:A$18,B5)</f>
        <v>0</v>
      </c>
      <c r="D5" s="87">
        <v>140</v>
      </c>
      <c r="E5" s="86">
        <f>C5*D5*12</f>
        <v>0</v>
      </c>
      <c r="M5" s="88"/>
    </row>
    <row r="6" spans="2:13" x14ac:dyDescent="0.35">
      <c r="B6" s="85" t="s">
        <v>10</v>
      </c>
      <c r="C6" s="86">
        <f>AVERAGEIFS('1. Leaseauto''s'!AB$5:AB$18,'1. Leaseauto''s'!A$5:A$18,B6)</f>
        <v>0</v>
      </c>
      <c r="D6" s="87">
        <v>99</v>
      </c>
      <c r="E6" s="86">
        <f>C6*D6*12</f>
        <v>0</v>
      </c>
      <c r="M6" s="88"/>
    </row>
    <row r="7" spans="2:13" x14ac:dyDescent="0.35">
      <c r="B7" s="85" t="s">
        <v>11</v>
      </c>
      <c r="C7" s="86">
        <f>AVERAGEIFS('1. Leaseauto''s'!AB$5:AB$18,'1. Leaseauto''s'!A$5:A$18,B7)</f>
        <v>0</v>
      </c>
      <c r="D7" s="87">
        <v>33</v>
      </c>
      <c r="E7" s="86">
        <f>C7*D7*12</f>
        <v>0</v>
      </c>
      <c r="M7" s="88"/>
    </row>
    <row r="8" spans="2:13" x14ac:dyDescent="0.35">
      <c r="B8" s="85"/>
      <c r="C8" s="89"/>
      <c r="D8" s="89"/>
      <c r="E8" s="86"/>
    </row>
    <row r="9" spans="2:13" x14ac:dyDescent="0.35">
      <c r="B9" s="85" t="s">
        <v>12</v>
      </c>
      <c r="C9" s="86">
        <f>'1. Leaseauto''s'!C39</f>
        <v>0</v>
      </c>
      <c r="D9" s="90">
        <v>1</v>
      </c>
      <c r="E9" s="86">
        <f>C9*D9</f>
        <v>0</v>
      </c>
    </row>
    <row r="10" spans="2:13" x14ac:dyDescent="0.35">
      <c r="B10" s="85"/>
      <c r="C10" s="86"/>
      <c r="D10" s="86"/>
      <c r="E10" s="86"/>
    </row>
    <row r="11" spans="2:13" x14ac:dyDescent="0.35">
      <c r="B11" s="85" t="s">
        <v>13</v>
      </c>
      <c r="C11" s="86"/>
      <c r="D11" s="86"/>
      <c r="E11" s="86">
        <f>'1. Leaseauto''s'!C26</f>
        <v>0</v>
      </c>
    </row>
    <row r="12" spans="2:13" x14ac:dyDescent="0.35">
      <c r="B12" s="91"/>
      <c r="C12" s="92"/>
      <c r="D12" s="92"/>
      <c r="E12" s="92"/>
    </row>
    <row r="13" spans="2:13" x14ac:dyDescent="0.35">
      <c r="B13" s="93" t="s">
        <v>14</v>
      </c>
      <c r="C13" s="94"/>
      <c r="D13" s="94"/>
      <c r="E13" s="94">
        <f>SUM(E4:E12)</f>
        <v>0</v>
      </c>
    </row>
    <row r="14" spans="2:13" ht="15" thickBot="1" x14ac:dyDescent="0.4">
      <c r="B14" s="80"/>
      <c r="C14" s="79"/>
      <c r="D14" s="79"/>
      <c r="E14" s="79"/>
    </row>
    <row r="15" spans="2:13" x14ac:dyDescent="0.35">
      <c r="B15" s="95" t="s">
        <v>15</v>
      </c>
      <c r="C15" s="182" t="s">
        <v>16</v>
      </c>
      <c r="D15" s="181" t="s">
        <v>6</v>
      </c>
      <c r="E15" s="182" t="s">
        <v>7</v>
      </c>
    </row>
    <row r="16" spans="2:13" ht="15" thickBot="1" x14ac:dyDescent="0.4">
      <c r="B16" s="96" t="s">
        <v>17</v>
      </c>
      <c r="C16" s="86">
        <f>'2. Deelauto''s'!C6</f>
        <v>0</v>
      </c>
      <c r="D16" s="90">
        <v>75</v>
      </c>
      <c r="E16" s="86">
        <f>C16*D16</f>
        <v>0</v>
      </c>
    </row>
    <row r="17" spans="2:6" x14ac:dyDescent="0.35">
      <c r="B17" s="96" t="s">
        <v>18</v>
      </c>
      <c r="C17" s="86">
        <f>'2. Deelauto''s'!C9</f>
        <v>0</v>
      </c>
      <c r="D17" s="90">
        <v>75</v>
      </c>
      <c r="E17" s="86">
        <f>C17*D17</f>
        <v>0</v>
      </c>
      <c r="F17" s="82"/>
    </row>
    <row r="18" spans="2:6" ht="26.25" customHeight="1" x14ac:dyDescent="0.35">
      <c r="B18" s="97" t="s">
        <v>19</v>
      </c>
      <c r="C18" s="86">
        <f>'2. Deelauto''s'!C16</f>
        <v>0</v>
      </c>
      <c r="D18" s="90">
        <v>12</v>
      </c>
      <c r="E18" s="86">
        <f>C18*D18</f>
        <v>0</v>
      </c>
      <c r="F18" s="82"/>
    </row>
    <row r="19" spans="2:6" x14ac:dyDescent="0.35">
      <c r="B19" s="96" t="s">
        <v>20</v>
      </c>
      <c r="C19" s="86">
        <f>'2. Deelauto''s'!C23</f>
        <v>0</v>
      </c>
      <c r="D19" s="90">
        <v>100</v>
      </c>
      <c r="E19" s="86">
        <f>C19*D19</f>
        <v>0</v>
      </c>
    </row>
    <row r="20" spans="2:6" ht="15" thickTop="1" x14ac:dyDescent="0.35">
      <c r="B20" s="98"/>
      <c r="C20" s="92"/>
      <c r="D20" s="92"/>
      <c r="E20" s="92"/>
    </row>
    <row r="21" spans="2:6" x14ac:dyDescent="0.35">
      <c r="B21" s="99" t="s">
        <v>21</v>
      </c>
      <c r="C21" s="86"/>
      <c r="D21" s="86"/>
      <c r="E21" s="86">
        <f>'2. Deelauto''s'!C31</f>
        <v>0</v>
      </c>
    </row>
    <row r="22" spans="2:6" ht="15" thickBot="1" x14ac:dyDescent="0.4">
      <c r="B22" s="132" t="s">
        <v>22</v>
      </c>
      <c r="C22" s="100"/>
      <c r="D22" s="100"/>
      <c r="E22" s="100">
        <f>SUM(E16:E21)</f>
        <v>0</v>
      </c>
    </row>
    <row r="23" spans="2:6" ht="15" thickBot="1" x14ac:dyDescent="0.4">
      <c r="B23" s="80"/>
      <c r="C23" s="101"/>
      <c r="D23" s="82"/>
      <c r="E23" s="81"/>
    </row>
    <row r="24" spans="2:6" ht="36" x14ac:dyDescent="0.35">
      <c r="B24" s="186" t="s">
        <v>23</v>
      </c>
      <c r="C24" s="184" t="s">
        <v>24</v>
      </c>
      <c r="D24" s="185" t="s">
        <v>6</v>
      </c>
      <c r="E24" s="183" t="s">
        <v>25</v>
      </c>
      <c r="F24" s="81"/>
    </row>
    <row r="25" spans="2:6" ht="15" thickBot="1" x14ac:dyDescent="0.4">
      <c r="B25" s="154" t="s">
        <v>26</v>
      </c>
      <c r="C25" s="86">
        <f>'3. Shortlease en flex'!J11</f>
        <v>0</v>
      </c>
      <c r="D25" s="102">
        <v>1</v>
      </c>
      <c r="E25" s="86">
        <f>C25*D25</f>
        <v>0</v>
      </c>
      <c r="F25" s="81"/>
    </row>
    <row r="26" spans="2:6" x14ac:dyDescent="0.35">
      <c r="B26" s="96" t="s">
        <v>27</v>
      </c>
      <c r="C26" s="86">
        <f>'3. Shortlease en flex'!C21</f>
        <v>0</v>
      </c>
      <c r="D26" s="90">
        <v>100</v>
      </c>
      <c r="E26" s="86">
        <f>C26*D26</f>
        <v>0</v>
      </c>
      <c r="F26" s="81"/>
    </row>
    <row r="27" spans="2:6" x14ac:dyDescent="0.35">
      <c r="B27" s="99"/>
      <c r="C27" s="92"/>
      <c r="D27" s="92"/>
      <c r="E27" s="92"/>
      <c r="F27" s="81"/>
    </row>
    <row r="28" spans="2:6" x14ac:dyDescent="0.35">
      <c r="B28" s="133" t="s">
        <v>28</v>
      </c>
      <c r="C28" s="94"/>
      <c r="D28" s="94"/>
      <c r="E28" s="94">
        <f>SUM(E25:E26)</f>
        <v>0</v>
      </c>
      <c r="F28" s="81"/>
    </row>
    <row r="29" spans="2:6" x14ac:dyDescent="0.35">
      <c r="B29" s="103"/>
      <c r="C29" s="104"/>
      <c r="D29" s="104"/>
      <c r="E29" s="81"/>
    </row>
    <row r="30" spans="2:6" x14ac:dyDescent="0.35">
      <c r="B30" s="105" t="s">
        <v>29</v>
      </c>
      <c r="C30" s="212">
        <f>E13+E22+E28</f>
        <v>0</v>
      </c>
      <c r="D30" s="212"/>
      <c r="E30" s="213"/>
    </row>
    <row r="31" spans="2:6" x14ac:dyDescent="0.35">
      <c r="B31" s="103"/>
      <c r="C31" s="104"/>
      <c r="D31" s="104"/>
      <c r="E31" s="81"/>
    </row>
    <row r="32" spans="2:6" x14ac:dyDescent="0.35">
      <c r="B32" s="103"/>
      <c r="C32" s="104"/>
      <c r="D32" s="104"/>
      <c r="E32" s="81"/>
    </row>
    <row r="33" spans="2:5" x14ac:dyDescent="0.35">
      <c r="D33" s="142"/>
      <c r="E33" s="81"/>
    </row>
    <row r="34" spans="2:5" x14ac:dyDescent="0.35">
      <c r="D34" s="142"/>
      <c r="E34" s="81"/>
    </row>
    <row r="35" spans="2:5" x14ac:dyDescent="0.35">
      <c r="D35" s="142"/>
      <c r="E35" s="81"/>
    </row>
    <row r="36" spans="2:5" x14ac:dyDescent="0.35">
      <c r="D36" s="142"/>
      <c r="E36" s="81"/>
    </row>
    <row r="37" spans="2:5" x14ac:dyDescent="0.35">
      <c r="B37" s="82"/>
      <c r="C37" s="107"/>
      <c r="D37" s="82"/>
      <c r="E37" s="82"/>
    </row>
  </sheetData>
  <sheetProtection algorithmName="SHA-512" hashValue="1durgGSf7rgbi6tjeNFtWZiSJKrAXZ3KvHKi2NBYx3B5JPFo+qgydSRhQxCXBHGbHngZsW02yqATVlkbhL+WYg==" saltValue="v6XbA78gMyubY7Z0PfJ85w==" spinCount="100000" sheet="1" objects="1" scenarios="1"/>
  <sortState xmlns:xlrd2="http://schemas.microsoft.com/office/spreadsheetml/2017/richdata2" ref="I4:L7">
    <sortCondition ref="I4:I7"/>
  </sortState>
  <mergeCells count="2">
    <mergeCell ref="D1:G1"/>
    <mergeCell ref="C30:E30"/>
  </mergeCells>
  <dataValidations count="1">
    <dataValidation type="decimal" allowBlank="1" showInputMessage="1" showErrorMessage="1" sqref="E4:E10" xr:uid="{F5299F56-5EF1-4055-8E1B-79F929A509FD}">
      <formula1>-100</formula1>
      <formula2>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5"/>
  <sheetViews>
    <sheetView topLeftCell="A14" zoomScale="90" zoomScaleNormal="90" workbookViewId="0">
      <selection activeCell="A23" sqref="A23"/>
    </sheetView>
  </sheetViews>
  <sheetFormatPr defaultColWidth="8.81640625" defaultRowHeight="14.5" x14ac:dyDescent="0.35"/>
  <cols>
    <col min="1" max="1" width="38.1796875" style="10" bestFit="1" customWidth="1"/>
    <col min="2" max="2" width="36" style="11" customWidth="1"/>
    <col min="3" max="3" width="26.453125" style="43" customWidth="1"/>
    <col min="4" max="4" width="46.453125" style="11" customWidth="1"/>
    <col min="5" max="5" width="28" style="10" customWidth="1"/>
    <col min="6" max="6" width="16" style="45" customWidth="1"/>
    <col min="7" max="7" width="19.26953125" style="170" customWidth="1"/>
    <col min="8" max="8" width="17" style="57" customWidth="1"/>
    <col min="9" max="9" width="14.54296875" style="57" customWidth="1"/>
    <col min="10" max="10" width="13.54296875" style="57" customWidth="1"/>
    <col min="11" max="11" width="14.54296875" style="57" customWidth="1"/>
    <col min="12" max="12" width="16.54296875" style="57" customWidth="1"/>
    <col min="13" max="14" width="14.54296875" style="57" customWidth="1"/>
    <col min="15" max="15" width="2.81640625" style="65" customWidth="1"/>
    <col min="16" max="16" width="14.54296875" style="57" customWidth="1"/>
    <col min="17" max="17" width="18.81640625" style="57" customWidth="1"/>
    <col min="18" max="18" width="14.54296875" style="57" customWidth="1"/>
    <col min="19" max="19" width="17" style="57" customWidth="1"/>
    <col min="20" max="20" width="14.54296875" style="57" customWidth="1"/>
    <col min="21" max="21" width="23.7265625" style="57" customWidth="1"/>
    <col min="22" max="22" width="2.81640625" style="67" customWidth="1"/>
    <col min="23" max="26" width="14.54296875" style="57" customWidth="1"/>
    <col min="27" max="27" width="2.81640625" style="67" customWidth="1"/>
    <col min="28" max="28" width="15.54296875" style="57" customWidth="1"/>
    <col min="29" max="32" width="14.54296875" style="57" customWidth="1"/>
    <col min="33" max="16384" width="8.81640625" style="11"/>
  </cols>
  <sheetData>
    <row r="1" spans="1:32" ht="18.5" x14ac:dyDescent="0.45">
      <c r="A1" s="130" t="s">
        <v>30</v>
      </c>
      <c r="D1" s="44" t="s">
        <v>31</v>
      </c>
      <c r="G1" s="167"/>
      <c r="H1" s="46"/>
      <c r="I1" s="46"/>
      <c r="J1" s="46"/>
      <c r="K1" s="46"/>
      <c r="L1" s="46"/>
      <c r="M1" s="46"/>
      <c r="N1" s="46"/>
      <c r="O1" s="11"/>
      <c r="P1" s="46"/>
      <c r="Q1" s="46"/>
      <c r="R1" s="46"/>
      <c r="S1" s="46"/>
      <c r="T1" s="46"/>
      <c r="U1" s="46"/>
      <c r="V1" s="11"/>
      <c r="W1" s="46"/>
      <c r="X1" s="46"/>
      <c r="Y1" s="46"/>
      <c r="Z1" s="46"/>
      <c r="AA1" s="11"/>
      <c r="AB1" s="46"/>
      <c r="AC1" s="46"/>
      <c r="AD1" s="46"/>
      <c r="AE1" s="46"/>
      <c r="AF1" s="46"/>
    </row>
    <row r="2" spans="1:32" s="47" customFormat="1" ht="16" x14ac:dyDescent="0.4">
      <c r="A2" s="42"/>
      <c r="C2" s="48"/>
      <c r="E2" s="49"/>
      <c r="F2" s="50"/>
      <c r="G2" s="167"/>
      <c r="H2" s="217" t="s">
        <v>32</v>
      </c>
      <c r="I2" s="217"/>
      <c r="J2" s="217"/>
      <c r="K2" s="217"/>
      <c r="L2" s="217"/>
      <c r="M2" s="217"/>
      <c r="N2" s="217"/>
      <c r="P2" s="214" t="s">
        <v>33</v>
      </c>
      <c r="Q2" s="215"/>
      <c r="R2" s="215"/>
      <c r="S2" s="215"/>
      <c r="T2" s="215"/>
      <c r="U2" s="215"/>
      <c r="W2" s="214" t="s">
        <v>34</v>
      </c>
      <c r="X2" s="215"/>
      <c r="Y2" s="215"/>
      <c r="Z2" s="216"/>
      <c r="AB2" s="217" t="s">
        <v>35</v>
      </c>
      <c r="AC2" s="218"/>
      <c r="AD2" s="218"/>
      <c r="AE2" s="218"/>
      <c r="AF2" s="218"/>
    </row>
    <row r="3" spans="1:32" s="74" customFormat="1" ht="52" x14ac:dyDescent="0.3">
      <c r="A3" s="68" t="s">
        <v>36</v>
      </c>
      <c r="B3" s="69" t="s">
        <v>37</v>
      </c>
      <c r="C3" s="69" t="s">
        <v>38</v>
      </c>
      <c r="D3" s="69" t="s">
        <v>39</v>
      </c>
      <c r="E3" s="68" t="s">
        <v>40</v>
      </c>
      <c r="F3" s="179" t="s">
        <v>41</v>
      </c>
      <c r="G3" s="178" t="s">
        <v>42</v>
      </c>
      <c r="H3" s="70" t="s">
        <v>43</v>
      </c>
      <c r="I3" s="70" t="s">
        <v>44</v>
      </c>
      <c r="J3" s="71" t="s">
        <v>45</v>
      </c>
      <c r="K3" s="71" t="s">
        <v>46</v>
      </c>
      <c r="L3" s="70" t="s">
        <v>47</v>
      </c>
      <c r="M3" s="70" t="s">
        <v>48</v>
      </c>
      <c r="N3" s="70" t="s">
        <v>49</v>
      </c>
      <c r="O3" s="72" t="s">
        <v>50</v>
      </c>
      <c r="P3" s="70" t="s">
        <v>51</v>
      </c>
      <c r="Q3" s="70" t="s">
        <v>52</v>
      </c>
      <c r="R3" s="70" t="s">
        <v>53</v>
      </c>
      <c r="S3" s="70" t="s">
        <v>54</v>
      </c>
      <c r="T3" s="70" t="s">
        <v>55</v>
      </c>
      <c r="U3" s="70" t="s">
        <v>56</v>
      </c>
      <c r="V3" s="72" t="s">
        <v>50</v>
      </c>
      <c r="W3" s="70" t="s">
        <v>57</v>
      </c>
      <c r="X3" s="70" t="s">
        <v>58</v>
      </c>
      <c r="Y3" s="70" t="s">
        <v>59</v>
      </c>
      <c r="Z3" s="70" t="s">
        <v>60</v>
      </c>
      <c r="AA3" s="72" t="s">
        <v>50</v>
      </c>
      <c r="AB3" s="73" t="s">
        <v>61</v>
      </c>
      <c r="AC3" s="73" t="s">
        <v>62</v>
      </c>
      <c r="AD3" s="73" t="s">
        <v>63</v>
      </c>
      <c r="AE3" s="73" t="s">
        <v>64</v>
      </c>
      <c r="AF3" s="73" t="s">
        <v>65</v>
      </c>
    </row>
    <row r="4" spans="1:32" s="74" customFormat="1" ht="16" x14ac:dyDescent="0.4">
      <c r="A4" s="42" t="s">
        <v>66</v>
      </c>
      <c r="B4" s="134"/>
      <c r="C4" s="134"/>
      <c r="D4" s="134"/>
      <c r="E4" s="135"/>
      <c r="F4" s="136"/>
      <c r="G4" s="168"/>
      <c r="H4" s="137"/>
      <c r="I4" s="137"/>
      <c r="J4" s="138"/>
      <c r="K4" s="138"/>
      <c r="L4" s="137"/>
      <c r="M4" s="137"/>
      <c r="N4" s="137"/>
      <c r="O4" s="137"/>
      <c r="P4" s="137"/>
      <c r="Q4" s="137"/>
      <c r="R4" s="137"/>
      <c r="S4" s="137"/>
      <c r="T4" s="137"/>
      <c r="U4" s="137"/>
      <c r="V4" s="137"/>
      <c r="W4" s="137"/>
      <c r="X4" s="137"/>
      <c r="Y4" s="137"/>
      <c r="Z4" s="137"/>
      <c r="AA4" s="137"/>
      <c r="AB4" s="139"/>
      <c r="AC4" s="139"/>
      <c r="AD4" s="139"/>
      <c r="AE4" s="139"/>
      <c r="AF4" s="139"/>
    </row>
    <row r="5" spans="1:32" s="21" customFormat="1" ht="13" x14ac:dyDescent="0.3">
      <c r="A5" s="150" t="s">
        <v>8</v>
      </c>
      <c r="B5" s="52" t="s">
        <v>67</v>
      </c>
      <c r="C5" s="52" t="s">
        <v>68</v>
      </c>
      <c r="D5" s="21" t="s">
        <v>69</v>
      </c>
      <c r="E5" s="51">
        <v>72</v>
      </c>
      <c r="F5" s="53">
        <v>30000</v>
      </c>
      <c r="G5" s="159">
        <v>35499</v>
      </c>
      <c r="H5" s="75">
        <v>0</v>
      </c>
      <c r="I5" s="75">
        <v>0</v>
      </c>
      <c r="J5" s="76" t="s">
        <v>70</v>
      </c>
      <c r="K5" s="76" t="s">
        <v>70</v>
      </c>
      <c r="L5" s="189" t="s">
        <v>70</v>
      </c>
      <c r="M5" s="75">
        <v>0</v>
      </c>
      <c r="N5" s="75">
        <v>0</v>
      </c>
      <c r="O5" s="56"/>
      <c r="P5" s="75">
        <v>0</v>
      </c>
      <c r="Q5" s="75">
        <v>0</v>
      </c>
      <c r="R5" s="75">
        <v>0</v>
      </c>
      <c r="S5" s="75">
        <v>0</v>
      </c>
      <c r="T5" s="75">
        <v>0</v>
      </c>
      <c r="U5" s="75">
        <v>0</v>
      </c>
      <c r="V5" s="56"/>
      <c r="W5" s="75">
        <v>0</v>
      </c>
      <c r="X5" s="75">
        <v>0</v>
      </c>
      <c r="Y5" s="75">
        <v>0</v>
      </c>
      <c r="Z5" s="75">
        <v>0</v>
      </c>
      <c r="AA5" s="56"/>
      <c r="AB5" s="75">
        <v>0</v>
      </c>
      <c r="AC5" s="75">
        <v>0</v>
      </c>
      <c r="AD5" s="75">
        <v>0</v>
      </c>
      <c r="AE5" s="75">
        <v>0</v>
      </c>
      <c r="AF5" s="75">
        <v>0</v>
      </c>
    </row>
    <row r="6" spans="1:32" s="21" customFormat="1" ht="13" x14ac:dyDescent="0.3">
      <c r="A6" s="150" t="s">
        <v>8</v>
      </c>
      <c r="B6" s="52" t="s">
        <v>71</v>
      </c>
      <c r="C6" s="52" t="s">
        <v>72</v>
      </c>
      <c r="D6" s="21" t="s">
        <v>73</v>
      </c>
      <c r="E6" s="51">
        <v>72</v>
      </c>
      <c r="F6" s="53">
        <v>30000</v>
      </c>
      <c r="G6" s="159">
        <v>34920</v>
      </c>
      <c r="H6" s="75">
        <v>0</v>
      </c>
      <c r="I6" s="75">
        <v>0</v>
      </c>
      <c r="J6" s="76" t="s">
        <v>70</v>
      </c>
      <c r="K6" s="76" t="s">
        <v>70</v>
      </c>
      <c r="L6" s="189" t="s">
        <v>70</v>
      </c>
      <c r="M6" s="75">
        <v>0</v>
      </c>
      <c r="N6" s="75">
        <v>0</v>
      </c>
      <c r="O6" s="56"/>
      <c r="P6" s="75">
        <v>0</v>
      </c>
      <c r="Q6" s="75">
        <v>0</v>
      </c>
      <c r="R6" s="75">
        <v>0</v>
      </c>
      <c r="S6" s="75">
        <v>0</v>
      </c>
      <c r="T6" s="75">
        <v>0</v>
      </c>
      <c r="U6" s="75">
        <v>0</v>
      </c>
      <c r="V6" s="56"/>
      <c r="W6" s="75">
        <v>0</v>
      </c>
      <c r="X6" s="75">
        <v>0</v>
      </c>
      <c r="Y6" s="75">
        <v>0</v>
      </c>
      <c r="Z6" s="75">
        <v>0</v>
      </c>
      <c r="AA6" s="56"/>
      <c r="AB6" s="75">
        <v>0</v>
      </c>
      <c r="AC6" s="75">
        <v>0</v>
      </c>
      <c r="AD6" s="75">
        <v>0</v>
      </c>
      <c r="AE6" s="75">
        <v>0</v>
      </c>
      <c r="AF6" s="75">
        <v>0</v>
      </c>
    </row>
    <row r="7" spans="1:32" s="78" customFormat="1" ht="13" x14ac:dyDescent="0.3">
      <c r="A7" s="171" t="s">
        <v>8</v>
      </c>
      <c r="B7" s="52" t="s">
        <v>71</v>
      </c>
      <c r="C7" s="192" t="s">
        <v>74</v>
      </c>
      <c r="D7" s="191" t="s">
        <v>75</v>
      </c>
      <c r="E7" s="158">
        <v>72</v>
      </c>
      <c r="F7" s="53">
        <v>30000</v>
      </c>
      <c r="G7" s="159">
        <v>40070</v>
      </c>
      <c r="H7" s="160">
        <v>0</v>
      </c>
      <c r="I7" s="160">
        <v>0</v>
      </c>
      <c r="J7" s="161" t="s">
        <v>70</v>
      </c>
      <c r="K7" s="161" t="s">
        <v>70</v>
      </c>
      <c r="L7" s="190" t="s">
        <v>70</v>
      </c>
      <c r="M7" s="160">
        <v>0</v>
      </c>
      <c r="N7" s="160">
        <v>0</v>
      </c>
      <c r="O7" s="162"/>
      <c r="P7" s="160">
        <v>0</v>
      </c>
      <c r="Q7" s="160">
        <v>0</v>
      </c>
      <c r="R7" s="160">
        <v>0</v>
      </c>
      <c r="S7" s="160">
        <v>0</v>
      </c>
      <c r="T7" s="160">
        <v>0</v>
      </c>
      <c r="U7" s="160">
        <v>0</v>
      </c>
      <c r="V7" s="162"/>
      <c r="W7" s="160">
        <v>0</v>
      </c>
      <c r="X7" s="160">
        <v>0</v>
      </c>
      <c r="Y7" s="160">
        <v>0</v>
      </c>
      <c r="Z7" s="160">
        <v>0</v>
      </c>
      <c r="AA7" s="162"/>
      <c r="AB7" s="160">
        <v>0</v>
      </c>
      <c r="AC7" s="160">
        <v>0</v>
      </c>
      <c r="AD7" s="160">
        <v>0</v>
      </c>
      <c r="AE7" s="160">
        <v>0</v>
      </c>
      <c r="AF7" s="160">
        <v>0</v>
      </c>
    </row>
    <row r="8" spans="1:32" s="21" customFormat="1" ht="13" x14ac:dyDescent="0.3">
      <c r="A8" s="150" t="s">
        <v>8</v>
      </c>
      <c r="B8" s="77" t="s">
        <v>76</v>
      </c>
      <c r="C8" s="173">
        <v>5</v>
      </c>
      <c r="D8" s="77" t="s">
        <v>77</v>
      </c>
      <c r="E8" s="51">
        <v>72</v>
      </c>
      <c r="F8" s="53">
        <v>30000</v>
      </c>
      <c r="G8" s="159">
        <v>26490</v>
      </c>
      <c r="H8" s="75">
        <v>0</v>
      </c>
      <c r="I8" s="75">
        <v>0</v>
      </c>
      <c r="J8" s="76" t="s">
        <v>70</v>
      </c>
      <c r="K8" s="76" t="s">
        <v>70</v>
      </c>
      <c r="L8" s="189" t="s">
        <v>70</v>
      </c>
      <c r="M8" s="75">
        <v>0</v>
      </c>
      <c r="N8" s="75">
        <v>0</v>
      </c>
      <c r="O8" s="56"/>
      <c r="P8" s="75">
        <v>0</v>
      </c>
      <c r="Q8" s="75">
        <v>0</v>
      </c>
      <c r="R8" s="75">
        <v>0</v>
      </c>
      <c r="S8" s="75">
        <v>0</v>
      </c>
      <c r="T8" s="75">
        <v>0</v>
      </c>
      <c r="U8" s="75">
        <v>0</v>
      </c>
      <c r="V8" s="56"/>
      <c r="W8" s="75">
        <v>0</v>
      </c>
      <c r="X8" s="75">
        <v>0</v>
      </c>
      <c r="Y8" s="75">
        <v>0</v>
      </c>
      <c r="Z8" s="75">
        <v>0</v>
      </c>
      <c r="AA8" s="56"/>
      <c r="AB8" s="75">
        <v>0</v>
      </c>
      <c r="AC8" s="75">
        <v>0</v>
      </c>
      <c r="AD8" s="75">
        <v>0</v>
      </c>
      <c r="AE8" s="75">
        <v>0</v>
      </c>
      <c r="AF8" s="75">
        <v>0</v>
      </c>
    </row>
    <row r="9" spans="1:32" s="21" customFormat="1" ht="13" x14ac:dyDescent="0.3">
      <c r="A9" s="51" t="s">
        <v>9</v>
      </c>
      <c r="B9" s="21" t="s">
        <v>67</v>
      </c>
      <c r="C9" s="21" t="s">
        <v>78</v>
      </c>
      <c r="D9" s="21" t="s">
        <v>79</v>
      </c>
      <c r="E9" s="51">
        <v>72</v>
      </c>
      <c r="F9" s="53">
        <v>30000</v>
      </c>
      <c r="G9" s="159">
        <v>39990</v>
      </c>
      <c r="H9" s="75">
        <v>0</v>
      </c>
      <c r="I9" s="75">
        <v>0</v>
      </c>
      <c r="J9" s="76" t="s">
        <v>70</v>
      </c>
      <c r="K9" s="76" t="s">
        <v>70</v>
      </c>
      <c r="L9" s="189" t="s">
        <v>70</v>
      </c>
      <c r="M9" s="75">
        <v>0</v>
      </c>
      <c r="N9" s="75">
        <v>0</v>
      </c>
      <c r="O9" s="56"/>
      <c r="P9" s="75">
        <v>0</v>
      </c>
      <c r="Q9" s="75">
        <v>0</v>
      </c>
      <c r="R9" s="75">
        <v>0</v>
      </c>
      <c r="S9" s="75">
        <v>0</v>
      </c>
      <c r="T9" s="75">
        <v>0</v>
      </c>
      <c r="U9" s="75">
        <v>0</v>
      </c>
      <c r="V9" s="56"/>
      <c r="W9" s="75">
        <v>0</v>
      </c>
      <c r="X9" s="75">
        <v>0</v>
      </c>
      <c r="Y9" s="75">
        <v>0</v>
      </c>
      <c r="Z9" s="75">
        <v>0</v>
      </c>
      <c r="AA9" s="56"/>
      <c r="AB9" s="75">
        <v>0</v>
      </c>
      <c r="AC9" s="75">
        <v>0</v>
      </c>
      <c r="AD9" s="75">
        <v>0</v>
      </c>
      <c r="AE9" s="75">
        <v>0</v>
      </c>
      <c r="AF9" s="75">
        <v>0</v>
      </c>
    </row>
    <row r="10" spans="1:32" s="21" customFormat="1" ht="13" x14ac:dyDescent="0.3">
      <c r="A10" s="51" t="s">
        <v>9</v>
      </c>
      <c r="B10" s="21" t="s">
        <v>71</v>
      </c>
      <c r="C10" s="21" t="s">
        <v>80</v>
      </c>
      <c r="D10" s="21" t="s">
        <v>81</v>
      </c>
      <c r="E10" s="51">
        <v>72</v>
      </c>
      <c r="F10" s="53">
        <v>30000</v>
      </c>
      <c r="G10" s="159">
        <v>42400</v>
      </c>
      <c r="H10" s="75">
        <v>0</v>
      </c>
      <c r="I10" s="75">
        <v>0</v>
      </c>
      <c r="J10" s="76" t="s">
        <v>70</v>
      </c>
      <c r="K10" s="76" t="s">
        <v>70</v>
      </c>
      <c r="L10" s="189" t="s">
        <v>70</v>
      </c>
      <c r="M10" s="75">
        <v>0</v>
      </c>
      <c r="N10" s="75">
        <v>0</v>
      </c>
      <c r="O10" s="56"/>
      <c r="P10" s="75">
        <v>0</v>
      </c>
      <c r="Q10" s="75">
        <v>0</v>
      </c>
      <c r="R10" s="75">
        <v>0</v>
      </c>
      <c r="S10" s="75">
        <v>0</v>
      </c>
      <c r="T10" s="75">
        <v>0</v>
      </c>
      <c r="U10" s="75">
        <v>0</v>
      </c>
      <c r="V10" s="56"/>
      <c r="W10" s="75">
        <v>0</v>
      </c>
      <c r="X10" s="75">
        <v>0</v>
      </c>
      <c r="Y10" s="75">
        <v>0</v>
      </c>
      <c r="Z10" s="75">
        <v>0</v>
      </c>
      <c r="AA10" s="56"/>
      <c r="AB10" s="75">
        <v>0</v>
      </c>
      <c r="AC10" s="75">
        <v>0</v>
      </c>
      <c r="AD10" s="75">
        <v>0</v>
      </c>
      <c r="AE10" s="75">
        <v>0</v>
      </c>
      <c r="AF10" s="75">
        <v>0</v>
      </c>
    </row>
    <row r="11" spans="1:32" s="21" customFormat="1" ht="13" x14ac:dyDescent="0.3">
      <c r="A11" s="51" t="s">
        <v>9</v>
      </c>
      <c r="B11" s="52" t="s">
        <v>76</v>
      </c>
      <c r="C11" s="52" t="s">
        <v>82</v>
      </c>
      <c r="D11" s="21" t="s">
        <v>83</v>
      </c>
      <c r="E11" s="51">
        <v>72</v>
      </c>
      <c r="F11" s="53">
        <v>30000</v>
      </c>
      <c r="G11" s="159">
        <v>43800</v>
      </c>
      <c r="H11" s="75">
        <v>0</v>
      </c>
      <c r="I11" s="75">
        <v>0</v>
      </c>
      <c r="J11" s="76" t="s">
        <v>70</v>
      </c>
      <c r="K11" s="76" t="s">
        <v>70</v>
      </c>
      <c r="L11" s="189" t="s">
        <v>70</v>
      </c>
      <c r="M11" s="75">
        <v>0</v>
      </c>
      <c r="N11" s="75">
        <v>0</v>
      </c>
      <c r="O11" s="56"/>
      <c r="P11" s="75">
        <v>0</v>
      </c>
      <c r="Q11" s="75">
        <v>0</v>
      </c>
      <c r="R11" s="75">
        <v>0</v>
      </c>
      <c r="S11" s="75">
        <v>0</v>
      </c>
      <c r="T11" s="75">
        <v>0</v>
      </c>
      <c r="U11" s="75">
        <v>0</v>
      </c>
      <c r="V11" s="56"/>
      <c r="W11" s="75">
        <v>0</v>
      </c>
      <c r="X11" s="75">
        <v>0</v>
      </c>
      <c r="Y11" s="75">
        <v>0</v>
      </c>
      <c r="Z11" s="75">
        <v>0</v>
      </c>
      <c r="AA11" s="56"/>
      <c r="AB11" s="75">
        <v>0</v>
      </c>
      <c r="AC11" s="75">
        <v>0</v>
      </c>
      <c r="AD11" s="75">
        <v>0</v>
      </c>
      <c r="AE11" s="75">
        <v>0</v>
      </c>
      <c r="AF11" s="75">
        <v>0</v>
      </c>
    </row>
    <row r="12" spans="1:32" s="21" customFormat="1" ht="13" x14ac:dyDescent="0.3">
      <c r="A12" s="51" t="s">
        <v>9</v>
      </c>
      <c r="B12" s="52" t="s">
        <v>84</v>
      </c>
      <c r="C12" s="52" t="s">
        <v>85</v>
      </c>
      <c r="D12" s="21" t="s">
        <v>86</v>
      </c>
      <c r="E12" s="51">
        <v>72</v>
      </c>
      <c r="F12" s="53">
        <v>30000</v>
      </c>
      <c r="G12" s="159">
        <v>33685</v>
      </c>
      <c r="H12" s="75">
        <v>0</v>
      </c>
      <c r="I12" s="75">
        <v>0</v>
      </c>
      <c r="J12" s="76" t="s">
        <v>70</v>
      </c>
      <c r="K12" s="76" t="s">
        <v>70</v>
      </c>
      <c r="L12" s="189" t="s">
        <v>70</v>
      </c>
      <c r="M12" s="75">
        <v>0</v>
      </c>
      <c r="N12" s="75">
        <v>0</v>
      </c>
      <c r="O12" s="56"/>
      <c r="P12" s="75">
        <v>0</v>
      </c>
      <c r="Q12" s="75">
        <v>0</v>
      </c>
      <c r="R12" s="75">
        <v>0</v>
      </c>
      <c r="S12" s="75">
        <v>0</v>
      </c>
      <c r="T12" s="75">
        <v>0</v>
      </c>
      <c r="U12" s="75">
        <v>0</v>
      </c>
      <c r="V12" s="56"/>
      <c r="W12" s="75">
        <v>0</v>
      </c>
      <c r="X12" s="75">
        <v>0</v>
      </c>
      <c r="Y12" s="75">
        <v>0</v>
      </c>
      <c r="Z12" s="75">
        <v>0</v>
      </c>
      <c r="AA12" s="56"/>
      <c r="AB12" s="75">
        <v>0</v>
      </c>
      <c r="AC12" s="75">
        <v>0</v>
      </c>
      <c r="AD12" s="75">
        <v>0</v>
      </c>
      <c r="AE12" s="75">
        <v>0</v>
      </c>
      <c r="AF12" s="75">
        <v>0</v>
      </c>
    </row>
    <row r="13" spans="1:32" s="21" customFormat="1" ht="13" x14ac:dyDescent="0.3">
      <c r="A13" s="51" t="s">
        <v>10</v>
      </c>
      <c r="B13" s="21" t="s">
        <v>87</v>
      </c>
      <c r="C13" s="21" t="s">
        <v>88</v>
      </c>
      <c r="D13" s="21" t="s">
        <v>89</v>
      </c>
      <c r="E13" s="51">
        <v>72</v>
      </c>
      <c r="F13" s="53">
        <v>30000</v>
      </c>
      <c r="G13" s="159">
        <v>61710</v>
      </c>
      <c r="H13" s="75">
        <v>0</v>
      </c>
      <c r="I13" s="75">
        <v>0</v>
      </c>
      <c r="J13" s="76" t="s">
        <v>70</v>
      </c>
      <c r="K13" s="76" t="s">
        <v>70</v>
      </c>
      <c r="L13" s="189" t="s">
        <v>70</v>
      </c>
      <c r="M13" s="75">
        <v>0</v>
      </c>
      <c r="N13" s="75">
        <v>0</v>
      </c>
      <c r="O13" s="56"/>
      <c r="P13" s="75">
        <v>0</v>
      </c>
      <c r="Q13" s="75">
        <v>0</v>
      </c>
      <c r="R13" s="75">
        <v>0</v>
      </c>
      <c r="S13" s="75">
        <v>0</v>
      </c>
      <c r="T13" s="75">
        <v>0</v>
      </c>
      <c r="U13" s="75">
        <v>0</v>
      </c>
      <c r="V13" s="56"/>
      <c r="W13" s="75">
        <v>0</v>
      </c>
      <c r="X13" s="75">
        <v>0</v>
      </c>
      <c r="Y13" s="75">
        <v>0</v>
      </c>
      <c r="Z13" s="75">
        <v>0</v>
      </c>
      <c r="AA13" s="56"/>
      <c r="AB13" s="75">
        <v>0</v>
      </c>
      <c r="AC13" s="75">
        <v>0</v>
      </c>
      <c r="AD13" s="75">
        <v>0</v>
      </c>
      <c r="AE13" s="75">
        <v>0</v>
      </c>
      <c r="AF13" s="75">
        <v>0</v>
      </c>
    </row>
    <row r="14" spans="1:32" s="21" customFormat="1" ht="13" x14ac:dyDescent="0.3">
      <c r="A14" s="51" t="s">
        <v>10</v>
      </c>
      <c r="B14" s="21" t="s">
        <v>90</v>
      </c>
      <c r="C14" s="21" t="s">
        <v>91</v>
      </c>
      <c r="D14" s="78" t="s">
        <v>92</v>
      </c>
      <c r="E14" s="51">
        <v>72</v>
      </c>
      <c r="F14" s="53">
        <v>30000</v>
      </c>
      <c r="G14" s="159">
        <v>45895</v>
      </c>
      <c r="H14" s="75">
        <v>0</v>
      </c>
      <c r="I14" s="75">
        <v>0</v>
      </c>
      <c r="J14" s="76" t="s">
        <v>70</v>
      </c>
      <c r="K14" s="76" t="s">
        <v>70</v>
      </c>
      <c r="L14" s="189" t="s">
        <v>70</v>
      </c>
      <c r="M14" s="75">
        <v>0</v>
      </c>
      <c r="N14" s="75">
        <v>0</v>
      </c>
      <c r="O14" s="56"/>
      <c r="P14" s="75">
        <v>0</v>
      </c>
      <c r="Q14" s="75">
        <v>0</v>
      </c>
      <c r="R14" s="75">
        <v>0</v>
      </c>
      <c r="S14" s="75">
        <v>0</v>
      </c>
      <c r="T14" s="75">
        <v>0</v>
      </c>
      <c r="U14" s="75">
        <v>0</v>
      </c>
      <c r="V14" s="56"/>
      <c r="W14" s="75">
        <v>0</v>
      </c>
      <c r="X14" s="75">
        <v>0</v>
      </c>
      <c r="Y14" s="75">
        <v>0</v>
      </c>
      <c r="Z14" s="75">
        <v>0</v>
      </c>
      <c r="AA14" s="56"/>
      <c r="AB14" s="75">
        <v>0</v>
      </c>
      <c r="AC14" s="75">
        <v>0</v>
      </c>
      <c r="AD14" s="75">
        <v>0</v>
      </c>
      <c r="AE14" s="75">
        <v>0</v>
      </c>
      <c r="AF14" s="75">
        <v>0</v>
      </c>
    </row>
    <row r="15" spans="1:32" s="78" customFormat="1" ht="13" x14ac:dyDescent="0.3">
      <c r="A15" s="158" t="s">
        <v>10</v>
      </c>
      <c r="B15" s="172" t="s">
        <v>93</v>
      </c>
      <c r="C15" s="172" t="s">
        <v>94</v>
      </c>
      <c r="D15" s="157" t="s">
        <v>95</v>
      </c>
      <c r="E15" s="158">
        <v>72</v>
      </c>
      <c r="F15" s="53">
        <v>30000</v>
      </c>
      <c r="G15" s="159">
        <v>63900</v>
      </c>
      <c r="H15" s="160">
        <v>0</v>
      </c>
      <c r="I15" s="160">
        <v>0</v>
      </c>
      <c r="J15" s="161" t="s">
        <v>70</v>
      </c>
      <c r="K15" s="161" t="s">
        <v>70</v>
      </c>
      <c r="L15" s="190" t="s">
        <v>70</v>
      </c>
      <c r="M15" s="160">
        <v>0</v>
      </c>
      <c r="N15" s="160">
        <v>0</v>
      </c>
      <c r="O15" s="162"/>
      <c r="P15" s="160">
        <v>0</v>
      </c>
      <c r="Q15" s="160">
        <v>0</v>
      </c>
      <c r="R15" s="160">
        <v>0</v>
      </c>
      <c r="S15" s="160">
        <v>0</v>
      </c>
      <c r="T15" s="160">
        <v>0</v>
      </c>
      <c r="U15" s="160">
        <v>0</v>
      </c>
      <c r="V15" s="162"/>
      <c r="W15" s="160">
        <v>0</v>
      </c>
      <c r="X15" s="160">
        <v>0</v>
      </c>
      <c r="Y15" s="160">
        <v>0</v>
      </c>
      <c r="Z15" s="160">
        <v>0</v>
      </c>
      <c r="AA15" s="162"/>
      <c r="AB15" s="160">
        <v>0</v>
      </c>
      <c r="AC15" s="160">
        <v>0</v>
      </c>
      <c r="AD15" s="160">
        <v>0</v>
      </c>
      <c r="AE15" s="160">
        <v>0</v>
      </c>
      <c r="AF15" s="160">
        <v>0</v>
      </c>
    </row>
    <row r="16" spans="1:32" s="21" customFormat="1" ht="13" x14ac:dyDescent="0.3">
      <c r="A16" s="51" t="s">
        <v>11</v>
      </c>
      <c r="B16" s="21" t="s">
        <v>96</v>
      </c>
      <c r="C16" s="21" t="s">
        <v>97</v>
      </c>
      <c r="D16" s="21" t="s">
        <v>98</v>
      </c>
      <c r="E16" s="51">
        <v>72</v>
      </c>
      <c r="F16" s="53">
        <v>30000</v>
      </c>
      <c r="G16" s="159">
        <v>59990</v>
      </c>
      <c r="H16" s="75">
        <v>0</v>
      </c>
      <c r="I16" s="75">
        <v>0</v>
      </c>
      <c r="J16" s="76" t="s">
        <v>70</v>
      </c>
      <c r="K16" s="76" t="s">
        <v>70</v>
      </c>
      <c r="L16" s="189" t="s">
        <v>70</v>
      </c>
      <c r="M16" s="75">
        <v>0</v>
      </c>
      <c r="N16" s="75">
        <v>0</v>
      </c>
      <c r="O16" s="56"/>
      <c r="P16" s="75">
        <v>0</v>
      </c>
      <c r="Q16" s="75">
        <v>0</v>
      </c>
      <c r="R16" s="75">
        <v>0</v>
      </c>
      <c r="S16" s="75">
        <v>0</v>
      </c>
      <c r="T16" s="75">
        <v>0</v>
      </c>
      <c r="U16" s="75">
        <v>0</v>
      </c>
      <c r="V16" s="56"/>
      <c r="W16" s="75">
        <v>0</v>
      </c>
      <c r="X16" s="75">
        <v>0</v>
      </c>
      <c r="Y16" s="75">
        <v>0</v>
      </c>
      <c r="Z16" s="75">
        <v>0</v>
      </c>
      <c r="AA16" s="56"/>
      <c r="AB16" s="75">
        <v>0</v>
      </c>
      <c r="AC16" s="75">
        <v>0</v>
      </c>
      <c r="AD16" s="75">
        <v>0</v>
      </c>
      <c r="AE16" s="75">
        <v>0</v>
      </c>
      <c r="AF16" s="75">
        <v>0</v>
      </c>
    </row>
    <row r="17" spans="1:32" s="21" customFormat="1" ht="13" x14ac:dyDescent="0.3">
      <c r="A17" s="51" t="s">
        <v>11</v>
      </c>
      <c r="B17" s="21" t="s">
        <v>87</v>
      </c>
      <c r="C17" s="21" t="s">
        <v>99</v>
      </c>
      <c r="D17" s="21" t="s">
        <v>100</v>
      </c>
      <c r="E17" s="51">
        <v>72</v>
      </c>
      <c r="F17" s="53">
        <v>30000</v>
      </c>
      <c r="G17" s="169">
        <v>71398</v>
      </c>
      <c r="H17" s="75">
        <v>0</v>
      </c>
      <c r="I17" s="75">
        <v>0</v>
      </c>
      <c r="J17" s="76" t="s">
        <v>70</v>
      </c>
      <c r="K17" s="76" t="s">
        <v>70</v>
      </c>
      <c r="L17" s="189" t="s">
        <v>70</v>
      </c>
      <c r="M17" s="75">
        <v>0</v>
      </c>
      <c r="N17" s="75">
        <v>0</v>
      </c>
      <c r="O17" s="56"/>
      <c r="P17" s="75">
        <v>0</v>
      </c>
      <c r="Q17" s="75">
        <v>0</v>
      </c>
      <c r="R17" s="75">
        <v>0</v>
      </c>
      <c r="S17" s="75">
        <v>0</v>
      </c>
      <c r="T17" s="75">
        <v>0</v>
      </c>
      <c r="U17" s="75">
        <v>0</v>
      </c>
      <c r="V17" s="56"/>
      <c r="W17" s="75">
        <v>0</v>
      </c>
      <c r="X17" s="75">
        <v>0</v>
      </c>
      <c r="Y17" s="75">
        <v>0</v>
      </c>
      <c r="Z17" s="75">
        <v>0</v>
      </c>
      <c r="AA17" s="56"/>
      <c r="AB17" s="75">
        <v>0</v>
      </c>
      <c r="AC17" s="75">
        <v>0</v>
      </c>
      <c r="AD17" s="75">
        <v>0</v>
      </c>
      <c r="AE17" s="75">
        <v>0</v>
      </c>
      <c r="AF17" s="75">
        <v>0</v>
      </c>
    </row>
    <row r="18" spans="1:32" s="21" customFormat="1" ht="13" x14ac:dyDescent="0.3">
      <c r="A18" s="51" t="s">
        <v>11</v>
      </c>
      <c r="B18" s="21" t="s">
        <v>84</v>
      </c>
      <c r="C18" s="21" t="s">
        <v>101</v>
      </c>
      <c r="D18" s="21" t="s">
        <v>102</v>
      </c>
      <c r="E18" s="51">
        <v>72</v>
      </c>
      <c r="F18" s="53">
        <v>30000</v>
      </c>
      <c r="G18" s="169">
        <v>60490</v>
      </c>
      <c r="H18" s="75">
        <v>0</v>
      </c>
      <c r="I18" s="75">
        <v>0</v>
      </c>
      <c r="J18" s="76" t="s">
        <v>70</v>
      </c>
      <c r="K18" s="76" t="s">
        <v>70</v>
      </c>
      <c r="L18" s="189" t="s">
        <v>70</v>
      </c>
      <c r="M18" s="75">
        <v>0</v>
      </c>
      <c r="N18" s="75">
        <v>0</v>
      </c>
      <c r="O18" s="56"/>
      <c r="P18" s="75">
        <v>0</v>
      </c>
      <c r="Q18" s="75">
        <v>0</v>
      </c>
      <c r="R18" s="75">
        <v>0</v>
      </c>
      <c r="S18" s="75">
        <v>0</v>
      </c>
      <c r="T18" s="75">
        <v>0</v>
      </c>
      <c r="U18" s="75">
        <v>0</v>
      </c>
      <c r="V18" s="56"/>
      <c r="W18" s="75">
        <v>0</v>
      </c>
      <c r="X18" s="75">
        <v>0</v>
      </c>
      <c r="Y18" s="75">
        <v>0</v>
      </c>
      <c r="Z18" s="75">
        <v>0</v>
      </c>
      <c r="AA18" s="56"/>
      <c r="AB18" s="75">
        <v>0</v>
      </c>
      <c r="AC18" s="75">
        <v>0</v>
      </c>
      <c r="AD18" s="75">
        <v>0</v>
      </c>
      <c r="AE18" s="75">
        <v>0</v>
      </c>
      <c r="AF18" s="75">
        <v>0</v>
      </c>
    </row>
    <row r="19" spans="1:32" s="21" customFormat="1" ht="13" x14ac:dyDescent="0.3">
      <c r="A19" s="51"/>
      <c r="C19" s="52"/>
      <c r="E19" s="51"/>
      <c r="F19" s="64"/>
      <c r="G19" s="169"/>
      <c r="H19" s="58"/>
      <c r="I19" s="58"/>
      <c r="J19" s="58"/>
      <c r="K19" s="58"/>
      <c r="L19" s="58"/>
      <c r="M19" s="58"/>
      <c r="N19" s="58"/>
      <c r="O19" s="55"/>
      <c r="P19" s="58"/>
      <c r="Q19" s="58"/>
      <c r="R19" s="58"/>
      <c r="S19" s="58"/>
      <c r="T19" s="58"/>
      <c r="U19" s="58"/>
      <c r="V19" s="56"/>
      <c r="W19" s="58"/>
      <c r="X19" s="58"/>
      <c r="Y19" s="58"/>
      <c r="Z19" s="58"/>
      <c r="AA19" s="56"/>
      <c r="AB19" s="58"/>
      <c r="AC19" s="58"/>
      <c r="AD19" s="58"/>
      <c r="AE19" s="58"/>
      <c r="AF19" s="58"/>
    </row>
    <row r="20" spans="1:32" ht="16" x14ac:dyDescent="0.4">
      <c r="A20" s="6" t="s">
        <v>103</v>
      </c>
      <c r="B20" s="21"/>
      <c r="C20" s="21"/>
      <c r="D20" s="21"/>
      <c r="E20" s="51"/>
      <c r="F20" s="53"/>
      <c r="G20" s="159"/>
      <c r="H20" s="58"/>
      <c r="I20" s="54"/>
      <c r="J20" s="54"/>
      <c r="K20" s="54"/>
      <c r="L20" s="54"/>
      <c r="M20" s="54"/>
      <c r="N20" s="54"/>
      <c r="O20" s="56"/>
      <c r="P20" s="54"/>
      <c r="Q20" s="54"/>
      <c r="S20" s="54"/>
      <c r="T20" s="54"/>
      <c r="U20" s="54"/>
      <c r="V20" s="56"/>
      <c r="W20" s="54"/>
      <c r="X20" s="54"/>
      <c r="Y20" s="54"/>
      <c r="Z20" s="54"/>
      <c r="AA20" s="56"/>
      <c r="AB20" s="54"/>
      <c r="AC20" s="54"/>
      <c r="AD20" s="54"/>
      <c r="AE20" s="54"/>
      <c r="AF20" s="54"/>
    </row>
    <row r="21" spans="1:32" x14ac:dyDescent="0.35">
      <c r="A21" s="59" t="s">
        <v>104</v>
      </c>
      <c r="B21" s="59" t="s">
        <v>105</v>
      </c>
      <c r="C21" s="59" t="s">
        <v>106</v>
      </c>
      <c r="D21" s="59" t="s">
        <v>107</v>
      </c>
      <c r="E21" s="51"/>
      <c r="F21" s="53"/>
      <c r="G21" s="159"/>
      <c r="H21" s="55"/>
      <c r="I21" s="58"/>
      <c r="J21" s="58"/>
      <c r="K21" s="58"/>
      <c r="L21" s="58"/>
      <c r="M21" s="58"/>
      <c r="N21" s="58"/>
      <c r="O21" s="56"/>
      <c r="P21" s="54"/>
      <c r="Q21" s="54"/>
      <c r="S21" s="54"/>
      <c r="T21" s="54"/>
      <c r="U21" s="54"/>
      <c r="V21" s="56"/>
      <c r="W21" s="54"/>
      <c r="X21" s="54"/>
      <c r="Y21" s="54"/>
      <c r="Z21" s="54"/>
      <c r="AA21" s="56"/>
      <c r="AB21" s="54"/>
      <c r="AC21" s="54"/>
      <c r="AD21" s="54"/>
      <c r="AE21" s="54"/>
      <c r="AF21" s="54"/>
    </row>
    <row r="22" spans="1:32" ht="36.75" customHeight="1" x14ac:dyDescent="0.35">
      <c r="A22" s="33" t="s">
        <v>108</v>
      </c>
      <c r="B22" s="60" t="s">
        <v>109</v>
      </c>
      <c r="C22" s="23">
        <v>0</v>
      </c>
      <c r="D22" s="22" t="s">
        <v>110</v>
      </c>
      <c r="E22" s="51"/>
      <c r="F22" s="53"/>
      <c r="G22" s="159"/>
      <c r="H22" s="55"/>
      <c r="I22" s="58"/>
      <c r="J22" s="58"/>
      <c r="K22" s="58"/>
      <c r="L22" s="58"/>
      <c r="M22" s="58"/>
      <c r="N22" s="58"/>
      <c r="O22" s="56"/>
      <c r="P22" s="54"/>
      <c r="Q22" s="54"/>
      <c r="S22" s="54"/>
      <c r="T22" s="54"/>
      <c r="U22" s="54"/>
      <c r="V22" s="56"/>
      <c r="W22" s="54"/>
      <c r="X22" s="54"/>
      <c r="Y22" s="54"/>
      <c r="Z22" s="54"/>
      <c r="AA22" s="56"/>
      <c r="AB22" s="54"/>
      <c r="AC22" s="54"/>
      <c r="AD22" s="54"/>
      <c r="AE22" s="54"/>
      <c r="AF22" s="54"/>
    </row>
    <row r="23" spans="1:32" x14ac:dyDescent="0.35">
      <c r="A23" s="163"/>
      <c r="B23" s="164" t="s">
        <v>111</v>
      </c>
      <c r="C23" s="165">
        <v>0</v>
      </c>
      <c r="D23" s="166" t="s">
        <v>112</v>
      </c>
      <c r="E23" s="155"/>
      <c r="F23" s="53"/>
      <c r="G23" s="159"/>
      <c r="H23" s="58"/>
      <c r="I23" s="58"/>
      <c r="J23" s="58"/>
      <c r="K23" s="58"/>
      <c r="L23" s="58"/>
      <c r="M23" s="58"/>
      <c r="N23" s="58"/>
      <c r="O23" s="55"/>
      <c r="P23" s="58"/>
      <c r="Q23" s="54"/>
      <c r="S23" s="58"/>
      <c r="T23" s="58"/>
      <c r="U23" s="58"/>
      <c r="V23" s="56"/>
      <c r="W23" s="58"/>
      <c r="X23" s="58"/>
      <c r="Y23" s="58"/>
      <c r="Z23" s="58"/>
      <c r="AA23" s="56"/>
      <c r="AB23" s="58"/>
      <c r="AC23" s="58"/>
      <c r="AD23" s="58"/>
      <c r="AE23" s="58"/>
      <c r="AF23" s="58"/>
    </row>
    <row r="24" spans="1:32" x14ac:dyDescent="0.35">
      <c r="A24" s="163"/>
      <c r="B24" s="164" t="s">
        <v>113</v>
      </c>
      <c r="C24" s="165">
        <v>0</v>
      </c>
      <c r="D24" s="166" t="s">
        <v>112</v>
      </c>
      <c r="E24" s="51"/>
      <c r="F24" s="53"/>
      <c r="G24" s="159"/>
      <c r="H24" s="55"/>
      <c r="I24" s="58"/>
      <c r="J24" s="58"/>
      <c r="K24" s="58"/>
      <c r="L24" s="58"/>
      <c r="M24" s="58"/>
      <c r="N24" s="58"/>
      <c r="O24" s="55"/>
      <c r="P24" s="58"/>
      <c r="Q24" s="54"/>
      <c r="S24" s="58"/>
      <c r="T24" s="58"/>
      <c r="U24" s="58"/>
      <c r="V24" s="56"/>
      <c r="W24" s="58"/>
      <c r="X24" s="58"/>
      <c r="Y24" s="58"/>
      <c r="Z24" s="58"/>
      <c r="AA24" s="56"/>
      <c r="AB24" s="58"/>
      <c r="AC24" s="58"/>
      <c r="AD24" s="58"/>
      <c r="AE24" s="58"/>
      <c r="AF24" s="58"/>
    </row>
    <row r="25" spans="1:32" x14ac:dyDescent="0.35">
      <c r="A25" s="163"/>
      <c r="B25" s="164" t="s">
        <v>114</v>
      </c>
      <c r="C25" s="165">
        <v>0</v>
      </c>
      <c r="D25" s="166" t="s">
        <v>115</v>
      </c>
      <c r="E25" s="51"/>
      <c r="F25" s="53"/>
      <c r="G25" s="159"/>
      <c r="H25" s="55"/>
      <c r="I25" s="58"/>
      <c r="J25" s="58"/>
      <c r="K25" s="58"/>
      <c r="L25" s="58"/>
      <c r="M25" s="58"/>
      <c r="N25" s="58"/>
      <c r="O25" s="55"/>
      <c r="P25" s="58"/>
      <c r="Q25" s="54"/>
      <c r="S25" s="58"/>
      <c r="T25" s="58"/>
      <c r="U25" s="58"/>
      <c r="V25" s="56"/>
      <c r="W25" s="58"/>
      <c r="X25" s="58"/>
      <c r="Y25" s="58"/>
      <c r="Z25" s="58"/>
      <c r="AA25" s="56"/>
      <c r="AB25" s="58"/>
      <c r="AC25" s="58"/>
      <c r="AD25" s="58"/>
      <c r="AE25" s="58"/>
      <c r="AF25" s="58"/>
    </row>
    <row r="26" spans="1:32" x14ac:dyDescent="0.35">
      <c r="A26" s="222" t="s">
        <v>116</v>
      </c>
      <c r="B26" s="223"/>
      <c r="C26" s="61">
        <f>SUM(C22:C25)</f>
        <v>0</v>
      </c>
      <c r="D26" s="22" t="s">
        <v>110</v>
      </c>
      <c r="E26" s="51"/>
      <c r="F26" s="53"/>
      <c r="G26" s="159"/>
      <c r="H26" s="58"/>
      <c r="I26" s="58"/>
      <c r="J26" s="58"/>
      <c r="K26" s="58"/>
      <c r="L26" s="58"/>
      <c r="M26" s="58"/>
      <c r="N26" s="58"/>
      <c r="O26" s="55"/>
      <c r="P26" s="58"/>
      <c r="Q26" s="54"/>
      <c r="S26" s="58"/>
      <c r="T26" s="58"/>
      <c r="U26" s="58"/>
      <c r="V26" s="56"/>
      <c r="W26" s="58"/>
      <c r="X26" s="58"/>
      <c r="Y26" s="58"/>
      <c r="Z26" s="58"/>
      <c r="AA26" s="56"/>
      <c r="AB26" s="58"/>
      <c r="AC26" s="58"/>
      <c r="AD26" s="58"/>
      <c r="AE26" s="58"/>
      <c r="AF26" s="58"/>
    </row>
    <row r="27" spans="1:32" x14ac:dyDescent="0.35">
      <c r="A27" s="62"/>
      <c r="B27" s="62"/>
      <c r="C27" s="63"/>
      <c r="D27" s="8"/>
      <c r="E27" s="51"/>
      <c r="F27" s="53"/>
      <c r="G27" s="159"/>
      <c r="H27" s="58"/>
      <c r="I27" s="58"/>
      <c r="J27" s="58"/>
      <c r="K27" s="58"/>
      <c r="L27" s="58"/>
      <c r="M27" s="58"/>
      <c r="N27" s="58"/>
      <c r="O27" s="55"/>
      <c r="P27" s="58"/>
      <c r="Q27" s="54"/>
      <c r="S27" s="58"/>
      <c r="T27" s="58"/>
      <c r="U27" s="58"/>
      <c r="V27" s="56"/>
      <c r="W27" s="58"/>
      <c r="X27" s="58"/>
      <c r="Y27" s="58"/>
      <c r="Z27" s="58"/>
      <c r="AA27" s="56"/>
      <c r="AB27" s="58"/>
      <c r="AC27" s="58"/>
      <c r="AD27" s="58"/>
      <c r="AE27" s="58"/>
      <c r="AF27" s="58"/>
    </row>
    <row r="28" spans="1:32" x14ac:dyDescent="0.35">
      <c r="A28" s="51"/>
      <c r="B28" s="21"/>
      <c r="C28" s="52"/>
      <c r="D28" s="21"/>
      <c r="E28" s="51"/>
      <c r="F28" s="64"/>
      <c r="G28" s="169"/>
      <c r="H28" s="58"/>
      <c r="I28" s="58"/>
      <c r="J28" s="58"/>
      <c r="K28" s="58"/>
      <c r="L28" s="58"/>
      <c r="M28" s="58"/>
      <c r="N28" s="58"/>
      <c r="O28" s="55"/>
      <c r="P28" s="58"/>
      <c r="Q28" s="54"/>
      <c r="S28" s="58"/>
      <c r="T28" s="58"/>
      <c r="U28" s="58"/>
      <c r="V28" s="56"/>
      <c r="W28" s="58"/>
      <c r="X28" s="58"/>
      <c r="Y28" s="58"/>
      <c r="Z28" s="58"/>
      <c r="AA28" s="56"/>
      <c r="AB28" s="58"/>
      <c r="AC28" s="58"/>
      <c r="AD28" s="58"/>
      <c r="AE28" s="58"/>
      <c r="AF28" s="58"/>
    </row>
    <row r="29" spans="1:32" ht="16" x14ac:dyDescent="0.4">
      <c r="A29" s="221" t="s">
        <v>117</v>
      </c>
      <c r="B29" s="221"/>
      <c r="C29" s="156"/>
      <c r="D29" s="21"/>
      <c r="E29" s="51"/>
      <c r="F29" s="64"/>
      <c r="G29" s="169"/>
      <c r="H29" s="58"/>
      <c r="I29" s="58"/>
      <c r="J29" s="58"/>
      <c r="K29" s="58"/>
      <c r="L29" s="58"/>
      <c r="M29" s="58"/>
      <c r="N29" s="58"/>
      <c r="O29" s="55"/>
      <c r="P29" s="58"/>
      <c r="Q29" s="54"/>
      <c r="S29" s="58"/>
      <c r="T29" s="58"/>
      <c r="U29" s="58"/>
      <c r="V29" s="56"/>
      <c r="W29" s="58"/>
      <c r="X29" s="58"/>
      <c r="Y29" s="58"/>
      <c r="Z29" s="58"/>
      <c r="AA29" s="56"/>
      <c r="AB29" s="58"/>
      <c r="AC29" s="58"/>
      <c r="AD29" s="58"/>
      <c r="AE29" s="58"/>
      <c r="AF29" s="58"/>
    </row>
    <row r="30" spans="1:32" x14ac:dyDescent="0.35">
      <c r="A30" s="59" t="s">
        <v>104</v>
      </c>
      <c r="B30" s="59" t="s">
        <v>105</v>
      </c>
      <c r="C30" s="59" t="s">
        <v>106</v>
      </c>
      <c r="D30" s="59" t="s">
        <v>107</v>
      </c>
      <c r="E30" s="51"/>
      <c r="F30" s="64"/>
      <c r="G30" s="169"/>
      <c r="H30" s="58"/>
      <c r="I30" s="58"/>
      <c r="J30" s="58"/>
      <c r="K30" s="58"/>
      <c r="L30" s="58"/>
      <c r="M30" s="58"/>
      <c r="N30" s="58"/>
      <c r="O30" s="55"/>
      <c r="P30" s="58"/>
      <c r="Q30" s="54"/>
      <c r="S30" s="58"/>
      <c r="T30" s="58"/>
      <c r="U30" s="58"/>
      <c r="V30" s="56"/>
      <c r="W30" s="58"/>
      <c r="X30" s="58"/>
      <c r="Y30" s="58"/>
      <c r="Z30" s="58"/>
      <c r="AA30" s="56"/>
      <c r="AB30" s="58"/>
      <c r="AC30" s="58"/>
      <c r="AD30" s="58"/>
      <c r="AE30" s="58"/>
      <c r="AF30" s="58"/>
    </row>
    <row r="31" spans="1:32" x14ac:dyDescent="0.35">
      <c r="A31" s="152" t="s">
        <v>118</v>
      </c>
      <c r="B31" s="22" t="s">
        <v>119</v>
      </c>
      <c r="C31" s="23">
        <v>0</v>
      </c>
      <c r="D31" s="140" t="s">
        <v>120</v>
      </c>
      <c r="Q31" s="66"/>
    </row>
    <row r="32" spans="1:32" x14ac:dyDescent="0.35">
      <c r="A32" s="152" t="s">
        <v>121</v>
      </c>
      <c r="B32" s="22" t="s">
        <v>119</v>
      </c>
      <c r="C32" s="23">
        <v>0</v>
      </c>
      <c r="D32" s="140" t="s">
        <v>120</v>
      </c>
      <c r="Q32" s="66"/>
    </row>
    <row r="33" spans="1:17" x14ac:dyDescent="0.35">
      <c r="A33" s="33" t="s">
        <v>122</v>
      </c>
      <c r="B33" s="30" t="s">
        <v>111</v>
      </c>
      <c r="C33" s="23">
        <v>0</v>
      </c>
      <c r="D33" s="140" t="s">
        <v>120</v>
      </c>
      <c r="Q33" s="66"/>
    </row>
    <row r="34" spans="1:17" x14ac:dyDescent="0.35">
      <c r="A34" s="152" t="s">
        <v>123</v>
      </c>
      <c r="B34" s="30" t="s">
        <v>113</v>
      </c>
      <c r="C34" s="23">
        <v>0</v>
      </c>
      <c r="D34" s="140" t="s">
        <v>120</v>
      </c>
      <c r="Q34" s="66"/>
    </row>
    <row r="35" spans="1:17" x14ac:dyDescent="0.35">
      <c r="A35" s="33" t="s">
        <v>124</v>
      </c>
      <c r="B35" s="30" t="s">
        <v>114</v>
      </c>
      <c r="C35" s="23">
        <v>0</v>
      </c>
      <c r="D35" s="140" t="s">
        <v>125</v>
      </c>
      <c r="Q35" s="66"/>
    </row>
    <row r="36" spans="1:17" x14ac:dyDescent="0.35">
      <c r="A36" s="152" t="s">
        <v>126</v>
      </c>
      <c r="B36" s="30" t="s">
        <v>114</v>
      </c>
      <c r="C36" s="23">
        <v>0</v>
      </c>
      <c r="D36" s="140" t="s">
        <v>127</v>
      </c>
      <c r="Q36" s="66"/>
    </row>
    <row r="37" spans="1:17" x14ac:dyDescent="0.35">
      <c r="A37" s="152" t="s">
        <v>128</v>
      </c>
      <c r="B37" s="30" t="s">
        <v>114</v>
      </c>
      <c r="C37" s="23">
        <v>0</v>
      </c>
      <c r="D37" s="140" t="s">
        <v>127</v>
      </c>
      <c r="Q37" s="66"/>
    </row>
    <row r="38" spans="1:17" x14ac:dyDescent="0.35">
      <c r="A38" s="151" t="s">
        <v>129</v>
      </c>
      <c r="B38" s="30" t="s">
        <v>114</v>
      </c>
      <c r="C38" s="23">
        <v>0</v>
      </c>
      <c r="D38" s="140" t="s">
        <v>130</v>
      </c>
      <c r="Q38" s="66"/>
    </row>
    <row r="39" spans="1:17" x14ac:dyDescent="0.35">
      <c r="A39" s="219" t="s">
        <v>131</v>
      </c>
      <c r="B39" s="220"/>
      <c r="C39" s="141">
        <f>SUM(C31:C38)</f>
        <v>0</v>
      </c>
      <c r="D39" s="22" t="s">
        <v>110</v>
      </c>
    </row>
    <row r="41" spans="1:17" x14ac:dyDescent="0.35">
      <c r="A41" s="180" t="s">
        <v>132</v>
      </c>
    </row>
    <row r="42" spans="1:17" x14ac:dyDescent="0.35">
      <c r="A42" s="83" t="s">
        <v>133</v>
      </c>
      <c r="B42" s="84" t="s">
        <v>134</v>
      </c>
    </row>
    <row r="43" spans="1:17" x14ac:dyDescent="0.35">
      <c r="A43" s="96" t="s">
        <v>135</v>
      </c>
      <c r="B43" s="147"/>
    </row>
    <row r="44" spans="1:17" x14ac:dyDescent="0.35">
      <c r="A44" s="96" t="s">
        <v>136</v>
      </c>
      <c r="B44" s="147"/>
    </row>
    <row r="45" spans="1:17" x14ac:dyDescent="0.35">
      <c r="A45" s="106" t="s">
        <v>137</v>
      </c>
      <c r="B45" s="148"/>
    </row>
  </sheetData>
  <sheetProtection algorithmName="SHA-512" hashValue="jvFi4D4SmsUill5fKfrpfRUFZSfBn9WOaGA8OvTsHShVDLehkyIqt5zpkYn1Z01dW/kdblwRN3qrTp4VJll+Lg==" saltValue="f5SQKzMMtov4sFToOeZjlw==" spinCount="100000" sheet="1" objects="1" scenarios="1"/>
  <sortState xmlns:xlrd2="http://schemas.microsoft.com/office/spreadsheetml/2017/richdata2" ref="A5:G15">
    <sortCondition ref="A5:A15"/>
    <sortCondition ref="B5:B15"/>
    <sortCondition ref="C5:C15"/>
  </sortState>
  <mergeCells count="7">
    <mergeCell ref="W2:Z2"/>
    <mergeCell ref="AB2:AF2"/>
    <mergeCell ref="A39:B39"/>
    <mergeCell ref="A29:B29"/>
    <mergeCell ref="H2:N2"/>
    <mergeCell ref="A26:B26"/>
    <mergeCell ref="P2:U2"/>
  </mergeCells>
  <hyperlinks>
    <hyperlink ref="B8" r:id="rId1" display="https://ev-database.org/car/2135/Renault-5-E-Tech-52kWh-150hp" xr:uid="{E8990EE6-B68B-47AD-BE51-C427E6D6CC24}"/>
  </hyperlinks>
  <pageMargins left="0.70866141732283472" right="0.70866141732283472" top="0.74803149606299213" bottom="0.74803149606299213" header="0.31496062992125984" footer="0.31496062992125984"/>
  <pageSetup paperSize="9" scale="24" fitToHeight="0" orientation="landscape" r:id="rId2"/>
  <headerFooter>
    <oddFooter>&amp;LUWV EA Autolease en aanverwante dienstverlening AM.2025.490&amp;RPagina &amp;P van &amp;N
Printdatum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3"/>
  <sheetViews>
    <sheetView topLeftCell="A3" zoomScale="115" zoomScaleNormal="115" workbookViewId="0">
      <selection activeCell="B18" sqref="B18"/>
    </sheetView>
  </sheetViews>
  <sheetFormatPr defaultColWidth="8.81640625" defaultRowHeight="14.5" x14ac:dyDescent="0.35"/>
  <cols>
    <col min="1" max="1" width="19.1796875" style="41" customWidth="1"/>
    <col min="2" max="2" width="102.54296875" style="11" customWidth="1"/>
    <col min="3" max="3" width="24.1796875" style="11" customWidth="1"/>
    <col min="4" max="4" width="52.54296875" style="11" customWidth="1"/>
    <col min="5" max="16384" width="8.81640625" style="11"/>
  </cols>
  <sheetData>
    <row r="1" spans="1:4" s="7" customFormat="1" ht="16" x14ac:dyDescent="0.4">
      <c r="A1" s="6" t="s">
        <v>138</v>
      </c>
      <c r="D1" s="19" t="s">
        <v>31</v>
      </c>
    </row>
    <row r="2" spans="1:4" s="21" customFormat="1" ht="13" x14ac:dyDescent="0.3">
      <c r="A2" s="20" t="s">
        <v>139</v>
      </c>
    </row>
    <row r="3" spans="1:4" s="8" customFormat="1" ht="12" x14ac:dyDescent="0.3">
      <c r="A3" s="12" t="s">
        <v>104</v>
      </c>
      <c r="B3" s="12" t="s">
        <v>105</v>
      </c>
      <c r="C3" s="12" t="s">
        <v>106</v>
      </c>
      <c r="D3" s="12" t="s">
        <v>107</v>
      </c>
    </row>
    <row r="4" spans="1:4" s="9" customFormat="1" ht="10.5" x14ac:dyDescent="0.25">
      <c r="A4" s="226" t="s">
        <v>140</v>
      </c>
      <c r="B4" s="22" t="s">
        <v>141</v>
      </c>
      <c r="C4" s="23">
        <v>0</v>
      </c>
      <c r="D4" s="22" t="s">
        <v>142</v>
      </c>
    </row>
    <row r="5" spans="1:4" s="9" customFormat="1" ht="10.5" x14ac:dyDescent="0.25">
      <c r="A5" s="224"/>
      <c r="B5" s="22" t="s">
        <v>143</v>
      </c>
      <c r="C5" s="23">
        <v>0</v>
      </c>
      <c r="D5" s="22" t="s">
        <v>142</v>
      </c>
    </row>
    <row r="6" spans="1:4" s="9" customFormat="1" ht="14.5" customHeight="1" x14ac:dyDescent="0.25">
      <c r="A6" s="230" t="s">
        <v>144</v>
      </c>
      <c r="B6" s="231"/>
      <c r="C6" s="24">
        <f>(C4+C5)/2</f>
        <v>0</v>
      </c>
      <c r="D6" s="25" t="s">
        <v>16</v>
      </c>
    </row>
    <row r="7" spans="1:4" s="9" customFormat="1" ht="10.5" x14ac:dyDescent="0.25">
      <c r="A7" s="224" t="s">
        <v>145</v>
      </c>
      <c r="B7" s="26" t="s">
        <v>146</v>
      </c>
      <c r="C7" s="23">
        <v>0</v>
      </c>
      <c r="D7" s="22" t="s">
        <v>142</v>
      </c>
    </row>
    <row r="8" spans="1:4" s="9" customFormat="1" ht="10.5" x14ac:dyDescent="0.25">
      <c r="A8" s="224"/>
      <c r="B8" s="22" t="s">
        <v>147</v>
      </c>
      <c r="C8" s="23">
        <v>0</v>
      </c>
      <c r="D8" s="22" t="s">
        <v>142</v>
      </c>
    </row>
    <row r="9" spans="1:4" s="9" customFormat="1" ht="14.5" customHeight="1" x14ac:dyDescent="0.25">
      <c r="A9" s="230" t="s">
        <v>148</v>
      </c>
      <c r="B9" s="231"/>
      <c r="C9" s="24">
        <f>(C7+C8)/2</f>
        <v>0</v>
      </c>
      <c r="D9" s="25" t="s">
        <v>149</v>
      </c>
    </row>
    <row r="10" spans="1:4" s="9" customFormat="1" ht="10.5" x14ac:dyDescent="0.25">
      <c r="A10" s="224" t="s">
        <v>150</v>
      </c>
      <c r="B10" s="26" t="s">
        <v>151</v>
      </c>
      <c r="C10" s="23">
        <v>0</v>
      </c>
      <c r="D10" s="27" t="s">
        <v>152</v>
      </c>
    </row>
    <row r="11" spans="1:4" s="9" customFormat="1" ht="10.5" x14ac:dyDescent="0.25">
      <c r="A11" s="224"/>
      <c r="B11" s="22" t="s">
        <v>153</v>
      </c>
      <c r="C11" s="23">
        <v>0</v>
      </c>
      <c r="D11" s="28" t="s">
        <v>152</v>
      </c>
    </row>
    <row r="12" spans="1:4" s="9" customFormat="1" ht="10.5" x14ac:dyDescent="0.25">
      <c r="A12" s="224"/>
      <c r="B12" s="22" t="s">
        <v>154</v>
      </c>
      <c r="C12" s="23">
        <v>0</v>
      </c>
      <c r="D12" s="22" t="s">
        <v>155</v>
      </c>
    </row>
    <row r="13" spans="1:4" s="9" customFormat="1" ht="10.5" x14ac:dyDescent="0.25">
      <c r="A13" s="224"/>
      <c r="B13" s="22" t="s">
        <v>156</v>
      </c>
      <c r="C13" s="23">
        <v>0</v>
      </c>
      <c r="D13" s="22" t="s">
        <v>155</v>
      </c>
    </row>
    <row r="14" spans="1:4" s="9" customFormat="1" ht="10.5" x14ac:dyDescent="0.25">
      <c r="A14" s="224"/>
      <c r="B14" s="22" t="s">
        <v>157</v>
      </c>
      <c r="C14" s="23">
        <v>0</v>
      </c>
      <c r="D14" s="22" t="s">
        <v>155</v>
      </c>
    </row>
    <row r="15" spans="1:4" s="9" customFormat="1" ht="10.5" x14ac:dyDescent="0.25">
      <c r="A15" s="225"/>
      <c r="B15" s="143" t="s">
        <v>111</v>
      </c>
      <c r="C15" s="29">
        <v>0</v>
      </c>
      <c r="D15" s="28" t="s">
        <v>152</v>
      </c>
    </row>
    <row r="16" spans="1:4" s="9" customFormat="1" ht="14.5" customHeight="1" x14ac:dyDescent="0.25">
      <c r="A16" s="230" t="s">
        <v>158</v>
      </c>
      <c r="B16" s="231"/>
      <c r="C16" s="24">
        <f>((C10+C11)/2)+((C12+C13+C14)/3)+C15</f>
        <v>0</v>
      </c>
      <c r="D16" s="25" t="s">
        <v>149</v>
      </c>
    </row>
    <row r="17" spans="1:4" s="9" customFormat="1" ht="10.5" x14ac:dyDescent="0.25">
      <c r="A17" s="224" t="s">
        <v>159</v>
      </c>
      <c r="B17" s="26" t="s">
        <v>160</v>
      </c>
      <c r="C17" s="23">
        <v>0</v>
      </c>
      <c r="D17" s="26" t="s">
        <v>152</v>
      </c>
    </row>
    <row r="18" spans="1:4" s="9" customFormat="1" ht="10.5" x14ac:dyDescent="0.25">
      <c r="A18" s="224"/>
      <c r="B18" s="22" t="s">
        <v>161</v>
      </c>
      <c r="C18" s="23">
        <v>0</v>
      </c>
      <c r="D18" s="26" t="s">
        <v>152</v>
      </c>
    </row>
    <row r="19" spans="1:4" s="9" customFormat="1" ht="10.5" x14ac:dyDescent="0.25">
      <c r="A19" s="224"/>
      <c r="B19" s="35" t="s">
        <v>162</v>
      </c>
      <c r="C19" s="23">
        <v>0</v>
      </c>
      <c r="D19" s="22" t="s">
        <v>163</v>
      </c>
    </row>
    <row r="20" spans="1:4" s="9" customFormat="1" ht="10.5" x14ac:dyDescent="0.25">
      <c r="A20" s="224"/>
      <c r="B20" s="30" t="s">
        <v>111</v>
      </c>
      <c r="C20" s="23">
        <v>0</v>
      </c>
      <c r="D20" s="26" t="s">
        <v>152</v>
      </c>
    </row>
    <row r="21" spans="1:4" s="9" customFormat="1" ht="10.5" x14ac:dyDescent="0.25">
      <c r="A21" s="224"/>
      <c r="B21" s="30" t="s">
        <v>113</v>
      </c>
      <c r="C21" s="23">
        <v>0</v>
      </c>
      <c r="D21" s="26" t="s">
        <v>152</v>
      </c>
    </row>
    <row r="22" spans="1:4" s="9" customFormat="1" ht="10.5" x14ac:dyDescent="0.25">
      <c r="A22" s="225"/>
      <c r="B22" s="30" t="s">
        <v>114</v>
      </c>
      <c r="C22" s="23">
        <v>0</v>
      </c>
      <c r="D22" s="22" t="s">
        <v>163</v>
      </c>
    </row>
    <row r="23" spans="1:4" s="9" customFormat="1" ht="14.5" customHeight="1" x14ac:dyDescent="0.25">
      <c r="A23" s="230" t="s">
        <v>164</v>
      </c>
      <c r="B23" s="231"/>
      <c r="C23" s="24">
        <f>SUM(C17:C22)</f>
        <v>0</v>
      </c>
      <c r="D23" s="25" t="s">
        <v>165</v>
      </c>
    </row>
    <row r="24" spans="1:4" s="9" customFormat="1" ht="10.5" x14ac:dyDescent="0.25">
      <c r="A24" s="31"/>
      <c r="C24" s="32"/>
    </row>
    <row r="25" spans="1:4" s="9" customFormat="1" ht="13" x14ac:dyDescent="0.3">
      <c r="A25" s="20" t="s">
        <v>166</v>
      </c>
    </row>
    <row r="26" spans="1:4" s="9" customFormat="1" ht="12" x14ac:dyDescent="0.3">
      <c r="A26" s="12" t="s">
        <v>104</v>
      </c>
      <c r="B26" s="12" t="s">
        <v>105</v>
      </c>
      <c r="C26" s="12" t="s">
        <v>106</v>
      </c>
      <c r="D26" s="12" t="s">
        <v>107</v>
      </c>
    </row>
    <row r="27" spans="1:4" s="9" customFormat="1" ht="10.5" x14ac:dyDescent="0.25">
      <c r="A27" s="33" t="s">
        <v>167</v>
      </c>
      <c r="B27" s="175" t="s">
        <v>109</v>
      </c>
      <c r="C27" s="23">
        <v>0</v>
      </c>
      <c r="D27" s="175" t="s">
        <v>110</v>
      </c>
    </row>
    <row r="28" spans="1:4" s="9" customFormat="1" ht="10.5" x14ac:dyDescent="0.25">
      <c r="A28" s="30" t="s">
        <v>111</v>
      </c>
      <c r="B28" s="30" t="s">
        <v>111</v>
      </c>
      <c r="C28" s="23">
        <v>0</v>
      </c>
      <c r="D28" s="22" t="s">
        <v>110</v>
      </c>
    </row>
    <row r="29" spans="1:4" s="9" customFormat="1" ht="10.5" x14ac:dyDescent="0.25">
      <c r="A29" s="30" t="s">
        <v>113</v>
      </c>
      <c r="B29" s="30" t="s">
        <v>113</v>
      </c>
      <c r="C29" s="23">
        <v>0</v>
      </c>
      <c r="D29" s="22" t="s">
        <v>110</v>
      </c>
    </row>
    <row r="30" spans="1:4" s="9" customFormat="1" ht="10.5" x14ac:dyDescent="0.25">
      <c r="A30" s="30" t="s">
        <v>114</v>
      </c>
      <c r="B30" s="30" t="s">
        <v>114</v>
      </c>
      <c r="C30" s="23">
        <v>0</v>
      </c>
      <c r="D30" s="22" t="s">
        <v>110</v>
      </c>
    </row>
    <row r="31" spans="1:4" s="9" customFormat="1" ht="14.5" customHeight="1" x14ac:dyDescent="0.25">
      <c r="A31" s="232" t="s">
        <v>116</v>
      </c>
      <c r="B31" s="233"/>
      <c r="C31" s="34">
        <f>SUM(C27:C30)</f>
        <v>0</v>
      </c>
      <c r="D31" s="35" t="s">
        <v>110</v>
      </c>
    </row>
    <row r="32" spans="1:4" s="9" customFormat="1" ht="13" x14ac:dyDescent="0.3">
      <c r="A32" s="20" t="s">
        <v>168</v>
      </c>
    </row>
    <row r="33" spans="1:4" s="9" customFormat="1" ht="12" x14ac:dyDescent="0.3">
      <c r="A33" s="12" t="s">
        <v>104</v>
      </c>
      <c r="B33" s="12"/>
      <c r="C33" s="12" t="s">
        <v>169</v>
      </c>
      <c r="D33" s="12" t="s">
        <v>170</v>
      </c>
    </row>
    <row r="34" spans="1:4" s="9" customFormat="1" ht="10.5" x14ac:dyDescent="0.25">
      <c r="A34" s="36" t="s">
        <v>140</v>
      </c>
      <c r="B34" s="37" t="s">
        <v>171</v>
      </c>
      <c r="C34" s="38"/>
      <c r="D34" s="39"/>
    </row>
    <row r="35" spans="1:4" s="9" customFormat="1" ht="10.5" x14ac:dyDescent="0.25">
      <c r="A35" s="227" t="s">
        <v>172</v>
      </c>
      <c r="B35" s="37" t="s">
        <v>173</v>
      </c>
      <c r="C35" s="38"/>
      <c r="D35" s="39"/>
    </row>
    <row r="36" spans="1:4" s="9" customFormat="1" ht="21" x14ac:dyDescent="0.25">
      <c r="A36" s="228"/>
      <c r="B36" s="37" t="s">
        <v>174</v>
      </c>
      <c r="C36" s="38" t="s">
        <v>175</v>
      </c>
      <c r="D36" s="39" t="s">
        <v>176</v>
      </c>
    </row>
    <row r="37" spans="1:4" s="9" customFormat="1" ht="10.5" x14ac:dyDescent="0.25">
      <c r="A37" s="229"/>
      <c r="B37" s="37" t="s">
        <v>177</v>
      </c>
      <c r="C37" s="38" t="s">
        <v>175</v>
      </c>
      <c r="D37" s="39" t="s">
        <v>178</v>
      </c>
    </row>
    <row r="38" spans="1:4" s="8" customFormat="1" ht="12" x14ac:dyDescent="0.3">
      <c r="A38" s="40"/>
    </row>
    <row r="39" spans="1:4" s="8" customFormat="1" ht="12" x14ac:dyDescent="0.3">
      <c r="A39" s="40"/>
    </row>
    <row r="40" spans="1:4" s="8" customFormat="1" ht="12" x14ac:dyDescent="0.3">
      <c r="A40" s="40"/>
    </row>
    <row r="41" spans="1:4" s="8" customFormat="1" ht="12" x14ac:dyDescent="0.3">
      <c r="A41" s="40"/>
    </row>
    <row r="42" spans="1:4" s="8" customFormat="1" ht="12" x14ac:dyDescent="0.3">
      <c r="A42" s="40"/>
    </row>
    <row r="43" spans="1:4" s="8" customFormat="1" ht="12" x14ac:dyDescent="0.3">
      <c r="A43" s="40"/>
    </row>
    <row r="44" spans="1:4" s="8" customFormat="1" ht="12" x14ac:dyDescent="0.3">
      <c r="A44" s="40"/>
    </row>
    <row r="45" spans="1:4" s="8" customFormat="1" ht="12" x14ac:dyDescent="0.3">
      <c r="A45" s="40"/>
    </row>
    <row r="46" spans="1:4" s="8" customFormat="1" ht="12" x14ac:dyDescent="0.3">
      <c r="A46" s="40"/>
    </row>
    <row r="47" spans="1:4" s="8" customFormat="1" ht="12" x14ac:dyDescent="0.3">
      <c r="A47" s="40"/>
    </row>
    <row r="48" spans="1:4" s="8" customFormat="1" ht="12" x14ac:dyDescent="0.3">
      <c r="A48" s="40"/>
    </row>
    <row r="49" spans="1:1" s="8" customFormat="1" ht="12" x14ac:dyDescent="0.3">
      <c r="A49" s="40"/>
    </row>
    <row r="50" spans="1:1" s="8" customFormat="1" ht="12" x14ac:dyDescent="0.3">
      <c r="A50" s="40"/>
    </row>
    <row r="51" spans="1:1" s="8" customFormat="1" ht="12" x14ac:dyDescent="0.3">
      <c r="A51" s="40"/>
    </row>
    <row r="52" spans="1:1" s="8" customFormat="1" ht="12" x14ac:dyDescent="0.3">
      <c r="A52" s="40"/>
    </row>
    <row r="53" spans="1:1" s="8" customFormat="1" ht="12" x14ac:dyDescent="0.3">
      <c r="A53" s="40"/>
    </row>
    <row r="54" spans="1:1" s="8" customFormat="1" ht="12" x14ac:dyDescent="0.3">
      <c r="A54" s="40"/>
    </row>
    <row r="55" spans="1:1" s="8" customFormat="1" ht="12" x14ac:dyDescent="0.3">
      <c r="A55" s="40"/>
    </row>
    <row r="56" spans="1:1" s="8" customFormat="1" ht="12" x14ac:dyDescent="0.3">
      <c r="A56" s="40"/>
    </row>
    <row r="57" spans="1:1" s="8" customFormat="1" ht="12" x14ac:dyDescent="0.3">
      <c r="A57" s="40"/>
    </row>
    <row r="58" spans="1:1" s="8" customFormat="1" ht="12" x14ac:dyDescent="0.3">
      <c r="A58" s="40"/>
    </row>
    <row r="59" spans="1:1" s="8" customFormat="1" ht="12" x14ac:dyDescent="0.3">
      <c r="A59" s="40"/>
    </row>
    <row r="60" spans="1:1" s="8" customFormat="1" ht="12" x14ac:dyDescent="0.3">
      <c r="A60" s="40"/>
    </row>
    <row r="61" spans="1:1" s="8" customFormat="1" ht="12" x14ac:dyDescent="0.3">
      <c r="A61" s="40"/>
    </row>
    <row r="62" spans="1:1" s="8" customFormat="1" ht="12" x14ac:dyDescent="0.3">
      <c r="A62" s="40"/>
    </row>
    <row r="63" spans="1:1" s="8" customFormat="1" ht="12" x14ac:dyDescent="0.3">
      <c r="A63" s="40"/>
    </row>
    <row r="64" spans="1:1" s="8" customFormat="1" ht="12" x14ac:dyDescent="0.3">
      <c r="A64" s="40"/>
    </row>
    <row r="65" spans="1:1" s="8" customFormat="1" ht="12" x14ac:dyDescent="0.3">
      <c r="A65" s="40"/>
    </row>
    <row r="66" spans="1:1" s="8" customFormat="1" ht="12" x14ac:dyDescent="0.3">
      <c r="A66" s="40"/>
    </row>
    <row r="67" spans="1:1" s="8" customFormat="1" ht="12" x14ac:dyDescent="0.3">
      <c r="A67" s="40"/>
    </row>
    <row r="68" spans="1:1" s="8" customFormat="1" ht="12" x14ac:dyDescent="0.3">
      <c r="A68" s="40"/>
    </row>
    <row r="69" spans="1:1" s="8" customFormat="1" ht="12" x14ac:dyDescent="0.3">
      <c r="A69" s="40"/>
    </row>
    <row r="70" spans="1:1" s="8" customFormat="1" ht="12" x14ac:dyDescent="0.3">
      <c r="A70" s="40"/>
    </row>
    <row r="71" spans="1:1" s="8" customFormat="1" ht="12" x14ac:dyDescent="0.3">
      <c r="A71" s="40"/>
    </row>
    <row r="72" spans="1:1" s="8" customFormat="1" ht="12" x14ac:dyDescent="0.3">
      <c r="A72" s="40"/>
    </row>
    <row r="73" spans="1:1" s="8" customFormat="1" ht="12" x14ac:dyDescent="0.3">
      <c r="A73" s="40"/>
    </row>
    <row r="74" spans="1:1" s="8" customFormat="1" ht="12" x14ac:dyDescent="0.3">
      <c r="A74" s="40"/>
    </row>
    <row r="75" spans="1:1" s="8" customFormat="1" ht="12" x14ac:dyDescent="0.3">
      <c r="A75" s="40"/>
    </row>
    <row r="76" spans="1:1" s="8" customFormat="1" ht="12" x14ac:dyDescent="0.3">
      <c r="A76" s="40"/>
    </row>
    <row r="77" spans="1:1" s="8" customFormat="1" ht="12" x14ac:dyDescent="0.3">
      <c r="A77" s="40"/>
    </row>
    <row r="78" spans="1:1" s="8" customFormat="1" ht="12" x14ac:dyDescent="0.3">
      <c r="A78" s="40"/>
    </row>
    <row r="79" spans="1:1" s="8" customFormat="1" ht="12" x14ac:dyDescent="0.3">
      <c r="A79" s="40"/>
    </row>
    <row r="80" spans="1:1" s="8" customFormat="1" ht="12" x14ac:dyDescent="0.3">
      <c r="A80" s="40"/>
    </row>
    <row r="81" spans="1:1" s="8" customFormat="1" ht="12" x14ac:dyDescent="0.3">
      <c r="A81" s="40"/>
    </row>
    <row r="82" spans="1:1" s="8" customFormat="1" ht="12" x14ac:dyDescent="0.3">
      <c r="A82" s="40"/>
    </row>
    <row r="83" spans="1:1" s="8" customFormat="1" ht="12" x14ac:dyDescent="0.3">
      <c r="A83" s="40"/>
    </row>
    <row r="84" spans="1:1" s="8" customFormat="1" ht="12" x14ac:dyDescent="0.3">
      <c r="A84" s="40"/>
    </row>
    <row r="85" spans="1:1" s="8" customFormat="1" ht="12" x14ac:dyDescent="0.3">
      <c r="A85" s="40"/>
    </row>
    <row r="86" spans="1:1" s="8" customFormat="1" ht="12" x14ac:dyDescent="0.3">
      <c r="A86" s="40"/>
    </row>
    <row r="87" spans="1:1" s="8" customFormat="1" ht="12" x14ac:dyDescent="0.3">
      <c r="A87" s="40"/>
    </row>
    <row r="88" spans="1:1" s="8" customFormat="1" ht="12" x14ac:dyDescent="0.3">
      <c r="A88" s="40"/>
    </row>
    <row r="89" spans="1:1" s="8" customFormat="1" ht="12" x14ac:dyDescent="0.3">
      <c r="A89" s="40"/>
    </row>
    <row r="90" spans="1:1" s="8" customFormat="1" ht="12" x14ac:dyDescent="0.3">
      <c r="A90" s="40"/>
    </row>
    <row r="91" spans="1:1" s="8" customFormat="1" ht="12" x14ac:dyDescent="0.3">
      <c r="A91" s="40"/>
    </row>
    <row r="92" spans="1:1" s="8" customFormat="1" ht="12" x14ac:dyDescent="0.3">
      <c r="A92" s="40"/>
    </row>
    <row r="93" spans="1:1" s="8" customFormat="1" ht="12" x14ac:dyDescent="0.3">
      <c r="A93" s="40"/>
    </row>
  </sheetData>
  <sheetProtection algorithmName="SHA-512" hashValue="OwU3wSmw8Xx7UanBNXe9zJqDzRX2fmKA1T56pM/t645jCcgW5SK8WmDQIg8eCOQwSP8spf5OGxZhUN5d8RKqDw==" saltValue="UcmR2w1ziS40Liuw28p3yA==" spinCount="100000" sheet="1" objects="1" scenarios="1"/>
  <mergeCells count="10">
    <mergeCell ref="A10:A15"/>
    <mergeCell ref="A17:A22"/>
    <mergeCell ref="A4:A5"/>
    <mergeCell ref="A7:A8"/>
    <mergeCell ref="A35:A37"/>
    <mergeCell ref="A6:B6"/>
    <mergeCell ref="A9:B9"/>
    <mergeCell ref="A23:B23"/>
    <mergeCell ref="A16:B16"/>
    <mergeCell ref="A31:B31"/>
  </mergeCells>
  <dataValidations count="1">
    <dataValidation type="list" allowBlank="1" showInputMessage="1" showErrorMessage="1" sqref="C36:C37" xr:uid="{00000000-0002-0000-0300-000000000000}">
      <formula1>"Kies:,JA,JA onder voorwaarden:,NEE,"</formula1>
    </dataValidation>
  </dataValidations>
  <pageMargins left="0.70866141732283472" right="0.70866141732283472" top="0.74803149606299213" bottom="0.74803149606299213" header="0.31496062992125984" footer="0.31496062992125984"/>
  <pageSetup paperSize="9" scale="66" orientation="landscape" r:id="rId1"/>
  <headerFooter>
    <oddFooter>&amp;LUWV EA Autolease en aanverwante dienstverlening AM.2025.490&amp;RPagina &amp;P van &amp;N
Printdatum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workbookViewId="0">
      <selection activeCell="A14" sqref="A14:B14"/>
    </sheetView>
  </sheetViews>
  <sheetFormatPr defaultColWidth="8.81640625" defaultRowHeight="14" x14ac:dyDescent="0.3"/>
  <cols>
    <col min="1" max="1" width="35.54296875" style="5" customWidth="1"/>
    <col min="2" max="2" width="37.54296875" style="5" customWidth="1"/>
    <col min="3" max="3" width="11.54296875" style="5" customWidth="1"/>
    <col min="4" max="4" width="16.54296875" style="5" bestFit="1" customWidth="1"/>
    <col min="5" max="5" width="60.453125" style="5" customWidth="1"/>
    <col min="6" max="10" width="17.453125" style="5" customWidth="1"/>
    <col min="11" max="11" width="19.453125" style="5" customWidth="1"/>
    <col min="12" max="16384" width="8.81640625" style="5"/>
  </cols>
  <sheetData>
    <row r="1" spans="1:12" s="4" customFormat="1" ht="18.5" x14ac:dyDescent="0.45">
      <c r="A1" s="129" t="s">
        <v>179</v>
      </c>
      <c r="B1" s="7"/>
      <c r="C1" s="7"/>
      <c r="D1" s="7"/>
      <c r="E1" s="7"/>
      <c r="F1" s="7"/>
      <c r="H1" s="187" t="s">
        <v>31</v>
      </c>
      <c r="I1" s="188"/>
      <c r="J1" s="188"/>
      <c r="K1" s="7"/>
      <c r="L1" s="7"/>
    </row>
    <row r="2" spans="1:12" s="117" customFormat="1" ht="26" x14ac:dyDescent="0.3">
      <c r="A2" s="114" t="s">
        <v>36</v>
      </c>
      <c r="B2" s="115" t="s">
        <v>180</v>
      </c>
      <c r="C2" s="116" t="s">
        <v>181</v>
      </c>
      <c r="D2" s="116" t="s">
        <v>182</v>
      </c>
      <c r="E2" s="116" t="s">
        <v>183</v>
      </c>
      <c r="F2" s="116" t="s">
        <v>184</v>
      </c>
      <c r="G2" s="116" t="s">
        <v>185</v>
      </c>
      <c r="H2" s="116" t="s">
        <v>186</v>
      </c>
      <c r="I2" s="116" t="s">
        <v>187</v>
      </c>
      <c r="J2" s="116" t="s">
        <v>188</v>
      </c>
      <c r="K2" s="21"/>
    </row>
    <row r="3" spans="1:12" s="3" customFormat="1" ht="13.5" x14ac:dyDescent="0.3">
      <c r="A3" s="146" t="s">
        <v>8</v>
      </c>
      <c r="B3" s="145" t="s">
        <v>189</v>
      </c>
      <c r="C3" s="119">
        <v>0</v>
      </c>
      <c r="D3" s="119">
        <v>0</v>
      </c>
      <c r="E3" s="119">
        <v>0</v>
      </c>
      <c r="F3" s="119">
        <v>0</v>
      </c>
      <c r="G3" s="119">
        <v>0</v>
      </c>
      <c r="H3" s="119">
        <v>0</v>
      </c>
      <c r="I3" s="120">
        <v>0</v>
      </c>
      <c r="J3" s="120">
        <v>0</v>
      </c>
      <c r="K3" s="21"/>
    </row>
    <row r="4" spans="1:12" s="3" customFormat="1" ht="13.5" x14ac:dyDescent="0.3">
      <c r="A4" s="146" t="s">
        <v>8</v>
      </c>
      <c r="B4" s="145" t="s">
        <v>190</v>
      </c>
      <c r="C4" s="119">
        <v>0</v>
      </c>
      <c r="D4" s="119">
        <v>0</v>
      </c>
      <c r="E4" s="119">
        <v>0</v>
      </c>
      <c r="F4" s="119">
        <v>0</v>
      </c>
      <c r="G4" s="119">
        <v>0</v>
      </c>
      <c r="H4" s="119">
        <v>0</v>
      </c>
      <c r="I4" s="120">
        <v>0</v>
      </c>
      <c r="J4" s="120">
        <v>0</v>
      </c>
      <c r="K4" s="21"/>
    </row>
    <row r="5" spans="1:12" s="3" customFormat="1" ht="13.5" x14ac:dyDescent="0.3">
      <c r="A5" s="146" t="s">
        <v>9</v>
      </c>
      <c r="B5" s="118" t="s">
        <v>191</v>
      </c>
      <c r="C5" s="119">
        <v>0</v>
      </c>
      <c r="D5" s="119">
        <v>0</v>
      </c>
      <c r="E5" s="119">
        <v>0</v>
      </c>
      <c r="F5" s="119">
        <v>0</v>
      </c>
      <c r="G5" s="119">
        <v>0</v>
      </c>
      <c r="H5" s="119">
        <v>0</v>
      </c>
      <c r="I5" s="120">
        <v>0</v>
      </c>
      <c r="J5" s="120">
        <v>0</v>
      </c>
      <c r="K5" s="21"/>
    </row>
    <row r="6" spans="1:12" s="3" customFormat="1" ht="13.5" x14ac:dyDescent="0.3">
      <c r="A6" s="146" t="s">
        <v>9</v>
      </c>
      <c r="B6" s="118" t="s">
        <v>192</v>
      </c>
      <c r="C6" s="119">
        <v>0</v>
      </c>
      <c r="D6" s="119">
        <v>0</v>
      </c>
      <c r="E6" s="119">
        <v>0</v>
      </c>
      <c r="F6" s="119">
        <v>0</v>
      </c>
      <c r="G6" s="119">
        <v>0</v>
      </c>
      <c r="H6" s="119">
        <v>0</v>
      </c>
      <c r="I6" s="120">
        <v>0</v>
      </c>
      <c r="J6" s="120">
        <v>0</v>
      </c>
      <c r="K6" s="21"/>
    </row>
    <row r="7" spans="1:12" s="3" customFormat="1" ht="13.5" x14ac:dyDescent="0.3">
      <c r="A7" s="146" t="s">
        <v>10</v>
      </c>
      <c r="B7" s="118" t="s">
        <v>193</v>
      </c>
      <c r="C7" s="119">
        <v>0</v>
      </c>
      <c r="D7" s="119">
        <v>0</v>
      </c>
      <c r="E7" s="119">
        <v>0</v>
      </c>
      <c r="F7" s="119">
        <v>0</v>
      </c>
      <c r="G7" s="119">
        <v>0</v>
      </c>
      <c r="H7" s="119">
        <v>0</v>
      </c>
      <c r="I7" s="120">
        <v>0</v>
      </c>
      <c r="J7" s="120">
        <v>0</v>
      </c>
      <c r="K7" s="21"/>
    </row>
    <row r="8" spans="1:12" s="3" customFormat="1" ht="13.5" x14ac:dyDescent="0.3">
      <c r="A8" s="146" t="s">
        <v>10</v>
      </c>
      <c r="B8" s="118" t="s">
        <v>194</v>
      </c>
      <c r="C8" s="119">
        <v>0</v>
      </c>
      <c r="D8" s="119">
        <v>0</v>
      </c>
      <c r="E8" s="119">
        <v>0</v>
      </c>
      <c r="F8" s="119">
        <v>0</v>
      </c>
      <c r="G8" s="119">
        <v>0</v>
      </c>
      <c r="H8" s="119">
        <v>0</v>
      </c>
      <c r="I8" s="120">
        <v>0</v>
      </c>
      <c r="J8" s="120">
        <v>0</v>
      </c>
      <c r="K8" s="21"/>
    </row>
    <row r="9" spans="1:12" s="3" customFormat="1" ht="13.5" x14ac:dyDescent="0.3">
      <c r="A9" s="146" t="s">
        <v>11</v>
      </c>
      <c r="B9" s="118" t="s">
        <v>195</v>
      </c>
      <c r="C9" s="119">
        <v>0</v>
      </c>
      <c r="D9" s="119">
        <v>0</v>
      </c>
      <c r="E9" s="119">
        <v>0</v>
      </c>
      <c r="F9" s="119">
        <v>0</v>
      </c>
      <c r="G9" s="119">
        <v>0</v>
      </c>
      <c r="H9" s="119">
        <v>0</v>
      </c>
      <c r="I9" s="120">
        <v>0</v>
      </c>
      <c r="J9" s="120">
        <v>0</v>
      </c>
      <c r="K9" s="21"/>
    </row>
    <row r="10" spans="1:12" s="117" customFormat="1" ht="13" x14ac:dyDescent="0.3">
      <c r="A10" s="121" t="s">
        <v>165</v>
      </c>
      <c r="B10" s="122"/>
      <c r="C10" s="123">
        <f>SUM(C3:C9)</f>
        <v>0</v>
      </c>
      <c r="D10" s="123">
        <f>SUM(D3:D9)</f>
        <v>0</v>
      </c>
      <c r="E10" s="123">
        <f t="shared" ref="E10:I10" si="0">SUM(E3:E9)</f>
        <v>0</v>
      </c>
      <c r="F10" s="123">
        <f t="shared" si="0"/>
        <v>0</v>
      </c>
      <c r="G10" s="123">
        <f t="shared" si="0"/>
        <v>0</v>
      </c>
      <c r="H10" s="123">
        <f t="shared" si="0"/>
        <v>0</v>
      </c>
      <c r="I10" s="124">
        <f t="shared" si="0"/>
        <v>0</v>
      </c>
      <c r="J10" s="124">
        <f>SUM(J3:J9)</f>
        <v>0</v>
      </c>
      <c r="K10" s="21"/>
    </row>
    <row r="11" spans="1:12" s="117" customFormat="1" ht="13" x14ac:dyDescent="0.3">
      <c r="A11" s="125" t="s">
        <v>196</v>
      </c>
      <c r="B11" s="126"/>
      <c r="C11" s="127"/>
      <c r="D11" s="127"/>
      <c r="E11" s="127"/>
      <c r="F11" s="127"/>
      <c r="G11" s="127"/>
      <c r="H11" s="127"/>
      <c r="I11" s="128"/>
      <c r="J11" s="128">
        <f>SUM(C10:J10)</f>
        <v>0</v>
      </c>
      <c r="K11" s="21"/>
    </row>
    <row r="12" spans="1:12" ht="14.5" x14ac:dyDescent="0.35">
      <c r="A12" s="10"/>
      <c r="B12" s="11"/>
      <c r="C12" s="10"/>
      <c r="D12" s="10"/>
      <c r="E12" s="10"/>
      <c r="F12" s="10"/>
      <c r="G12" s="10"/>
      <c r="H12" s="10"/>
      <c r="I12" s="10"/>
      <c r="J12" s="10"/>
      <c r="K12" s="11"/>
    </row>
    <row r="13" spans="1:12" ht="14.5" x14ac:dyDescent="0.35">
      <c r="A13" s="236" t="s">
        <v>197</v>
      </c>
      <c r="B13" s="237"/>
      <c r="C13" s="12" t="s">
        <v>106</v>
      </c>
      <c r="D13" s="12" t="s">
        <v>198</v>
      </c>
      <c r="E13" s="12"/>
      <c r="F13" s="10"/>
      <c r="G13" s="10"/>
      <c r="H13" s="10"/>
      <c r="I13" s="10"/>
      <c r="J13" s="10"/>
      <c r="K13" s="10"/>
      <c r="L13" s="11"/>
    </row>
    <row r="14" spans="1:12" ht="14.5" x14ac:dyDescent="0.35">
      <c r="A14" s="240" t="s">
        <v>199</v>
      </c>
      <c r="B14" s="241"/>
      <c r="C14" s="108">
        <v>0</v>
      </c>
      <c r="D14" s="240" t="s">
        <v>200</v>
      </c>
      <c r="E14" s="241"/>
      <c r="F14" s="10"/>
      <c r="G14" s="10"/>
      <c r="H14" s="10"/>
      <c r="I14" s="10"/>
      <c r="J14" s="10"/>
      <c r="K14" s="10"/>
      <c r="L14" s="11"/>
    </row>
    <row r="15" spans="1:12" ht="14.5" x14ac:dyDescent="0.35">
      <c r="A15" s="240" t="s">
        <v>201</v>
      </c>
      <c r="B15" s="241"/>
      <c r="C15" s="108">
        <v>0</v>
      </c>
      <c r="D15" s="240" t="s">
        <v>202</v>
      </c>
      <c r="E15" s="241"/>
      <c r="F15" s="10"/>
      <c r="G15" s="10"/>
      <c r="H15" s="10"/>
      <c r="I15" s="10"/>
      <c r="J15" s="10"/>
      <c r="K15" s="10"/>
      <c r="L15" s="11"/>
    </row>
    <row r="16" spans="1:12" ht="14.5" x14ac:dyDescent="0.35">
      <c r="A16" s="240" t="s">
        <v>203</v>
      </c>
      <c r="B16" s="241"/>
      <c r="C16" s="108">
        <v>0</v>
      </c>
      <c r="D16" s="240" t="s">
        <v>204</v>
      </c>
      <c r="E16" s="241"/>
      <c r="F16" s="10"/>
      <c r="G16" s="10"/>
      <c r="H16" s="10"/>
      <c r="I16" s="10"/>
      <c r="J16" s="10"/>
      <c r="K16" s="10"/>
      <c r="L16" s="11"/>
    </row>
    <row r="17" spans="1:12" ht="14.5" x14ac:dyDescent="0.35">
      <c r="A17" s="234" t="s">
        <v>111</v>
      </c>
      <c r="B17" s="235"/>
      <c r="C17" s="108">
        <v>0</v>
      </c>
      <c r="D17" s="240" t="s">
        <v>205</v>
      </c>
      <c r="E17" s="241"/>
      <c r="F17" s="10"/>
      <c r="G17" s="10"/>
      <c r="H17" s="10"/>
      <c r="I17" s="10"/>
      <c r="J17" s="10"/>
      <c r="K17" s="10"/>
      <c r="L17" s="11"/>
    </row>
    <row r="18" spans="1:12" ht="14.5" x14ac:dyDescent="0.35">
      <c r="A18" s="234" t="s">
        <v>113</v>
      </c>
      <c r="B18" s="235"/>
      <c r="C18" s="108">
        <v>0</v>
      </c>
      <c r="D18" s="240" t="s">
        <v>205</v>
      </c>
      <c r="E18" s="241"/>
      <c r="F18" s="11"/>
      <c r="G18" s="11"/>
      <c r="H18" s="11"/>
      <c r="I18" s="11"/>
      <c r="J18" s="11"/>
      <c r="K18" s="11"/>
      <c r="L18" s="11"/>
    </row>
    <row r="19" spans="1:12" ht="14.5" x14ac:dyDescent="0.35">
      <c r="A19" s="234" t="s">
        <v>114</v>
      </c>
      <c r="B19" s="235"/>
      <c r="C19" s="108">
        <v>0</v>
      </c>
      <c r="D19" s="240" t="s">
        <v>205</v>
      </c>
      <c r="E19" s="241"/>
      <c r="F19" s="11"/>
      <c r="G19" s="11"/>
      <c r="H19" s="11"/>
      <c r="I19" s="11"/>
      <c r="J19" s="11"/>
      <c r="K19" s="11"/>
      <c r="L19" s="11"/>
    </row>
    <row r="20" spans="1:12" ht="14.5" x14ac:dyDescent="0.35">
      <c r="A20" s="238" t="s">
        <v>114</v>
      </c>
      <c r="B20" s="239"/>
      <c r="C20" s="109">
        <v>0</v>
      </c>
      <c r="D20" s="240" t="s">
        <v>205</v>
      </c>
      <c r="E20" s="241"/>
      <c r="F20" s="11"/>
      <c r="G20" s="11"/>
      <c r="H20" s="11"/>
      <c r="I20" s="11"/>
      <c r="J20" s="11"/>
      <c r="K20" s="11"/>
      <c r="L20" s="11"/>
    </row>
    <row r="21" spans="1:12" ht="14.5" x14ac:dyDescent="0.35">
      <c r="A21" s="110" t="s">
        <v>196</v>
      </c>
      <c r="B21" s="111"/>
      <c r="C21" s="112">
        <f>SUM(C14:C20)</f>
        <v>0</v>
      </c>
      <c r="D21" s="111"/>
      <c r="E21" s="113"/>
      <c r="F21" s="11"/>
      <c r="G21" s="11"/>
      <c r="H21" s="11"/>
      <c r="I21" s="11"/>
      <c r="J21" s="11"/>
      <c r="K21" s="11"/>
      <c r="L21" s="11"/>
    </row>
    <row r="22" spans="1:12" ht="14.5" x14ac:dyDescent="0.35">
      <c r="A22" s="11"/>
      <c r="B22" s="11"/>
      <c r="C22" s="11"/>
      <c r="D22" s="11"/>
      <c r="E22" s="11"/>
      <c r="F22" s="11"/>
      <c r="G22" s="11"/>
      <c r="H22" s="11"/>
      <c r="I22" s="11"/>
      <c r="J22" s="11"/>
      <c r="K22" s="11"/>
      <c r="L22" s="11"/>
    </row>
    <row r="23" spans="1:12" ht="14.5" x14ac:dyDescent="0.35">
      <c r="A23" s="11"/>
      <c r="B23" s="11"/>
      <c r="C23" s="11"/>
      <c r="D23" s="11"/>
      <c r="E23" s="11"/>
      <c r="F23" s="11"/>
      <c r="G23" s="11"/>
      <c r="H23" s="11"/>
      <c r="I23" s="11"/>
      <c r="J23" s="11"/>
      <c r="K23" s="11"/>
      <c r="L23" s="11"/>
    </row>
    <row r="24" spans="1:12" ht="14.5" x14ac:dyDescent="0.35">
      <c r="A24" s="11"/>
      <c r="B24" s="11"/>
      <c r="C24" s="11"/>
      <c r="D24" s="11"/>
      <c r="E24" s="11"/>
      <c r="F24" s="11"/>
      <c r="G24" s="11"/>
      <c r="H24" s="11"/>
      <c r="I24" s="11"/>
      <c r="J24" s="11"/>
      <c r="K24" s="11"/>
      <c r="L24" s="11"/>
    </row>
    <row r="25" spans="1:12" ht="14.5" x14ac:dyDescent="0.35">
      <c r="A25" s="11"/>
      <c r="B25" s="11"/>
      <c r="C25" s="11"/>
      <c r="D25" s="11"/>
      <c r="E25" s="11"/>
      <c r="F25" s="11"/>
      <c r="G25" s="11"/>
      <c r="H25" s="11"/>
      <c r="I25" s="11"/>
      <c r="J25" s="11"/>
      <c r="K25" s="11"/>
      <c r="L25" s="11"/>
    </row>
  </sheetData>
  <sheetProtection algorithmName="SHA-512" hashValue="9FlMaM8hPHlJcH/NI2Y+1S2+Bhs5DEgOB8A7yloav94NnRli1fpx+h3Wzyya5jZ1MzJ9cDxls+WQvXQopKRP+Q==" saltValue="eERPzGw0VHqV6/+Y7/Uxyg==" spinCount="100000" sheet="1" objects="1" scenarios="1"/>
  <mergeCells count="15">
    <mergeCell ref="A19:B19"/>
    <mergeCell ref="A13:B13"/>
    <mergeCell ref="A20:B20"/>
    <mergeCell ref="D14:E14"/>
    <mergeCell ref="D15:E15"/>
    <mergeCell ref="D16:E16"/>
    <mergeCell ref="D17:E17"/>
    <mergeCell ref="D18:E18"/>
    <mergeCell ref="D19:E19"/>
    <mergeCell ref="D20:E20"/>
    <mergeCell ref="A14:B14"/>
    <mergeCell ref="A15:B15"/>
    <mergeCell ref="A16:B16"/>
    <mergeCell ref="A17:B17"/>
    <mergeCell ref="A18:B18"/>
  </mergeCells>
  <pageMargins left="0.70866141732283472" right="0.70866141732283472" top="0.74803149606299213" bottom="0.74803149606299213" header="0.31496062992125984" footer="0.31496062992125984"/>
  <pageSetup paperSize="9" scale="57" orientation="landscape" r:id="rId1"/>
  <headerFooter>
    <oddFooter>&amp;LUWV Autolease en aanverwante dienstverlening AM.2025.490&amp;RPagina &amp;P van &amp;N
Printdatum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A40F-9B17-48C2-A6D8-F8A74A441D7C}">
  <dimension ref="B1:E16"/>
  <sheetViews>
    <sheetView workbookViewId="0">
      <selection activeCell="C6" sqref="C6"/>
    </sheetView>
  </sheetViews>
  <sheetFormatPr defaultColWidth="8.54296875" defaultRowHeight="12" x14ac:dyDescent="0.3"/>
  <cols>
    <col min="1" max="1" width="8.54296875" style="8"/>
    <col min="2" max="2" width="44.54296875" style="8" bestFit="1" customWidth="1"/>
    <col min="3" max="3" width="63.54296875" style="18" customWidth="1"/>
    <col min="4" max="16384" width="8.54296875" style="8"/>
  </cols>
  <sheetData>
    <row r="1" spans="2:5" x14ac:dyDescent="0.3">
      <c r="B1" s="13" t="s">
        <v>206</v>
      </c>
      <c r="C1" s="14" t="s">
        <v>207</v>
      </c>
    </row>
    <row r="2" spans="2:5" x14ac:dyDescent="0.3">
      <c r="B2" s="15" t="s">
        <v>4</v>
      </c>
      <c r="C2" s="16"/>
    </row>
    <row r="3" spans="2:5" ht="72" x14ac:dyDescent="0.3">
      <c r="B3" s="176" t="s">
        <v>36</v>
      </c>
      <c r="C3" s="149" t="s">
        <v>208</v>
      </c>
    </row>
    <row r="4" spans="2:5" ht="36" x14ac:dyDescent="0.3">
      <c r="B4" s="176" t="s">
        <v>43</v>
      </c>
      <c r="C4" s="16" t="s">
        <v>209</v>
      </c>
    </row>
    <row r="5" spans="2:5" ht="24" x14ac:dyDescent="0.3">
      <c r="B5" s="176" t="s">
        <v>210</v>
      </c>
      <c r="C5" s="16" t="s">
        <v>211</v>
      </c>
    </row>
    <row r="6" spans="2:5" x14ac:dyDescent="0.3">
      <c r="B6" s="176" t="s">
        <v>45</v>
      </c>
      <c r="C6" s="16" t="s">
        <v>212</v>
      </c>
    </row>
    <row r="7" spans="2:5" x14ac:dyDescent="0.3">
      <c r="B7" s="176" t="s">
        <v>47</v>
      </c>
      <c r="C7" s="16" t="s">
        <v>213</v>
      </c>
    </row>
    <row r="8" spans="2:5" x14ac:dyDescent="0.3">
      <c r="B8" s="176" t="s">
        <v>214</v>
      </c>
      <c r="C8" s="16" t="s">
        <v>215</v>
      </c>
    </row>
    <row r="9" spans="2:5" x14ac:dyDescent="0.3">
      <c r="B9" s="176" t="s">
        <v>53</v>
      </c>
      <c r="C9" s="16" t="s">
        <v>216</v>
      </c>
    </row>
    <row r="10" spans="2:5" ht="24" x14ac:dyDescent="0.3">
      <c r="B10" s="176" t="s">
        <v>54</v>
      </c>
      <c r="C10" s="16" t="s">
        <v>217</v>
      </c>
    </row>
    <row r="11" spans="2:5" x14ac:dyDescent="0.3">
      <c r="B11" s="176" t="s">
        <v>218</v>
      </c>
      <c r="C11" s="174" t="s">
        <v>219</v>
      </c>
    </row>
    <row r="12" spans="2:5" x14ac:dyDescent="0.3">
      <c r="B12" s="176" t="s">
        <v>60</v>
      </c>
      <c r="C12" s="174" t="s">
        <v>220</v>
      </c>
      <c r="E12" s="144"/>
    </row>
    <row r="13" spans="2:5" x14ac:dyDescent="0.3">
      <c r="B13" s="176" t="s">
        <v>62</v>
      </c>
      <c r="C13" s="16" t="s">
        <v>221</v>
      </c>
    </row>
    <row r="14" spans="2:5" x14ac:dyDescent="0.3">
      <c r="B14" s="176" t="s">
        <v>63</v>
      </c>
      <c r="C14" s="16" t="s">
        <v>221</v>
      </c>
    </row>
    <row r="15" spans="2:5" x14ac:dyDescent="0.3">
      <c r="B15" s="176" t="s">
        <v>64</v>
      </c>
      <c r="C15" s="16" t="s">
        <v>221</v>
      </c>
    </row>
    <row r="16" spans="2:5" x14ac:dyDescent="0.3">
      <c r="B16" s="177" t="s">
        <v>65</v>
      </c>
      <c r="C16" s="17" t="s">
        <v>221</v>
      </c>
    </row>
  </sheetData>
  <sheetProtection algorithmName="SHA-512" hashValue="zuD3gGTNSp+Dye2f6VhYk2qqrHTpEZjmz27ckjVu3PS+8sS63sL8LCpbFeodEdjLYRavBQxeYflg71t69IisWg==" saltValue="Mo7rWGEo2Jjiy1sj88yvH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76950d-f5c8-4a84-b442-8b9faad1e7e2">
      <Terms xmlns="http://schemas.microsoft.com/office/infopath/2007/PartnerControls"/>
    </lcf76f155ced4ddcb4097134ff3c332f>
    <TaxCatchAll xmlns="c892affd-9aea-4100-a63a-0b29159ee2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72E5A117-D194-4E68-BCAA-D485144BA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63590C-0E93-4F1C-8E37-793B19CA4C20}">
  <ds:schemaRefs>
    <ds:schemaRef ds:uri="http://schemas.microsoft.com/office/2006/metadata/properties"/>
    <ds:schemaRef ds:uri="http://schemas.microsoft.com/office/infopath/2007/PartnerControls"/>
    <ds:schemaRef ds:uri="5976950d-f5c8-4a84-b442-8b9faad1e7e2"/>
    <ds:schemaRef ds:uri="c892affd-9aea-4100-a63a-0b29159ee2f9"/>
  </ds:schemaRefs>
</ds:datastoreItem>
</file>

<file path=customXml/itemProps3.xml><?xml version="1.0" encoding="utf-8"?>
<ds:datastoreItem xmlns:ds="http://schemas.openxmlformats.org/officeDocument/2006/customXml" ds:itemID="{5D1F88F4-136A-4146-AA57-4D0E7C71DD1C}">
  <ds:schemaRefs>
    <ds:schemaRef ds:uri="http://schemas.microsoft.com/sharepoint/v3/contenttype/forms"/>
  </ds:schemaRefs>
</ds:datastoreItem>
</file>

<file path=customXml/itemProps4.xml><?xml version="1.0" encoding="utf-8"?>
<ds:datastoreItem xmlns:ds="http://schemas.openxmlformats.org/officeDocument/2006/customXml" ds:itemID="{85AD1A04-60D2-4617-95C5-18D861CFFF2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Invulinstructie</vt:lpstr>
      <vt:lpstr>Inschrijfstaat</vt:lpstr>
      <vt:lpstr>1. Leaseauto's</vt:lpstr>
      <vt:lpstr>2. Deelauto's</vt:lpstr>
      <vt:lpstr>3. Shortlease en flex</vt:lpstr>
      <vt:lpstr>Toelichting onderdelen</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e.westdorp@fleetsupport.com;M.Appelboom@fleetsupport.com</dc:creator>
  <cp:keywords/>
  <dc:description/>
  <cp:lastModifiedBy>Mukhtar, Afra (A.)</cp:lastModifiedBy>
  <cp:revision/>
  <dcterms:created xsi:type="dcterms:W3CDTF">2014-10-15T14:06:13Z</dcterms:created>
  <dcterms:modified xsi:type="dcterms:W3CDTF">2025-08-21T15:41:24Z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	1043</vt:lpwstr>
  </property>
  <property fmtid="{D5CDD505-2E9C-101B-9397-08002B2CF9AE}" pid="3" name="ContentTypeId">
    <vt:lpwstr>0x010100B30CA212B10AAD4BBC6E765BEB5B24AE</vt:lpwstr>
  </property>
  <property fmtid="{D5CDD505-2E9C-101B-9397-08002B2CF9AE}" pid="4" name="MediaServiceImageTags">
    <vt:lpwstr/>
  </property>
</Properties>
</file>