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R:\Event Reg en Tech2\Definitieve aanbestedingsstukken\"/>
    </mc:Choice>
  </mc:AlternateContent>
  <xr:revisionPtr revIDLastSave="0" documentId="8_{CBD55A2D-F7D4-4AD3-B200-201C6B336853}" xr6:coauthVersionLast="47" xr6:coauthVersionMax="47" xr10:uidLastSave="{00000000-0000-0000-0000-000000000000}"/>
  <bookViews>
    <workbookView xWindow="1515" yWindow="1515" windowWidth="23700" windowHeight="11835" tabRatio="748" firstSheet="3" activeTab="6" xr2:uid="{00000000-000D-0000-FFFF-FFFF00000000}"/>
  </bookViews>
  <sheets>
    <sheet name="Voorblad Instructie" sheetId="12" r:id="rId1"/>
    <sheet name="Totale Overzicht" sheetId="2" r:id="rId2"/>
    <sheet name="Uitgangspunten en aantallen" sheetId="10" r:id="rId3"/>
    <sheet name="1. Kosten Abonnement" sheetId="3" r:id="rId4"/>
    <sheet name="2. Kosten Bouw website" sheetId="4" r:id="rId5"/>
    <sheet name="3. Kosten Bemensing" sheetId="5" r:id="rId6"/>
    <sheet name="4. Kosten Opleiding Training" sheetId="9" r:id="rId7"/>
    <sheet name="5. Kosten Koffers" sheetId="11" r:id="rId8"/>
    <sheet name="6. Kosten Extra modules(wensen)" sheetId="6" r:id="rId9"/>
  </sheets>
  <definedNames>
    <definedName name="_Hlk194450365" localSheetId="3">'1. Kosten Abonnement'!#REF!</definedName>
    <definedName name="_Hlk194450365" localSheetId="4">'2. Kosten Bouw website'!#REF!</definedName>
    <definedName name="_Hlk194450365" localSheetId="5">'3. Kosten Bemensing'!#REF!</definedName>
    <definedName name="_Hlk194450365" localSheetId="6">'4. Kosten Opleiding Training'!#REF!</definedName>
    <definedName name="_Hlk194450365" localSheetId="8">'6. Kosten Extra modules(wensen)'!#REF!</definedName>
    <definedName name="_Hlk194450365" localSheetId="1">'Totale Overzicht'!#REF!</definedName>
    <definedName name="_xlnm.Print_Area" localSheetId="0">'Voorblad Instructie'!$A$1:$K$12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6" l="1"/>
  <c r="J34" i="11"/>
  <c r="J35" i="11"/>
  <c r="J33" i="11"/>
  <c r="J9" i="11" l="1"/>
  <c r="J8" i="11"/>
  <c r="J7" i="11"/>
  <c r="J6" i="11"/>
  <c r="J19" i="11"/>
  <c r="J20" i="11"/>
  <c r="J21" i="11"/>
  <c r="J18" i="11"/>
  <c r="J10" i="9"/>
  <c r="J9" i="9"/>
  <c r="J8" i="9"/>
  <c r="J7" i="9"/>
  <c r="J6" i="9"/>
  <c r="I20" i="6"/>
  <c r="I21" i="6"/>
  <c r="I22" i="6"/>
  <c r="I23" i="6"/>
  <c r="I24" i="6"/>
  <c r="I25" i="6"/>
  <c r="I19" i="6"/>
  <c r="I18" i="6"/>
  <c r="J16" i="5"/>
  <c r="J15" i="5"/>
  <c r="J8" i="5"/>
  <c r="J7" i="5"/>
  <c r="J9" i="5" s="1"/>
  <c r="J12" i="4"/>
  <c r="J11" i="4"/>
  <c r="J10" i="4"/>
  <c r="J8" i="4"/>
  <c r="J7" i="4"/>
  <c r="J6" i="4"/>
  <c r="I18" i="3"/>
  <c r="I17" i="3"/>
  <c r="I16" i="3"/>
  <c r="J19" i="3" s="1"/>
  <c r="I8" i="3"/>
  <c r="I7" i="3"/>
  <c r="I6" i="3"/>
  <c r="J22" i="11" l="1"/>
  <c r="J24" i="11" s="1"/>
  <c r="J25" i="11" s="1"/>
  <c r="J10" i="11"/>
  <c r="J12" i="11" s="1"/>
  <c r="J11" i="9"/>
  <c r="J17" i="5"/>
  <c r="I24" i="2" s="1"/>
  <c r="I25" i="2" s="1"/>
  <c r="J13" i="4"/>
  <c r="I18" i="2" s="1" a="1"/>
  <c r="I18" i="2" s="1"/>
  <c r="I19" i="2" s="1"/>
  <c r="J9" i="3"/>
  <c r="I12" i="2" s="1" a="1"/>
  <c r="I12" i="2" s="1"/>
  <c r="I13" i="2" s="1"/>
  <c r="I15" i="2" a="1"/>
  <c r="I15" i="2" s="1"/>
  <c r="I16" i="2" s="1"/>
  <c r="J20" i="3"/>
  <c r="J13" i="11"/>
  <c r="I21" i="2" a="1"/>
  <c r="I21" i="2" s="1"/>
  <c r="I22" i="2" s="1"/>
  <c r="J10" i="5"/>
  <c r="J10" i="3" l="1"/>
  <c r="J14" i="4"/>
  <c r="J18" i="5"/>
  <c r="J27" i="11"/>
  <c r="J12" i="9"/>
  <c r="I27" i="2"/>
  <c r="I28" i="2" s="1"/>
  <c r="I30" i="2"/>
  <c r="I31" i="2" s="1"/>
  <c r="J28" i="11"/>
  <c r="I40" i="2" l="1"/>
  <c r="I41" i="2" s="1"/>
  <c r="I37" i="2"/>
  <c r="I3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tc={1168A5CF-9B5B-5E49-8A2A-3894059E2F0E}</author>
  </authors>
  <commentList>
    <comment ref="A7" authorId="0" shapeId="0" xr:uid="{1168A5CF-9B5B-5E49-8A2A-3894059E2F0E}">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Moet het niet zijn incl. En excl. btw 
Daarnaast beoordeel je exclusief btw, dus vrij verwarrend zo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<sst xmlns="http://schemas.openxmlformats.org/spreadsheetml/2006/main" count="254" uniqueCount="193">
  <si>
    <t>Abonnement SaaS Applicatie</t>
  </si>
  <si>
    <t>Aantal</t>
  </si>
  <si>
    <t>% BTW</t>
  </si>
  <si>
    <t>Kosten totaal per jaar incl. BTW</t>
  </si>
  <si>
    <t>Inlog account</t>
  </si>
  <si>
    <t>Admin account</t>
  </si>
  <si>
    <t>Gast account</t>
  </si>
  <si>
    <t>Extra accounts zijn aan te schaffen tegen de vermelde stuksprijs.</t>
  </si>
  <si>
    <t>Complexe evenementen (25 evenementen per jaar)</t>
  </si>
  <si>
    <t>Aantal benodigd per evenement</t>
  </si>
  <si>
    <t>Aantal complexe evenementen per jaar</t>
  </si>
  <si>
    <t>Aantal uur werkzaam per persoon per evenement:</t>
  </si>
  <si>
    <t>Kosten totaal incl. BTW</t>
  </si>
  <si>
    <t>Benodigde Supervisors bij complex Event:</t>
  </si>
  <si>
    <t xml:space="preserve">Benodigde Hostesses bij complex Event: </t>
  </si>
  <si>
    <t>Basis evenementen (225 evenementen per jaar)</t>
  </si>
  <si>
    <t>Benodigde Supervisors bij basis Event:</t>
  </si>
  <si>
    <t xml:space="preserve">Benodigde Hostesses bij basis Event: </t>
  </si>
  <si>
    <t>Accounts:</t>
  </si>
  <si>
    <t>30 medewerkers Team Evenementen en voorlichting</t>
  </si>
  <si>
    <t xml:space="preserve">Inlog accounts: </t>
  </si>
  <si>
    <t>Admin accounts:</t>
  </si>
  <si>
    <t xml:space="preserve"> 2 stuks</t>
  </si>
  <si>
    <t xml:space="preserve">Gast accounts: </t>
  </si>
  <si>
    <t>ca 150 stuks</t>
  </si>
  <si>
    <t>Training:</t>
  </si>
  <si>
    <t>Prijs voor alle eisen en geiste modules</t>
  </si>
  <si>
    <t>Aantal basis evenementen per jaar</t>
  </si>
  <si>
    <t>Aantal evenmenten</t>
  </si>
  <si>
    <t>Complexe evenementen (25 van 250)</t>
  </si>
  <si>
    <t>Basis evenementen (225 van 250)</t>
  </si>
  <si>
    <t>50% / 50%</t>
  </si>
  <si>
    <t>20% / 80%</t>
  </si>
  <si>
    <t>100% / 0%</t>
  </si>
  <si>
    <t>BEMENSING BIJ COMPLEXE EN BASIS EVENEMENTEN (FICTIEF OP JAARBASIS)</t>
  </si>
  <si>
    <t>Uurtarief ex. BTW</t>
  </si>
  <si>
    <t>EIS SM-01: Software module, algemene eisen</t>
  </si>
  <si>
    <t>EIS SM-02a: Software module, Registratie module, standaard eisen</t>
  </si>
  <si>
    <t>EIS SM-03: Software module, Registratie module mbt communicatie</t>
  </si>
  <si>
    <t>EIS SM-04a: Software module, Netwerk module m.b.t. netwerkmogelijkheden</t>
  </si>
  <si>
    <t>EIS SM-05a: Software module, Sessie module m.b.t. invulmogelijkheden</t>
  </si>
  <si>
    <t xml:space="preserve">Extra modules </t>
  </si>
  <si>
    <t>UITGANGSPUNTEN EN AANTALLEN</t>
  </si>
  <si>
    <r>
      <t xml:space="preserve">Kosten totaal </t>
    </r>
    <r>
      <rPr>
        <b/>
        <sz val="9"/>
        <color rgb="FFFF0000"/>
        <rFont val="Verdana"/>
        <family val="2"/>
      </rPr>
      <t>per jaar</t>
    </r>
    <r>
      <rPr>
        <sz val="9"/>
        <color theme="1"/>
        <rFont val="Verdana"/>
        <family val="2"/>
      </rPr>
      <t xml:space="preserve"> incl. BTW</t>
    </r>
  </si>
  <si>
    <t>BIJ ABBONEMENTSKOSTEN PER MAAND GEAGREGEERD NAAR JAAR (INCL. BTW):</t>
  </si>
  <si>
    <t>)* Bedrag is overgenomen uit het tabblad 'Kosten Abbonement'</t>
  </si>
  <si>
    <t>OF**</t>
  </si>
  <si>
    <t>)* Bedrag is overgenomen uit het tabblad 'Kosten Bouw website'</t>
  </si>
  <si>
    <t>)* Bedrag is overgenomen uit het tabblad 'Kosten Bemensing'</t>
  </si>
  <si>
    <t>)* Bedrag is overgenomen uit het tabblad 'Kosten Opleiding Training'</t>
  </si>
  <si>
    <t>BIJ ABBONEMENTSKOSTEN PER JAAR (INCL. BTW):</t>
  </si>
  <si>
    <t xml:space="preserve">Naam Inschrijver: </t>
  </si>
  <si>
    <t>Onderstaande bedragen worden automatisch overgenomen uit de tabbladen</t>
  </si>
  <si>
    <t xml:space="preserve">Opleiding &amp; Training </t>
  </si>
  <si>
    <t xml:space="preserve">Herhalingsdagdeel voor standaard gebruikers (jaarlijks) </t>
  </si>
  <si>
    <t>)** kosten zijn inclusief handleiding en kosten ruimte.</t>
  </si>
  <si>
    <t>aantal groepen van max. 10 personen</t>
  </si>
  <si>
    <t>Kosten** per dagdeel* ex. BTW</t>
  </si>
  <si>
    <t xml:space="preserve">aantal dagdelen* </t>
  </si>
  <si>
    <t>Algemene training voor nieuwe gebruikers indien deze groep groter of gelijk is aan 3 personen of meer (jaarlijks).</t>
  </si>
  <si>
    <t>Gemiddelde bouw website en gerelateerde activiteiten door RVO (Gemiddeld werkzaamheden Inschrijver + Gemiddeld zelfbouw RVO):</t>
  </si>
  <si>
    <t>Eenvoudige bouw website en gerelateerde activiteiten door RVO (Weinig werkzaamheden Inschrijver + Veel zelfbouw RVO):</t>
  </si>
  <si>
    <t>Kosten koffers</t>
  </si>
  <si>
    <t>)** afhankelijk of inschrijver bij de abbonementskosten voor SaaS software calculeert met maandbedragen of een jaarbedrag</t>
  </si>
  <si>
    <r>
      <t>Europese aanbesteding</t>
    </r>
    <r>
      <rPr>
        <b/>
        <sz val="9"/>
        <color theme="1"/>
        <rFont val="Verdana"/>
        <family val="2"/>
      </rPr>
      <t xml:space="preserve"> </t>
    </r>
  </si>
  <si>
    <t>EA diensten met betrekking tot Evenementen Registratie en Technologie</t>
  </si>
  <si>
    <t>Prijzenblad</t>
  </si>
  <si>
    <t>Koffer onderdelen per koffer</t>
  </si>
  <si>
    <t>Maakkosten koffer inclusief stroomaansluiting voor opladen alle apparatuur in de koffer (aansluiting buitenkant koffer):</t>
  </si>
  <si>
    <t>Totale kosten incl. BTW</t>
  </si>
  <si>
    <t>Prijs p.st. excl. BTW</t>
  </si>
  <si>
    <t>Check in/ registratie devices (tablet formaat) met wireless technologie (WiFi/Bluetooth) (2 stuks per koffer)</t>
  </si>
  <si>
    <t>Label/badge printers groot (ook geschikt voor butterfly badges) (2 stuks per koffer):</t>
  </si>
  <si>
    <t>Label/badge printer klein (visitekaartje formaat) (2 stuks per koffer):</t>
  </si>
  <si>
    <t>Check in/ registratie devices (tablet formaat) met wireless technologie (WiFi/Bluetooth) (2 stuks per koffer):</t>
  </si>
  <si>
    <t>KOSTEN OPLEIDING &amp; TRAINING</t>
  </si>
  <si>
    <r>
      <t xml:space="preserve">Kosten* per stuk </t>
    </r>
    <r>
      <rPr>
        <b/>
        <sz val="9"/>
        <color rgb="FFFF0000"/>
        <rFont val="Verdana"/>
        <family val="2"/>
      </rPr>
      <t>Abbonement</t>
    </r>
    <r>
      <rPr>
        <sz val="9"/>
        <color theme="1"/>
        <rFont val="Verdana"/>
        <family val="2"/>
      </rPr>
      <t xml:space="preserve"> </t>
    </r>
    <r>
      <rPr>
        <b/>
        <sz val="9"/>
        <color rgb="FFFF0000"/>
        <rFont val="Verdana"/>
        <family val="2"/>
      </rPr>
      <t>per jaar</t>
    </r>
    <r>
      <rPr>
        <sz val="9"/>
        <color theme="1"/>
        <rFont val="Verdana"/>
        <family val="2"/>
      </rPr>
      <t xml:space="preserve"> ex. BTW</t>
    </r>
  </si>
  <si>
    <t>Herhalingsdagdeel voor beheerders / administrators (jaarlijks)</t>
  </si>
  <si>
    <r>
      <t xml:space="preserve">Totale kosten per koffer </t>
    </r>
    <r>
      <rPr>
        <b/>
        <sz val="8"/>
        <color theme="1"/>
        <rFont val="Verdana"/>
        <family val="2"/>
      </rPr>
      <t>(incl. BTW)</t>
    </r>
    <r>
      <rPr>
        <b/>
        <sz val="9"/>
        <color theme="1"/>
        <rFont val="Verdana"/>
        <family val="2"/>
      </rPr>
      <t>:</t>
    </r>
  </si>
  <si>
    <t>Prijs voor de SaaS software inclusief alle eisen en geëiste modules</t>
  </si>
  <si>
    <r>
      <t xml:space="preserve">ABONNEMENT SAAS APPLICATIE </t>
    </r>
    <r>
      <rPr>
        <b/>
        <sz val="10"/>
        <color rgb="FFFF0000"/>
        <rFont val="Verdana"/>
        <family val="2"/>
      </rPr>
      <t>PER JAAR</t>
    </r>
  </si>
  <si>
    <r>
      <t xml:space="preserve">ABONNEMENT SAAS APPLICATIE </t>
    </r>
    <r>
      <rPr>
        <b/>
        <sz val="10"/>
        <color rgb="FFFF0000"/>
        <rFont val="Verdana"/>
        <family val="2"/>
      </rPr>
      <t>PER MAAND</t>
    </r>
  </si>
  <si>
    <r>
      <t xml:space="preserve">BEMENSING BIJ </t>
    </r>
    <r>
      <rPr>
        <b/>
        <u/>
        <sz val="10"/>
        <color theme="1"/>
        <rFont val="Verdana"/>
        <family val="2"/>
      </rPr>
      <t>COMPLEXE</t>
    </r>
    <r>
      <rPr>
        <b/>
        <sz val="10"/>
        <color theme="1"/>
        <rFont val="Verdana"/>
        <family val="2"/>
      </rPr>
      <t xml:space="preserve"> EVENEMENTEN (25 evenementen per jaar) FICTIEF</t>
    </r>
  </si>
  <si>
    <r>
      <t xml:space="preserve">BEMENSING BIJ </t>
    </r>
    <r>
      <rPr>
        <b/>
        <u/>
        <sz val="10"/>
        <color theme="1"/>
        <rFont val="Verdana"/>
        <family val="2"/>
      </rPr>
      <t>BASIS</t>
    </r>
    <r>
      <rPr>
        <b/>
        <sz val="10"/>
        <color theme="1"/>
        <rFont val="Verdana"/>
        <family val="2"/>
      </rPr>
      <t xml:space="preserve"> EVENEMENTEN (225 evenementen per jaar) FICTIEF</t>
    </r>
  </si>
  <si>
    <t>Instructie</t>
  </si>
  <si>
    <t>SAAS SOFTWARE ABONNEMENT</t>
  </si>
  <si>
    <t>Algemene training voor standaard gebruikers initieel (in 1e  maand)***</t>
  </si>
  <si>
    <t>Specifieke training voor beheerders/Admins initieel (in 1e  maand)***</t>
  </si>
  <si>
    <t>)*** De initiele training in de 1e maand na ondertekening Overeenkomst is kosteloos.</t>
  </si>
  <si>
    <t>***Graag de gele cellen invullen***</t>
  </si>
  <si>
    <t>In paragraaf 3.2 Eisen met betrekking tot Software modules in het aanbestedingsdocument worden verschillende eisen en wensen gesteld. Aan de eisen dient voldaan te worden, aan de wensen kan voldaan worden.</t>
  </si>
  <si>
    <r>
      <t xml:space="preserve">In een fictief jaar zijn er 25 </t>
    </r>
    <r>
      <rPr>
        <b/>
        <u/>
        <sz val="9"/>
        <rFont val="Verdana"/>
        <family val="2"/>
      </rPr>
      <t>complexe</t>
    </r>
    <r>
      <rPr>
        <b/>
        <sz val="9"/>
        <rFont val="Verdana"/>
        <family val="2"/>
      </rPr>
      <t xml:space="preserve"> evenementen waarbij elk evenement 1 supervisor en 5 host(esse)s benodigd zijn.</t>
    </r>
  </si>
  <si>
    <t>)* Bedrag is overgenomen uit het tabblad 'Kosten Koffers'</t>
  </si>
  <si>
    <t>BEOORDELINGSPRIJS</t>
  </si>
  <si>
    <t xml:space="preserve">Verhouding Uren inzet Inschrijver/ RVO </t>
  </si>
  <si>
    <t>Geschatte uren* van Inschrijver</t>
  </si>
  <si>
    <t>)* uren zijn geschat en fictief. De werkelijkheid kan anders zijn.</t>
  </si>
  <si>
    <t>Gemiddelde bouw website en gerelateerde activiteiten door RVO (Gemiddeld werkzaamheden Inschrijver + Gemiddeldl zelfbouw RVO):</t>
  </si>
  <si>
    <t>Moeilijke bouw website en gerelateerde activiteiten door Inschrijver (uitbesteding aan Inschrijver):</t>
  </si>
  <si>
    <t>De aangeboden software (SaaS) dient, naast alle eisen, te voldoen aan de volgende eisen m.b.t. modules:</t>
  </si>
  <si>
    <t>Label/badge printer klein (visitekaartje formaat)incl. kabels:</t>
  </si>
  <si>
    <t>Label/badge printers groot (ook geschikt voor butterfly badges) incl. kabels:</t>
  </si>
  <si>
    <t>Check in/ registratie device (tablet formaat) met wireless technologie (WiFi/Bluetooth):</t>
  </si>
  <si>
    <t>KOSTEN HUUR EXTRA DEVICES EN PRINTERS (igv extra drukte/meerdere evenementen)</t>
  </si>
  <si>
    <t>BIJ ABBONEMENTSKOSTEN PER MAAND GEAGREGEERD NAAR JAAR (EXCL. BTW):</t>
  </si>
  <si>
    <t>BIJ ABBONEMENTSKOSTEN PER JAAR (EXCL. BTW):</t>
  </si>
  <si>
    <t>-   25 Complexe evenementen met de volgende invulling:</t>
  </si>
  <si>
    <t>-  225 Basis evenementen</t>
  </si>
  <si>
    <t>-  Basistraining</t>
  </si>
  <si>
    <t>-  Admin training</t>
  </si>
  <si>
    <r>
      <t xml:space="preserve">KOSTEN BOUW WEBSITE EN GERELATEERDE WERKZAAMHEDEN </t>
    </r>
    <r>
      <rPr>
        <b/>
        <sz val="10"/>
        <color rgb="FFFF0000"/>
        <rFont val="Verdana"/>
        <family val="2"/>
      </rPr>
      <t>(advies, uitvoering en on site)</t>
    </r>
    <r>
      <rPr>
        <b/>
        <sz val="8"/>
        <color rgb="FFFF0000"/>
        <rFont val="Verdana"/>
        <family val="2"/>
      </rPr>
      <t>(FICTIEF)</t>
    </r>
  </si>
  <si>
    <t xml:space="preserve">KOSTEN OVERZICHT EXTRA MODULES EN EXTRA'S OP GEËISTE MODULES            (I.G.V. BEVESTIGING BIJ INSCHRIJVING) </t>
  </si>
  <si>
    <t>KOSTEN OVERZICHT EXTRA MODULES EN EXTRA'S OP GEËISTE MODULES</t>
  </si>
  <si>
    <r>
      <t xml:space="preserve">KOSTEN BOUW WEBSITE EN GERELATEERDE WERKZAAMHEDEN (ADVIES, UITVOERING EN ON SITE) </t>
    </r>
    <r>
      <rPr>
        <b/>
        <sz val="6"/>
        <color theme="1"/>
        <rFont val="Verdana"/>
        <family val="2"/>
      </rPr>
      <t>(FICTIEF)</t>
    </r>
  </si>
  <si>
    <t>Aantal benodigd Koffers Groot:</t>
  </si>
  <si>
    <t>Aantal benodigd Koffers Klein:</t>
  </si>
  <si>
    <t>Koffer onderdelen per STUK</t>
  </si>
  <si>
    <t>DEFINITIE COMPLEX EVENEMENT:</t>
  </si>
  <si>
    <t>DEFINITIE BASIS EVENEMENT:</t>
  </si>
  <si>
    <t>Website/weblink &amp; registratieformulier, veel informatievelden, bewegende beelden, variatie in opmaak, meertalig, integratie social media, meerdere modules, meerdere sessies (4 parallelle sessies in 2 of meer rondes), meerdere bezoekersstromen, mogelijkheid van wachtlijst, veel fysieke deelnemers, online deelnemers, veel VIPs, veel sprekers/sessiebegeleiders, exposanten. Altijd 1 supervisor en 5 hostesses benodigd, balie met meerdere incheckpunten.</t>
  </si>
  <si>
    <t>Website/weblink &amp; registratieformulier, weinig informatievelden, statische beelden, eenvoudige opmaak, enkeltalig, weinig modules, meerdere sessies ( 1 à 2 sessies (serieel), weinig bezoekersstromen, geen wachtlijst, weinig fysieke deelnemers, geen online deelnemers, weinig VIPs, weinig sprekers/sessiebegeleiders, geen exposanten. Altijd 1 supervisor en 3 hostesses benodigd, balie met weinig incheckpunten.</t>
  </si>
  <si>
    <t>- Extra accounts zijn aan te schaffen tegen de vermelde stuksprijs.</t>
  </si>
  <si>
    <t>- Prijzen zijn inclusief alle eisen en geëiste modules.</t>
  </si>
  <si>
    <t>- De verwachting is dat de diensten van Inschrijver voor ca. 250 evenementen per jaar wordt ingezet, aangezien niet voor alle evenementen registratie nodig is. Op jaarbasis betekent dit 25 tot 30 duizend registraties inclusief 7.500 badges.</t>
  </si>
  <si>
    <t>*  125x Geen Supervisors of Hostesses benodigd</t>
  </si>
  <si>
    <t>In een fictief jaar zijn er 25 basis evenementen waarbij elk evenement 1 supervisor en 3 host(esse)s benodigd zijn, daarnaast zijn er 75 basis evenementen waarbij alleen 3 host(esse)s benodigd zijn en 125 evenementen waarbij zowel geen supervisors als host(esse)s benodigd zijn.</t>
  </si>
  <si>
    <t>7.500 badges</t>
  </si>
  <si>
    <t>Aantal Evementen, bemensing, registraties en badges benodigd:</t>
  </si>
  <si>
    <r>
      <t xml:space="preserve">Kosten per stuk </t>
    </r>
    <r>
      <rPr>
        <b/>
        <sz val="9"/>
        <color rgb="FFFF0000"/>
        <rFont val="Verdana"/>
        <family val="2"/>
      </rPr>
      <t>per jaar</t>
    </r>
    <r>
      <rPr>
        <sz val="9"/>
        <color theme="1"/>
        <rFont val="Verdana"/>
        <family val="2"/>
      </rPr>
      <t xml:space="preserve"> ex. BTW*</t>
    </r>
  </si>
  <si>
    <r>
      <t xml:space="preserve">Kosten per stuk </t>
    </r>
    <r>
      <rPr>
        <b/>
        <sz val="9"/>
        <color rgb="FFFF0000"/>
        <rFont val="Verdana"/>
        <family val="2"/>
      </rPr>
      <t>per maand</t>
    </r>
    <r>
      <rPr>
        <sz val="9"/>
        <color theme="1"/>
        <rFont val="Verdana"/>
        <family val="2"/>
      </rPr>
      <t xml:space="preserve"> ex. BTW*</t>
    </r>
  </si>
  <si>
    <t xml:space="preserve">Europese aanbesteding </t>
  </si>
  <si>
    <t>)* op basis van 25 complexe evenementen en 225 basis evenementen, 25.000-30.000 regsitraties, 7.500 badges</t>
  </si>
  <si>
    <t>Gelieve in de volgende tabbladen de gele cellen invullen:
-	Totaal Overzicht
-	1. Kosten Abonnement
-	2. Kosten Bouw website
-	3. Kosten Bemensing
-	4. Kosten Opleiding Training
-	5. Kosten Koffers
-	6. Kosten Extra modules (wensen)
LETOP: ER ZIJN 6 TABBLADEN OM IN TE VULLEN!
Het tabblad ‘Totaal Overzicht' vult zich automatisch met de cijfers uit de genoemde tabbladen.
Nota Bene: 
Aangezien abonnementsgelden of per maand of per jaar berekend kunnen worden wil Opdrachtgever Inschrijvers de ruimte bieden om voor wat hen het beste past in te vullen. Vul daarom één van de twee mogelijkheden in die worden aangeboden in het tabblad ‘1. Kosten Abonnement’.</t>
  </si>
  <si>
    <t>Bijlage 2</t>
  </si>
  <si>
    <t xml:space="preserve">TOTAAL OVERZICHT KOSTEN VOOR FICTIEVE JAAR </t>
  </si>
  <si>
    <r>
      <t xml:space="preserve">TOTALE KOSTEN* SAAS APPLICATIE PER JAAR BIJ MAANDBEDRAGEN </t>
    </r>
    <r>
      <rPr>
        <b/>
        <sz val="8"/>
        <color theme="0" tint="-0.499984740745262"/>
        <rFont val="Verdana"/>
        <family val="2"/>
      </rPr>
      <t>(INCL. BTW)</t>
    </r>
    <r>
      <rPr>
        <b/>
        <sz val="10"/>
        <color theme="0" tint="-0.499984740745262"/>
        <rFont val="Verdana"/>
        <family val="2"/>
      </rPr>
      <t>:</t>
    </r>
  </si>
  <si>
    <r>
      <t xml:space="preserve">TOTALE KOSTEN* SAAS APPLICATIE PER JAAR BIJ JAARBEDRAG </t>
    </r>
    <r>
      <rPr>
        <b/>
        <sz val="8"/>
        <color theme="0" tint="-0.499984740745262"/>
        <rFont val="Verdana"/>
        <family val="2"/>
      </rPr>
      <t>(INCL. BTW)</t>
    </r>
    <r>
      <rPr>
        <b/>
        <sz val="10"/>
        <color theme="0" tint="-0.499984740745262"/>
        <rFont val="Verdana"/>
        <family val="2"/>
      </rPr>
      <t>:</t>
    </r>
  </si>
  <si>
    <r>
      <t xml:space="preserve">TOTALE KOSTEN* BOUW WEBSITE EN GERELATEERDE WERKZAAMHEDEN PER JAAR </t>
    </r>
    <r>
      <rPr>
        <b/>
        <sz val="8"/>
        <color theme="0" tint="-0.499984740745262"/>
        <rFont val="Verdana"/>
        <family val="2"/>
      </rPr>
      <t>(INCL. BTW)</t>
    </r>
    <r>
      <rPr>
        <b/>
        <sz val="10"/>
        <color theme="0" tint="-0.499984740745262"/>
        <rFont val="Verdana"/>
        <family val="2"/>
      </rPr>
      <t>:</t>
    </r>
  </si>
  <si>
    <r>
      <rPr>
        <b/>
        <sz val="10"/>
        <color theme="0" tint="-0.499984740745262"/>
        <rFont val="Verdana"/>
        <family val="2"/>
      </rPr>
      <t xml:space="preserve">TOTALE KOSTEN* BEMENSING COMPLEXE EVENEMENTEN PER JAAR </t>
    </r>
    <r>
      <rPr>
        <b/>
        <sz val="8"/>
        <color theme="0" tint="-0.499984740745262"/>
        <rFont val="Verdana"/>
        <family val="2"/>
      </rPr>
      <t>(INCL. BTW)</t>
    </r>
    <r>
      <rPr>
        <b/>
        <sz val="11"/>
        <color theme="0" tint="-0.499984740745262"/>
        <rFont val="Verdana"/>
        <family val="2"/>
      </rPr>
      <t>:</t>
    </r>
  </si>
  <si>
    <r>
      <rPr>
        <b/>
        <sz val="10"/>
        <color theme="0" tint="-0.499984740745262"/>
        <rFont val="Verdana"/>
        <family val="2"/>
      </rPr>
      <t xml:space="preserve">TOTALE KOSTEN* BEMENSING BASIS EVENEMENTEN PER JAAR </t>
    </r>
    <r>
      <rPr>
        <b/>
        <sz val="8"/>
        <color theme="0" tint="-0.499984740745262"/>
        <rFont val="Verdana"/>
        <family val="2"/>
      </rPr>
      <t>(INCL. BTW)</t>
    </r>
    <r>
      <rPr>
        <b/>
        <sz val="11"/>
        <color theme="0" tint="-0.499984740745262"/>
        <rFont val="Verdana"/>
        <family val="2"/>
      </rPr>
      <t>:</t>
    </r>
  </si>
  <si>
    <r>
      <rPr>
        <b/>
        <sz val="10"/>
        <color theme="0" tint="-0.499984740745262"/>
        <rFont val="Verdana"/>
        <family val="2"/>
      </rPr>
      <t xml:space="preserve">TOTALE KOSTEN* OPLEIDING &amp; TRAINING 1e JAAR </t>
    </r>
    <r>
      <rPr>
        <b/>
        <sz val="8"/>
        <color theme="0" tint="-0.499984740745262"/>
        <rFont val="Verdana"/>
        <family val="2"/>
      </rPr>
      <t>(INCL. BTW)</t>
    </r>
    <r>
      <rPr>
        <b/>
        <sz val="11"/>
        <color theme="0" tint="-0.499984740745262"/>
        <rFont val="Verdana"/>
        <family val="2"/>
      </rPr>
      <t>:</t>
    </r>
  </si>
  <si>
    <r>
      <t>TOTALE KOSTEN KOFFERS PRINTER KLEIN (2X)  EN GROOT (3X) (INCL</t>
    </r>
    <r>
      <rPr>
        <b/>
        <sz val="8"/>
        <color theme="0" tint="-0.499984740745262"/>
        <rFont val="Verdana"/>
        <family val="2"/>
      </rPr>
      <t>. BTW</t>
    </r>
    <r>
      <rPr>
        <b/>
        <sz val="10"/>
        <color theme="0" tint="-0.499984740745262"/>
        <rFont val="Verdana"/>
        <family val="2"/>
      </rPr>
      <t xml:space="preserve">): </t>
    </r>
  </si>
  <si>
    <r>
      <t xml:space="preserve">TOTALE KOSTEN* SAAS APPLICATIE PER JAAR BIJ MAANDBEDRAGEN </t>
    </r>
    <r>
      <rPr>
        <b/>
        <sz val="8"/>
        <rFont val="Verdana"/>
        <family val="2"/>
      </rPr>
      <t>(EXCL. BTW)</t>
    </r>
    <r>
      <rPr>
        <b/>
        <sz val="10"/>
        <rFont val="Verdana"/>
        <family val="2"/>
      </rPr>
      <t>:</t>
    </r>
  </si>
  <si>
    <r>
      <t xml:space="preserve">TOTALE KOSTEN* SAAS APPLICATIE PER JAAR BIJ JAARBEDRAG </t>
    </r>
    <r>
      <rPr>
        <b/>
        <sz val="8"/>
        <rFont val="Verdana"/>
        <family val="2"/>
      </rPr>
      <t>(EXCL. BTW)</t>
    </r>
    <r>
      <rPr>
        <b/>
        <sz val="10"/>
        <rFont val="Verdana"/>
        <family val="2"/>
      </rPr>
      <t>:</t>
    </r>
  </si>
  <si>
    <r>
      <t xml:space="preserve">TOTALE KOSTEN* BOUW WEBSITE EN GERELATEERDE WERKZAAMHEDEN PER JAAR </t>
    </r>
    <r>
      <rPr>
        <b/>
        <sz val="8"/>
        <rFont val="Verdana"/>
        <family val="2"/>
      </rPr>
      <t>(EXCL. BTW)</t>
    </r>
    <r>
      <rPr>
        <b/>
        <sz val="10"/>
        <rFont val="Verdana"/>
        <family val="2"/>
      </rPr>
      <t>:</t>
    </r>
  </si>
  <si>
    <r>
      <rPr>
        <b/>
        <sz val="10"/>
        <rFont val="Verdana"/>
        <family val="2"/>
      </rPr>
      <t xml:space="preserve">TOTALE KOSTEN* BEMENSING COMPLEXE EVENEMENTEN PER JAAR </t>
    </r>
    <r>
      <rPr>
        <b/>
        <sz val="8"/>
        <rFont val="Verdana"/>
        <family val="2"/>
      </rPr>
      <t>(EXCL. BTW)</t>
    </r>
    <r>
      <rPr>
        <b/>
        <sz val="11"/>
        <rFont val="Verdana"/>
        <family val="2"/>
      </rPr>
      <t>:</t>
    </r>
  </si>
  <si>
    <r>
      <rPr>
        <b/>
        <sz val="10"/>
        <rFont val="Verdana"/>
        <family val="2"/>
      </rPr>
      <t xml:space="preserve">TOTALE KOSTEN* BEMENSING BASIS EVENEMENTEN PER JAAR </t>
    </r>
    <r>
      <rPr>
        <b/>
        <sz val="8"/>
        <rFont val="Verdana"/>
        <family val="2"/>
      </rPr>
      <t>(EXCL. BTW)</t>
    </r>
    <r>
      <rPr>
        <b/>
        <sz val="11"/>
        <rFont val="Verdana"/>
        <family val="2"/>
      </rPr>
      <t>:</t>
    </r>
  </si>
  <si>
    <r>
      <rPr>
        <b/>
        <sz val="10"/>
        <rFont val="Verdana"/>
        <family val="2"/>
      </rPr>
      <t xml:space="preserve">TOTALE KOSTEN* OPLEIDING &amp; TRAINING 1e JAAR </t>
    </r>
    <r>
      <rPr>
        <b/>
        <sz val="8"/>
        <rFont val="Verdana"/>
        <family val="2"/>
      </rPr>
      <t>(EXCL. BTW)</t>
    </r>
    <r>
      <rPr>
        <b/>
        <sz val="11"/>
        <rFont val="Verdana"/>
        <family val="2"/>
      </rPr>
      <t>:</t>
    </r>
  </si>
  <si>
    <r>
      <t>TOTALE KOSTEN KOFFERS PRINTER KLEIN (2X)  EN GROOT (3X) (</t>
    </r>
    <r>
      <rPr>
        <b/>
        <sz val="8"/>
        <rFont val="Verdana"/>
        <family val="2"/>
      </rPr>
      <t>EXCL. BTW</t>
    </r>
    <r>
      <rPr>
        <b/>
        <sz val="10"/>
        <rFont val="Verdana"/>
        <family val="2"/>
      </rPr>
      <t xml:space="preserve">): </t>
    </r>
  </si>
  <si>
    <r>
      <t xml:space="preserve">TOTALE KOSTEN VOOR FICTIEVE JAAR = </t>
    </r>
    <r>
      <rPr>
        <b/>
        <sz val="12"/>
        <color rgb="FFFF0000"/>
        <rFont val="Verdana"/>
        <family val="2"/>
      </rPr>
      <t>BEOORDELINGSPRIJS (EXCL. BTW):</t>
    </r>
  </si>
  <si>
    <t>LET OP! U DIENT DE TOTALE KOSTEN EXCLUSIEF BTW IN TE VULLEN IN TENDERNED.</t>
  </si>
  <si>
    <r>
      <t>- Indien per maand dan wordt abonnementen achteraf</t>
    </r>
    <r>
      <rPr>
        <b/>
        <sz val="11"/>
        <color rgb="FFFF0000"/>
        <rFont val="Aptos Narrow"/>
        <family val="2"/>
        <scheme val="minor"/>
      </rPr>
      <t xml:space="preserve"> </t>
    </r>
    <r>
      <rPr>
        <sz val="11"/>
        <color theme="1"/>
        <rFont val="Aptos Narrow"/>
        <family val="2"/>
        <scheme val="minor"/>
      </rPr>
      <t>per maand gefactureerd</t>
    </r>
  </si>
  <si>
    <r>
      <t xml:space="preserve">- Indien per jaar dan wordt abonnementen </t>
    </r>
    <r>
      <rPr>
        <sz val="11"/>
        <rFont val="Aptos Narrow"/>
        <family val="2"/>
        <scheme val="minor"/>
      </rPr>
      <t>achteraf per m</t>
    </r>
    <r>
      <rPr>
        <sz val="11"/>
        <color theme="1"/>
        <rFont val="Aptos Narrow"/>
        <family val="2"/>
        <scheme val="minor"/>
      </rPr>
      <t>aand gefactureerd</t>
    </r>
  </si>
  <si>
    <t>- Gedurende de Overeenkomst kan Opdrachtgever de door Opdrachtnemer bevestigde wensen (extra modules en extra’s op geëiste modules) als abonnement aanschaffen tegen de stuksprijszoals vermeld in tabblad  6. Kosten extra modules als abbonement (per gedeelte van het  jaar) of maand.</t>
  </si>
  <si>
    <t>*  25x Supervisor + 25x Hostesses (gemiddeld 3 personen per evenement) benodigd</t>
  </si>
  <si>
    <t>25.000 - 30.000 regstraties</t>
  </si>
  <si>
    <t>*  75x alleen Hostesses (gemiddeld 3 personen per evenement) benodigd</t>
  </si>
  <si>
    <t>*  25x Supervisor + 25x Hostesses (gemiddeld 5 personen per evenement) benodigd</t>
  </si>
  <si>
    <r>
      <rPr>
        <b/>
        <sz val="9"/>
        <color rgb="FFFF0000"/>
        <rFont val="Verdana"/>
        <family val="2"/>
      </rPr>
      <t xml:space="preserve">Fictief jaar: </t>
    </r>
    <r>
      <rPr>
        <sz val="9"/>
        <color theme="1"/>
        <rFont val="Verdana"/>
        <family val="2"/>
      </rPr>
      <t>Totaal in 1 jaar 250 evenementen/evenement websites per jaar met de volgende verdeling:</t>
    </r>
  </si>
  <si>
    <t>30 stuks, waarvan 28 users en 2 administrators</t>
  </si>
  <si>
    <r>
      <t xml:space="preserve">TOTALE KOSTEN SAAS APPLICATIE PER JAAR BIJ MAANDBEDRAGEN </t>
    </r>
    <r>
      <rPr>
        <b/>
        <sz val="8"/>
        <color theme="0" tint="-0.499984740745262"/>
        <rFont val="Verdana"/>
        <family val="2"/>
      </rPr>
      <t>(</t>
    </r>
    <r>
      <rPr>
        <b/>
        <u/>
        <sz val="8"/>
        <color theme="0" tint="-0.499984740745262"/>
        <rFont val="Verdana"/>
        <family val="2"/>
      </rPr>
      <t>incl. BTW</t>
    </r>
    <r>
      <rPr>
        <b/>
        <sz val="8"/>
        <color theme="0" tint="-0.499984740745262"/>
        <rFont val="Verdana"/>
        <family val="2"/>
      </rPr>
      <t>)</t>
    </r>
    <r>
      <rPr>
        <b/>
        <sz val="10"/>
        <color theme="0" tint="-0.499984740745262"/>
        <rFont val="Verdana"/>
        <family val="2"/>
      </rPr>
      <t>:</t>
    </r>
  </si>
  <si>
    <r>
      <t xml:space="preserve">TOTALE KOSTEN SAAS APPLICATIE PER JAAR BIJ MAANDBEDRAGEN </t>
    </r>
    <r>
      <rPr>
        <b/>
        <sz val="8"/>
        <rFont val="Verdana"/>
        <family val="2"/>
      </rPr>
      <t>(</t>
    </r>
    <r>
      <rPr>
        <b/>
        <u/>
        <sz val="8"/>
        <rFont val="Verdana"/>
        <family val="2"/>
      </rPr>
      <t>excl. BTW</t>
    </r>
    <r>
      <rPr>
        <b/>
        <sz val="8"/>
        <rFont val="Verdana"/>
        <family val="2"/>
      </rPr>
      <t>)</t>
    </r>
    <r>
      <rPr>
        <b/>
        <sz val="10"/>
        <rFont val="Verdana"/>
        <family val="2"/>
      </rPr>
      <t>:</t>
    </r>
  </si>
  <si>
    <r>
      <t xml:space="preserve">TOTALE KOSTEN SAAS APPLICATIE PER JAAR BIJ JAARBEDRAG </t>
    </r>
    <r>
      <rPr>
        <b/>
        <sz val="8"/>
        <color theme="0" tint="-0.499984740745262"/>
        <rFont val="Verdana"/>
        <family val="2"/>
      </rPr>
      <t>(</t>
    </r>
    <r>
      <rPr>
        <b/>
        <u/>
        <sz val="8"/>
        <color theme="0" tint="-0.499984740745262"/>
        <rFont val="Verdana"/>
        <family val="2"/>
      </rPr>
      <t>incl. BTW</t>
    </r>
    <r>
      <rPr>
        <b/>
        <sz val="8"/>
        <color theme="0" tint="-0.499984740745262"/>
        <rFont val="Verdana"/>
        <family val="2"/>
      </rPr>
      <t>)</t>
    </r>
    <r>
      <rPr>
        <b/>
        <sz val="10"/>
        <color theme="0" tint="-0.499984740745262"/>
        <rFont val="Verdana"/>
        <family val="2"/>
      </rPr>
      <t>:</t>
    </r>
  </si>
  <si>
    <r>
      <t xml:space="preserve">TOTALE KOSTEN SAAS APPLICATIE PER JAAR BIJ JAARBEDRAG </t>
    </r>
    <r>
      <rPr>
        <b/>
        <sz val="8"/>
        <rFont val="Verdana"/>
        <family val="2"/>
      </rPr>
      <t>(</t>
    </r>
    <r>
      <rPr>
        <b/>
        <u/>
        <sz val="8"/>
        <rFont val="Verdana"/>
        <family val="2"/>
      </rPr>
      <t>excl. BTW</t>
    </r>
    <r>
      <rPr>
        <b/>
        <sz val="8"/>
        <rFont val="Verdana"/>
        <family val="2"/>
      </rPr>
      <t>)</t>
    </r>
    <r>
      <rPr>
        <b/>
        <sz val="10"/>
        <rFont val="Verdana"/>
        <family val="2"/>
      </rPr>
      <t>:</t>
    </r>
  </si>
  <si>
    <r>
      <t xml:space="preserve">TOTALE KOSTEN BOUW WEBSITE EN GERELATEERDE WERKZAAMHEDEN PER JAAR </t>
    </r>
    <r>
      <rPr>
        <b/>
        <sz val="8"/>
        <color theme="0" tint="-0.499984740745262"/>
        <rFont val="Verdana"/>
        <family val="2"/>
      </rPr>
      <t>(</t>
    </r>
    <r>
      <rPr>
        <b/>
        <u/>
        <sz val="8"/>
        <color theme="0" tint="-0.499984740745262"/>
        <rFont val="Verdana"/>
        <family val="2"/>
      </rPr>
      <t>incl. BTW</t>
    </r>
    <r>
      <rPr>
        <b/>
        <sz val="8"/>
        <color theme="0" tint="-0.499984740745262"/>
        <rFont val="Verdana"/>
        <family val="2"/>
      </rPr>
      <t>)</t>
    </r>
    <r>
      <rPr>
        <b/>
        <sz val="10"/>
        <color theme="0" tint="-0.499984740745262"/>
        <rFont val="Verdana"/>
        <family val="2"/>
      </rPr>
      <t>:</t>
    </r>
  </si>
  <si>
    <r>
      <t xml:space="preserve">TOTALE KOSTEN BOUW WEBSITE EN GERELATEERDE WERKZAAMHEDEN PER JAAR </t>
    </r>
    <r>
      <rPr>
        <b/>
        <sz val="8"/>
        <rFont val="Verdana"/>
        <family val="2"/>
      </rPr>
      <t>(</t>
    </r>
    <r>
      <rPr>
        <b/>
        <u/>
        <sz val="8"/>
        <rFont val="Verdana"/>
        <family val="2"/>
      </rPr>
      <t>excl. BTW</t>
    </r>
    <r>
      <rPr>
        <b/>
        <sz val="8"/>
        <rFont val="Verdana"/>
        <family val="2"/>
      </rPr>
      <t>)</t>
    </r>
    <r>
      <rPr>
        <b/>
        <sz val="10"/>
        <rFont val="Verdana"/>
        <family val="2"/>
      </rPr>
      <t>:</t>
    </r>
  </si>
  <si>
    <r>
      <rPr>
        <b/>
        <sz val="10"/>
        <color theme="0" tint="-0.499984740745262"/>
        <rFont val="Verdana"/>
        <family val="2"/>
      </rPr>
      <t xml:space="preserve">TOTALE KOSTEN* BEMENSING COMPLEXE EVENEMENTEN PER JAAR </t>
    </r>
    <r>
      <rPr>
        <b/>
        <sz val="8"/>
        <color theme="0" tint="-0.499984740745262"/>
        <rFont val="Verdana"/>
        <family val="2"/>
      </rPr>
      <t>(incl. BTW)</t>
    </r>
    <r>
      <rPr>
        <b/>
        <sz val="11"/>
        <color theme="0" tint="-0.499984740745262"/>
        <rFont val="Verdana"/>
        <family val="2"/>
      </rPr>
      <t>:</t>
    </r>
  </si>
  <si>
    <r>
      <rPr>
        <b/>
        <sz val="10"/>
        <rFont val="Verdana"/>
        <family val="2"/>
      </rPr>
      <t xml:space="preserve">TOTALE KOSTEN* BEMENSING COMPLEXE EVENEMENTEN PER JAAR </t>
    </r>
    <r>
      <rPr>
        <b/>
        <sz val="8"/>
        <rFont val="Verdana"/>
        <family val="2"/>
      </rPr>
      <t>(excl. BTW)</t>
    </r>
    <r>
      <rPr>
        <b/>
        <sz val="11"/>
        <rFont val="Verdana"/>
        <family val="2"/>
      </rPr>
      <t>:</t>
    </r>
  </si>
  <si>
    <r>
      <t>TOTALE KOSTEN* BEMENSING BASIS EVENEMENTEN PER JAAR</t>
    </r>
    <r>
      <rPr>
        <b/>
        <sz val="8"/>
        <color theme="0" tint="-0.499984740745262"/>
        <rFont val="Verdana"/>
        <family val="2"/>
      </rPr>
      <t xml:space="preserve"> (incl. BTW)</t>
    </r>
    <r>
      <rPr>
        <b/>
        <sz val="10"/>
        <color theme="0" tint="-0.499984740745262"/>
        <rFont val="Verdana"/>
        <family val="2"/>
      </rPr>
      <t>:</t>
    </r>
  </si>
  <si>
    <r>
      <t>TOTALE KOSTEN* BEMENSING BASIS EVENEMENTEN PER JAAR</t>
    </r>
    <r>
      <rPr>
        <b/>
        <sz val="8"/>
        <rFont val="Verdana"/>
        <family val="2"/>
      </rPr>
      <t xml:space="preserve"> (excl. BTW)</t>
    </r>
    <r>
      <rPr>
        <b/>
        <sz val="10"/>
        <rFont val="Verdana"/>
        <family val="2"/>
      </rPr>
      <t>:</t>
    </r>
  </si>
  <si>
    <r>
      <rPr>
        <b/>
        <sz val="10"/>
        <rFont val="Verdana"/>
        <family val="2"/>
      </rPr>
      <t xml:space="preserve">TOTALE KOSTEN* OPLEIDING &amp; TRAINING PER JAAR </t>
    </r>
    <r>
      <rPr>
        <b/>
        <sz val="8"/>
        <rFont val="Verdana"/>
        <family val="2"/>
      </rPr>
      <t>(EXCL. BTW)</t>
    </r>
    <r>
      <rPr>
        <b/>
        <sz val="11"/>
        <rFont val="Verdana"/>
        <family val="2"/>
      </rPr>
      <t>:</t>
    </r>
  </si>
  <si>
    <r>
      <rPr>
        <b/>
        <sz val="10"/>
        <color theme="0" tint="-0.499984740745262"/>
        <rFont val="Verdana"/>
        <family val="2"/>
      </rPr>
      <t xml:space="preserve">TOTALE KOSTEN* OPLEIDING &amp; TRAINING PER JAAR </t>
    </r>
    <r>
      <rPr>
        <b/>
        <sz val="8"/>
        <color theme="0" tint="-0.499984740745262"/>
        <rFont val="Verdana"/>
        <family val="2"/>
      </rPr>
      <t>(INCL. BTW)</t>
    </r>
    <r>
      <rPr>
        <b/>
        <sz val="11"/>
        <color theme="0" tint="-0.499984740745262"/>
        <rFont val="Verdana"/>
        <family val="2"/>
      </rPr>
      <t>:</t>
    </r>
  </si>
  <si>
    <t>KOSTEN KOFFER PRINTER KLEIN*</t>
  </si>
  <si>
    <r>
      <t xml:space="preserve">TOTALE KOSTEN KOFFERS PRINTER KLEIN </t>
    </r>
    <r>
      <rPr>
        <b/>
        <sz val="8"/>
        <color theme="0" tint="-0.499984740745262"/>
        <rFont val="Verdana"/>
        <family val="2"/>
      </rPr>
      <t>(incl. BTW)</t>
    </r>
    <r>
      <rPr>
        <b/>
        <sz val="10"/>
        <color theme="0" tint="-0.499984740745262"/>
        <rFont val="Verdana"/>
        <family val="2"/>
      </rPr>
      <t>:</t>
    </r>
  </si>
  <si>
    <r>
      <t xml:space="preserve">TOTALE KOSTEN KOFFERS PRINTER KLEIN </t>
    </r>
    <r>
      <rPr>
        <b/>
        <sz val="8"/>
        <rFont val="Verdana"/>
        <family val="2"/>
      </rPr>
      <t>(excl. BTW)</t>
    </r>
    <r>
      <rPr>
        <b/>
        <sz val="10"/>
        <rFont val="Verdana"/>
        <family val="2"/>
      </rPr>
      <t>:</t>
    </r>
  </si>
  <si>
    <r>
      <t xml:space="preserve">TOTALE KOSTEN KOFFERS PRINTER GROOT </t>
    </r>
    <r>
      <rPr>
        <b/>
        <sz val="8"/>
        <rFont val="Verdana"/>
        <family val="2"/>
      </rPr>
      <t>(excl. BTW)</t>
    </r>
    <r>
      <rPr>
        <b/>
        <sz val="10"/>
        <rFont val="Verdana"/>
        <family val="2"/>
      </rPr>
      <t>:</t>
    </r>
  </si>
  <si>
    <r>
      <t>TOTALE KOSTEN KOFFERS PRINTER KLEIN (2X)  EN GROOT (3X) (</t>
    </r>
    <r>
      <rPr>
        <b/>
        <sz val="8"/>
        <rFont val="Verdana"/>
        <family val="2"/>
      </rPr>
      <t>excl. BTW</t>
    </r>
    <r>
      <rPr>
        <b/>
        <sz val="10"/>
        <rFont val="Verdana"/>
        <family val="2"/>
      </rPr>
      <t xml:space="preserve">): </t>
    </r>
  </si>
  <si>
    <r>
      <t xml:space="preserve">TOTALE KOSTEN KOFFERS PRINTER GROOT </t>
    </r>
    <r>
      <rPr>
        <b/>
        <sz val="8"/>
        <color theme="0" tint="-0.499984740745262"/>
        <rFont val="Verdana"/>
        <family val="2"/>
      </rPr>
      <t>(incl. BTW)</t>
    </r>
    <r>
      <rPr>
        <b/>
        <sz val="10"/>
        <color theme="0" tint="-0.499984740745262"/>
        <rFont val="Verdana"/>
        <family val="2"/>
      </rPr>
      <t>:</t>
    </r>
  </si>
  <si>
    <r>
      <t>TOTALE KOSTEN KOFFERS PRINTER KLEIN (2X)  EN GROOT (3X) (</t>
    </r>
    <r>
      <rPr>
        <b/>
        <sz val="8"/>
        <color theme="0" tint="-0.499984740745262"/>
        <rFont val="Verdana"/>
        <family val="2"/>
      </rPr>
      <t>incl. BTW</t>
    </r>
    <r>
      <rPr>
        <b/>
        <sz val="10"/>
        <color theme="0" tint="-0.499984740745262"/>
        <rFont val="Verdana"/>
        <family val="2"/>
      </rPr>
      <t xml:space="preserve">): </t>
    </r>
  </si>
  <si>
    <t>Benodigde (laad/stroom en communicatiekabels) voor alle apparaten:</t>
  </si>
  <si>
    <t>)* LET OP! DE KOFFER PRINTER GROOT  MAG NIET MEER KOSTEN DAN € 2.000,00 EX. BTW PER STUK.</t>
  </si>
  <si>
    <t>)* LET OP! DE KOFFER PRINTER KLEIN MAG NIET MEER KOSTEN DAN € 2.000,00 EX. BTW PER STUK.</t>
  </si>
  <si>
    <t>KOSTEN KOFFER PRINTER GROOT*</t>
  </si>
  <si>
    <r>
      <t xml:space="preserve">)* een dagdeel is 4 uur en mag </t>
    </r>
    <r>
      <rPr>
        <sz val="9"/>
        <color rgb="FFFF0000"/>
        <rFont val="Verdana"/>
        <family val="2"/>
      </rPr>
      <t>maximaal €400,00 kosten</t>
    </r>
    <r>
      <rPr>
        <sz val="9"/>
        <color theme="1"/>
        <rFont val="Verdana"/>
        <family val="2"/>
      </rPr>
      <t>.</t>
    </r>
  </si>
  <si>
    <t>WENS* DSS-01: Toepassingen evenementenwebsite/weblink</t>
  </si>
  <si>
    <t>WENS* SM-01: Software module, Registratie module m.b.t. introduceélijst en uitnodigen</t>
  </si>
  <si>
    <t>WENS* SM-02: Software module, Netwerk module m.b.t. exposanten</t>
  </si>
  <si>
    <t>WENS* SM-03: Software module, Sessie module m.b.t. sprekers inlog</t>
  </si>
  <si>
    <t>WENS* SM-04: Software module, Exposanten portaal/ module m.b.t. ondersteuning en begeleiding</t>
  </si>
  <si>
    <t>WENS* SM-05: Software module, Speeddate module</t>
  </si>
  <si>
    <t xml:space="preserve">WENS* SM-06: Software module, Interactie/real-time feedback module </t>
  </si>
  <si>
    <t xml:space="preserve">WENS* SM-07: Software module, Evaluatie module </t>
  </si>
  <si>
    <t>WENS* SM-08: Software module Virtuele meeting &amp; streaming integraties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</si>
</sst>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7">
    <font>
      <sz val="11"/>
      <color theme="1"/>
      <name val="Aptos Narrow"/>
      <family val="2"/>
      <scheme val="minor"/>
    </font>
    <font>
      <sz val="11"/>
      <color theme="1"/>
      <name val="Aptos Narrow"/>
      <family val="2"/>
      <scheme val="minor"/>
    </font>
    <font>
      <sz val="11"/>
      <color theme="1"/>
      <name val="Verdana"/>
      <family val="2"/>
    </font>
    <font>
      <b/>
      <sz val="11"/>
      <color theme="1"/>
      <name val="Verdana"/>
      <family val="2"/>
    </font>
    <font>
      <sz val="9"/>
      <color theme="1"/>
      <name val="Verdana"/>
      <family val="2"/>
    </font>
    <font>
      <b/>
      <sz val="9"/>
      <color theme="1"/>
      <name val="Verdana"/>
      <family val="2"/>
    </font>
    <font>
      <b/>
      <sz val="9"/>
      <color rgb="FFFF0000"/>
      <name val="Verdana"/>
      <family val="2"/>
    </font>
    <font>
      <b/>
      <sz val="10"/>
      <color theme="1"/>
      <name val="Verdana"/>
      <family val="2"/>
    </font>
    <font>
      <b/>
      <sz val="8"/>
      <color theme="1"/>
      <name val="Verdana"/>
      <family val="2"/>
    </font>
    <font>
      <b/>
      <sz val="12"/>
      <color rgb="FFFF0000"/>
      <name val="Verdana"/>
      <family val="2"/>
    </font>
    <font>
      <b/>
      <u/>
      <sz val="14"/>
      <color rgb="FFFF0000"/>
      <name val="Verdana"/>
      <family val="2"/>
    </font>
    <font>
      <b/>
      <sz val="12"/>
      <color theme="1"/>
      <name val="Verdana"/>
      <family val="2"/>
    </font>
    <font>
      <b/>
      <sz val="14"/>
      <color theme="1"/>
      <name val="Verdana"/>
      <family val="2"/>
    </font>
    <font>
      <sz val="8"/>
      <color theme="1"/>
      <name val="Verdana"/>
      <family val="2"/>
    </font>
    <font>
      <b/>
      <sz val="12"/>
      <color rgb="FF000000"/>
      <name val="Verdana"/>
      <family val="2"/>
    </font>
    <font>
      <b/>
      <sz val="11"/>
      <color theme="1"/>
      <name val="Aptos Narrow"/>
      <family val="2"/>
      <scheme val="minor"/>
    </font>
    <font>
      <b/>
      <sz val="10"/>
      <color rgb="FFFF0000"/>
      <name val="Verdana"/>
      <family val="2"/>
    </font>
    <font>
      <sz val="10"/>
      <color theme="1"/>
      <name val="Verdana"/>
      <family val="2"/>
    </font>
    <font>
      <b/>
      <u/>
      <sz val="10"/>
      <color theme="1"/>
      <name val="Verdana"/>
      <family val="2"/>
    </font>
    <font>
      <b/>
      <sz val="18"/>
      <color rgb="FFFF0000"/>
      <name val="Aptos Narrow"/>
      <family val="2"/>
      <scheme val="minor"/>
    </font>
    <font>
      <b/>
      <u/>
      <sz val="11"/>
      <color rgb="FFFF0000"/>
      <name val="Verdana"/>
      <family val="2"/>
    </font>
    <font>
      <b/>
      <sz val="9"/>
      <name val="Verdana"/>
      <family val="2"/>
    </font>
    <font>
      <b/>
      <u/>
      <sz val="9"/>
      <name val="Verdana"/>
      <family val="2"/>
    </font>
    <font>
      <b/>
      <sz val="8"/>
      <name val="Verdana"/>
      <family val="2"/>
    </font>
    <font>
      <b/>
      <sz val="8"/>
      <color rgb="FFFF0000"/>
      <name val="Verdana"/>
      <family val="2"/>
    </font>
    <font>
      <b/>
      <sz val="10"/>
      <color theme="2" tint="-0.499984740745262"/>
      <name val="Verdana"/>
      <family val="2"/>
    </font>
    <font>
      <b/>
      <sz val="10"/>
      <name val="Verdana"/>
      <family val="2"/>
    </font>
    <font>
      <b/>
      <u/>
      <sz val="8"/>
      <name val="Verdana"/>
      <family val="2"/>
    </font>
    <font>
      <sz val="9"/>
      <color theme="2" tint="-0.499984740745262"/>
      <name val="Verdana"/>
      <family val="2"/>
    </font>
    <font>
      <sz val="9"/>
      <name val="Verdana"/>
      <family val="2"/>
    </font>
    <font>
      <b/>
      <sz val="11"/>
      <color rgb="FFFF0000"/>
      <name val="Aptos Narrow"/>
      <family val="2"/>
      <scheme val="minor"/>
    </font>
    <font>
      <b/>
      <sz val="6"/>
      <color theme="1"/>
      <name val="Verdana"/>
      <family val="2"/>
    </font>
    <font>
      <b/>
      <sz val="12"/>
      <name val="Verdana"/>
      <family val="2"/>
    </font>
    <font>
      <sz val="12"/>
      <name val="Verdana"/>
      <family val="2"/>
    </font>
    <font>
      <sz val="11"/>
      <name val="Verdana"/>
      <family val="2"/>
    </font>
    <font>
      <b/>
      <sz val="11"/>
      <color rgb="FF000000"/>
      <name val="Verdana"/>
      <family val="2"/>
    </font>
    <font>
      <b/>
      <sz val="14"/>
      <name val="Verdana"/>
      <family val="2"/>
    </font>
    <font>
      <b/>
      <sz val="10"/>
      <color theme="0" tint="-0.499984740745262"/>
      <name val="Verdana"/>
      <family val="2"/>
    </font>
    <font>
      <b/>
      <sz val="8"/>
      <color theme="0" tint="-0.499984740745262"/>
      <name val="Verdana"/>
      <family val="2"/>
    </font>
    <font>
      <sz val="9"/>
      <color theme="0" tint="-0.499984740745262"/>
      <name val="Verdana"/>
      <family val="2"/>
    </font>
    <font>
      <sz val="11"/>
      <color theme="0" tint="-0.499984740745262"/>
      <name val="Verdana"/>
      <family val="2"/>
    </font>
    <font>
      <b/>
      <sz val="11"/>
      <color theme="0" tint="-0.499984740745262"/>
      <name val="Verdana"/>
      <family val="2"/>
    </font>
    <font>
      <b/>
      <sz val="11"/>
      <name val="Verdana"/>
      <family val="2"/>
    </font>
    <font>
      <b/>
      <sz val="11"/>
      <color rgb="FFFF0000"/>
      <name val="Verdana"/>
      <family val="2"/>
    </font>
    <font>
      <sz val="11"/>
      <name val="Aptos Narrow"/>
      <family val="2"/>
      <scheme val="minor"/>
    </font>
    <font>
      <b/>
      <u/>
      <sz val="8"/>
      <color theme="0" tint="-0.499984740745262"/>
      <name val="Verdana"/>
      <family val="2"/>
    </font>
    <font>
      <sz val="9"/>
      <color rgb="FFFF0000"/>
      <name val="Verdana"/>
      <family val="2"/>
    </font>
  </fonts>
  <fills count="9">
    <fill>
      <patternFill patternType="none"/>
    </fill>
    <fill>
      <patternFill patternType="gray125"/>
    </fill>
    <fill>
      <patternFill patternType="solid">
        <fgColor theme="3" tint="0.749992370372631"/>
        <bgColor indexed="64"/>
      </patternFill>
    </fill>
    <fill>
      <patternFill patternType="solid">
        <fgColor rgb="FFFFFF00"/>
        <bgColor indexed="64"/>
      </patternFill>
    </fill>
    <fill>
      <patternFill patternType="solid">
        <fgColor rgb="FFFFC000"/>
        <bgColor indexed="64"/>
      </patternFill>
    </fill>
    <fill>
      <patternFill patternType="solid">
        <fgColor theme="3" tint="0.89999084444715716"/>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5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2">
    <xf numFmtId="0" fontId="0" fillId="0" borderId="0" xfId="0"/>
    <xf numFmtId="0" fontId="2" fillId="0" borderId="0" xfId="0" applyFont="1"/>
    <xf numFmtId="0" fontId="4" fillId="0" borderId="0" xfId="0" applyFont="1"/>
    <xf numFmtId="0" fontId="4" fillId="0" borderId="0" xfId="0" applyFont="1" applyAlignment="1">
      <alignment wrapText="1"/>
    </xf>
    <xf numFmtId="0" fontId="4" fillId="0" borderId="0" xfId="0" applyFont="1" applyAlignment="1">
      <alignment horizontal="left" wrapText="1"/>
    </xf>
    <xf numFmtId="9" fontId="4" fillId="0" borderId="25" xfId="0" applyNumberFormat="1" applyFont="1" applyBorder="1" applyAlignment="1">
      <alignment horizontal="center" vertical="center"/>
    </xf>
    <xf numFmtId="9" fontId="4" fillId="0" borderId="30" xfId="0" applyNumberFormat="1" applyFont="1" applyBorder="1" applyAlignment="1">
      <alignment horizontal="center" vertical="center"/>
    </xf>
    <xf numFmtId="9" fontId="4" fillId="0" borderId="22" xfId="0" applyNumberFormat="1" applyFont="1" applyBorder="1" applyAlignment="1">
      <alignment horizontal="center" vertical="center"/>
    </xf>
    <xf numFmtId="0" fontId="4" fillId="0" borderId="25" xfId="0" applyFont="1" applyBorder="1" applyAlignment="1">
      <alignment horizontal="center"/>
    </xf>
    <xf numFmtId="9" fontId="4" fillId="0" borderId="25" xfId="1" applyFont="1" applyBorder="1" applyAlignment="1">
      <alignment horizontal="center"/>
    </xf>
    <xf numFmtId="0" fontId="4" fillId="0" borderId="30" xfId="0" applyFont="1" applyBorder="1" applyAlignment="1">
      <alignment horizontal="center"/>
    </xf>
    <xf numFmtId="9" fontId="4" fillId="0" borderId="30" xfId="1" applyFont="1" applyBorder="1" applyAlignment="1">
      <alignment horizontal="center"/>
    </xf>
    <xf numFmtId="0" fontId="5" fillId="0" borderId="0" xfId="0" applyFont="1" applyAlignment="1">
      <alignment vertical="center"/>
    </xf>
    <xf numFmtId="0" fontId="4" fillId="0" borderId="0" xfId="0" applyFont="1" applyAlignment="1">
      <alignment vertical="center"/>
    </xf>
    <xf numFmtId="164" fontId="4" fillId="0" borderId="26" xfId="0" applyNumberFormat="1" applyFont="1" applyBorder="1" applyAlignment="1">
      <alignment horizontal="right"/>
    </xf>
    <xf numFmtId="164" fontId="4" fillId="0" borderId="31" xfId="0" applyNumberFormat="1" applyFont="1" applyBorder="1" applyAlignment="1">
      <alignment horizontal="right"/>
    </xf>
    <xf numFmtId="0" fontId="3" fillId="0" borderId="0" xfId="0" applyFont="1"/>
    <xf numFmtId="0" fontId="4" fillId="0" borderId="27" xfId="0" applyFont="1" applyBorder="1" applyAlignment="1">
      <alignment horizontal="center" wrapText="1"/>
    </xf>
    <xf numFmtId="0" fontId="4" fillId="0" borderId="28" xfId="0" applyFont="1" applyBorder="1" applyAlignment="1">
      <alignment horizont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10" fillId="0" borderId="0" xfId="0" applyFont="1"/>
    <xf numFmtId="164" fontId="4" fillId="0" borderId="42" xfId="0" applyNumberFormat="1" applyFont="1" applyBorder="1" applyAlignment="1">
      <alignment horizontal="right" vertical="center"/>
    </xf>
    <xf numFmtId="164" fontId="4" fillId="0" borderId="43" xfId="0" applyNumberFormat="1" applyFont="1" applyBorder="1" applyAlignment="1">
      <alignment horizontal="right" vertical="center"/>
    </xf>
    <xf numFmtId="0" fontId="4" fillId="0" borderId="21" xfId="0" applyFont="1" applyBorder="1" applyAlignment="1">
      <alignment horizontal="center" vertical="center"/>
    </xf>
    <xf numFmtId="9" fontId="4" fillId="0" borderId="44" xfId="0" applyNumberFormat="1" applyFont="1" applyBorder="1" applyAlignment="1">
      <alignment horizontal="center" vertical="center"/>
    </xf>
    <xf numFmtId="9" fontId="4" fillId="0" borderId="45" xfId="0" applyNumberFormat="1" applyFont="1" applyBorder="1" applyAlignment="1">
      <alignment horizontal="center" vertical="center"/>
    </xf>
    <xf numFmtId="9" fontId="4" fillId="0" borderId="35" xfId="0" applyNumberFormat="1" applyFont="1" applyBorder="1" applyAlignment="1">
      <alignment horizontal="center" vertical="center"/>
    </xf>
    <xf numFmtId="0" fontId="11" fillId="0" borderId="0" xfId="0" applyFont="1" applyAlignment="1">
      <alignment horizontal="center"/>
    </xf>
    <xf numFmtId="0" fontId="4" fillId="0" borderId="0" xfId="0" applyFont="1" applyAlignment="1">
      <alignment horizontal="left"/>
    </xf>
    <xf numFmtId="0" fontId="4" fillId="0" borderId="36" xfId="0" applyFont="1" applyBorder="1" applyAlignment="1">
      <alignment vertical="center" wrapText="1"/>
    </xf>
    <xf numFmtId="0" fontId="4" fillId="0" borderId="28" xfId="0" applyFont="1" applyBorder="1" applyAlignment="1">
      <alignment vertical="center" wrapText="1"/>
    </xf>
    <xf numFmtId="0" fontId="5" fillId="0" borderId="0" xfId="0" applyFont="1" applyAlignment="1">
      <alignment vertical="center" wrapText="1"/>
    </xf>
    <xf numFmtId="0" fontId="4" fillId="0" borderId="38" xfId="0" applyFont="1" applyBorder="1" applyAlignment="1">
      <alignment horizontal="center" vertical="center"/>
    </xf>
    <xf numFmtId="0" fontId="4" fillId="0" borderId="40" xfId="0" applyFont="1" applyBorder="1" applyAlignment="1">
      <alignment horizontal="center" vertical="center"/>
    </xf>
    <xf numFmtId="9" fontId="4" fillId="0" borderId="46" xfId="1" applyFont="1" applyBorder="1" applyAlignment="1">
      <alignment horizontal="center" vertical="center"/>
    </xf>
    <xf numFmtId="164" fontId="4" fillId="0" borderId="15" xfId="0" applyNumberFormat="1" applyFont="1" applyBorder="1" applyAlignment="1">
      <alignment horizontal="righ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9" fontId="4" fillId="0" borderId="49" xfId="1" applyFont="1" applyBorder="1" applyAlignment="1">
      <alignment horizontal="center" vertical="center"/>
    </xf>
    <xf numFmtId="164" fontId="4" fillId="0" borderId="16" xfId="0" applyNumberFormat="1" applyFont="1" applyBorder="1" applyAlignment="1">
      <alignment horizontal="right" vertical="center"/>
    </xf>
    <xf numFmtId="0" fontId="4" fillId="0" borderId="23" xfId="0" applyFont="1" applyBorder="1" applyAlignment="1">
      <alignment horizontal="center" vertical="center"/>
    </xf>
    <xf numFmtId="9" fontId="4" fillId="0" borderId="48" xfId="1" applyFont="1" applyBorder="1" applyAlignment="1">
      <alignment horizontal="center" vertical="center"/>
    </xf>
    <xf numFmtId="164" fontId="4" fillId="0" borderId="17" xfId="0" applyNumberFormat="1" applyFont="1" applyBorder="1" applyAlignment="1">
      <alignment horizontal="right" vertical="center"/>
    </xf>
    <xf numFmtId="0" fontId="4" fillId="5" borderId="37"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42" xfId="0" applyFont="1" applyBorder="1" applyAlignment="1">
      <alignment horizontal="center" vertical="center"/>
    </xf>
    <xf numFmtId="0" fontId="4" fillId="0" borderId="49" xfId="0" applyFont="1" applyBorder="1" applyAlignment="1">
      <alignment horizontal="center" vertical="center"/>
    </xf>
    <xf numFmtId="9" fontId="4" fillId="0" borderId="34" xfId="0" applyNumberFormat="1" applyFont="1" applyBorder="1" applyAlignment="1">
      <alignment horizontal="center" vertical="center"/>
    </xf>
    <xf numFmtId="164" fontId="4" fillId="0" borderId="49" xfId="0" applyNumberFormat="1" applyFont="1" applyBorder="1" applyAlignment="1">
      <alignment horizontal="right" vertical="center"/>
    </xf>
    <xf numFmtId="0" fontId="4" fillId="0" borderId="48" xfId="0" applyFont="1" applyBorder="1" applyAlignment="1">
      <alignment horizontal="center" vertical="center"/>
    </xf>
    <xf numFmtId="164" fontId="4" fillId="0" borderId="48" xfId="0" applyNumberFormat="1" applyFont="1" applyBorder="1" applyAlignment="1">
      <alignment horizontal="right" vertical="center"/>
    </xf>
    <xf numFmtId="164" fontId="5" fillId="0" borderId="37" xfId="0" applyNumberFormat="1" applyFont="1" applyBorder="1" applyAlignment="1">
      <alignment horizontal="right"/>
    </xf>
    <xf numFmtId="0" fontId="5" fillId="0" borderId="37" xfId="0" applyFont="1" applyBorder="1" applyAlignment="1">
      <alignment horizontal="right"/>
    </xf>
    <xf numFmtId="164" fontId="5" fillId="0" borderId="37" xfId="0" applyNumberFormat="1" applyFont="1" applyBorder="1"/>
    <xf numFmtId="0" fontId="5" fillId="0" borderId="37" xfId="0" applyFont="1" applyBorder="1"/>
    <xf numFmtId="0" fontId="0" fillId="6" borderId="0" xfId="0" applyFill="1"/>
    <xf numFmtId="0" fontId="5" fillId="6" borderId="0" xfId="0" applyFont="1" applyFill="1" applyAlignment="1">
      <alignment vertical="center" wrapText="1"/>
    </xf>
    <xf numFmtId="0" fontId="0" fillId="6" borderId="0" xfId="0" applyFill="1" applyAlignment="1">
      <alignment horizontal="left"/>
    </xf>
    <xf numFmtId="164" fontId="7" fillId="0" borderId="0" xfId="0" applyNumberFormat="1" applyFont="1" applyAlignment="1">
      <alignment horizontal="right"/>
    </xf>
    <xf numFmtId="0" fontId="4" fillId="5" borderId="3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0" fillId="6" borderId="0" xfId="0" applyFill="1" applyAlignment="1">
      <alignment horizontal="left" vertical="top"/>
    </xf>
    <xf numFmtId="164" fontId="4" fillId="7" borderId="46" xfId="0" applyNumberFormat="1" applyFont="1" applyFill="1" applyBorder="1" applyAlignment="1">
      <alignment horizontal="center" vertical="center"/>
    </xf>
    <xf numFmtId="164" fontId="4" fillId="7" borderId="49" xfId="0" applyNumberFormat="1" applyFont="1" applyFill="1" applyBorder="1" applyAlignment="1">
      <alignment horizontal="center" vertical="center"/>
    </xf>
    <xf numFmtId="0" fontId="4" fillId="5" borderId="11" xfId="0" applyFont="1" applyFill="1" applyBorder="1" applyAlignment="1">
      <alignment horizontal="center" vertical="center" wrapText="1"/>
    </xf>
    <xf numFmtId="0" fontId="4" fillId="4" borderId="24"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21" xfId="0" applyFont="1" applyFill="1" applyBorder="1" applyAlignment="1">
      <alignment horizontal="center" vertical="center"/>
    </xf>
    <xf numFmtId="1" fontId="4" fillId="4" borderId="26" xfId="1" applyNumberFormat="1" applyFont="1" applyFill="1" applyBorder="1" applyAlignment="1">
      <alignment horizontal="center" vertical="center"/>
    </xf>
    <xf numFmtId="1" fontId="4" fillId="4" borderId="31" xfId="1" applyNumberFormat="1" applyFont="1" applyFill="1" applyBorder="1" applyAlignment="1">
      <alignment horizontal="center" vertical="center"/>
    </xf>
    <xf numFmtId="1" fontId="4" fillId="4" borderId="23" xfId="1" applyNumberFormat="1" applyFont="1" applyFill="1" applyBorder="1" applyAlignment="1">
      <alignment horizontal="center" vertical="center"/>
    </xf>
    <xf numFmtId="0" fontId="4" fillId="4" borderId="26"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25" xfId="0" applyFont="1" applyFill="1" applyBorder="1" applyAlignment="1">
      <alignment horizontal="center"/>
    </xf>
    <xf numFmtId="0" fontId="4" fillId="4" borderId="30" xfId="0" applyFont="1" applyFill="1" applyBorder="1" applyAlignment="1">
      <alignment horizontal="center"/>
    </xf>
    <xf numFmtId="0" fontId="28" fillId="0" borderId="0" xfId="0" applyFont="1"/>
    <xf numFmtId="0" fontId="4" fillId="0" borderId="37" xfId="0" applyFont="1" applyBorder="1" applyAlignment="1">
      <alignment horizontal="center" vertical="center" wrapText="1"/>
    </xf>
    <xf numFmtId="0" fontId="4" fillId="0" borderId="3" xfId="0" applyFont="1" applyBorder="1" applyAlignment="1">
      <alignment horizontal="center" vertical="center" wrapText="1"/>
    </xf>
    <xf numFmtId="0" fontId="29" fillId="0" borderId="0" xfId="0" applyFont="1"/>
    <xf numFmtId="0" fontId="34" fillId="0" borderId="0" xfId="0" applyFont="1"/>
    <xf numFmtId="0" fontId="39" fillId="0" borderId="0" xfId="0" applyFont="1"/>
    <xf numFmtId="0" fontId="40" fillId="0" borderId="0" xfId="0" applyFont="1"/>
    <xf numFmtId="164" fontId="37" fillId="0" borderId="37" xfId="0" applyNumberFormat="1" applyFont="1" applyBorder="1"/>
    <xf numFmtId="164" fontId="26" fillId="0" borderId="37" xfId="0" applyNumberFormat="1" applyFont="1" applyBorder="1"/>
    <xf numFmtId="0" fontId="41" fillId="0" borderId="0" xfId="0" applyFont="1"/>
    <xf numFmtId="0" fontId="42" fillId="0" borderId="0" xfId="0" applyFont="1"/>
    <xf numFmtId="0" fontId="6" fillId="0" borderId="0" xfId="0" applyFont="1"/>
    <xf numFmtId="164" fontId="37" fillId="0" borderId="37" xfId="0" applyNumberFormat="1" applyFont="1" applyBorder="1" applyAlignment="1">
      <alignment horizontal="right"/>
    </xf>
    <xf numFmtId="164" fontId="26" fillId="0" borderId="37" xfId="0" applyNumberFormat="1" applyFont="1" applyBorder="1" applyAlignment="1">
      <alignment horizontal="right"/>
    </xf>
    <xf numFmtId="164" fontId="4" fillId="3" borderId="46" xfId="0" applyNumberFormat="1" applyFont="1" applyFill="1" applyBorder="1" applyAlignment="1" applyProtection="1">
      <alignment horizontal="center" vertical="center"/>
      <protection locked="0"/>
    </xf>
    <xf numFmtId="164" fontId="4" fillId="3" borderId="47" xfId="0" applyNumberFormat="1" applyFont="1" applyFill="1" applyBorder="1" applyAlignment="1" applyProtection="1">
      <alignment horizontal="center" vertical="center"/>
      <protection locked="0"/>
    </xf>
    <xf numFmtId="164" fontId="4" fillId="3" borderId="48" xfId="0" applyNumberFormat="1" applyFont="1" applyFill="1" applyBorder="1" applyAlignment="1" applyProtection="1">
      <alignment horizontal="center" vertical="center"/>
      <protection locked="0"/>
    </xf>
    <xf numFmtId="164" fontId="4" fillId="3" borderId="42"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protection locked="0"/>
    </xf>
    <xf numFmtId="164" fontId="4" fillId="3" borderId="30" xfId="0" applyNumberFormat="1" applyFont="1" applyFill="1" applyBorder="1" applyAlignment="1" applyProtection="1">
      <alignment horizontal="center"/>
      <protection locked="0"/>
    </xf>
    <xf numFmtId="164" fontId="4" fillId="3" borderId="49" xfId="0" applyNumberFormat="1" applyFont="1" applyFill="1" applyBorder="1" applyAlignment="1" applyProtection="1">
      <alignment horizontal="center" vertical="center"/>
      <protection locked="0"/>
    </xf>
    <xf numFmtId="0" fontId="3" fillId="0" borderId="0" xfId="0" applyFont="1" applyAlignment="1">
      <alignment horizontal="left" vertical="top" wrapText="1"/>
    </xf>
    <xf numFmtId="0" fontId="15" fillId="0" borderId="0" xfId="0" applyFont="1" applyAlignment="1">
      <alignment horizontal="left" vertical="top"/>
    </xf>
    <xf numFmtId="0" fontId="36" fillId="0" borderId="0" xfId="0" applyFont="1" applyAlignment="1">
      <alignment horizontal="center" vertical="center" wrapText="1"/>
    </xf>
    <xf numFmtId="0" fontId="12" fillId="0" borderId="0" xfId="0" applyFont="1" applyAlignment="1">
      <alignment horizontal="center" vertical="center" wrapText="1"/>
    </xf>
    <xf numFmtId="0" fontId="3" fillId="6" borderId="0" xfId="0" applyFont="1" applyFill="1" applyAlignment="1">
      <alignment horizontal="center" vertical="center" wrapText="1"/>
    </xf>
    <xf numFmtId="0" fontId="35" fillId="6" borderId="0" xfId="0" applyFont="1" applyFill="1" applyAlignment="1">
      <alignment horizontal="center" vertical="center" wrapText="1"/>
    </xf>
    <xf numFmtId="0" fontId="19" fillId="6" borderId="0" xfId="0" applyFont="1" applyFill="1" applyAlignment="1">
      <alignment horizontal="center"/>
    </xf>
    <xf numFmtId="0" fontId="43" fillId="0" borderId="0" xfId="0" applyFont="1" applyAlignment="1">
      <alignment horizontal="center"/>
    </xf>
    <xf numFmtId="0" fontId="11" fillId="0" borderId="0" xfId="0" applyFont="1" applyAlignment="1">
      <alignment horizontal="center"/>
    </xf>
    <xf numFmtId="164" fontId="37" fillId="0" borderId="1" xfId="0" applyNumberFormat="1" applyFont="1" applyBorder="1" applyAlignment="1">
      <alignment horizontal="right"/>
    </xf>
    <xf numFmtId="164" fontId="37" fillId="0" borderId="3" xfId="0" applyNumberFormat="1" applyFont="1" applyBorder="1" applyAlignment="1">
      <alignment horizontal="right"/>
    </xf>
    <xf numFmtId="0" fontId="13" fillId="0" borderId="2" xfId="0" applyFont="1" applyBorder="1" applyAlignment="1">
      <alignment horizontal="left" vertical="top"/>
    </xf>
    <xf numFmtId="0" fontId="13" fillId="0" borderId="41" xfId="0" applyFont="1" applyBorder="1" applyAlignment="1">
      <alignment horizontal="left" vertical="top"/>
    </xf>
    <xf numFmtId="0" fontId="41" fillId="0" borderId="1" xfId="0" applyFont="1" applyBorder="1" applyAlignment="1">
      <alignment horizontal="left"/>
    </xf>
    <xf numFmtId="0" fontId="41" fillId="0" borderId="2" xfId="0" applyFont="1" applyBorder="1" applyAlignment="1">
      <alignment horizontal="left"/>
    </xf>
    <xf numFmtId="0" fontId="37" fillId="0" borderId="1" xfId="0" applyFont="1" applyBorder="1" applyAlignment="1">
      <alignment horizontal="left"/>
    </xf>
    <xf numFmtId="0" fontId="37" fillId="0" borderId="2" xfId="0" applyFont="1" applyBorder="1" applyAlignment="1">
      <alignment horizontal="left"/>
    </xf>
    <xf numFmtId="0" fontId="37" fillId="0" borderId="3" xfId="0" applyFont="1" applyBorder="1" applyAlignment="1">
      <alignment horizontal="left"/>
    </xf>
    <xf numFmtId="0" fontId="42" fillId="0" borderId="1" xfId="0" applyFont="1" applyBorder="1" applyAlignment="1">
      <alignment horizontal="left"/>
    </xf>
    <xf numFmtId="0" fontId="42" fillId="0" borderId="2" xfId="0" applyFont="1" applyBorder="1" applyAlignment="1">
      <alignment horizontal="left"/>
    </xf>
    <xf numFmtId="164" fontId="26" fillId="0" borderId="1" xfId="0" applyNumberFormat="1" applyFont="1" applyBorder="1" applyAlignment="1">
      <alignment horizontal="right"/>
    </xf>
    <xf numFmtId="164" fontId="26" fillId="0" borderId="3" xfId="0" applyNumberFormat="1" applyFont="1" applyBorder="1" applyAlignment="1">
      <alignment horizontal="right"/>
    </xf>
    <xf numFmtId="0" fontId="26" fillId="0" borderId="1" xfId="0" applyFont="1" applyBorder="1" applyAlignment="1">
      <alignment horizontal="left"/>
    </xf>
    <xf numFmtId="0" fontId="26" fillId="0" borderId="2" xfId="0" applyFont="1" applyBorder="1" applyAlignment="1">
      <alignment horizontal="left"/>
    </xf>
    <xf numFmtId="0" fontId="4" fillId="3" borderId="0" xfId="0" applyFont="1" applyFill="1" applyAlignment="1" applyProtection="1">
      <alignment horizontal="left"/>
      <protection locked="0"/>
    </xf>
    <xf numFmtId="0" fontId="6" fillId="0" borderId="32" xfId="0" applyFont="1" applyBorder="1" applyAlignment="1">
      <alignment horizontal="center" vertical="center" wrapText="1"/>
    </xf>
    <xf numFmtId="0" fontId="13" fillId="0" borderId="0" xfId="0" applyFont="1" applyAlignment="1">
      <alignment horizontal="left" vertical="top"/>
    </xf>
    <xf numFmtId="164" fontId="41" fillId="0" borderId="0" xfId="0" applyNumberFormat="1" applyFont="1" applyAlignment="1">
      <alignment horizontal="center"/>
    </xf>
    <xf numFmtId="0" fontId="41" fillId="0" borderId="0" xfId="0" applyFont="1" applyAlignment="1">
      <alignment horizontal="center"/>
    </xf>
    <xf numFmtId="0" fontId="11" fillId="0" borderId="0" xfId="0" applyFont="1" applyAlignment="1">
      <alignment horizontal="center" vertical="center" wrapText="1"/>
    </xf>
    <xf numFmtId="0" fontId="14" fillId="0" borderId="0" xfId="0" applyFont="1" applyAlignment="1">
      <alignment horizontal="center" vertical="center" wrapText="1"/>
    </xf>
    <xf numFmtId="0" fontId="20" fillId="0" borderId="0" xfId="0" applyFont="1" applyAlignment="1">
      <alignment horizontal="center" vertical="center" wrapText="1"/>
    </xf>
    <xf numFmtId="0" fontId="16" fillId="0" borderId="0" xfId="0" applyFont="1" applyAlignment="1">
      <alignment horizontal="center" vertical="center" wrapText="1"/>
    </xf>
    <xf numFmtId="0" fontId="12" fillId="8" borderId="1" xfId="0" applyFont="1" applyFill="1" applyBorder="1" applyAlignment="1">
      <alignment horizontal="center" wrapText="1"/>
    </xf>
    <xf numFmtId="0" fontId="12" fillId="8" borderId="2" xfId="0" applyFont="1" applyFill="1" applyBorder="1" applyAlignment="1">
      <alignment horizontal="center" wrapText="1"/>
    </xf>
    <xf numFmtId="0" fontId="12" fillId="8" borderId="3" xfId="0" applyFont="1" applyFill="1" applyBorder="1" applyAlignment="1">
      <alignment horizontal="center" wrapText="1"/>
    </xf>
    <xf numFmtId="0" fontId="41" fillId="0" borderId="0" xfId="0" applyFont="1" applyAlignment="1">
      <alignment horizontal="right"/>
    </xf>
    <xf numFmtId="0" fontId="26" fillId="0" borderId="3" xfId="0" applyFont="1" applyBorder="1" applyAlignment="1">
      <alignment horizontal="left"/>
    </xf>
    <xf numFmtId="164" fontId="25" fillId="0" borderId="1" xfId="0" applyNumberFormat="1" applyFont="1" applyBorder="1" applyAlignment="1">
      <alignment horizontal="right"/>
    </xf>
    <xf numFmtId="164" fontId="25" fillId="0" borderId="3" xfId="0" applyNumberFormat="1" applyFont="1" applyBorder="1" applyAlignment="1">
      <alignment horizontal="right"/>
    </xf>
    <xf numFmtId="0" fontId="20" fillId="0" borderId="0" xfId="0" applyFont="1" applyAlignment="1">
      <alignment horizontal="center"/>
    </xf>
    <xf numFmtId="0" fontId="11" fillId="4" borderId="0" xfId="0" applyFont="1" applyFill="1" applyAlignment="1">
      <alignment horizontal="center" vertical="center"/>
    </xf>
    <xf numFmtId="0" fontId="42" fillId="0" borderId="0" xfId="0" applyFont="1" applyAlignment="1">
      <alignment horizontal="right"/>
    </xf>
    <xf numFmtId="164" fontId="42" fillId="0" borderId="0" xfId="0" applyNumberFormat="1" applyFont="1" applyAlignment="1">
      <alignment horizontal="center"/>
    </xf>
    <xf numFmtId="0" fontId="42" fillId="0" borderId="0" xfId="0" applyFont="1" applyAlignment="1">
      <alignment horizontal="center"/>
    </xf>
    <xf numFmtId="0" fontId="32" fillId="0" borderId="0" xfId="0" applyFont="1" applyAlignment="1">
      <alignment horizontal="left" vertical="center" wrapText="1"/>
    </xf>
    <xf numFmtId="0" fontId="33" fillId="0" borderId="0" xfId="0" applyFont="1" applyAlignment="1">
      <alignment horizontal="left" vertical="center" wrapText="1"/>
    </xf>
    <xf numFmtId="0" fontId="29" fillId="0" borderId="0" xfId="0" applyFont="1" applyAlignment="1">
      <alignment horizontal="left" vertical="center"/>
    </xf>
    <xf numFmtId="0" fontId="32" fillId="4" borderId="0" xfId="0" applyFont="1" applyFill="1" applyAlignment="1">
      <alignment horizontal="center" vertical="center" wrapText="1"/>
    </xf>
    <xf numFmtId="0" fontId="4" fillId="0" borderId="0" xfId="0" quotePrefix="1"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xf>
    <xf numFmtId="0" fontId="4" fillId="0" borderId="0" xfId="0" quotePrefix="1" applyFont="1" applyAlignment="1">
      <alignment horizontal="left" vertical="center"/>
    </xf>
    <xf numFmtId="0" fontId="4" fillId="0" borderId="0" xfId="0" applyFont="1" applyAlignment="1">
      <alignment horizontal="left" vertical="center"/>
    </xf>
    <xf numFmtId="0" fontId="4" fillId="0" borderId="0" xfId="0" quotePrefix="1" applyFont="1" applyAlignment="1">
      <alignment horizontal="left" vertical="top" wrapText="1"/>
    </xf>
    <xf numFmtId="0" fontId="4" fillId="0" borderId="0" xfId="0" applyFont="1" applyAlignment="1">
      <alignment horizontal="left" vertical="top" wrapText="1"/>
    </xf>
    <xf numFmtId="0" fontId="0" fillId="0" borderId="0" xfId="0" quotePrefix="1" applyAlignment="1">
      <alignment horizontal="left"/>
    </xf>
    <xf numFmtId="0" fontId="0" fillId="0" borderId="0" xfId="0" applyAlignment="1">
      <alignment horizontal="left"/>
    </xf>
    <xf numFmtId="0" fontId="5" fillId="0" borderId="0" xfId="0" applyFont="1" applyAlignment="1">
      <alignment horizontal="left" vertical="center"/>
    </xf>
    <xf numFmtId="0" fontId="29" fillId="0" borderId="0" xfId="0" applyFont="1" applyAlignment="1">
      <alignment horizontal="left" vertical="top"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4" fillId="5" borderId="1"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0" borderId="8" xfId="0" applyFont="1" applyBorder="1" applyAlignment="1">
      <alignment horizontal="left"/>
    </xf>
    <xf numFmtId="0" fontId="4" fillId="0" borderId="16" xfId="0" applyFont="1" applyBorder="1" applyAlignment="1">
      <alignment horizontal="left"/>
    </xf>
    <xf numFmtId="0" fontId="4" fillId="0" borderId="34" xfId="0" applyFont="1" applyBorder="1" applyAlignment="1">
      <alignment horizontal="center"/>
    </xf>
    <xf numFmtId="0" fontId="4" fillId="0" borderId="5" xfId="0" applyFont="1" applyBorder="1" applyAlignment="1">
      <alignment horizontal="center"/>
    </xf>
    <xf numFmtId="164" fontId="4" fillId="3" borderId="13" xfId="0" applyNumberFormat="1" applyFont="1" applyFill="1" applyBorder="1" applyAlignment="1" applyProtection="1">
      <alignment horizontal="center"/>
      <protection locked="0"/>
    </xf>
    <xf numFmtId="164" fontId="4" fillId="3" borderId="5" xfId="0" applyNumberFormat="1" applyFont="1" applyFill="1" applyBorder="1" applyAlignment="1" applyProtection="1">
      <alignment horizontal="center"/>
      <protection locked="0"/>
    </xf>
    <xf numFmtId="9" fontId="4" fillId="0" borderId="13" xfId="1" applyFont="1" applyBorder="1" applyAlignment="1">
      <alignment horizontal="center"/>
    </xf>
    <xf numFmtId="9" fontId="4" fillId="0" borderId="34" xfId="1" applyFont="1" applyBorder="1" applyAlignment="1">
      <alignment horizontal="center"/>
    </xf>
    <xf numFmtId="164" fontId="4" fillId="0" borderId="8" xfId="0" applyNumberFormat="1" applyFont="1" applyBorder="1" applyAlignment="1">
      <alignment horizontal="right"/>
    </xf>
    <xf numFmtId="164" fontId="4" fillId="0" borderId="16" xfId="0" applyNumberFormat="1" applyFont="1" applyBorder="1" applyAlignment="1">
      <alignment horizontal="right"/>
    </xf>
    <xf numFmtId="0" fontId="4" fillId="0" borderId="7" xfId="0" applyFont="1" applyBorder="1" applyAlignment="1">
      <alignment horizontal="left"/>
    </xf>
    <xf numFmtId="0" fontId="4" fillId="0" borderId="15" xfId="0" applyFont="1" applyBorder="1" applyAlignment="1">
      <alignment horizontal="left"/>
    </xf>
    <xf numFmtId="0" fontId="4" fillId="0" borderId="35" xfId="0" applyFont="1" applyBorder="1" applyAlignment="1">
      <alignment horizontal="center"/>
    </xf>
    <xf numFmtId="0" fontId="4" fillId="0" borderId="10" xfId="0" applyFont="1" applyBorder="1" applyAlignment="1">
      <alignment horizontal="center"/>
    </xf>
    <xf numFmtId="0" fontId="26" fillId="0" borderId="1" xfId="0" applyFont="1" applyBorder="1" applyAlignment="1">
      <alignment horizontal="right"/>
    </xf>
    <xf numFmtId="0" fontId="26" fillId="0" borderId="2" xfId="0" applyFont="1" applyBorder="1" applyAlignment="1">
      <alignment horizontal="right"/>
    </xf>
    <xf numFmtId="0" fontId="26" fillId="0" borderId="3" xfId="0" applyFont="1" applyBorder="1" applyAlignment="1">
      <alignment horizontal="right"/>
    </xf>
    <xf numFmtId="164" fontId="4" fillId="0" borderId="14" xfId="0" applyNumberFormat="1" applyFont="1" applyBorder="1" applyAlignment="1">
      <alignment horizontal="center"/>
    </xf>
    <xf numFmtId="164" fontId="4" fillId="0" borderId="10" xfId="0" applyNumberFormat="1" applyFont="1" applyBorder="1" applyAlignment="1">
      <alignment horizontal="center"/>
    </xf>
    <xf numFmtId="9" fontId="4" fillId="0" borderId="14" xfId="1" applyFont="1" applyBorder="1" applyAlignment="1">
      <alignment horizontal="center"/>
    </xf>
    <xf numFmtId="9" fontId="4" fillId="0" borderId="35" xfId="1" applyFont="1" applyBorder="1" applyAlignment="1">
      <alignment horizontal="center"/>
    </xf>
    <xf numFmtId="164" fontId="4" fillId="0" borderId="9" xfId="0" applyNumberFormat="1" applyFont="1" applyBorder="1" applyAlignment="1">
      <alignment horizontal="right"/>
    </xf>
    <xf numFmtId="164" fontId="4" fillId="0" borderId="17" xfId="0" applyNumberFormat="1" applyFont="1" applyBorder="1" applyAlignment="1">
      <alignment horizontal="right"/>
    </xf>
    <xf numFmtId="0" fontId="4" fillId="0" borderId="41" xfId="0" applyFont="1" applyBorder="1" applyAlignment="1">
      <alignment horizontal="left"/>
    </xf>
    <xf numFmtId="0" fontId="4" fillId="0" borderId="33" xfId="0" applyFont="1" applyBorder="1" applyAlignment="1">
      <alignment horizontal="center"/>
    </xf>
    <xf numFmtId="0" fontId="4" fillId="0" borderId="6" xfId="0" applyFont="1" applyBorder="1" applyAlignment="1">
      <alignment horizontal="center"/>
    </xf>
    <xf numFmtId="164" fontId="4" fillId="3" borderId="12" xfId="0" applyNumberFormat="1" applyFont="1" applyFill="1" applyBorder="1" applyAlignment="1" applyProtection="1">
      <alignment horizontal="center"/>
      <protection locked="0"/>
    </xf>
    <xf numFmtId="164" fontId="4" fillId="3" borderId="6" xfId="0" applyNumberFormat="1" applyFont="1" applyFill="1" applyBorder="1" applyAlignment="1" applyProtection="1">
      <alignment horizontal="center"/>
      <protection locked="0"/>
    </xf>
    <xf numFmtId="9" fontId="4" fillId="0" borderId="12" xfId="1" applyFont="1" applyBorder="1" applyAlignment="1">
      <alignment horizontal="center"/>
    </xf>
    <xf numFmtId="9" fontId="4" fillId="0" borderId="33" xfId="1" applyFont="1" applyBorder="1" applyAlignment="1">
      <alignment horizontal="center"/>
    </xf>
    <xf numFmtId="164" fontId="4" fillId="0" borderId="7" xfId="0" applyNumberFormat="1" applyFont="1" applyBorder="1" applyAlignment="1">
      <alignment horizontal="right"/>
    </xf>
    <xf numFmtId="164" fontId="4" fillId="0" borderId="15" xfId="0" applyNumberFormat="1" applyFont="1" applyBorder="1" applyAlignment="1">
      <alignment horizontal="right"/>
    </xf>
    <xf numFmtId="0" fontId="4" fillId="0" borderId="9" xfId="0" applyFont="1" applyBorder="1" applyAlignment="1">
      <alignment horizontal="left"/>
    </xf>
    <xf numFmtId="0" fontId="4" fillId="0" borderId="17" xfId="0" applyFont="1" applyBorder="1" applyAlignment="1">
      <alignment horizontal="left"/>
    </xf>
    <xf numFmtId="0" fontId="26" fillId="0" borderId="41" xfId="0" applyFont="1" applyBorder="1" applyAlignment="1">
      <alignment horizontal="left"/>
    </xf>
    <xf numFmtId="0" fontId="3" fillId="4" borderId="0" xfId="0" applyFont="1" applyFill="1" applyAlignment="1">
      <alignment horizontal="center" vertical="center"/>
    </xf>
    <xf numFmtId="0" fontId="37" fillId="0" borderId="1" xfId="0" applyFont="1" applyBorder="1" applyAlignment="1">
      <alignment horizontal="right"/>
    </xf>
    <xf numFmtId="0" fontId="37" fillId="0" borderId="2" xfId="0" applyFont="1" applyBorder="1" applyAlignment="1">
      <alignment horizontal="right"/>
    </xf>
    <xf numFmtId="0" fontId="37" fillId="0" borderId="3" xfId="0" applyFont="1" applyBorder="1" applyAlignment="1">
      <alignment horizontal="right"/>
    </xf>
    <xf numFmtId="0" fontId="3" fillId="4" borderId="0" xfId="0" applyFont="1" applyFill="1" applyAlignment="1">
      <alignment horizontal="left" vertical="center"/>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17" fillId="0" borderId="41" xfId="0" applyFont="1" applyBorder="1" applyAlignment="1">
      <alignment horizontal="left"/>
    </xf>
    <xf numFmtId="0" fontId="4" fillId="0" borderId="19" xfId="0" applyFont="1" applyBorder="1" applyAlignment="1">
      <alignment horizontal="left" vertical="top" wrapText="1"/>
    </xf>
    <xf numFmtId="0" fontId="4" fillId="0" borderId="18"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21" fillId="0" borderId="32"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4" xfId="0" applyFont="1" applyBorder="1" applyAlignment="1">
      <alignment horizontal="left" wrapText="1"/>
    </xf>
    <xf numFmtId="0" fontId="4" fillId="0" borderId="25" xfId="0" applyFont="1" applyBorder="1" applyAlignment="1">
      <alignment horizontal="left" wrapText="1"/>
    </xf>
    <xf numFmtId="0" fontId="41" fillId="0" borderId="1" xfId="0" applyFont="1" applyBorder="1" applyAlignment="1">
      <alignment horizontal="right"/>
    </xf>
    <xf numFmtId="0" fontId="41" fillId="0" borderId="2" xfId="0" applyFont="1" applyBorder="1" applyAlignment="1">
      <alignment horizontal="right"/>
    </xf>
    <xf numFmtId="0" fontId="41" fillId="0" borderId="3" xfId="0" applyFont="1" applyBorder="1" applyAlignment="1">
      <alignment horizontal="right"/>
    </xf>
    <xf numFmtId="0" fontId="4" fillId="0" borderId="29" xfId="0" applyFont="1" applyBorder="1" applyAlignment="1">
      <alignment horizontal="left" wrapText="1"/>
    </xf>
    <xf numFmtId="0" fontId="4" fillId="0" borderId="30" xfId="0" applyFont="1" applyBorder="1" applyAlignment="1">
      <alignment horizontal="left" wrapText="1"/>
    </xf>
    <xf numFmtId="0" fontId="42" fillId="0" borderId="1" xfId="0" applyFont="1" applyBorder="1" applyAlignment="1">
      <alignment horizontal="right"/>
    </xf>
    <xf numFmtId="0" fontId="42" fillId="0" borderId="2" xfId="0" applyFont="1" applyBorder="1" applyAlignment="1">
      <alignment horizontal="right"/>
    </xf>
    <xf numFmtId="0" fontId="42" fillId="0" borderId="3" xfId="0" applyFont="1" applyBorder="1" applyAlignment="1">
      <alignment horizontal="right"/>
    </xf>
    <xf numFmtId="0" fontId="20" fillId="0" borderId="32" xfId="0" applyFont="1" applyBorder="1" applyAlignment="1">
      <alignment horizontal="center" vertical="center" wrapText="1"/>
    </xf>
    <xf numFmtId="0" fontId="16" fillId="0" borderId="32" xfId="0" applyFont="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40" xfId="0" applyFont="1" applyBorder="1" applyAlignment="1">
      <alignment horizontal="left" vertical="top" wrapText="1"/>
    </xf>
    <xf numFmtId="0" fontId="6" fillId="0" borderId="41" xfId="0" applyFont="1" applyBorder="1" applyAlignment="1">
      <alignment horizontal="left"/>
    </xf>
    <xf numFmtId="0" fontId="5" fillId="0" borderId="1" xfId="0" applyFont="1" applyBorder="1" applyAlignment="1">
      <alignment horizontal="right"/>
    </xf>
    <xf numFmtId="0" fontId="5" fillId="0" borderId="2" xfId="0" applyFont="1" applyBorder="1" applyAlignment="1">
      <alignment horizontal="right"/>
    </xf>
    <xf numFmtId="0" fontId="5" fillId="0" borderId="3" xfId="0" applyFont="1" applyBorder="1" applyAlignment="1">
      <alignment horizontal="right"/>
    </xf>
    <xf numFmtId="0" fontId="7" fillId="2" borderId="3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4" fillId="5" borderId="3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0" xfId="0" applyFont="1" applyAlignment="1">
      <alignment horizontal="center"/>
    </xf>
    <xf numFmtId="9" fontId="4" fillId="0" borderId="13" xfId="1" applyFont="1" applyBorder="1" applyAlignment="1">
      <alignment horizontal="center" vertical="center"/>
    </xf>
    <xf numFmtId="9" fontId="4" fillId="0" borderId="34" xfId="1" applyFont="1" applyBorder="1" applyAlignment="1">
      <alignment horizontal="center" vertical="center"/>
    </xf>
    <xf numFmtId="164" fontId="4" fillId="0" borderId="8" xfId="0" applyNumberFormat="1" applyFont="1" applyBorder="1" applyAlignment="1">
      <alignment horizontal="center" vertical="center"/>
    </xf>
    <xf numFmtId="164" fontId="4" fillId="0" borderId="16" xfId="0" applyNumberFormat="1" applyFont="1" applyBorder="1" applyAlignment="1">
      <alignment horizontal="center" vertical="center"/>
    </xf>
    <xf numFmtId="9" fontId="4" fillId="0" borderId="51" xfId="1" applyFont="1" applyBorder="1" applyAlignment="1">
      <alignment horizontal="center" vertical="center"/>
    </xf>
    <xf numFmtId="9" fontId="4" fillId="0" borderId="44" xfId="1" applyFont="1" applyBorder="1" applyAlignment="1">
      <alignment horizontal="center" vertical="center"/>
    </xf>
    <xf numFmtId="164" fontId="4" fillId="0" borderId="52" xfId="0" applyNumberFormat="1" applyFont="1" applyBorder="1" applyAlignment="1">
      <alignment horizontal="center" vertical="center"/>
    </xf>
    <xf numFmtId="164" fontId="4" fillId="0" borderId="53" xfId="0" applyNumberFormat="1" applyFont="1" applyBorder="1" applyAlignment="1">
      <alignment horizontal="center" vertical="center"/>
    </xf>
    <xf numFmtId="9" fontId="4" fillId="0" borderId="12" xfId="1" applyFont="1" applyBorder="1" applyAlignment="1">
      <alignment horizontal="center" vertical="center"/>
    </xf>
    <xf numFmtId="9" fontId="4" fillId="0" borderId="33" xfId="1" applyFont="1" applyBorder="1" applyAlignment="1">
      <alignment horizontal="center" vertical="center"/>
    </xf>
    <xf numFmtId="164" fontId="4" fillId="0" borderId="7" xfId="0" applyNumberFormat="1" applyFont="1" applyBorder="1" applyAlignment="1">
      <alignment horizontal="center" vertical="center"/>
    </xf>
    <xf numFmtId="164" fontId="4" fillId="0" borderId="15" xfId="0" applyNumberFormat="1" applyFont="1" applyBorder="1" applyAlignment="1">
      <alignment horizontal="center" vertical="center"/>
    </xf>
    <xf numFmtId="164" fontId="4" fillId="3" borderId="7" xfId="0" applyNumberFormat="1" applyFont="1" applyFill="1" applyBorder="1" applyAlignment="1" applyProtection="1">
      <alignment horizontal="center" vertical="center"/>
      <protection locked="0"/>
    </xf>
    <xf numFmtId="164" fontId="4" fillId="3" borderId="6" xfId="0" applyNumberFormat="1" applyFont="1" applyFill="1" applyBorder="1" applyAlignment="1" applyProtection="1">
      <alignment horizontal="center" vertical="center"/>
      <protection locked="0"/>
    </xf>
    <xf numFmtId="164" fontId="4" fillId="3" borderId="34" xfId="0" applyNumberFormat="1" applyFont="1" applyFill="1" applyBorder="1" applyAlignment="1" applyProtection="1">
      <alignment horizontal="center" vertical="center"/>
      <protection locked="0"/>
    </xf>
    <xf numFmtId="164" fontId="4" fillId="3" borderId="5" xfId="0" applyNumberFormat="1" applyFont="1" applyFill="1" applyBorder="1" applyAlignment="1" applyProtection="1">
      <alignment horizontal="center" vertical="center"/>
      <protection locked="0"/>
    </xf>
    <xf numFmtId="0" fontId="3" fillId="4" borderId="0" xfId="0" applyFont="1" applyFill="1" applyAlignment="1">
      <alignment horizontal="center" vertical="center" wrapText="1"/>
    </xf>
    <xf numFmtId="0" fontId="4" fillId="5" borderId="38" xfId="0" applyFont="1" applyFill="1" applyBorder="1" applyAlignment="1">
      <alignment horizontal="center" vertical="center"/>
    </xf>
    <xf numFmtId="0" fontId="4" fillId="5" borderId="39" xfId="0" applyFont="1" applyFill="1" applyBorder="1" applyAlignment="1">
      <alignment horizontal="center" vertical="center"/>
    </xf>
    <xf numFmtId="0" fontId="4" fillId="5" borderId="4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4" fontId="4" fillId="3" borderId="9" xfId="0" applyNumberFormat="1" applyFont="1" applyFill="1" applyBorder="1" applyAlignment="1" applyProtection="1">
      <alignment horizontal="center" vertical="center"/>
      <protection locked="0"/>
    </xf>
    <xf numFmtId="164" fontId="4" fillId="3" borderId="10" xfId="0" applyNumberFormat="1" applyFont="1" applyFill="1" applyBorder="1" applyAlignment="1" applyProtection="1">
      <alignment horizontal="center" vertical="center"/>
      <protection locked="0"/>
    </xf>
    <xf numFmtId="9" fontId="4" fillId="0" borderId="14" xfId="1" applyFont="1" applyBorder="1" applyAlignment="1">
      <alignment horizontal="center" vertical="center"/>
    </xf>
    <xf numFmtId="9" fontId="4" fillId="0" borderId="35" xfId="1" applyFont="1" applyBorder="1" applyAlignment="1">
      <alignment horizontal="center" vertical="center"/>
    </xf>
    <xf numFmtId="164" fontId="4" fillId="0" borderId="9" xfId="0" applyNumberFormat="1" applyFont="1" applyBorder="1" applyAlignment="1">
      <alignment horizontal="center" vertical="center"/>
    </xf>
    <xf numFmtId="164" fontId="4" fillId="0" borderId="17" xfId="0" applyNumberFormat="1" applyFont="1" applyBorder="1" applyAlignment="1">
      <alignment horizontal="center" vertical="center"/>
    </xf>
    <xf numFmtId="164" fontId="4" fillId="3" borderId="45" xfId="0" applyNumberFormat="1" applyFont="1" applyFill="1" applyBorder="1" applyAlignment="1" applyProtection="1">
      <alignment horizontal="center" vertical="center"/>
      <protection locked="0"/>
    </xf>
    <xf numFmtId="164" fontId="4" fillId="3" borderId="54" xfId="0" applyNumberFormat="1" applyFont="1" applyFill="1" applyBorder="1" applyAlignment="1" applyProtection="1">
      <alignment horizontal="center" vertical="center"/>
      <protection locked="0"/>
    </xf>
    <xf numFmtId="0" fontId="4" fillId="5" borderId="2" xfId="0" applyFont="1" applyFill="1" applyBorder="1" applyAlignment="1">
      <alignment horizontal="center" wrapText="1"/>
    </xf>
    <xf numFmtId="0" fontId="4" fillId="5" borderId="4" xfId="0" applyFont="1" applyFill="1" applyBorder="1" applyAlignment="1">
      <alignment horizontal="center" wrapText="1"/>
    </xf>
    <xf numFmtId="0" fontId="4" fillId="5" borderId="11" xfId="0" applyFont="1" applyFill="1" applyBorder="1" applyAlignment="1">
      <alignment horizontal="center" wrapText="1"/>
    </xf>
    <xf numFmtId="0" fontId="4" fillId="5" borderId="1" xfId="0" applyFont="1" applyFill="1" applyBorder="1" applyAlignment="1">
      <alignment horizontal="center" wrapText="1"/>
    </xf>
    <xf numFmtId="0" fontId="4" fillId="5" borderId="3" xfId="0" applyFont="1" applyFill="1" applyBorder="1" applyAlignment="1">
      <alignment horizontal="center" wrapText="1"/>
    </xf>
    <xf numFmtId="164" fontId="4" fillId="3" borderId="44" xfId="0" applyNumberFormat="1" applyFont="1" applyFill="1" applyBorder="1" applyAlignment="1" applyProtection="1">
      <alignment horizontal="center" vertical="center"/>
      <protection locked="0"/>
    </xf>
    <xf numFmtId="164" fontId="4" fillId="3" borderId="50" xfId="0" applyNumberFormat="1" applyFont="1" applyFill="1" applyBorder="1" applyAlignment="1" applyProtection="1">
      <alignment horizontal="center" vertical="center"/>
      <protection locked="0"/>
    </xf>
  </cellXfs>
  <cellStyles count="2">
    <cellStyle name="Procent" xfId="1" builtinId="5"/>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Bochove, A.S. van (Sophie)" id="{8C6DBAEB-C882-004C-874A-494D4DB26020}" userId="S::sophie.vanbochove1@rvo.nl::92cf5595-a9f7-4a52-98f3-a9084eb3d3d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5-06-06T08:38:43.31" personId="{8C6DBAEB-C882-004C-874A-494D4DB26020}" id="{1168A5CF-9B5B-5E49-8A2A-3894059E2F0E}">
    <text xml:space="preserve">Moet het niet zijn incl. En excl. btw 
Daarnaast beoordeel je exclusief btw, dus vrij verwarrend zo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C2FA1-59DE-4839-814C-8CB8F719D2FB}">
  <dimension ref="A2:K10"/>
  <sheetViews>
    <sheetView zoomScale="120" zoomScaleNormal="120" workbookViewId="0">
      <selection activeCell="B5" sqref="B5:K5"/>
    </sheetView>
  </sheetViews>
  <sheetFormatPr defaultColWidth="9.125" defaultRowHeight="14.25"/>
  <cols>
    <col min="1" max="1" width="3.125" style="58" customWidth="1"/>
    <col min="2" max="16384" width="9.125" style="58"/>
  </cols>
  <sheetData>
    <row r="2" spans="1:11" ht="18" customHeight="1">
      <c r="B2" s="103" t="s">
        <v>133</v>
      </c>
      <c r="C2" s="104"/>
      <c r="D2" s="104"/>
      <c r="E2" s="104"/>
      <c r="F2" s="104"/>
      <c r="G2" s="104"/>
      <c r="H2" s="104"/>
      <c r="I2" s="104"/>
      <c r="J2" s="104"/>
      <c r="K2" s="104"/>
    </row>
    <row r="3" spans="1:11" ht="11.25" customHeight="1">
      <c r="B3" s="59"/>
      <c r="C3" s="59"/>
    </row>
    <row r="4" spans="1:11" ht="18.75" customHeight="1">
      <c r="B4" s="105" t="s">
        <v>66</v>
      </c>
      <c r="C4" s="105"/>
      <c r="D4" s="105"/>
      <c r="E4" s="105"/>
      <c r="F4" s="105"/>
      <c r="G4" s="105"/>
      <c r="H4" s="105"/>
      <c r="I4" s="105"/>
      <c r="J4" s="105"/>
      <c r="K4" s="105"/>
    </row>
    <row r="5" spans="1:11" ht="20.25" customHeight="1">
      <c r="B5" s="105" t="s">
        <v>130</v>
      </c>
      <c r="C5" s="105"/>
      <c r="D5" s="105"/>
      <c r="E5" s="105"/>
      <c r="F5" s="105"/>
      <c r="G5" s="105"/>
      <c r="H5" s="105"/>
      <c r="I5" s="105"/>
      <c r="J5" s="105"/>
      <c r="K5" s="105"/>
    </row>
    <row r="6" spans="1:11" ht="33.75" customHeight="1">
      <c r="B6" s="106" t="s">
        <v>65</v>
      </c>
      <c r="C6" s="106"/>
      <c r="D6" s="106"/>
      <c r="E6" s="106"/>
      <c r="F6" s="106"/>
      <c r="G6" s="106"/>
      <c r="H6" s="106"/>
      <c r="I6" s="106"/>
      <c r="J6" s="106"/>
      <c r="K6" s="106"/>
    </row>
    <row r="7" spans="1:11" ht="9.75" customHeight="1"/>
    <row r="8" spans="1:11" ht="23.25">
      <c r="B8" s="107" t="s">
        <v>84</v>
      </c>
      <c r="C8" s="107"/>
      <c r="D8" s="107"/>
      <c r="E8" s="107"/>
      <c r="F8" s="107"/>
      <c r="G8" s="107"/>
      <c r="H8" s="107"/>
      <c r="I8" s="107"/>
      <c r="J8" s="107"/>
      <c r="K8" s="107"/>
    </row>
    <row r="9" spans="1:11" s="65" customFormat="1" ht="280.5" customHeight="1">
      <c r="B9" s="101" t="s">
        <v>132</v>
      </c>
      <c r="C9" s="102"/>
      <c r="D9" s="102"/>
      <c r="E9" s="102"/>
      <c r="F9" s="102"/>
      <c r="G9" s="102"/>
      <c r="H9" s="102"/>
      <c r="I9" s="102"/>
      <c r="J9" s="102"/>
      <c r="K9" s="102"/>
    </row>
    <row r="10" spans="1:11">
      <c r="A10" s="60"/>
    </row>
  </sheetData>
  <sheetProtection algorithmName="SHA-512" hashValue="SAnLFldjv2jC7ZKnaZaAA14p3mkH8UFOW3pWmYlGr5zuXDdcg+QjPVeW3WKdmtyJbNWRc9f9HapWkxO5cjfFfQ==" saltValue="O5eH9IIsy2sKSCCITpsblw==" spinCount="100000" sheet="1" objects="1" scenarios="1"/>
  <mergeCells count="6">
    <mergeCell ref="B9:K9"/>
    <mergeCell ref="B2:K2"/>
    <mergeCell ref="B4:K4"/>
    <mergeCell ref="B5:K5"/>
    <mergeCell ref="B6:K6"/>
    <mergeCell ref="B8:K8"/>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34C72-AD78-48EB-83BA-87C77E97B32C}">
  <sheetPr>
    <pageSetUpPr fitToPage="1"/>
  </sheetPr>
  <dimension ref="A2:J63"/>
  <sheetViews>
    <sheetView showGridLines="0" topLeftCell="A9" zoomScale="92" zoomScaleNormal="90" workbookViewId="0">
      <selection activeCell="C9" sqref="C9:J9"/>
    </sheetView>
  </sheetViews>
  <sheetFormatPr defaultColWidth="9" defaultRowHeight="11.25"/>
  <cols>
    <col min="1" max="7" width="12.375" style="2" customWidth="1"/>
    <col min="8" max="8" width="16.25" style="2" customWidth="1"/>
    <col min="9" max="10" width="14.375" style="2" customWidth="1"/>
    <col min="11" max="16384" width="9" style="2"/>
  </cols>
  <sheetData>
    <row r="2" spans="1:10" customFormat="1" ht="18" customHeight="1">
      <c r="A2" s="103" t="s">
        <v>133</v>
      </c>
      <c r="B2" s="103"/>
      <c r="C2" s="103"/>
      <c r="D2" s="103"/>
      <c r="E2" s="103"/>
      <c r="F2" s="103"/>
      <c r="G2" s="103"/>
      <c r="H2" s="103"/>
      <c r="I2" s="103"/>
      <c r="J2" s="103"/>
    </row>
    <row r="3" spans="1:10" customFormat="1" ht="14.25">
      <c r="A3" s="34"/>
      <c r="B3" s="34"/>
    </row>
    <row r="4" spans="1:10" customFormat="1" ht="21" customHeight="1">
      <c r="A4" s="130" t="s">
        <v>66</v>
      </c>
      <c r="B4" s="130"/>
      <c r="C4" s="130"/>
      <c r="D4" s="130"/>
      <c r="E4" s="130"/>
      <c r="F4" s="130"/>
      <c r="G4" s="130"/>
      <c r="H4" s="130"/>
      <c r="I4" s="130"/>
      <c r="J4" s="130"/>
    </row>
    <row r="5" spans="1:10" customFormat="1" ht="20.25" customHeight="1">
      <c r="A5" s="130" t="s">
        <v>64</v>
      </c>
      <c r="B5" s="130"/>
      <c r="C5" s="130"/>
      <c r="D5" s="130"/>
      <c r="E5" s="130"/>
      <c r="F5" s="130"/>
      <c r="G5" s="130"/>
      <c r="H5" s="130"/>
      <c r="I5" s="130"/>
      <c r="J5" s="130"/>
    </row>
    <row r="6" spans="1:10" customFormat="1" ht="21.75" customHeight="1" thickBot="1">
      <c r="A6" s="131" t="s">
        <v>65</v>
      </c>
      <c r="B6" s="131"/>
      <c r="C6" s="131"/>
      <c r="D6" s="131"/>
      <c r="E6" s="131"/>
      <c r="F6" s="131"/>
      <c r="G6" s="131"/>
      <c r="H6" s="131"/>
      <c r="I6" s="131"/>
      <c r="J6" s="131"/>
    </row>
    <row r="7" spans="1:10" s="3" customFormat="1" ht="18.75" thickBot="1">
      <c r="A7" s="134" t="s">
        <v>134</v>
      </c>
      <c r="B7" s="135"/>
      <c r="C7" s="135"/>
      <c r="D7" s="135"/>
      <c r="E7" s="135"/>
      <c r="F7" s="135"/>
      <c r="G7" s="135"/>
      <c r="H7" s="135"/>
      <c r="I7" s="135"/>
      <c r="J7" s="136"/>
    </row>
    <row r="8" spans="1:10" ht="30.75" customHeight="1">
      <c r="A8" s="132" t="s">
        <v>89</v>
      </c>
      <c r="B8" s="133"/>
      <c r="C8" s="133"/>
      <c r="D8" s="133"/>
      <c r="E8" s="133"/>
      <c r="F8" s="133"/>
      <c r="G8" s="133"/>
      <c r="H8" s="133"/>
      <c r="I8" s="133"/>
      <c r="J8" s="133"/>
    </row>
    <row r="9" spans="1:10" ht="21.75" customHeight="1">
      <c r="A9" s="109" t="s">
        <v>51</v>
      </c>
      <c r="B9" s="109"/>
      <c r="C9" s="125"/>
      <c r="D9" s="125"/>
      <c r="E9" s="125"/>
      <c r="F9" s="125"/>
      <c r="G9" s="125"/>
      <c r="H9" s="125"/>
      <c r="I9" s="125"/>
      <c r="J9" s="125"/>
    </row>
    <row r="10" spans="1:10" ht="10.5" customHeight="1">
      <c r="A10" s="30"/>
      <c r="B10" s="30"/>
      <c r="C10" s="31"/>
      <c r="D10" s="31"/>
      <c r="E10" s="31"/>
      <c r="F10" s="31"/>
      <c r="G10" s="31"/>
      <c r="H10" s="31"/>
      <c r="I10" s="31"/>
      <c r="J10" s="31"/>
    </row>
    <row r="11" spans="1:10" ht="17.25" customHeight="1" thickBot="1">
      <c r="A11" s="126" t="s">
        <v>52</v>
      </c>
      <c r="B11" s="126"/>
      <c r="C11" s="126"/>
      <c r="D11" s="126"/>
      <c r="E11" s="126"/>
      <c r="F11" s="126"/>
      <c r="G11" s="126"/>
      <c r="H11" s="126"/>
      <c r="I11" s="126"/>
      <c r="J11" s="126"/>
    </row>
    <row r="12" spans="1:10" s="85" customFormat="1" ht="13.5" thickBot="1">
      <c r="A12" s="116" t="s">
        <v>135</v>
      </c>
      <c r="B12" s="117"/>
      <c r="C12" s="117"/>
      <c r="D12" s="117"/>
      <c r="E12" s="117"/>
      <c r="F12" s="117"/>
      <c r="G12" s="117"/>
      <c r="H12" s="118"/>
      <c r="I12" s="110" cm="1">
        <f t="array" ref="I12">'1. Kosten Abonnement'!J9:J9</f>
        <v>0</v>
      </c>
      <c r="J12" s="111"/>
    </row>
    <row r="13" spans="1:10" s="80" customFormat="1" ht="13.5" thickBot="1">
      <c r="A13" s="123" t="s">
        <v>142</v>
      </c>
      <c r="B13" s="124"/>
      <c r="C13" s="124"/>
      <c r="D13" s="124"/>
      <c r="E13" s="124"/>
      <c r="F13" s="124"/>
      <c r="G13" s="124"/>
      <c r="H13" s="138"/>
      <c r="I13" s="139">
        <f>I12/1.21</f>
        <v>0</v>
      </c>
      <c r="J13" s="140"/>
    </row>
    <row r="14" spans="1:10" ht="19.5" customHeight="1" thickBot="1">
      <c r="A14" s="112" t="s">
        <v>45</v>
      </c>
      <c r="B14" s="112"/>
      <c r="C14" s="112"/>
      <c r="D14" s="112"/>
      <c r="E14" s="112"/>
      <c r="F14" s="112"/>
      <c r="G14" s="112"/>
      <c r="H14" s="112"/>
      <c r="J14" s="23" t="s">
        <v>46</v>
      </c>
    </row>
    <row r="15" spans="1:10" s="86" customFormat="1" ht="15" thickBot="1">
      <c r="A15" s="116" t="s">
        <v>136</v>
      </c>
      <c r="B15" s="117"/>
      <c r="C15" s="117"/>
      <c r="D15" s="117"/>
      <c r="E15" s="117"/>
      <c r="F15" s="117"/>
      <c r="G15" s="117"/>
      <c r="H15" s="118"/>
      <c r="I15" s="110" cm="1">
        <f t="array" ref="I15">'1. Kosten Abonnement'!J19:J19</f>
        <v>0</v>
      </c>
      <c r="J15" s="111"/>
    </row>
    <row r="16" spans="1:10" s="84" customFormat="1" ht="15" thickBot="1">
      <c r="A16" s="123" t="s">
        <v>143</v>
      </c>
      <c r="B16" s="124"/>
      <c r="C16" s="124"/>
      <c r="D16" s="124"/>
      <c r="E16" s="124"/>
      <c r="F16" s="124"/>
      <c r="G16" s="124"/>
      <c r="H16" s="138"/>
      <c r="I16" s="121">
        <f>I15/1.21</f>
        <v>0</v>
      </c>
      <c r="J16" s="122"/>
    </row>
    <row r="17" spans="1:10" ht="19.5" customHeight="1" thickBot="1">
      <c r="A17" s="112" t="s">
        <v>45</v>
      </c>
      <c r="B17" s="112"/>
      <c r="C17" s="112"/>
      <c r="D17" s="112"/>
      <c r="E17" s="112"/>
      <c r="F17" s="112"/>
      <c r="G17" s="112"/>
      <c r="H17" s="112"/>
    </row>
    <row r="18" spans="1:10" s="85" customFormat="1" ht="13.5" thickBot="1">
      <c r="A18" s="116" t="s">
        <v>137</v>
      </c>
      <c r="B18" s="117"/>
      <c r="C18" s="117"/>
      <c r="D18" s="117"/>
      <c r="E18" s="117"/>
      <c r="F18" s="117"/>
      <c r="G18" s="117"/>
      <c r="H18" s="117"/>
      <c r="I18" s="110" cm="1">
        <f t="array" ref="I18">'2. Kosten Bouw website'!J13:J13</f>
        <v>0</v>
      </c>
      <c r="J18" s="111"/>
    </row>
    <row r="19" spans="1:10" s="83" customFormat="1" ht="13.5" thickBot="1">
      <c r="A19" s="123" t="s">
        <v>144</v>
      </c>
      <c r="B19" s="124"/>
      <c r="C19" s="124"/>
      <c r="D19" s="124"/>
      <c r="E19" s="124"/>
      <c r="F19" s="124"/>
      <c r="G19" s="124"/>
      <c r="H19" s="124"/>
      <c r="I19" s="121">
        <f>I18/1.21</f>
        <v>0</v>
      </c>
      <c r="J19" s="122"/>
    </row>
    <row r="20" spans="1:10" ht="19.5" customHeight="1" thickBot="1">
      <c r="A20" s="112" t="s">
        <v>47</v>
      </c>
      <c r="B20" s="112"/>
      <c r="C20" s="112"/>
      <c r="D20" s="112"/>
      <c r="E20" s="112"/>
      <c r="F20" s="112"/>
      <c r="G20" s="112"/>
      <c r="H20" s="112"/>
    </row>
    <row r="21" spans="1:10" s="85" customFormat="1" ht="15" thickBot="1">
      <c r="A21" s="114" t="s">
        <v>138</v>
      </c>
      <c r="B21" s="115"/>
      <c r="C21" s="115"/>
      <c r="D21" s="115"/>
      <c r="E21" s="115"/>
      <c r="F21" s="115"/>
      <c r="G21" s="115"/>
      <c r="H21" s="115"/>
      <c r="I21" s="110" cm="1">
        <f t="array" ref="I21">'3. Kosten Bemensing'!J9:J9</f>
        <v>0</v>
      </c>
      <c r="J21" s="111"/>
    </row>
    <row r="22" spans="1:10" s="83" customFormat="1" ht="15" thickBot="1">
      <c r="A22" s="119" t="s">
        <v>145</v>
      </c>
      <c r="B22" s="120"/>
      <c r="C22" s="120"/>
      <c r="D22" s="120"/>
      <c r="E22" s="120"/>
      <c r="F22" s="120"/>
      <c r="G22" s="120"/>
      <c r="H22" s="120"/>
      <c r="I22" s="121">
        <f>I21/1.21</f>
        <v>0</v>
      </c>
      <c r="J22" s="122"/>
    </row>
    <row r="23" spans="1:10" s="3" customFormat="1" ht="19.5" customHeight="1" thickBot="1">
      <c r="A23" s="112" t="s">
        <v>48</v>
      </c>
      <c r="B23" s="112"/>
      <c r="C23" s="112"/>
      <c r="D23" s="112"/>
      <c r="E23" s="112"/>
      <c r="F23" s="112"/>
      <c r="G23" s="112"/>
      <c r="H23" s="112"/>
    </row>
    <row r="24" spans="1:10" s="85" customFormat="1" ht="15" thickBot="1">
      <c r="A24" s="114" t="s">
        <v>139</v>
      </c>
      <c r="B24" s="115"/>
      <c r="C24" s="115"/>
      <c r="D24" s="115"/>
      <c r="E24" s="115"/>
      <c r="F24" s="115"/>
      <c r="G24" s="115"/>
      <c r="H24" s="115"/>
      <c r="I24" s="110">
        <f>'3. Kosten Bemensing'!J17</f>
        <v>0</v>
      </c>
      <c r="J24" s="111"/>
    </row>
    <row r="25" spans="1:10" s="83" customFormat="1" ht="15" thickBot="1">
      <c r="A25" s="119" t="s">
        <v>146</v>
      </c>
      <c r="B25" s="120"/>
      <c r="C25" s="120"/>
      <c r="D25" s="120"/>
      <c r="E25" s="120"/>
      <c r="F25" s="120"/>
      <c r="G25" s="120"/>
      <c r="H25" s="120"/>
      <c r="I25" s="121">
        <f>I24/1.21</f>
        <v>0</v>
      </c>
      <c r="J25" s="122"/>
    </row>
    <row r="26" spans="1:10" ht="19.5" customHeight="1" thickBot="1">
      <c r="A26" s="112" t="s">
        <v>48</v>
      </c>
      <c r="B26" s="112"/>
      <c r="C26" s="112"/>
      <c r="D26" s="112"/>
      <c r="E26" s="112"/>
      <c r="F26" s="112"/>
      <c r="G26" s="112"/>
      <c r="H26" s="112"/>
    </row>
    <row r="27" spans="1:10" s="85" customFormat="1" ht="15.75" customHeight="1" thickBot="1">
      <c r="A27" s="114" t="s">
        <v>140</v>
      </c>
      <c r="B27" s="115"/>
      <c r="C27" s="115"/>
      <c r="D27" s="115"/>
      <c r="E27" s="115"/>
      <c r="F27" s="115"/>
      <c r="G27" s="115"/>
      <c r="H27" s="115"/>
      <c r="I27" s="110">
        <f>'4. Kosten Opleiding Training'!J11</f>
        <v>0</v>
      </c>
      <c r="J27" s="111"/>
    </row>
    <row r="28" spans="1:10" s="83" customFormat="1" ht="15.75" customHeight="1" thickBot="1">
      <c r="A28" s="119" t="s">
        <v>147</v>
      </c>
      <c r="B28" s="120"/>
      <c r="C28" s="120"/>
      <c r="D28" s="120"/>
      <c r="E28" s="120"/>
      <c r="F28" s="120"/>
      <c r="G28" s="120"/>
      <c r="H28" s="120"/>
      <c r="I28" s="121">
        <f>I27/1.21</f>
        <v>0</v>
      </c>
      <c r="J28" s="122"/>
    </row>
    <row r="29" spans="1:10" ht="19.5" customHeight="1" thickBot="1">
      <c r="A29" s="113" t="s">
        <v>49</v>
      </c>
      <c r="B29" s="113"/>
      <c r="C29" s="113"/>
      <c r="D29" s="113"/>
      <c r="E29" s="113"/>
      <c r="F29" s="113"/>
      <c r="G29" s="113"/>
      <c r="H29" s="113"/>
    </row>
    <row r="30" spans="1:10" s="85" customFormat="1" ht="15.75" customHeight="1" thickBot="1">
      <c r="A30" s="116" t="s">
        <v>141</v>
      </c>
      <c r="B30" s="117"/>
      <c r="C30" s="117"/>
      <c r="D30" s="117"/>
      <c r="E30" s="117"/>
      <c r="F30" s="117"/>
      <c r="G30" s="117"/>
      <c r="H30" s="118"/>
      <c r="I30" s="110">
        <f>'5. Kosten Koffers'!J27</f>
        <v>0</v>
      </c>
      <c r="J30" s="111"/>
    </row>
    <row r="31" spans="1:10" s="83" customFormat="1" ht="15.75" customHeight="1" thickBot="1">
      <c r="A31" s="123" t="s">
        <v>148</v>
      </c>
      <c r="B31" s="124"/>
      <c r="C31" s="124"/>
      <c r="D31" s="124"/>
      <c r="E31" s="124"/>
      <c r="F31" s="124"/>
      <c r="G31" s="124"/>
      <c r="H31" s="138"/>
      <c r="I31" s="121">
        <f>I30/1.21</f>
        <v>0</v>
      </c>
      <c r="J31" s="122"/>
    </row>
    <row r="32" spans="1:10" ht="16.5" customHeight="1">
      <c r="A32" s="113" t="s">
        <v>92</v>
      </c>
      <c r="B32" s="113"/>
      <c r="C32" s="113"/>
      <c r="D32" s="113"/>
      <c r="E32" s="113"/>
      <c r="F32" s="113"/>
      <c r="G32" s="113"/>
      <c r="H32" s="113"/>
      <c r="I32" s="61"/>
      <c r="J32" s="61"/>
    </row>
    <row r="33" spans="1:10" ht="19.5" customHeight="1">
      <c r="A33" s="127" t="s">
        <v>63</v>
      </c>
      <c r="B33" s="127"/>
      <c r="C33" s="127"/>
      <c r="D33" s="127"/>
      <c r="E33" s="127"/>
      <c r="F33" s="127"/>
      <c r="G33" s="127"/>
      <c r="H33" s="127"/>
      <c r="I33" s="127"/>
      <c r="J33" s="127"/>
    </row>
    <row r="35" spans="1:10" s="1" customFormat="1" ht="21.75" customHeight="1">
      <c r="A35" s="142" t="s">
        <v>149</v>
      </c>
      <c r="B35" s="142"/>
      <c r="C35" s="142"/>
      <c r="D35" s="142"/>
      <c r="E35" s="142"/>
      <c r="F35" s="142"/>
      <c r="G35" s="142"/>
      <c r="H35" s="142"/>
      <c r="I35" s="142"/>
      <c r="J35" s="142"/>
    </row>
    <row r="36" spans="1:10" ht="14.25">
      <c r="I36" s="141" t="s">
        <v>93</v>
      </c>
      <c r="J36" s="141"/>
    </row>
    <row r="37" spans="1:10" s="86" customFormat="1" ht="17.25" customHeight="1">
      <c r="A37" s="137" t="s">
        <v>44</v>
      </c>
      <c r="B37" s="137"/>
      <c r="C37" s="137"/>
      <c r="D37" s="137"/>
      <c r="E37" s="137"/>
      <c r="F37" s="137"/>
      <c r="G37" s="137"/>
      <c r="H37" s="137"/>
      <c r="I37" s="128">
        <f>IF(I12="","N.V.T.",(I12+I18+I21+I24+I27+I30))</f>
        <v>0</v>
      </c>
      <c r="J37" s="129"/>
    </row>
    <row r="38" spans="1:10" s="84" customFormat="1" ht="17.25" customHeight="1">
      <c r="A38" s="143" t="s">
        <v>104</v>
      </c>
      <c r="B38" s="143"/>
      <c r="C38" s="143"/>
      <c r="D38" s="143"/>
      <c r="E38" s="143"/>
      <c r="F38" s="143"/>
      <c r="G38" s="143"/>
      <c r="H38" s="143"/>
      <c r="I38" s="144">
        <f>I37/1.21</f>
        <v>0</v>
      </c>
      <c r="J38" s="145"/>
    </row>
    <row r="39" spans="1:10" s="1" customFormat="1" ht="14.25"/>
    <row r="40" spans="1:10" s="86" customFormat="1" ht="15.75" customHeight="1">
      <c r="A40" s="137" t="s">
        <v>50</v>
      </c>
      <c r="B40" s="137"/>
      <c r="C40" s="137"/>
      <c r="D40" s="137"/>
      <c r="E40" s="137"/>
      <c r="F40" s="137"/>
      <c r="G40" s="137"/>
      <c r="H40" s="137"/>
      <c r="I40" s="128">
        <f>IF(I15="","N.V.T.",(I15+I18+I21+I24+I27+I30))</f>
        <v>0</v>
      </c>
      <c r="J40" s="129"/>
    </row>
    <row r="41" spans="1:10" s="84" customFormat="1" ht="15.75" customHeight="1">
      <c r="A41" s="143" t="s">
        <v>105</v>
      </c>
      <c r="B41" s="143"/>
      <c r="C41" s="143"/>
      <c r="D41" s="143"/>
      <c r="E41" s="143"/>
      <c r="F41" s="143"/>
      <c r="G41" s="143"/>
      <c r="H41" s="143"/>
      <c r="I41" s="144">
        <f>I40/1.21</f>
        <v>0</v>
      </c>
      <c r="J41" s="145"/>
    </row>
    <row r="44" spans="1:10" ht="14.25">
      <c r="A44" s="108" t="s">
        <v>150</v>
      </c>
      <c r="B44" s="108"/>
      <c r="C44" s="108"/>
      <c r="D44" s="108"/>
      <c r="E44" s="108"/>
      <c r="F44" s="108"/>
      <c r="G44" s="108"/>
      <c r="H44" s="108"/>
      <c r="I44" s="108"/>
      <c r="J44" s="108"/>
    </row>
    <row r="47" spans="1:10" ht="14.25">
      <c r="A47" s="1"/>
      <c r="B47" s="1"/>
      <c r="C47" s="1"/>
      <c r="D47" s="1"/>
      <c r="E47" s="1"/>
      <c r="F47" s="1"/>
      <c r="G47" s="1"/>
      <c r="H47" s="1"/>
      <c r="I47" s="1"/>
      <c r="J47" s="1"/>
    </row>
    <row r="53" spans="1:10" s="16" customFormat="1" ht="14.25">
      <c r="A53" s="2"/>
      <c r="B53" s="2"/>
      <c r="C53" s="2"/>
      <c r="D53" s="2"/>
      <c r="E53" s="2"/>
      <c r="F53" s="2"/>
      <c r="G53" s="2"/>
      <c r="H53" s="2"/>
      <c r="I53" s="2"/>
      <c r="J53" s="2"/>
    </row>
    <row r="63" spans="1:10" ht="14.25">
      <c r="A63" s="16"/>
      <c r="B63" s="16"/>
      <c r="C63" s="16"/>
      <c r="D63" s="16"/>
      <c r="E63" s="16"/>
      <c r="F63" s="16"/>
      <c r="G63" s="16"/>
      <c r="H63" s="16"/>
      <c r="I63" s="16"/>
      <c r="J63" s="16"/>
    </row>
  </sheetData>
  <sheetProtection algorithmName="SHA-512" hashValue="jumBhFjQz3K/aD1dhRZ1M6JBOpLEABoW0+8W0CiiUguaBx2jQHu3Unju91J6G0Q/utq8eiI8YMqv5LqdFQPEBw==" saltValue="6XNvpdB6r0ugODhoPvXWiw==" spinCount="100000" sheet="1" objects="1" scenarios="1"/>
  <mergeCells count="56">
    <mergeCell ref="I36:J36"/>
    <mergeCell ref="A23:H23"/>
    <mergeCell ref="A35:J35"/>
    <mergeCell ref="I19:J19"/>
    <mergeCell ref="A41:H41"/>
    <mergeCell ref="A28:H28"/>
    <mergeCell ref="I28:J28"/>
    <mergeCell ref="A31:H31"/>
    <mergeCell ref="I31:J31"/>
    <mergeCell ref="A38:H38"/>
    <mergeCell ref="I38:J38"/>
    <mergeCell ref="I41:J41"/>
    <mergeCell ref="A30:H30"/>
    <mergeCell ref="I30:J30"/>
    <mergeCell ref="A32:H32"/>
    <mergeCell ref="A40:H40"/>
    <mergeCell ref="I40:J40"/>
    <mergeCell ref="A2:J2"/>
    <mergeCell ref="A4:J4"/>
    <mergeCell ref="A5:J5"/>
    <mergeCell ref="A6:J6"/>
    <mergeCell ref="A8:J8"/>
    <mergeCell ref="A7:J7"/>
    <mergeCell ref="A37:H37"/>
    <mergeCell ref="I37:J37"/>
    <mergeCell ref="I24:J24"/>
    <mergeCell ref="A14:H14"/>
    <mergeCell ref="A12:H12"/>
    <mergeCell ref="A18:H18"/>
    <mergeCell ref="A13:H13"/>
    <mergeCell ref="I13:J13"/>
    <mergeCell ref="A16:H16"/>
    <mergeCell ref="A20:H20"/>
    <mergeCell ref="I16:J16"/>
    <mergeCell ref="A33:J33"/>
    <mergeCell ref="A25:H25"/>
    <mergeCell ref="I25:J25"/>
    <mergeCell ref="A24:H24"/>
    <mergeCell ref="A27:H27"/>
    <mergeCell ref="A17:H17"/>
    <mergeCell ref="A44:J44"/>
    <mergeCell ref="A9:B9"/>
    <mergeCell ref="I12:J12"/>
    <mergeCell ref="A26:H26"/>
    <mergeCell ref="A29:H29"/>
    <mergeCell ref="I27:J27"/>
    <mergeCell ref="I18:J18"/>
    <mergeCell ref="A21:H21"/>
    <mergeCell ref="I21:J21"/>
    <mergeCell ref="A15:H15"/>
    <mergeCell ref="I15:J15"/>
    <mergeCell ref="A22:H22"/>
    <mergeCell ref="I22:J22"/>
    <mergeCell ref="A19:H19"/>
    <mergeCell ref="C9:J9"/>
    <mergeCell ref="A11:J11"/>
  </mergeCells>
  <pageMargins left="0.25" right="0.25" top="0.75" bottom="0.75" header="0.3" footer="0.3"/>
  <pageSetup paperSize="9" scale="75" fitToHeight="0" orientation="portrait" r:id="rId1"/>
  <headerFooter>
    <oddFooter>&amp;L_x000D_&amp;1#&amp;"Calibri"&amp;10&amp;K000000 Intern gebruik</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91B4-0AC5-4EE7-966C-EAB8FFF06B34}">
  <dimension ref="A1:J36"/>
  <sheetViews>
    <sheetView showGridLines="0" topLeftCell="A7" workbookViewId="0">
      <selection activeCell="C14" sqref="C14:J14"/>
    </sheetView>
  </sheetViews>
  <sheetFormatPr defaultColWidth="8.875" defaultRowHeight="14.25"/>
  <cols>
    <col min="1" max="10" width="10" customWidth="1"/>
  </cols>
  <sheetData>
    <row r="1" spans="1:10" s="2" customFormat="1" ht="11.25"/>
    <row r="2" spans="1:10" ht="15" customHeight="1">
      <c r="A2" s="149" t="s">
        <v>42</v>
      </c>
      <c r="B2" s="149"/>
      <c r="C2" s="149"/>
      <c r="D2" s="149"/>
      <c r="E2" s="149"/>
      <c r="F2" s="149"/>
      <c r="G2" s="149"/>
      <c r="H2" s="149"/>
      <c r="I2" s="149"/>
      <c r="J2" s="149"/>
    </row>
    <row r="3" spans="1:10" ht="16.5" customHeight="1">
      <c r="A3" s="157" t="s">
        <v>151</v>
      </c>
      <c r="B3" s="158"/>
      <c r="C3" s="158"/>
      <c r="D3" s="158"/>
      <c r="E3" s="158"/>
      <c r="F3" s="158"/>
      <c r="G3" s="158"/>
      <c r="H3" s="158"/>
      <c r="I3" s="158"/>
      <c r="J3" s="158"/>
    </row>
    <row r="4" spans="1:10" ht="16.5" customHeight="1">
      <c r="A4" s="157" t="s">
        <v>152</v>
      </c>
      <c r="B4" s="158"/>
      <c r="C4" s="158"/>
      <c r="D4" s="158"/>
      <c r="E4" s="158"/>
      <c r="F4" s="158"/>
      <c r="G4" s="158"/>
      <c r="H4" s="158"/>
      <c r="I4" s="158"/>
      <c r="J4" s="158"/>
    </row>
    <row r="5" spans="1:10" s="13" customFormat="1" ht="16.5" customHeight="1">
      <c r="A5" s="153" t="s">
        <v>121</v>
      </c>
      <c r="B5" s="154"/>
      <c r="C5" s="154"/>
      <c r="D5" s="154"/>
      <c r="E5" s="154"/>
      <c r="F5" s="154"/>
      <c r="G5" s="154"/>
      <c r="H5" s="154"/>
      <c r="I5" s="154"/>
      <c r="J5" s="154"/>
    </row>
    <row r="6" spans="1:10" s="13" customFormat="1" ht="16.5" customHeight="1">
      <c r="A6" s="153" t="s">
        <v>122</v>
      </c>
      <c r="B6" s="154"/>
      <c r="C6" s="154"/>
      <c r="D6" s="154"/>
      <c r="E6" s="154"/>
      <c r="F6" s="154"/>
      <c r="G6" s="154"/>
      <c r="H6" s="154"/>
      <c r="I6" s="154"/>
      <c r="J6" s="154"/>
    </row>
    <row r="7" spans="1:10" ht="45.75" customHeight="1">
      <c r="A7" s="150" t="s">
        <v>153</v>
      </c>
      <c r="B7" s="151"/>
      <c r="C7" s="151"/>
      <c r="D7" s="151"/>
      <c r="E7" s="151"/>
      <c r="F7" s="151"/>
      <c r="G7" s="151"/>
      <c r="H7" s="151"/>
      <c r="I7" s="151"/>
      <c r="J7" s="151"/>
    </row>
    <row r="8" spans="1:10" ht="38.25" customHeight="1">
      <c r="A8" s="155" t="s">
        <v>123</v>
      </c>
      <c r="B8" s="156"/>
      <c r="C8" s="156"/>
      <c r="D8" s="156"/>
      <c r="E8" s="156"/>
      <c r="F8" s="156"/>
      <c r="G8" s="156"/>
      <c r="H8" s="156"/>
      <c r="I8" s="156"/>
      <c r="J8" s="156"/>
    </row>
    <row r="9" spans="1:10" ht="16.5" customHeight="1"/>
    <row r="11" spans="1:10">
      <c r="A11" s="159" t="s">
        <v>127</v>
      </c>
      <c r="B11" s="159"/>
      <c r="C11" s="159"/>
      <c r="D11" s="159"/>
      <c r="E11" s="159"/>
      <c r="F11" s="159"/>
      <c r="G11" s="159"/>
      <c r="H11" s="159"/>
      <c r="I11" s="159"/>
      <c r="J11" s="159"/>
    </row>
    <row r="12" spans="1:10" ht="15.75" customHeight="1">
      <c r="A12" s="152" t="s">
        <v>158</v>
      </c>
      <c r="B12" s="152"/>
      <c r="C12" s="152"/>
      <c r="D12" s="152"/>
      <c r="E12" s="152"/>
      <c r="F12" s="152"/>
      <c r="G12" s="152"/>
      <c r="H12" s="152"/>
      <c r="I12" s="152"/>
      <c r="J12" s="152"/>
    </row>
    <row r="13" spans="1:10">
      <c r="A13" s="2"/>
      <c r="B13" s="153" t="s">
        <v>106</v>
      </c>
      <c r="C13" s="154"/>
      <c r="D13" s="154"/>
      <c r="E13" s="154"/>
      <c r="F13" s="154"/>
      <c r="G13" s="154"/>
      <c r="H13" s="154"/>
      <c r="I13" s="154"/>
      <c r="J13" s="154"/>
    </row>
    <row r="14" spans="1:10" ht="15" customHeight="1">
      <c r="A14" s="2"/>
      <c r="B14" s="2"/>
      <c r="C14" s="148" t="s">
        <v>157</v>
      </c>
      <c r="D14" s="148"/>
      <c r="E14" s="148"/>
      <c r="F14" s="148"/>
      <c r="G14" s="148"/>
      <c r="H14" s="148"/>
      <c r="I14" s="148"/>
      <c r="J14" s="148"/>
    </row>
    <row r="15" spans="1:10" ht="15" customHeight="1">
      <c r="A15" s="2"/>
      <c r="B15" s="153" t="s">
        <v>107</v>
      </c>
      <c r="C15" s="153"/>
      <c r="D15" s="153"/>
      <c r="E15" s="153"/>
      <c r="F15" s="153"/>
      <c r="G15" s="153"/>
      <c r="H15" s="153"/>
      <c r="I15" s="153"/>
      <c r="J15" s="153"/>
    </row>
    <row r="16" spans="1:10">
      <c r="A16" s="2"/>
      <c r="B16" s="2"/>
      <c r="C16" s="148" t="s">
        <v>154</v>
      </c>
      <c r="D16" s="148"/>
      <c r="E16" s="148"/>
      <c r="F16" s="148"/>
      <c r="G16" s="148"/>
      <c r="H16" s="148"/>
      <c r="I16" s="148"/>
      <c r="J16" s="148"/>
    </row>
    <row r="17" spans="1:10">
      <c r="A17" s="2"/>
      <c r="B17" s="2"/>
      <c r="C17" s="148" t="s">
        <v>156</v>
      </c>
      <c r="D17" s="148"/>
      <c r="E17" s="148"/>
      <c r="F17" s="148"/>
      <c r="G17" s="148"/>
      <c r="H17" s="148"/>
      <c r="I17" s="148"/>
      <c r="J17" s="148"/>
    </row>
    <row r="18" spans="1:10">
      <c r="A18" s="2"/>
      <c r="B18" s="2"/>
      <c r="C18" s="154" t="s">
        <v>124</v>
      </c>
      <c r="D18" s="154"/>
      <c r="E18" s="154"/>
      <c r="F18" s="154"/>
      <c r="G18" s="154"/>
      <c r="H18" s="154"/>
      <c r="I18" s="154"/>
      <c r="J18" s="154"/>
    </row>
    <row r="19" spans="1:10">
      <c r="A19" s="2"/>
      <c r="B19" s="83" t="s">
        <v>155</v>
      </c>
      <c r="C19" s="2"/>
      <c r="D19" s="2"/>
      <c r="E19" s="2"/>
    </row>
    <row r="20" spans="1:10">
      <c r="A20" s="2"/>
      <c r="B20" s="2" t="s">
        <v>126</v>
      </c>
      <c r="C20" s="2"/>
      <c r="D20" s="2"/>
      <c r="E20" s="2"/>
    </row>
    <row r="21" spans="1:10">
      <c r="A21" s="2"/>
      <c r="B21" s="2"/>
      <c r="C21" s="2"/>
      <c r="D21" s="2"/>
      <c r="E21" s="2"/>
    </row>
    <row r="22" spans="1:10">
      <c r="A22" s="12" t="s">
        <v>18</v>
      </c>
      <c r="B22" s="2"/>
      <c r="C22" s="2"/>
      <c r="D22" s="2"/>
      <c r="E22" s="2"/>
    </row>
    <row r="23" spans="1:10">
      <c r="A23" s="13" t="s">
        <v>19</v>
      </c>
      <c r="B23" s="2"/>
      <c r="C23" s="2"/>
      <c r="D23" s="2"/>
      <c r="E23" s="2"/>
    </row>
    <row r="24" spans="1:10">
      <c r="A24" s="154" t="s">
        <v>20</v>
      </c>
      <c r="B24" s="154"/>
      <c r="C24" s="154" t="s">
        <v>159</v>
      </c>
      <c r="D24" s="154"/>
      <c r="E24" s="154"/>
      <c r="F24" s="154"/>
      <c r="G24" s="154"/>
      <c r="H24" s="154"/>
      <c r="I24" s="154"/>
      <c r="J24" s="154"/>
    </row>
    <row r="25" spans="1:10">
      <c r="A25" s="154" t="s">
        <v>21</v>
      </c>
      <c r="B25" s="154"/>
      <c r="C25" s="154" t="s">
        <v>22</v>
      </c>
      <c r="D25" s="154"/>
      <c r="E25" s="154"/>
      <c r="F25" s="154"/>
      <c r="G25" s="154"/>
      <c r="H25" s="154"/>
      <c r="I25" s="154"/>
      <c r="J25" s="154"/>
    </row>
    <row r="26" spans="1:10">
      <c r="A26" s="154" t="s">
        <v>23</v>
      </c>
      <c r="B26" s="154"/>
      <c r="C26" s="154" t="s">
        <v>24</v>
      </c>
      <c r="D26" s="154"/>
      <c r="E26" s="154"/>
      <c r="F26" s="154"/>
      <c r="G26" s="154"/>
      <c r="H26" s="154"/>
      <c r="I26" s="154"/>
      <c r="J26" s="154"/>
    </row>
    <row r="27" spans="1:10">
      <c r="A27" s="13"/>
      <c r="B27" s="2"/>
      <c r="C27" s="2"/>
      <c r="D27" s="2"/>
      <c r="E27" s="2"/>
    </row>
    <row r="28" spans="1:10">
      <c r="A28" s="159" t="s">
        <v>25</v>
      </c>
      <c r="B28" s="159"/>
      <c r="C28" s="159"/>
      <c r="D28" s="159"/>
      <c r="E28" s="159"/>
      <c r="F28" s="159"/>
      <c r="G28" s="159"/>
      <c r="H28" s="159"/>
      <c r="I28" s="159"/>
      <c r="J28" s="159"/>
    </row>
    <row r="29" spans="1:10">
      <c r="A29" s="153" t="s">
        <v>108</v>
      </c>
      <c r="B29" s="154"/>
      <c r="C29" s="154"/>
      <c r="D29" s="154"/>
      <c r="E29" s="154"/>
      <c r="F29" s="154"/>
      <c r="G29" s="154"/>
      <c r="H29" s="154"/>
      <c r="I29" s="154"/>
      <c r="J29" s="154"/>
    </row>
    <row r="30" spans="1:10">
      <c r="A30" s="153" t="s">
        <v>109</v>
      </c>
      <c r="B30" s="154"/>
      <c r="C30" s="154"/>
      <c r="D30" s="154"/>
      <c r="E30" s="154"/>
      <c r="F30" s="154"/>
      <c r="G30" s="154"/>
      <c r="H30" s="154"/>
      <c r="I30" s="154"/>
      <c r="J30" s="154"/>
    </row>
    <row r="32" spans="1:10" s="83" customFormat="1" ht="15" customHeight="1">
      <c r="A32" s="146" t="s">
        <v>117</v>
      </c>
      <c r="B32" s="146"/>
      <c r="C32" s="146"/>
      <c r="D32" s="146"/>
      <c r="E32" s="146"/>
      <c r="F32" s="146"/>
      <c r="G32" s="146"/>
      <c r="H32" s="146"/>
      <c r="I32" s="146"/>
      <c r="J32" s="146"/>
    </row>
    <row r="33" spans="1:10" s="83" customFormat="1" ht="62.25" customHeight="1">
      <c r="A33" s="160" t="s">
        <v>119</v>
      </c>
      <c r="B33" s="160"/>
      <c r="C33" s="160"/>
      <c r="D33" s="160"/>
      <c r="E33" s="160"/>
      <c r="F33" s="160"/>
      <c r="G33" s="160"/>
      <c r="H33" s="160"/>
      <c r="I33" s="160"/>
      <c r="J33" s="160"/>
    </row>
    <row r="34" spans="1:10" s="83" customFormat="1" ht="15">
      <c r="A34" s="146" t="s">
        <v>118</v>
      </c>
      <c r="B34" s="147"/>
      <c r="C34" s="147"/>
      <c r="D34" s="147"/>
      <c r="E34" s="147"/>
      <c r="F34" s="146"/>
      <c r="G34" s="147"/>
      <c r="H34" s="147"/>
      <c r="I34" s="147"/>
      <c r="J34" s="147"/>
    </row>
    <row r="35" spans="1:10" s="83" customFormat="1" ht="62.25" customHeight="1">
      <c r="A35" s="160" t="s">
        <v>120</v>
      </c>
      <c r="B35" s="160"/>
      <c r="C35" s="160"/>
      <c r="D35" s="160"/>
      <c r="E35" s="160"/>
      <c r="F35" s="160"/>
      <c r="G35" s="160"/>
      <c r="H35" s="160"/>
      <c r="I35" s="160"/>
      <c r="J35" s="160"/>
    </row>
    <row r="36" spans="1:10" s="2" customFormat="1" ht="11.25"/>
  </sheetData>
  <sheetProtection algorithmName="SHA-512" hashValue="ZbJKOJIXXZeCv3L2lg8L2yXp2CR6ZzXFwJwX0qB+M3PZQG+3lidm/E1UxTbCaCxNmJiOf/nBQdY0LgpoA+/ICQ==" saltValue="HljVygpO8zJa7P4hwrSsvQ==" spinCount="100000" sheet="1" objects="1" scenarios="1"/>
  <mergeCells count="29">
    <mergeCell ref="A35:J35"/>
    <mergeCell ref="A33:J33"/>
    <mergeCell ref="A26:B26"/>
    <mergeCell ref="C24:J24"/>
    <mergeCell ref="B15:J15"/>
    <mergeCell ref="C25:J25"/>
    <mergeCell ref="C26:J26"/>
    <mergeCell ref="A28:J28"/>
    <mergeCell ref="C16:J16"/>
    <mergeCell ref="C17:J17"/>
    <mergeCell ref="C18:J18"/>
    <mergeCell ref="A24:B24"/>
    <mergeCell ref="A25:B25"/>
    <mergeCell ref="A29:J29"/>
    <mergeCell ref="A30:J30"/>
    <mergeCell ref="A34:E34"/>
    <mergeCell ref="F34:J34"/>
    <mergeCell ref="A32:J32"/>
    <mergeCell ref="C14:J14"/>
    <mergeCell ref="A2:J2"/>
    <mergeCell ref="A7:J7"/>
    <mergeCell ref="A12:J12"/>
    <mergeCell ref="B13:J13"/>
    <mergeCell ref="A8:J8"/>
    <mergeCell ref="A3:J3"/>
    <mergeCell ref="A4:J4"/>
    <mergeCell ref="A11:J11"/>
    <mergeCell ref="A5:J5"/>
    <mergeCell ref="A6:J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FD73D-8EFB-48FC-B2BD-3625724194D5}">
  <sheetPr>
    <pageSetUpPr fitToPage="1"/>
  </sheetPr>
  <dimension ref="A2:L23"/>
  <sheetViews>
    <sheetView showGridLines="0" workbookViewId="0">
      <selection activeCell="E16" sqref="E16:F17"/>
    </sheetView>
  </sheetViews>
  <sheetFormatPr defaultColWidth="9" defaultRowHeight="11.25"/>
  <cols>
    <col min="1" max="2" width="9.875" style="2" customWidth="1"/>
    <col min="3" max="4" width="11.25" style="2" customWidth="1"/>
    <col min="5" max="9" width="12.25" style="2" customWidth="1"/>
    <col min="10" max="10" width="14" style="2" customWidth="1"/>
    <col min="11" max="11" width="9" style="2"/>
    <col min="12" max="12" width="36.375" style="2" bestFit="1" customWidth="1"/>
    <col min="13" max="16384" width="9" style="2"/>
  </cols>
  <sheetData>
    <row r="2" spans="1:12" ht="22.5" customHeight="1">
      <c r="A2" s="207" t="s">
        <v>85</v>
      </c>
      <c r="B2" s="207"/>
      <c r="C2" s="207"/>
      <c r="D2" s="207"/>
      <c r="E2" s="207"/>
      <c r="F2" s="207"/>
      <c r="G2" s="207"/>
      <c r="H2" s="207"/>
      <c r="I2" s="207"/>
      <c r="J2" s="207"/>
    </row>
    <row r="3" spans="1:12" ht="30.75" customHeight="1" thickBot="1">
      <c r="A3" s="132" t="s">
        <v>89</v>
      </c>
      <c r="B3" s="133"/>
      <c r="C3" s="133"/>
      <c r="D3" s="133"/>
      <c r="E3" s="133"/>
      <c r="F3" s="133"/>
      <c r="G3" s="133"/>
      <c r="H3" s="133"/>
      <c r="I3" s="133"/>
      <c r="J3" s="133"/>
    </row>
    <row r="4" spans="1:12" ht="24" customHeight="1" thickBot="1">
      <c r="A4" s="161" t="s">
        <v>81</v>
      </c>
      <c r="B4" s="162"/>
      <c r="C4" s="163"/>
      <c r="D4" s="163"/>
      <c r="E4" s="163"/>
      <c r="F4" s="163"/>
      <c r="G4" s="163"/>
      <c r="H4" s="163"/>
      <c r="I4" s="163"/>
      <c r="J4" s="164"/>
    </row>
    <row r="5" spans="1:12" s="3" customFormat="1" ht="31.5" customHeight="1" thickBot="1">
      <c r="A5" s="165" t="s">
        <v>0</v>
      </c>
      <c r="B5" s="166"/>
      <c r="C5" s="167" t="s">
        <v>1</v>
      </c>
      <c r="D5" s="168"/>
      <c r="E5" s="169" t="s">
        <v>129</v>
      </c>
      <c r="F5" s="168"/>
      <c r="G5" s="169" t="s">
        <v>2</v>
      </c>
      <c r="H5" s="167"/>
      <c r="I5" s="170" t="s">
        <v>43</v>
      </c>
      <c r="J5" s="171"/>
    </row>
    <row r="6" spans="1:12">
      <c r="A6" s="182" t="s">
        <v>4</v>
      </c>
      <c r="B6" s="183"/>
      <c r="C6" s="196">
        <v>28</v>
      </c>
      <c r="D6" s="197"/>
      <c r="E6" s="198"/>
      <c r="F6" s="199"/>
      <c r="G6" s="200">
        <v>0.21</v>
      </c>
      <c r="H6" s="201"/>
      <c r="I6" s="202">
        <f>12*C6*E6*(1+G6)</f>
        <v>0</v>
      </c>
      <c r="J6" s="203"/>
      <c r="L6" s="3"/>
    </row>
    <row r="7" spans="1:12">
      <c r="A7" s="172" t="s">
        <v>5</v>
      </c>
      <c r="B7" s="173"/>
      <c r="C7" s="174">
        <v>2</v>
      </c>
      <c r="D7" s="175"/>
      <c r="E7" s="176"/>
      <c r="F7" s="177"/>
      <c r="G7" s="178">
        <v>0.21</v>
      </c>
      <c r="H7" s="179"/>
      <c r="I7" s="180">
        <f>12*C7*E7*(1+G7)</f>
        <v>0</v>
      </c>
      <c r="J7" s="181"/>
    </row>
    <row r="8" spans="1:12" ht="12" thickBot="1">
      <c r="A8" s="204" t="s">
        <v>6</v>
      </c>
      <c r="B8" s="205"/>
      <c r="C8" s="184">
        <v>150</v>
      </c>
      <c r="D8" s="185"/>
      <c r="E8" s="189">
        <v>0</v>
      </c>
      <c r="F8" s="190"/>
      <c r="G8" s="191">
        <v>0.21</v>
      </c>
      <c r="H8" s="192"/>
      <c r="I8" s="193">
        <f>12*C8*E8*(1+G8)</f>
        <v>0</v>
      </c>
      <c r="J8" s="194"/>
    </row>
    <row r="9" spans="1:12" s="86" customFormat="1" ht="15.75" customHeight="1" thickBot="1">
      <c r="A9" s="208" t="s">
        <v>160</v>
      </c>
      <c r="B9" s="209"/>
      <c r="C9" s="209"/>
      <c r="D9" s="209"/>
      <c r="E9" s="209"/>
      <c r="F9" s="209"/>
      <c r="G9" s="209"/>
      <c r="H9" s="209"/>
      <c r="I9" s="210"/>
      <c r="J9" s="87">
        <f>SUM(I6:J8)</f>
        <v>0</v>
      </c>
    </row>
    <row r="10" spans="1:12" s="84" customFormat="1" ht="15.75" customHeight="1" thickBot="1">
      <c r="A10" s="186" t="s">
        <v>161</v>
      </c>
      <c r="B10" s="187"/>
      <c r="C10" s="187"/>
      <c r="D10" s="187"/>
      <c r="E10" s="187"/>
      <c r="F10" s="187"/>
      <c r="G10" s="187"/>
      <c r="H10" s="187"/>
      <c r="I10" s="188"/>
      <c r="J10" s="88">
        <f>J9/1.21</f>
        <v>0</v>
      </c>
    </row>
    <row r="11" spans="1:12">
      <c r="A11" s="195" t="s">
        <v>7</v>
      </c>
      <c r="B11" s="195"/>
      <c r="C11" s="195"/>
      <c r="D11" s="195"/>
      <c r="E11" s="195"/>
      <c r="F11" s="195"/>
      <c r="G11" s="195"/>
      <c r="H11" s="195"/>
      <c r="I11" s="195"/>
      <c r="J11" s="195"/>
    </row>
    <row r="12" spans="1:12">
      <c r="A12" s="152" t="s">
        <v>79</v>
      </c>
      <c r="B12" s="152"/>
      <c r="C12" s="152"/>
      <c r="D12" s="152"/>
      <c r="E12" s="152"/>
      <c r="F12" s="152"/>
      <c r="G12" s="152"/>
      <c r="H12" s="152"/>
      <c r="I12" s="152"/>
      <c r="J12" s="152"/>
    </row>
    <row r="13" spans="1:12" ht="12" thickBot="1"/>
    <row r="14" spans="1:12" ht="23.25" customHeight="1" thickBot="1">
      <c r="A14" s="161" t="s">
        <v>80</v>
      </c>
      <c r="B14" s="162"/>
      <c r="C14" s="163"/>
      <c r="D14" s="163"/>
      <c r="E14" s="163"/>
      <c r="F14" s="163"/>
      <c r="G14" s="163"/>
      <c r="H14" s="163"/>
      <c r="I14" s="163"/>
      <c r="J14" s="164"/>
    </row>
    <row r="15" spans="1:12" s="3" customFormat="1" ht="31.5" customHeight="1" thickBot="1">
      <c r="A15" s="165" t="s">
        <v>0</v>
      </c>
      <c r="B15" s="166"/>
      <c r="C15" s="167" t="s">
        <v>1</v>
      </c>
      <c r="D15" s="168"/>
      <c r="E15" s="169" t="s">
        <v>128</v>
      </c>
      <c r="F15" s="168"/>
      <c r="G15" s="169" t="s">
        <v>2</v>
      </c>
      <c r="H15" s="167"/>
      <c r="I15" s="170" t="s">
        <v>43</v>
      </c>
      <c r="J15" s="171" t="s">
        <v>3</v>
      </c>
    </row>
    <row r="16" spans="1:12">
      <c r="A16" s="182" t="s">
        <v>4</v>
      </c>
      <c r="B16" s="183"/>
      <c r="C16" s="196">
        <v>28</v>
      </c>
      <c r="D16" s="197"/>
      <c r="E16" s="198"/>
      <c r="F16" s="199"/>
      <c r="G16" s="200">
        <v>0.21</v>
      </c>
      <c r="H16" s="201"/>
      <c r="I16" s="202">
        <f>C16*E16*(1+G16)</f>
        <v>0</v>
      </c>
      <c r="J16" s="203"/>
    </row>
    <row r="17" spans="1:10">
      <c r="A17" s="172" t="s">
        <v>5</v>
      </c>
      <c r="B17" s="173"/>
      <c r="C17" s="174">
        <v>2</v>
      </c>
      <c r="D17" s="175"/>
      <c r="E17" s="176"/>
      <c r="F17" s="177"/>
      <c r="G17" s="178">
        <v>0.21</v>
      </c>
      <c r="H17" s="179"/>
      <c r="I17" s="180">
        <f t="shared" ref="I17:I18" si="0">C17*E17*(1+G17)</f>
        <v>0</v>
      </c>
      <c r="J17" s="181"/>
    </row>
    <row r="18" spans="1:10" ht="12" thickBot="1">
      <c r="A18" s="204" t="s">
        <v>6</v>
      </c>
      <c r="B18" s="205"/>
      <c r="C18" s="184">
        <v>150</v>
      </c>
      <c r="D18" s="185"/>
      <c r="E18" s="189">
        <v>0</v>
      </c>
      <c r="F18" s="190"/>
      <c r="G18" s="191">
        <v>0.21</v>
      </c>
      <c r="H18" s="192"/>
      <c r="I18" s="193">
        <f t="shared" si="0"/>
        <v>0</v>
      </c>
      <c r="J18" s="194"/>
    </row>
    <row r="19" spans="1:10" s="86" customFormat="1" ht="15.75" customHeight="1" thickBot="1">
      <c r="A19" s="208" t="s">
        <v>162</v>
      </c>
      <c r="B19" s="209"/>
      <c r="C19" s="209"/>
      <c r="D19" s="209"/>
      <c r="E19" s="209"/>
      <c r="F19" s="209"/>
      <c r="G19" s="209"/>
      <c r="H19" s="209"/>
      <c r="I19" s="210"/>
      <c r="J19" s="87">
        <f>SUM(I16:J18)</f>
        <v>0</v>
      </c>
    </row>
    <row r="20" spans="1:10" s="84" customFormat="1" ht="15.75" customHeight="1" thickBot="1">
      <c r="A20" s="186" t="s">
        <v>163</v>
      </c>
      <c r="B20" s="187"/>
      <c r="C20" s="187"/>
      <c r="D20" s="187"/>
      <c r="E20" s="187"/>
      <c r="F20" s="187"/>
      <c r="G20" s="187"/>
      <c r="H20" s="187"/>
      <c r="I20" s="188"/>
      <c r="J20" s="88">
        <f>J19/1.21</f>
        <v>0</v>
      </c>
    </row>
    <row r="21" spans="1:10" s="84" customFormat="1" ht="15.75" customHeight="1">
      <c r="A21" s="206" t="s">
        <v>131</v>
      </c>
      <c r="B21" s="206"/>
      <c r="C21" s="206"/>
      <c r="D21" s="206"/>
      <c r="E21" s="206"/>
      <c r="F21" s="206"/>
      <c r="G21" s="206"/>
      <c r="H21" s="206"/>
      <c r="I21" s="206"/>
      <c r="J21" s="206"/>
    </row>
    <row r="22" spans="1:10">
      <c r="A22" s="152" t="s">
        <v>7</v>
      </c>
      <c r="B22" s="152"/>
      <c r="C22" s="152"/>
      <c r="D22" s="152"/>
      <c r="E22" s="152"/>
      <c r="F22" s="152"/>
      <c r="G22" s="152"/>
      <c r="H22" s="152"/>
      <c r="I22" s="152"/>
      <c r="J22" s="152"/>
    </row>
    <row r="23" spans="1:10">
      <c r="A23" s="152" t="s">
        <v>79</v>
      </c>
      <c r="B23" s="152"/>
      <c r="C23" s="152"/>
      <c r="D23" s="152"/>
      <c r="E23" s="152"/>
      <c r="F23" s="152"/>
      <c r="G23" s="152"/>
      <c r="H23" s="152"/>
      <c r="I23" s="152"/>
      <c r="J23" s="152"/>
    </row>
  </sheetData>
  <sheetProtection algorithmName="SHA-512" hashValue="CYaj5hn2+rHlSf1IDvwlsoCY7TVmh7g6B6djaLN9JeZP3BU3H+lZeoFHgRcEycGwtZPiFvANKPwedYuaIr1NUg==" saltValue="5yKXy/yanfJFWkw1u32cSw==" spinCount="100000" sheet="1" objects="1" scenarios="1"/>
  <mergeCells count="53">
    <mergeCell ref="A21:J21"/>
    <mergeCell ref="A20:I20"/>
    <mergeCell ref="A2:J2"/>
    <mergeCell ref="A9:I9"/>
    <mergeCell ref="A19:I19"/>
    <mergeCell ref="A18:B18"/>
    <mergeCell ref="C18:D18"/>
    <mergeCell ref="E18:F18"/>
    <mergeCell ref="G18:H18"/>
    <mergeCell ref="I18:J18"/>
    <mergeCell ref="A16:B16"/>
    <mergeCell ref="C16:D16"/>
    <mergeCell ref="E16:F16"/>
    <mergeCell ref="G16:H16"/>
    <mergeCell ref="I16:J16"/>
    <mergeCell ref="A17:B17"/>
    <mergeCell ref="A3:J3"/>
    <mergeCell ref="E17:F17"/>
    <mergeCell ref="G17:H17"/>
    <mergeCell ref="I17:J17"/>
    <mergeCell ref="A14:J14"/>
    <mergeCell ref="A15:B15"/>
    <mergeCell ref="C15:D15"/>
    <mergeCell ref="E15:F15"/>
    <mergeCell ref="G15:H15"/>
    <mergeCell ref="I15:J15"/>
    <mergeCell ref="C17:D17"/>
    <mergeCell ref="C6:D6"/>
    <mergeCell ref="E6:F6"/>
    <mergeCell ref="G6:H6"/>
    <mergeCell ref="I6:J6"/>
    <mergeCell ref="A8:B8"/>
    <mergeCell ref="A10:I10"/>
    <mergeCell ref="E8:F8"/>
    <mergeCell ref="G8:H8"/>
    <mergeCell ref="I8:J8"/>
    <mergeCell ref="A11:J11"/>
    <mergeCell ref="A12:J12"/>
    <mergeCell ref="A22:J22"/>
    <mergeCell ref="A23:J23"/>
    <mergeCell ref="A4:J4"/>
    <mergeCell ref="A5:B5"/>
    <mergeCell ref="C5:D5"/>
    <mergeCell ref="E5:F5"/>
    <mergeCell ref="G5:H5"/>
    <mergeCell ref="I5:J5"/>
    <mergeCell ref="A7:B7"/>
    <mergeCell ref="C7:D7"/>
    <mergeCell ref="E7:F7"/>
    <mergeCell ref="G7:H7"/>
    <mergeCell ref="I7:J7"/>
    <mergeCell ref="A6:B6"/>
    <mergeCell ref="C8:D8"/>
  </mergeCells>
  <pageMargins left="0.25" right="0.25" top="0.75" bottom="0.75" header="0.3" footer="0.3"/>
  <pageSetup paperSize="9" scale="61" fitToHeight="0" orientation="portrait" r:id="rId1"/>
  <headerFoot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E09B-56D2-4D8E-BF13-9690152344E9}">
  <sheetPr>
    <pageSetUpPr fitToPage="1"/>
  </sheetPr>
  <dimension ref="A2:J17"/>
  <sheetViews>
    <sheetView showGridLines="0" workbookViewId="0">
      <selection activeCell="H10" sqref="H10:H12"/>
    </sheetView>
  </sheetViews>
  <sheetFormatPr defaultColWidth="9" defaultRowHeight="11.25"/>
  <cols>
    <col min="1" max="2" width="9.875" style="2" customWidth="1"/>
    <col min="3" max="3" width="11.25" style="2" customWidth="1"/>
    <col min="4" max="4" width="15.375" style="2" customWidth="1"/>
    <col min="5" max="5" width="12.25" style="2" customWidth="1"/>
    <col min="6" max="6" width="12.375" style="2" customWidth="1"/>
    <col min="7" max="7" width="12.25" style="2" customWidth="1"/>
    <col min="8" max="8" width="13.125" style="2" customWidth="1"/>
    <col min="9" max="9" width="12.25" style="2" customWidth="1"/>
    <col min="10" max="10" width="17.875" style="2" customWidth="1"/>
    <col min="11" max="16384" width="9" style="2"/>
  </cols>
  <sheetData>
    <row r="2" spans="1:10" ht="22.5" customHeight="1">
      <c r="A2" s="211" t="s">
        <v>113</v>
      </c>
      <c r="B2" s="211"/>
      <c r="C2" s="211"/>
      <c r="D2" s="211"/>
      <c r="E2" s="211"/>
      <c r="F2" s="211"/>
      <c r="G2" s="211"/>
      <c r="H2" s="211"/>
      <c r="I2" s="211"/>
      <c r="J2" s="211"/>
    </row>
    <row r="3" spans="1:10" ht="30.75" customHeight="1" thickBot="1">
      <c r="A3" s="132" t="s">
        <v>89</v>
      </c>
      <c r="B3" s="133"/>
      <c r="C3" s="133"/>
      <c r="D3" s="133"/>
      <c r="E3" s="133"/>
      <c r="F3" s="133"/>
      <c r="G3" s="133"/>
      <c r="H3" s="133"/>
      <c r="I3" s="133"/>
      <c r="J3" s="133"/>
    </row>
    <row r="4" spans="1:10" ht="28.5" customHeight="1" thickBot="1">
      <c r="A4" s="161" t="s">
        <v>110</v>
      </c>
      <c r="B4" s="162"/>
      <c r="C4" s="163"/>
      <c r="D4" s="163"/>
      <c r="E4" s="163"/>
      <c r="F4" s="163"/>
      <c r="G4" s="163"/>
      <c r="H4" s="163"/>
      <c r="I4" s="163"/>
      <c r="J4" s="164"/>
    </row>
    <row r="5" spans="1:10" ht="46.5" customHeight="1" thickBot="1">
      <c r="A5" s="212" t="s">
        <v>29</v>
      </c>
      <c r="B5" s="213"/>
      <c r="C5" s="213"/>
      <c r="D5" s="214"/>
      <c r="E5" s="62" t="s">
        <v>28</v>
      </c>
      <c r="F5" s="63" t="s">
        <v>94</v>
      </c>
      <c r="G5" s="64" t="s">
        <v>95</v>
      </c>
      <c r="H5" s="62" t="s">
        <v>35</v>
      </c>
      <c r="I5" s="68" t="s">
        <v>2</v>
      </c>
      <c r="J5" s="46" t="s">
        <v>12</v>
      </c>
    </row>
    <row r="6" spans="1:10" ht="46.5" customHeight="1">
      <c r="A6" s="215" t="s">
        <v>61</v>
      </c>
      <c r="B6" s="216"/>
      <c r="C6" s="216"/>
      <c r="D6" s="217"/>
      <c r="E6" s="69">
        <v>10</v>
      </c>
      <c r="F6" s="5" t="s">
        <v>32</v>
      </c>
      <c r="G6" s="72">
        <v>5</v>
      </c>
      <c r="H6" s="94"/>
      <c r="I6" s="27">
        <v>0.21</v>
      </c>
      <c r="J6" s="24">
        <f>E6*G6*H6*(1+I6)</f>
        <v>0</v>
      </c>
    </row>
    <row r="7" spans="1:10" ht="46.5" customHeight="1">
      <c r="A7" s="219" t="s">
        <v>60</v>
      </c>
      <c r="B7" s="220"/>
      <c r="C7" s="220"/>
      <c r="D7" s="221"/>
      <c r="E7" s="70">
        <v>10</v>
      </c>
      <c r="F7" s="6" t="s">
        <v>31</v>
      </c>
      <c r="G7" s="73">
        <v>20</v>
      </c>
      <c r="H7" s="95"/>
      <c r="I7" s="28">
        <v>0.21</v>
      </c>
      <c r="J7" s="24">
        <f t="shared" ref="J7:J8" si="0">E7*G7*H7*(1+I7)</f>
        <v>0</v>
      </c>
    </row>
    <row r="8" spans="1:10" ht="46.5" customHeight="1" thickBot="1">
      <c r="A8" s="222" t="s">
        <v>98</v>
      </c>
      <c r="B8" s="223"/>
      <c r="C8" s="223"/>
      <c r="D8" s="224"/>
      <c r="E8" s="71">
        <v>5</v>
      </c>
      <c r="F8" s="7" t="s">
        <v>33</v>
      </c>
      <c r="G8" s="74">
        <v>40</v>
      </c>
      <c r="H8" s="96"/>
      <c r="I8" s="29">
        <v>0.21</v>
      </c>
      <c r="J8" s="24">
        <f t="shared" si="0"/>
        <v>0</v>
      </c>
    </row>
    <row r="9" spans="1:10" ht="46.5" customHeight="1" thickBot="1">
      <c r="A9" s="212" t="s">
        <v>30</v>
      </c>
      <c r="B9" s="213"/>
      <c r="C9" s="213"/>
      <c r="D9" s="214"/>
      <c r="E9" s="62" t="s">
        <v>28</v>
      </c>
      <c r="F9" s="63" t="s">
        <v>94</v>
      </c>
      <c r="G9" s="64" t="s">
        <v>95</v>
      </c>
      <c r="H9" s="62" t="s">
        <v>35</v>
      </c>
      <c r="I9" s="47" t="s">
        <v>2</v>
      </c>
      <c r="J9" s="46" t="s">
        <v>12</v>
      </c>
    </row>
    <row r="10" spans="1:10" ht="46.5" customHeight="1">
      <c r="A10" s="215" t="s">
        <v>61</v>
      </c>
      <c r="B10" s="216"/>
      <c r="C10" s="216"/>
      <c r="D10" s="217"/>
      <c r="E10" s="69">
        <v>200</v>
      </c>
      <c r="F10" s="5" t="s">
        <v>32</v>
      </c>
      <c r="G10" s="75">
        <v>2</v>
      </c>
      <c r="H10" s="97"/>
      <c r="I10" s="27">
        <v>0.21</v>
      </c>
      <c r="J10" s="24">
        <f>E10*G10*H10*(1+I10)</f>
        <v>0</v>
      </c>
    </row>
    <row r="11" spans="1:10" ht="46.5" customHeight="1">
      <c r="A11" s="219" t="s">
        <v>97</v>
      </c>
      <c r="B11" s="220"/>
      <c r="C11" s="220"/>
      <c r="D11" s="221"/>
      <c r="E11" s="70">
        <v>20</v>
      </c>
      <c r="F11" s="6" t="s">
        <v>31</v>
      </c>
      <c r="G11" s="76">
        <v>5</v>
      </c>
      <c r="H11" s="95"/>
      <c r="I11" s="28">
        <v>0.21</v>
      </c>
      <c r="J11" s="24">
        <f t="shared" ref="J11:J12" si="1">E11*G11*H11*(1+I11)</f>
        <v>0</v>
      </c>
    </row>
    <row r="12" spans="1:10" ht="46.5" customHeight="1" thickBot="1">
      <c r="A12" s="225" t="s">
        <v>98</v>
      </c>
      <c r="B12" s="226"/>
      <c r="C12" s="226"/>
      <c r="D12" s="227"/>
      <c r="E12" s="71">
        <v>5</v>
      </c>
      <c r="F12" s="7" t="s">
        <v>33</v>
      </c>
      <c r="G12" s="77">
        <v>10</v>
      </c>
      <c r="H12" s="96"/>
      <c r="I12" s="28">
        <v>0.21</v>
      </c>
      <c r="J12" s="25">
        <f t="shared" si="1"/>
        <v>0</v>
      </c>
    </row>
    <row r="13" spans="1:10" s="86" customFormat="1" ht="15.75" customHeight="1" thickBot="1">
      <c r="A13" s="208" t="s">
        <v>164</v>
      </c>
      <c r="B13" s="209"/>
      <c r="C13" s="209"/>
      <c r="D13" s="209"/>
      <c r="E13" s="209"/>
      <c r="F13" s="209"/>
      <c r="G13" s="209"/>
      <c r="H13" s="209"/>
      <c r="I13" s="210"/>
      <c r="J13" s="87">
        <f>J6+J7+J8+J10+J11+J12</f>
        <v>0</v>
      </c>
    </row>
    <row r="14" spans="1:10" s="84" customFormat="1" ht="15.75" customHeight="1" thickBot="1">
      <c r="A14" s="186" t="s">
        <v>165</v>
      </c>
      <c r="B14" s="187"/>
      <c r="C14" s="187"/>
      <c r="D14" s="187"/>
      <c r="E14" s="187"/>
      <c r="F14" s="187"/>
      <c r="G14" s="187"/>
      <c r="H14" s="187"/>
      <c r="I14" s="188"/>
      <c r="J14" s="88">
        <f>J13/1.21</f>
        <v>0</v>
      </c>
    </row>
    <row r="15" spans="1:10" s="1" customFormat="1" ht="15.75" customHeight="1">
      <c r="A15" s="218" t="s">
        <v>96</v>
      </c>
      <c r="B15" s="218"/>
      <c r="C15" s="218"/>
      <c r="D15" s="218"/>
      <c r="E15" s="218"/>
      <c r="F15" s="218"/>
      <c r="G15" s="218"/>
      <c r="H15" s="218"/>
      <c r="I15" s="218"/>
      <c r="J15" s="218"/>
    </row>
    <row r="16" spans="1:10" ht="14.25" customHeight="1">
      <c r="A16" s="2" t="s">
        <v>26</v>
      </c>
      <c r="B16" s="4"/>
      <c r="C16" s="4"/>
      <c r="D16" s="4"/>
    </row>
    <row r="17" spans="2:4" ht="14.25" customHeight="1">
      <c r="B17" s="4"/>
      <c r="C17" s="4"/>
      <c r="D17" s="4"/>
    </row>
  </sheetData>
  <sheetProtection algorithmName="SHA-512" hashValue="GnpuocFCkng+B7+pwOdvS3gvG1+W44PjiVCFSXU862K0M3FO7vu2Pr3B1NVh/692DQp0JPPYzIVO5K7VxiJmag==" saltValue="aueNRSyK9/HattvnHBueeQ==" spinCount="100000" sheet="1" objects="1" scenarios="1"/>
  <mergeCells count="14">
    <mergeCell ref="A15:J15"/>
    <mergeCell ref="A14:I14"/>
    <mergeCell ref="A7:D7"/>
    <mergeCell ref="A13:I13"/>
    <mergeCell ref="A8:D8"/>
    <mergeCell ref="A9:D9"/>
    <mergeCell ref="A10:D10"/>
    <mergeCell ref="A11:D11"/>
    <mergeCell ref="A12:D12"/>
    <mergeCell ref="A2:J2"/>
    <mergeCell ref="A4:J4"/>
    <mergeCell ref="A5:D5"/>
    <mergeCell ref="A6:D6"/>
    <mergeCell ref="A3:J3"/>
  </mergeCells>
  <pageMargins left="0.25" right="0.25" top="0.75" bottom="0.75" header="0.3" footer="0.3"/>
  <pageSetup paperSize="9" scale="61" fitToHeight="0" orientation="portrait" r:id="rId1"/>
  <headerFoot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061F-CF15-4184-9169-D2053D70C694}">
  <sheetPr>
    <pageSetUpPr fitToPage="1"/>
  </sheetPr>
  <dimension ref="A1:J18"/>
  <sheetViews>
    <sheetView showGridLines="0" workbookViewId="0">
      <selection activeCell="A2" sqref="A2:J2"/>
    </sheetView>
  </sheetViews>
  <sheetFormatPr defaultColWidth="9" defaultRowHeight="11.25"/>
  <cols>
    <col min="1" max="2" width="9.875" style="2" customWidth="1"/>
    <col min="3" max="3" width="11.25" style="2" customWidth="1"/>
    <col min="4" max="4" width="10" style="2" customWidth="1"/>
    <col min="5" max="9" width="12.25" style="2" customWidth="1"/>
    <col min="10" max="10" width="16.875" style="2" customWidth="1"/>
    <col min="11" max="16384" width="9" style="2"/>
  </cols>
  <sheetData>
    <row r="1" spans="1:10" ht="14.25" customHeight="1">
      <c r="B1" s="4"/>
      <c r="C1" s="4"/>
      <c r="D1" s="4"/>
    </row>
    <row r="2" spans="1:10" ht="22.5" customHeight="1">
      <c r="A2" s="207" t="s">
        <v>34</v>
      </c>
      <c r="B2" s="207"/>
      <c r="C2" s="207"/>
      <c r="D2" s="207"/>
      <c r="E2" s="207"/>
      <c r="F2" s="207"/>
      <c r="G2" s="207"/>
      <c r="H2" s="207"/>
      <c r="I2" s="207"/>
      <c r="J2" s="207"/>
    </row>
    <row r="3" spans="1:10" ht="30.75" customHeight="1">
      <c r="A3" s="132" t="s">
        <v>89</v>
      </c>
      <c r="B3" s="133"/>
      <c r="C3" s="133"/>
      <c r="D3" s="133"/>
      <c r="E3" s="133"/>
      <c r="F3" s="133"/>
      <c r="G3" s="133"/>
      <c r="H3" s="133"/>
      <c r="I3" s="133"/>
      <c r="J3" s="133"/>
    </row>
    <row r="4" spans="1:10" ht="12" thickBot="1">
      <c r="A4" s="228" t="s">
        <v>91</v>
      </c>
      <c r="B4" s="228"/>
      <c r="C4" s="228"/>
      <c r="D4" s="228"/>
      <c r="E4" s="228"/>
      <c r="F4" s="228"/>
      <c r="G4" s="228"/>
      <c r="H4" s="228"/>
      <c r="I4" s="228"/>
      <c r="J4" s="228"/>
    </row>
    <row r="5" spans="1:10" ht="30.75" customHeight="1" thickBot="1">
      <c r="A5" s="229" t="s">
        <v>82</v>
      </c>
      <c r="B5" s="230"/>
      <c r="C5" s="230"/>
      <c r="D5" s="230"/>
      <c r="E5" s="230"/>
      <c r="F5" s="230"/>
      <c r="G5" s="230"/>
      <c r="H5" s="230"/>
      <c r="I5" s="230"/>
      <c r="J5" s="231"/>
    </row>
    <row r="6" spans="1:10" ht="63.75" customHeight="1" thickBot="1">
      <c r="A6" s="232" t="s">
        <v>8</v>
      </c>
      <c r="B6" s="233"/>
      <c r="C6" s="233"/>
      <c r="D6" s="234"/>
      <c r="E6" s="17" t="s">
        <v>9</v>
      </c>
      <c r="F6" s="17" t="s">
        <v>10</v>
      </c>
      <c r="G6" s="17" t="s">
        <v>11</v>
      </c>
      <c r="H6" s="17" t="s">
        <v>35</v>
      </c>
      <c r="I6" s="17" t="s">
        <v>2</v>
      </c>
      <c r="J6" s="18" t="s">
        <v>12</v>
      </c>
    </row>
    <row r="7" spans="1:10">
      <c r="A7" s="235" t="s">
        <v>13</v>
      </c>
      <c r="B7" s="236"/>
      <c r="C7" s="236"/>
      <c r="D7" s="236"/>
      <c r="E7" s="8">
        <v>1</v>
      </c>
      <c r="F7" s="8">
        <v>25</v>
      </c>
      <c r="G7" s="78">
        <v>4</v>
      </c>
      <c r="H7" s="98"/>
      <c r="I7" s="9">
        <v>0.21</v>
      </c>
      <c r="J7" s="14">
        <f>E7*F7*G7*H7*(1+I7)</f>
        <v>0</v>
      </c>
    </row>
    <row r="8" spans="1:10" ht="12" thickBot="1">
      <c r="A8" s="240" t="s">
        <v>14</v>
      </c>
      <c r="B8" s="241"/>
      <c r="C8" s="241"/>
      <c r="D8" s="241"/>
      <c r="E8" s="10">
        <v>5</v>
      </c>
      <c r="F8" s="10">
        <v>25</v>
      </c>
      <c r="G8" s="79">
        <v>4</v>
      </c>
      <c r="H8" s="99"/>
      <c r="I8" s="11">
        <v>0.21</v>
      </c>
      <c r="J8" s="15">
        <f>E8*F8*G8*H8*(1+I8)</f>
        <v>0</v>
      </c>
    </row>
    <row r="9" spans="1:10" s="85" customFormat="1" ht="15" customHeight="1" thickBot="1">
      <c r="A9" s="237" t="s">
        <v>166</v>
      </c>
      <c r="B9" s="238"/>
      <c r="C9" s="238"/>
      <c r="D9" s="238"/>
      <c r="E9" s="238"/>
      <c r="F9" s="238"/>
      <c r="G9" s="238"/>
      <c r="H9" s="238"/>
      <c r="I9" s="239"/>
      <c r="J9" s="87">
        <f>J7+J8</f>
        <v>0</v>
      </c>
    </row>
    <row r="10" spans="1:10" s="83" customFormat="1" ht="15" customHeight="1" thickBot="1">
      <c r="A10" s="242" t="s">
        <v>167</v>
      </c>
      <c r="B10" s="243"/>
      <c r="C10" s="243"/>
      <c r="D10" s="243"/>
      <c r="E10" s="243"/>
      <c r="F10" s="243"/>
      <c r="G10" s="243"/>
      <c r="H10" s="243"/>
      <c r="I10" s="244"/>
      <c r="J10" s="88">
        <f>J9/1.21</f>
        <v>0</v>
      </c>
    </row>
    <row r="12" spans="1:10" ht="39.75" customHeight="1" thickBot="1">
      <c r="A12" s="228" t="s">
        <v>125</v>
      </c>
      <c r="B12" s="228"/>
      <c r="C12" s="228"/>
      <c r="D12" s="228"/>
      <c r="E12" s="228"/>
      <c r="F12" s="228"/>
      <c r="G12" s="228"/>
      <c r="H12" s="228"/>
      <c r="I12" s="228"/>
      <c r="J12" s="228"/>
    </row>
    <row r="13" spans="1:10" ht="30.75" customHeight="1" thickBot="1">
      <c r="A13" s="229" t="s">
        <v>83</v>
      </c>
      <c r="B13" s="230"/>
      <c r="C13" s="230"/>
      <c r="D13" s="230"/>
      <c r="E13" s="230"/>
      <c r="F13" s="230"/>
      <c r="G13" s="230"/>
      <c r="H13" s="230"/>
      <c r="I13" s="230"/>
      <c r="J13" s="231"/>
    </row>
    <row r="14" spans="1:10" ht="67.5" customHeight="1" thickBot="1">
      <c r="A14" s="232" t="s">
        <v>15</v>
      </c>
      <c r="B14" s="233"/>
      <c r="C14" s="233"/>
      <c r="D14" s="234"/>
      <c r="E14" s="17" t="s">
        <v>9</v>
      </c>
      <c r="F14" s="17" t="s">
        <v>27</v>
      </c>
      <c r="G14" s="17" t="s">
        <v>11</v>
      </c>
      <c r="H14" s="17" t="s">
        <v>35</v>
      </c>
      <c r="I14" s="17" t="s">
        <v>2</v>
      </c>
      <c r="J14" s="18" t="s">
        <v>12</v>
      </c>
    </row>
    <row r="15" spans="1:10">
      <c r="A15" s="235" t="s">
        <v>16</v>
      </c>
      <c r="B15" s="236"/>
      <c r="C15" s="236"/>
      <c r="D15" s="236"/>
      <c r="E15" s="8">
        <v>1</v>
      </c>
      <c r="F15" s="8">
        <v>25</v>
      </c>
      <c r="G15" s="78">
        <v>4</v>
      </c>
      <c r="H15" s="98"/>
      <c r="I15" s="9">
        <v>0.21</v>
      </c>
      <c r="J15" s="14">
        <f>E15*F15*G15*H15*(1+I15)</f>
        <v>0</v>
      </c>
    </row>
    <row r="16" spans="1:10" ht="12" thickBot="1">
      <c r="A16" s="240" t="s">
        <v>17</v>
      </c>
      <c r="B16" s="241"/>
      <c r="C16" s="241"/>
      <c r="D16" s="241"/>
      <c r="E16" s="10">
        <v>3</v>
      </c>
      <c r="F16" s="10">
        <v>100</v>
      </c>
      <c r="G16" s="79">
        <v>4</v>
      </c>
      <c r="H16" s="99"/>
      <c r="I16" s="11">
        <v>0.21</v>
      </c>
      <c r="J16" s="15">
        <f>E16*F16*G16*H16*(1+I16)</f>
        <v>0</v>
      </c>
    </row>
    <row r="17" spans="1:10" s="89" customFormat="1" ht="15" customHeight="1" thickBot="1">
      <c r="A17" s="208" t="s">
        <v>168</v>
      </c>
      <c r="B17" s="209"/>
      <c r="C17" s="209"/>
      <c r="D17" s="209"/>
      <c r="E17" s="209"/>
      <c r="F17" s="209"/>
      <c r="G17" s="209"/>
      <c r="H17" s="209"/>
      <c r="I17" s="210"/>
      <c r="J17" s="87">
        <f>J15+J16</f>
        <v>0</v>
      </c>
    </row>
    <row r="18" spans="1:10" s="90" customFormat="1" ht="15" customHeight="1" thickBot="1">
      <c r="A18" s="186" t="s">
        <v>169</v>
      </c>
      <c r="B18" s="187"/>
      <c r="C18" s="187"/>
      <c r="D18" s="187"/>
      <c r="E18" s="187"/>
      <c r="F18" s="187"/>
      <c r="G18" s="187"/>
      <c r="H18" s="187"/>
      <c r="I18" s="188"/>
      <c r="J18" s="88">
        <f>J17/1.21</f>
        <v>0</v>
      </c>
    </row>
  </sheetData>
  <sheetProtection algorithmName="SHA-512" hashValue="MGBHcB5hX5FW6rmKig/J/RhlW7bx9hj/goBaMHMwrRUd4w80sVMxJ+VDuGjQdrT696RqzdmnFg7G7H+v3bU6Gg==" saltValue="wMtbDCdgtTraQR5QpJ6sjg==" spinCount="100000" sheet="1" objects="1" scenarios="1"/>
  <mergeCells count="16">
    <mergeCell ref="A18:I18"/>
    <mergeCell ref="A3:J3"/>
    <mergeCell ref="A9:I9"/>
    <mergeCell ref="A17:I17"/>
    <mergeCell ref="A16:D16"/>
    <mergeCell ref="A8:D8"/>
    <mergeCell ref="A12:J12"/>
    <mergeCell ref="A13:J13"/>
    <mergeCell ref="A14:D14"/>
    <mergeCell ref="A10:I10"/>
    <mergeCell ref="A15:D15"/>
    <mergeCell ref="A2:J2"/>
    <mergeCell ref="A4:J4"/>
    <mergeCell ref="A5:J5"/>
    <mergeCell ref="A6:D6"/>
    <mergeCell ref="A7:D7"/>
  </mergeCells>
  <pageMargins left="0.25" right="0.25" top="0.75" bottom="0.75" header="0.3" footer="0.3"/>
  <pageSetup paperSize="9" scale="61" fitToHeight="0" orientation="portrait" r:id="rId1"/>
  <headerFoot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60C47-DEC4-4306-9838-ECD3554D137F}">
  <sheetPr>
    <pageSetUpPr fitToPage="1"/>
  </sheetPr>
  <dimension ref="A1:J15"/>
  <sheetViews>
    <sheetView showGridLines="0" tabSelected="1" workbookViewId="0">
      <selection activeCell="G8" sqref="G8"/>
    </sheetView>
  </sheetViews>
  <sheetFormatPr defaultColWidth="9" defaultRowHeight="11.25"/>
  <cols>
    <col min="1" max="2" width="9.875" style="2" customWidth="1"/>
    <col min="3" max="4" width="11.25" style="2" customWidth="1"/>
    <col min="5" max="9" width="12.25" style="2" customWidth="1"/>
    <col min="10" max="10" width="14.25" style="2" customWidth="1"/>
    <col min="11" max="16384" width="9" style="2"/>
  </cols>
  <sheetData>
    <row r="1" spans="1:10" ht="14.25" customHeight="1">
      <c r="B1" s="4"/>
      <c r="C1" s="4"/>
      <c r="D1" s="4"/>
    </row>
    <row r="2" spans="1:10" ht="22.5" customHeight="1">
      <c r="A2" s="207" t="s">
        <v>53</v>
      </c>
      <c r="B2" s="207"/>
      <c r="C2" s="207"/>
      <c r="D2" s="207"/>
      <c r="E2" s="207"/>
      <c r="F2" s="207"/>
      <c r="G2" s="207"/>
      <c r="H2" s="207"/>
      <c r="I2" s="207"/>
      <c r="J2" s="207"/>
    </row>
    <row r="3" spans="1:10" ht="30.75" customHeight="1" thickBot="1">
      <c r="A3" s="245" t="s">
        <v>89</v>
      </c>
      <c r="B3" s="246"/>
      <c r="C3" s="246"/>
      <c r="D3" s="246"/>
      <c r="E3" s="246"/>
      <c r="F3" s="246"/>
      <c r="G3" s="246"/>
      <c r="H3" s="246"/>
      <c r="I3" s="246"/>
      <c r="J3" s="246"/>
    </row>
    <row r="4" spans="1:10" ht="30.75" customHeight="1" thickBot="1">
      <c r="A4" s="229" t="s">
        <v>75</v>
      </c>
      <c r="B4" s="247"/>
      <c r="C4" s="247"/>
      <c r="D4" s="247"/>
      <c r="E4" s="247"/>
      <c r="F4" s="247"/>
      <c r="G4" s="247"/>
      <c r="H4" s="247"/>
      <c r="I4" s="247"/>
      <c r="J4" s="248"/>
    </row>
    <row r="5" spans="1:10" ht="51" customHeight="1" thickBot="1">
      <c r="A5" s="232" t="s">
        <v>53</v>
      </c>
      <c r="B5" s="233"/>
      <c r="C5" s="233"/>
      <c r="D5" s="233"/>
      <c r="E5" s="249"/>
      <c r="F5" s="32" t="s">
        <v>58</v>
      </c>
      <c r="G5" s="33" t="s">
        <v>56</v>
      </c>
      <c r="H5" s="81" t="s">
        <v>57</v>
      </c>
      <c r="I5" s="81" t="s">
        <v>2</v>
      </c>
      <c r="J5" s="82" t="s">
        <v>12</v>
      </c>
    </row>
    <row r="6" spans="1:10" ht="38.25" customHeight="1">
      <c r="A6" s="250" t="s">
        <v>86</v>
      </c>
      <c r="B6" s="251"/>
      <c r="C6" s="251"/>
      <c r="D6" s="251"/>
      <c r="E6" s="252"/>
      <c r="F6" s="35">
        <v>1</v>
      </c>
      <c r="G6" s="36">
        <v>3</v>
      </c>
      <c r="H6" s="66">
        <v>0</v>
      </c>
      <c r="I6" s="37">
        <v>0.21</v>
      </c>
      <c r="J6" s="38">
        <f>(E6+F6)*G6*H6*(1+I6)</f>
        <v>0</v>
      </c>
    </row>
    <row r="7" spans="1:10" ht="38.25" customHeight="1">
      <c r="A7" s="219" t="s">
        <v>87</v>
      </c>
      <c r="B7" s="220"/>
      <c r="C7" s="220"/>
      <c r="D7" s="220"/>
      <c r="E7" s="221"/>
      <c r="F7" s="39">
        <v>1</v>
      </c>
      <c r="G7" s="40">
        <v>1</v>
      </c>
      <c r="H7" s="67">
        <v>0</v>
      </c>
      <c r="I7" s="41">
        <v>0.21</v>
      </c>
      <c r="J7" s="42">
        <f t="shared" ref="J7:J10" si="0">(E7+F7)*G7*H7*(1+I7)</f>
        <v>0</v>
      </c>
    </row>
    <row r="8" spans="1:10" ht="38.25" customHeight="1">
      <c r="A8" s="219" t="s">
        <v>54</v>
      </c>
      <c r="B8" s="220"/>
      <c r="C8" s="220"/>
      <c r="D8" s="220"/>
      <c r="E8" s="221"/>
      <c r="F8" s="39">
        <v>1</v>
      </c>
      <c r="G8" s="40">
        <v>3</v>
      </c>
      <c r="H8" s="100"/>
      <c r="I8" s="41">
        <v>0.21</v>
      </c>
      <c r="J8" s="42">
        <f t="shared" si="0"/>
        <v>0</v>
      </c>
    </row>
    <row r="9" spans="1:10" ht="38.25" customHeight="1">
      <c r="A9" s="219" t="s">
        <v>77</v>
      </c>
      <c r="B9" s="220"/>
      <c r="C9" s="220"/>
      <c r="D9" s="220"/>
      <c r="E9" s="221"/>
      <c r="F9" s="39">
        <v>1</v>
      </c>
      <c r="G9" s="40">
        <v>1</v>
      </c>
      <c r="H9" s="100"/>
      <c r="I9" s="41">
        <v>0.21</v>
      </c>
      <c r="J9" s="42">
        <f t="shared" si="0"/>
        <v>0</v>
      </c>
    </row>
    <row r="10" spans="1:10" ht="38.25" customHeight="1" thickBot="1">
      <c r="A10" s="222" t="s">
        <v>59</v>
      </c>
      <c r="B10" s="223"/>
      <c r="C10" s="223"/>
      <c r="D10" s="223"/>
      <c r="E10" s="224"/>
      <c r="F10" s="26">
        <v>1</v>
      </c>
      <c r="G10" s="43">
        <v>1</v>
      </c>
      <c r="H10" s="96"/>
      <c r="I10" s="44">
        <v>0.21</v>
      </c>
      <c r="J10" s="45">
        <f t="shared" si="0"/>
        <v>0</v>
      </c>
    </row>
    <row r="11" spans="1:10" s="85" customFormat="1" ht="15.75" customHeight="1" thickBot="1">
      <c r="A11" s="237" t="s">
        <v>171</v>
      </c>
      <c r="B11" s="238"/>
      <c r="C11" s="238"/>
      <c r="D11" s="238"/>
      <c r="E11" s="238"/>
      <c r="F11" s="238"/>
      <c r="G11" s="238"/>
      <c r="H11" s="238"/>
      <c r="I11" s="239"/>
      <c r="J11" s="87">
        <f>J6+J7+J8+J9+J10</f>
        <v>0</v>
      </c>
    </row>
    <row r="12" spans="1:10" s="83" customFormat="1" ht="15.75" customHeight="1" thickBot="1">
      <c r="A12" s="242" t="s">
        <v>170</v>
      </c>
      <c r="B12" s="243"/>
      <c r="C12" s="243"/>
      <c r="D12" s="243"/>
      <c r="E12" s="243"/>
      <c r="F12" s="243"/>
      <c r="G12" s="243"/>
      <c r="H12" s="243"/>
      <c r="I12" s="244"/>
      <c r="J12" s="88">
        <f>J11/1.21</f>
        <v>0</v>
      </c>
    </row>
    <row r="13" spans="1:10">
      <c r="A13" s="2" t="s">
        <v>183</v>
      </c>
    </row>
    <row r="14" spans="1:10">
      <c r="A14" s="2" t="s">
        <v>55</v>
      </c>
    </row>
    <row r="15" spans="1:10">
      <c r="A15" s="2" t="s">
        <v>88</v>
      </c>
    </row>
  </sheetData>
  <sheetProtection algorithmName="SHA-512" hashValue="sXZZcezAtRq0WpOjS4vvCMywJd+5e0R+dSK39aIdTOeoz/38a8s0WOXpdygDmVx8XMVz/E8Yh1qSG0ce/r4Z+w==" saltValue="7C/Dmkh5MioYZYQriQ6SYQ==" spinCount="100000" sheet="1" objects="1" scenarios="1"/>
  <mergeCells count="11">
    <mergeCell ref="A12:I12"/>
    <mergeCell ref="A11:I11"/>
    <mergeCell ref="A7:E7"/>
    <mergeCell ref="A8:E8"/>
    <mergeCell ref="A9:E9"/>
    <mergeCell ref="A10:E10"/>
    <mergeCell ref="A2:J2"/>
    <mergeCell ref="A3:J3"/>
    <mergeCell ref="A4:J4"/>
    <mergeCell ref="A5:E5"/>
    <mergeCell ref="A6:E6"/>
  </mergeCells>
  <pageMargins left="0.25" right="0.25" top="0.75" bottom="0.75" header="0.3" footer="0.3"/>
  <pageSetup paperSize="9" scale="61" fitToHeight="0" orientation="portrait" r:id="rId1"/>
  <headerFooter>
    <oddFooter>&amp;L_x000D_&amp;1#&amp;"Calibri"&amp;10&amp;K000000 Intern gebruik</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86526-B1FC-4233-B25A-6B3CD077064E}">
  <dimension ref="A2:J36"/>
  <sheetViews>
    <sheetView showGridLines="0" topLeftCell="A3" workbookViewId="0">
      <selection activeCell="J9" sqref="J9"/>
    </sheetView>
  </sheetViews>
  <sheetFormatPr defaultColWidth="9.125" defaultRowHeight="11.25"/>
  <cols>
    <col min="1" max="5" width="9.125" style="2"/>
    <col min="6" max="6" width="9.375" style="2" customWidth="1"/>
    <col min="7" max="7" width="9.25" style="2" bestFit="1" customWidth="1"/>
    <col min="8" max="8" width="11.25" style="2" bestFit="1" customWidth="1"/>
    <col min="9" max="9" width="9.25" style="2" bestFit="1" customWidth="1"/>
    <col min="10" max="10" width="14" style="2" customWidth="1"/>
    <col min="11" max="16384" width="9.125" style="2"/>
  </cols>
  <sheetData>
    <row r="2" spans="1:10" ht="20.25" customHeight="1">
      <c r="A2" s="207" t="s">
        <v>62</v>
      </c>
      <c r="B2" s="207"/>
      <c r="C2" s="207"/>
      <c r="D2" s="207"/>
      <c r="E2" s="207"/>
      <c r="F2" s="207"/>
      <c r="G2" s="207"/>
      <c r="H2" s="207"/>
      <c r="I2" s="207"/>
      <c r="J2" s="207"/>
    </row>
    <row r="3" spans="1:10" ht="30.75" customHeight="1" thickBot="1">
      <c r="A3" s="245" t="s">
        <v>89</v>
      </c>
      <c r="B3" s="246"/>
      <c r="C3" s="246"/>
      <c r="D3" s="246"/>
      <c r="E3" s="246"/>
      <c r="F3" s="246"/>
      <c r="G3" s="246"/>
      <c r="H3" s="246"/>
      <c r="I3" s="246"/>
      <c r="J3" s="246"/>
    </row>
    <row r="4" spans="1:10" ht="27" customHeight="1" thickBot="1">
      <c r="A4" s="257" t="s">
        <v>172</v>
      </c>
      <c r="B4" s="258"/>
      <c r="C4" s="258"/>
      <c r="D4" s="258"/>
      <c r="E4" s="258"/>
      <c r="F4" s="258"/>
      <c r="G4" s="258"/>
      <c r="H4" s="258"/>
      <c r="I4" s="258"/>
      <c r="J4" s="259"/>
    </row>
    <row r="5" spans="1:10" ht="29.25" customHeight="1" thickBot="1">
      <c r="A5" s="260" t="s">
        <v>67</v>
      </c>
      <c r="B5" s="261"/>
      <c r="C5" s="261"/>
      <c r="D5" s="261"/>
      <c r="E5" s="261"/>
      <c r="F5" s="262"/>
      <c r="G5" s="46" t="s">
        <v>1</v>
      </c>
      <c r="H5" s="46" t="s">
        <v>70</v>
      </c>
      <c r="I5" s="47" t="s">
        <v>2</v>
      </c>
      <c r="J5" s="46" t="s">
        <v>69</v>
      </c>
    </row>
    <row r="6" spans="1:10" ht="29.25" customHeight="1">
      <c r="A6" s="263" t="s">
        <v>74</v>
      </c>
      <c r="B6" s="264"/>
      <c r="C6" s="264"/>
      <c r="D6" s="264"/>
      <c r="E6" s="264"/>
      <c r="F6" s="265"/>
      <c r="G6" s="48">
        <v>2</v>
      </c>
      <c r="H6" s="97"/>
      <c r="I6" s="27">
        <v>0.21</v>
      </c>
      <c r="J6" s="24">
        <f>G6*H6*(1+I6)</f>
        <v>0</v>
      </c>
    </row>
    <row r="7" spans="1:10" ht="29.25" customHeight="1">
      <c r="A7" s="266" t="s">
        <v>73</v>
      </c>
      <c r="B7" s="267"/>
      <c r="C7" s="267"/>
      <c r="D7" s="267"/>
      <c r="E7" s="267"/>
      <c r="F7" s="268"/>
      <c r="G7" s="49">
        <v>2</v>
      </c>
      <c r="H7" s="100"/>
      <c r="I7" s="50">
        <v>0.21</v>
      </c>
      <c r="J7" s="51">
        <f t="shared" ref="J7:J9" si="0">G7*H7*(1+I7)</f>
        <v>0</v>
      </c>
    </row>
    <row r="8" spans="1:10" ht="29.25" customHeight="1">
      <c r="A8" s="266" t="s">
        <v>179</v>
      </c>
      <c r="B8" s="267"/>
      <c r="C8" s="267"/>
      <c r="D8" s="267"/>
      <c r="E8" s="267"/>
      <c r="F8" s="268"/>
      <c r="G8" s="49">
        <v>1</v>
      </c>
      <c r="H8" s="100"/>
      <c r="I8" s="50">
        <v>0.21</v>
      </c>
      <c r="J8" s="51">
        <f t="shared" si="0"/>
        <v>0</v>
      </c>
    </row>
    <row r="9" spans="1:10" ht="29.25" customHeight="1" thickBot="1">
      <c r="A9" s="269" t="s">
        <v>68</v>
      </c>
      <c r="B9" s="270"/>
      <c r="C9" s="270"/>
      <c r="D9" s="270"/>
      <c r="E9" s="270"/>
      <c r="F9" s="271"/>
      <c r="G9" s="52">
        <v>1</v>
      </c>
      <c r="H9" s="96"/>
      <c r="I9" s="29">
        <v>0.21</v>
      </c>
      <c r="J9" s="53">
        <f t="shared" si="0"/>
        <v>0</v>
      </c>
    </row>
    <row r="10" spans="1:10" ht="12" thickBot="1">
      <c r="A10" s="254" t="s">
        <v>78</v>
      </c>
      <c r="B10" s="255"/>
      <c r="C10" s="255"/>
      <c r="D10" s="255"/>
      <c r="E10" s="255"/>
      <c r="F10" s="255"/>
      <c r="G10" s="255"/>
      <c r="H10" s="255"/>
      <c r="I10" s="256"/>
      <c r="J10" s="54">
        <f>SUM(J6:J9)</f>
        <v>0</v>
      </c>
    </row>
    <row r="11" spans="1:10" ht="12" thickBot="1">
      <c r="A11" s="254" t="s">
        <v>115</v>
      </c>
      <c r="B11" s="255"/>
      <c r="C11" s="255"/>
      <c r="D11" s="255"/>
      <c r="E11" s="255"/>
      <c r="F11" s="255"/>
      <c r="G11" s="255"/>
      <c r="H11" s="255"/>
      <c r="I11" s="256"/>
      <c r="J11" s="55">
        <v>2</v>
      </c>
    </row>
    <row r="12" spans="1:10" s="85" customFormat="1" ht="13.5" thickBot="1">
      <c r="A12" s="208" t="s">
        <v>173</v>
      </c>
      <c r="B12" s="209"/>
      <c r="C12" s="209"/>
      <c r="D12" s="209"/>
      <c r="E12" s="209"/>
      <c r="F12" s="209"/>
      <c r="G12" s="209"/>
      <c r="H12" s="209"/>
      <c r="I12" s="210"/>
      <c r="J12" s="92">
        <f>J10*J11</f>
        <v>0</v>
      </c>
    </row>
    <row r="13" spans="1:10" s="83" customFormat="1" ht="13.5" thickBot="1">
      <c r="A13" s="186" t="s">
        <v>174</v>
      </c>
      <c r="B13" s="187"/>
      <c r="C13" s="187"/>
      <c r="D13" s="187"/>
      <c r="E13" s="187"/>
      <c r="F13" s="187"/>
      <c r="G13" s="187"/>
      <c r="H13" s="187"/>
      <c r="I13" s="188"/>
      <c r="J13" s="93">
        <f>J12/1.21</f>
        <v>0</v>
      </c>
    </row>
    <row r="14" spans="1:10" s="91" customFormat="1">
      <c r="A14" s="253" t="s">
        <v>181</v>
      </c>
      <c r="B14" s="253"/>
      <c r="C14" s="253"/>
      <c r="D14" s="253"/>
      <c r="E14" s="253"/>
      <c r="F14" s="253"/>
      <c r="G14" s="253"/>
      <c r="H14" s="253"/>
      <c r="I14" s="253"/>
      <c r="J14" s="253"/>
    </row>
    <row r="15" spans="1:10" ht="12" thickBot="1">
      <c r="A15" s="152"/>
      <c r="B15" s="152"/>
      <c r="C15" s="152"/>
      <c r="D15" s="152"/>
      <c r="E15" s="152"/>
    </row>
    <row r="16" spans="1:10" ht="27" customHeight="1" thickBot="1">
      <c r="A16" s="257" t="s">
        <v>182</v>
      </c>
      <c r="B16" s="258"/>
      <c r="C16" s="258"/>
      <c r="D16" s="258"/>
      <c r="E16" s="258"/>
      <c r="F16" s="258"/>
      <c r="G16" s="258"/>
      <c r="H16" s="258"/>
      <c r="I16" s="258"/>
      <c r="J16" s="259"/>
    </row>
    <row r="17" spans="1:10" ht="29.25" customHeight="1" thickBot="1">
      <c r="A17" s="260" t="s">
        <v>67</v>
      </c>
      <c r="B17" s="261"/>
      <c r="C17" s="261"/>
      <c r="D17" s="261"/>
      <c r="E17" s="261"/>
      <c r="F17" s="262"/>
      <c r="G17" s="46" t="s">
        <v>1</v>
      </c>
      <c r="H17" s="46" t="s">
        <v>70</v>
      </c>
      <c r="I17" s="47" t="s">
        <v>2</v>
      </c>
      <c r="J17" s="46" t="s">
        <v>69</v>
      </c>
    </row>
    <row r="18" spans="1:10" ht="29.25" customHeight="1">
      <c r="A18" s="263" t="s">
        <v>71</v>
      </c>
      <c r="B18" s="264"/>
      <c r="C18" s="264"/>
      <c r="D18" s="264"/>
      <c r="E18" s="264"/>
      <c r="F18" s="265"/>
      <c r="G18" s="48">
        <v>2</v>
      </c>
      <c r="H18" s="97"/>
      <c r="I18" s="27">
        <v>0.21</v>
      </c>
      <c r="J18" s="24">
        <f>G18*H18*(1+I18)</f>
        <v>0</v>
      </c>
    </row>
    <row r="19" spans="1:10" ht="29.25" customHeight="1">
      <c r="A19" s="266" t="s">
        <v>72</v>
      </c>
      <c r="B19" s="267"/>
      <c r="C19" s="267"/>
      <c r="D19" s="267"/>
      <c r="E19" s="267"/>
      <c r="F19" s="268"/>
      <c r="G19" s="49">
        <v>2</v>
      </c>
      <c r="H19" s="100"/>
      <c r="I19" s="50">
        <v>0.21</v>
      </c>
      <c r="J19" s="24">
        <f t="shared" ref="J19:J21" si="1">G19*H19*(1+I19)</f>
        <v>0</v>
      </c>
    </row>
    <row r="20" spans="1:10" ht="29.25" customHeight="1">
      <c r="A20" s="266" t="s">
        <v>179</v>
      </c>
      <c r="B20" s="267"/>
      <c r="C20" s="267"/>
      <c r="D20" s="267"/>
      <c r="E20" s="267"/>
      <c r="F20" s="268"/>
      <c r="G20" s="49">
        <v>1</v>
      </c>
      <c r="H20" s="100"/>
      <c r="I20" s="50">
        <v>0.21</v>
      </c>
      <c r="J20" s="24">
        <f t="shared" si="1"/>
        <v>0</v>
      </c>
    </row>
    <row r="21" spans="1:10" ht="27.75" customHeight="1" thickBot="1">
      <c r="A21" s="269" t="s">
        <v>68</v>
      </c>
      <c r="B21" s="270"/>
      <c r="C21" s="270"/>
      <c r="D21" s="270"/>
      <c r="E21" s="270"/>
      <c r="F21" s="271"/>
      <c r="G21" s="52">
        <v>1</v>
      </c>
      <c r="H21" s="96"/>
      <c r="I21" s="29">
        <v>0.21</v>
      </c>
      <c r="J21" s="24">
        <f t="shared" si="1"/>
        <v>0</v>
      </c>
    </row>
    <row r="22" spans="1:10" ht="12" thickBot="1">
      <c r="A22" s="254" t="s">
        <v>78</v>
      </c>
      <c r="B22" s="255"/>
      <c r="C22" s="255"/>
      <c r="D22" s="255"/>
      <c r="E22" s="255"/>
      <c r="F22" s="255"/>
      <c r="G22" s="255"/>
      <c r="H22" s="255"/>
      <c r="I22" s="256"/>
      <c r="J22" s="56">
        <f>SUM(J18:J21)</f>
        <v>0</v>
      </c>
    </row>
    <row r="23" spans="1:10" ht="12" thickBot="1">
      <c r="A23" s="254" t="s">
        <v>114</v>
      </c>
      <c r="B23" s="255"/>
      <c r="C23" s="255"/>
      <c r="D23" s="255"/>
      <c r="E23" s="255"/>
      <c r="F23" s="255"/>
      <c r="G23" s="255"/>
      <c r="H23" s="255"/>
      <c r="I23" s="256"/>
      <c r="J23" s="57">
        <v>3</v>
      </c>
    </row>
    <row r="24" spans="1:10" s="85" customFormat="1" ht="13.5" thickBot="1">
      <c r="A24" s="208" t="s">
        <v>177</v>
      </c>
      <c r="B24" s="209"/>
      <c r="C24" s="209"/>
      <c r="D24" s="209"/>
      <c r="E24" s="209"/>
      <c r="F24" s="209"/>
      <c r="G24" s="209"/>
      <c r="H24" s="209"/>
      <c r="I24" s="210"/>
      <c r="J24" s="87">
        <f>J22*J23</f>
        <v>0</v>
      </c>
    </row>
    <row r="25" spans="1:10" s="83" customFormat="1" ht="13.5" thickBot="1">
      <c r="A25" s="186" t="s">
        <v>175</v>
      </c>
      <c r="B25" s="187"/>
      <c r="C25" s="187"/>
      <c r="D25" s="187"/>
      <c r="E25" s="187"/>
      <c r="F25" s="187"/>
      <c r="G25" s="187"/>
      <c r="H25" s="187"/>
      <c r="I25" s="188"/>
      <c r="J25" s="88">
        <f>J24/1.21</f>
        <v>0</v>
      </c>
    </row>
    <row r="26" spans="1:10" ht="12" thickBot="1"/>
    <row r="27" spans="1:10" s="85" customFormat="1" ht="13.5" thickBot="1">
      <c r="A27" s="208" t="s">
        <v>178</v>
      </c>
      <c r="B27" s="209"/>
      <c r="C27" s="209"/>
      <c r="D27" s="209"/>
      <c r="E27" s="209"/>
      <c r="F27" s="209"/>
      <c r="G27" s="209"/>
      <c r="H27" s="209"/>
      <c r="I27" s="210"/>
      <c r="J27" s="87">
        <f>J12+J24</f>
        <v>0</v>
      </c>
    </row>
    <row r="28" spans="1:10" s="83" customFormat="1" ht="13.5" thickBot="1">
      <c r="A28" s="186" t="s">
        <v>176</v>
      </c>
      <c r="B28" s="187"/>
      <c r="C28" s="187"/>
      <c r="D28" s="187"/>
      <c r="E28" s="187"/>
      <c r="F28" s="187"/>
      <c r="G28" s="187"/>
      <c r="H28" s="187"/>
      <c r="I28" s="188"/>
      <c r="J28" s="88">
        <f>J27/1.21</f>
        <v>0</v>
      </c>
    </row>
    <row r="29" spans="1:10" s="91" customFormat="1">
      <c r="A29" s="253" t="s">
        <v>180</v>
      </c>
      <c r="B29" s="253"/>
      <c r="C29" s="253"/>
      <c r="D29" s="253"/>
      <c r="E29" s="253"/>
      <c r="F29" s="253"/>
      <c r="G29" s="253"/>
      <c r="H29" s="253"/>
      <c r="I29" s="253"/>
      <c r="J29" s="253"/>
    </row>
    <row r="30" spans="1:10" ht="12" thickBot="1"/>
    <row r="31" spans="1:10" ht="27" customHeight="1" thickBot="1">
      <c r="A31" s="257" t="s">
        <v>103</v>
      </c>
      <c r="B31" s="258"/>
      <c r="C31" s="258"/>
      <c r="D31" s="258"/>
      <c r="E31" s="258"/>
      <c r="F31" s="258"/>
      <c r="G31" s="258"/>
      <c r="H31" s="258"/>
      <c r="I31" s="258"/>
      <c r="J31" s="259"/>
    </row>
    <row r="32" spans="1:10" ht="29.25" customHeight="1" thickBot="1">
      <c r="A32" s="260" t="s">
        <v>116</v>
      </c>
      <c r="B32" s="261"/>
      <c r="C32" s="261"/>
      <c r="D32" s="261"/>
      <c r="E32" s="261"/>
      <c r="F32" s="262"/>
      <c r="G32" s="46" t="s">
        <v>1</v>
      </c>
      <c r="H32" s="46" t="s">
        <v>70</v>
      </c>
      <c r="I32" s="47" t="s">
        <v>2</v>
      </c>
      <c r="J32" s="46" t="s">
        <v>69</v>
      </c>
    </row>
    <row r="33" spans="1:10" ht="29.25" customHeight="1">
      <c r="A33" s="263" t="s">
        <v>102</v>
      </c>
      <c r="B33" s="264"/>
      <c r="C33" s="264"/>
      <c r="D33" s="264"/>
      <c r="E33" s="264"/>
      <c r="F33" s="265"/>
      <c r="G33" s="48">
        <v>1</v>
      </c>
      <c r="H33" s="97"/>
      <c r="I33" s="27">
        <v>0.21</v>
      </c>
      <c r="J33" s="24">
        <f>G33*H33*(1+I33)</f>
        <v>0</v>
      </c>
    </row>
    <row r="34" spans="1:10" ht="29.25" customHeight="1">
      <c r="A34" s="266" t="s">
        <v>100</v>
      </c>
      <c r="B34" s="267"/>
      <c r="C34" s="267"/>
      <c r="D34" s="267"/>
      <c r="E34" s="267"/>
      <c r="F34" s="268"/>
      <c r="G34" s="49">
        <v>1</v>
      </c>
      <c r="H34" s="100"/>
      <c r="I34" s="50">
        <v>0.21</v>
      </c>
      <c r="J34" s="24">
        <f>G34*H34*(1+I34)</f>
        <v>0</v>
      </c>
    </row>
    <row r="35" spans="1:10" ht="29.25" customHeight="1" thickBot="1">
      <c r="A35" s="269" t="s">
        <v>101</v>
      </c>
      <c r="B35" s="270"/>
      <c r="C35" s="270"/>
      <c r="D35" s="270"/>
      <c r="E35" s="270"/>
      <c r="F35" s="271"/>
      <c r="G35" s="52">
        <v>1</v>
      </c>
      <c r="H35" s="96"/>
      <c r="I35" s="29">
        <v>0.21</v>
      </c>
      <c r="J35" s="25">
        <f t="shared" ref="J35" si="2">G35*H35*(1+I35)</f>
        <v>0</v>
      </c>
    </row>
    <row r="36" spans="1:10">
      <c r="A36" s="272"/>
      <c r="B36" s="272"/>
      <c r="C36" s="272"/>
      <c r="D36" s="272"/>
      <c r="E36" s="272"/>
      <c r="F36" s="272"/>
    </row>
  </sheetData>
  <sheetProtection algorithmName="SHA-512" hashValue="s9IpWE5IFjdZ2LGWfNQ8eXgJhfIzaOFlaxZittTa6GZJ+IeWem8IqT0PQTTikoG1Xc6Pdurwo4n4ZVWSkMyVYA==" saltValue="wc+3sVszfE+aMvfTOB5khA==" spinCount="100000" sheet="1" objects="1" scenarios="1"/>
  <mergeCells count="33">
    <mergeCell ref="A28:I28"/>
    <mergeCell ref="A33:F33"/>
    <mergeCell ref="A36:F36"/>
    <mergeCell ref="A31:J31"/>
    <mergeCell ref="A32:F32"/>
    <mergeCell ref="A35:F35"/>
    <mergeCell ref="A34:F34"/>
    <mergeCell ref="A29:J29"/>
    <mergeCell ref="A27:I27"/>
    <mergeCell ref="A2:J2"/>
    <mergeCell ref="A3:J3"/>
    <mergeCell ref="A17:F17"/>
    <mergeCell ref="A18:F18"/>
    <mergeCell ref="A19:F19"/>
    <mergeCell ref="A20:F20"/>
    <mergeCell ref="A21:F21"/>
    <mergeCell ref="A22:I22"/>
    <mergeCell ref="A9:F9"/>
    <mergeCell ref="A10:I10"/>
    <mergeCell ref="A11:I11"/>
    <mergeCell ref="A12:I12"/>
    <mergeCell ref="A16:J16"/>
    <mergeCell ref="A25:I25"/>
    <mergeCell ref="A15:E15"/>
    <mergeCell ref="A13:I13"/>
    <mergeCell ref="A14:J14"/>
    <mergeCell ref="A23:I23"/>
    <mergeCell ref="A24:I24"/>
    <mergeCell ref="A4:J4"/>
    <mergeCell ref="A5:F5"/>
    <mergeCell ref="A6:F6"/>
    <mergeCell ref="A7:F7"/>
    <mergeCell ref="A8:F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4174-EC08-4753-B515-A78611D789B8}">
  <sheetPr>
    <pageSetUpPr fitToPage="1"/>
  </sheetPr>
  <dimension ref="A1:J44"/>
  <sheetViews>
    <sheetView showGridLines="0" topLeftCell="A15" zoomScaleNormal="100" workbookViewId="0">
      <selection activeCell="E25" sqref="E25:F25"/>
    </sheetView>
  </sheetViews>
  <sheetFormatPr defaultColWidth="10.25" defaultRowHeight="12" customHeight="1"/>
  <cols>
    <col min="1" max="16384" width="10.25" style="20"/>
  </cols>
  <sheetData>
    <row r="1" spans="1:10" s="21" customFormat="1" ht="12" customHeight="1"/>
    <row r="2" spans="1:10" s="2" customFormat="1" ht="44.25" customHeight="1">
      <c r="A2" s="289" t="s">
        <v>111</v>
      </c>
      <c r="B2" s="289"/>
      <c r="C2" s="289"/>
      <c r="D2" s="289"/>
      <c r="E2" s="289"/>
      <c r="F2" s="289"/>
      <c r="G2" s="289"/>
      <c r="H2" s="289"/>
      <c r="I2" s="289"/>
      <c r="J2" s="289"/>
    </row>
    <row r="3" spans="1:10" ht="25.5" customHeight="1">
      <c r="A3" s="132" t="s">
        <v>89</v>
      </c>
      <c r="B3" s="133"/>
      <c r="C3" s="133"/>
      <c r="D3" s="133"/>
      <c r="E3" s="133"/>
      <c r="F3" s="133"/>
      <c r="G3" s="133"/>
      <c r="H3" s="133"/>
      <c r="I3" s="133"/>
      <c r="J3" s="133"/>
    </row>
    <row r="5" spans="1:10" ht="12" customHeight="1">
      <c r="A5" s="21"/>
      <c r="B5" s="21"/>
      <c r="C5" s="21"/>
      <c r="D5" s="21"/>
      <c r="E5" s="21"/>
      <c r="F5" s="21"/>
      <c r="G5" s="21"/>
      <c r="H5" s="21"/>
      <c r="I5" s="21"/>
      <c r="J5" s="21"/>
    </row>
    <row r="6" spans="1:10" ht="35.25" customHeight="1">
      <c r="A6" s="156" t="s">
        <v>90</v>
      </c>
      <c r="B6" s="156"/>
      <c r="C6" s="156"/>
      <c r="D6" s="156"/>
      <c r="E6" s="156"/>
      <c r="F6" s="156"/>
      <c r="G6" s="156"/>
      <c r="H6" s="156"/>
      <c r="I6" s="156"/>
      <c r="J6" s="156"/>
    </row>
    <row r="7" spans="1:10" ht="12" customHeight="1">
      <c r="A7" s="156" t="s">
        <v>99</v>
      </c>
      <c r="B7" s="156"/>
      <c r="C7" s="156"/>
      <c r="D7" s="156"/>
      <c r="E7" s="156"/>
      <c r="F7" s="156"/>
      <c r="G7" s="156"/>
      <c r="H7" s="156"/>
      <c r="I7" s="156"/>
      <c r="J7" s="156"/>
    </row>
    <row r="8" spans="1:10" ht="12" customHeight="1">
      <c r="A8" s="156" t="s">
        <v>36</v>
      </c>
      <c r="B8" s="156"/>
      <c r="C8" s="156"/>
      <c r="D8" s="156"/>
      <c r="E8" s="156"/>
      <c r="F8" s="156"/>
      <c r="G8" s="156"/>
      <c r="H8" s="156"/>
      <c r="I8" s="156"/>
      <c r="J8" s="156"/>
    </row>
    <row r="9" spans="1:10" s="19" customFormat="1" ht="12" customHeight="1">
      <c r="A9" s="156" t="s">
        <v>37</v>
      </c>
      <c r="B9" s="156"/>
      <c r="C9" s="156"/>
      <c r="D9" s="156"/>
      <c r="E9" s="156"/>
      <c r="F9" s="156"/>
      <c r="G9" s="156"/>
      <c r="H9" s="156"/>
      <c r="I9" s="156"/>
      <c r="J9" s="156"/>
    </row>
    <row r="10" spans="1:10" ht="12" customHeight="1">
      <c r="A10" s="156" t="s">
        <v>38</v>
      </c>
      <c r="B10" s="156"/>
      <c r="C10" s="156"/>
      <c r="D10" s="156"/>
      <c r="E10" s="156"/>
      <c r="F10" s="156"/>
      <c r="G10" s="156"/>
      <c r="H10" s="156"/>
      <c r="I10" s="156"/>
      <c r="J10" s="156"/>
    </row>
    <row r="11" spans="1:10" ht="12" customHeight="1">
      <c r="A11" s="156" t="s">
        <v>39</v>
      </c>
      <c r="B11" s="156"/>
      <c r="C11" s="156"/>
      <c r="D11" s="156"/>
      <c r="E11" s="156"/>
      <c r="F11" s="156"/>
      <c r="G11" s="156"/>
      <c r="H11" s="156"/>
      <c r="I11" s="156"/>
      <c r="J11" s="156"/>
    </row>
    <row r="12" spans="1:10" ht="12" customHeight="1">
      <c r="A12" s="156" t="s">
        <v>40</v>
      </c>
      <c r="B12" s="156"/>
      <c r="C12" s="156"/>
      <c r="D12" s="156"/>
      <c r="E12" s="156"/>
      <c r="F12" s="156"/>
      <c r="G12" s="156"/>
      <c r="H12" s="156"/>
      <c r="I12" s="156"/>
      <c r="J12" s="156"/>
    </row>
    <row r="13" spans="1:10" s="21" customFormat="1" ht="12" customHeight="1">
      <c r="A13" s="156"/>
      <c r="B13" s="156"/>
      <c r="C13" s="156"/>
      <c r="D13" s="156"/>
      <c r="E13" s="156"/>
      <c r="F13" s="156"/>
      <c r="G13" s="156"/>
      <c r="H13" s="156"/>
      <c r="I13" s="156"/>
      <c r="J13" s="156"/>
    </row>
    <row r="14" spans="1:10" ht="14.25" customHeight="1" thickBot="1">
      <c r="A14" s="21"/>
      <c r="B14" s="21"/>
      <c r="C14" s="21"/>
      <c r="D14" s="21"/>
      <c r="E14" s="21"/>
      <c r="F14" s="21"/>
      <c r="G14" s="21"/>
      <c r="H14" s="21"/>
      <c r="I14" s="21"/>
      <c r="J14" s="21"/>
    </row>
    <row r="15" spans="1:10" ht="37.5" customHeight="1" thickBot="1">
      <c r="A15" s="293" t="s">
        <v>112</v>
      </c>
      <c r="B15" s="294"/>
      <c r="C15" s="295"/>
      <c r="D15" s="295"/>
      <c r="E15" s="295"/>
      <c r="F15" s="295"/>
      <c r="G15" s="295"/>
      <c r="H15" s="295"/>
      <c r="I15" s="295"/>
      <c r="J15" s="296"/>
    </row>
    <row r="16" spans="1:10" ht="38.25" customHeight="1" thickBot="1">
      <c r="A16" s="290" t="s">
        <v>41</v>
      </c>
      <c r="B16" s="291"/>
      <c r="C16" s="291"/>
      <c r="D16" s="292"/>
      <c r="E16" s="305" t="s">
        <v>76</v>
      </c>
      <c r="F16" s="306"/>
      <c r="G16" s="307" t="s">
        <v>2</v>
      </c>
      <c r="H16" s="305"/>
      <c r="I16" s="308" t="s">
        <v>3</v>
      </c>
      <c r="J16" s="309" t="s">
        <v>3</v>
      </c>
    </row>
    <row r="17" spans="1:10" ht="38.25" customHeight="1">
      <c r="A17" s="219" t="s">
        <v>184</v>
      </c>
      <c r="B17" s="220"/>
      <c r="C17" s="220"/>
      <c r="D17" s="221"/>
      <c r="E17" s="285"/>
      <c r="F17" s="286"/>
      <c r="G17" s="281">
        <v>0.21</v>
      </c>
      <c r="H17" s="282"/>
      <c r="I17" s="283">
        <f>E17*(1+G17)</f>
        <v>0</v>
      </c>
      <c r="J17" s="284"/>
    </row>
    <row r="18" spans="1:10" ht="38.25" customHeight="1">
      <c r="A18" s="219" t="s">
        <v>185</v>
      </c>
      <c r="B18" s="220"/>
      <c r="C18" s="220"/>
      <c r="D18" s="221"/>
      <c r="E18" s="310"/>
      <c r="F18" s="311"/>
      <c r="G18" s="277">
        <v>0.21</v>
      </c>
      <c r="H18" s="278"/>
      <c r="I18" s="279">
        <f>E18*(1+G18)</f>
        <v>0</v>
      </c>
      <c r="J18" s="280"/>
    </row>
    <row r="19" spans="1:10" ht="38.25" customHeight="1">
      <c r="A19" s="219" t="s">
        <v>186</v>
      </c>
      <c r="B19" s="220"/>
      <c r="C19" s="220"/>
      <c r="D19" s="221"/>
      <c r="E19" s="287"/>
      <c r="F19" s="288"/>
      <c r="G19" s="273">
        <v>0.21</v>
      </c>
      <c r="H19" s="274"/>
      <c r="I19" s="275">
        <f>E19*(1+G19)</f>
        <v>0</v>
      </c>
      <c r="J19" s="276"/>
    </row>
    <row r="20" spans="1:10" ht="38.25" customHeight="1">
      <c r="A20" s="219" t="s">
        <v>187</v>
      </c>
      <c r="B20" s="220"/>
      <c r="C20" s="220"/>
      <c r="D20" s="221"/>
      <c r="E20" s="287"/>
      <c r="F20" s="288"/>
      <c r="G20" s="273">
        <v>0.21</v>
      </c>
      <c r="H20" s="274"/>
      <c r="I20" s="275">
        <f t="shared" ref="I20:I25" si="0">E20*(1+G20)</f>
        <v>0</v>
      </c>
      <c r="J20" s="276"/>
    </row>
    <row r="21" spans="1:10" ht="38.25" customHeight="1">
      <c r="A21" s="219" t="s">
        <v>188</v>
      </c>
      <c r="B21" s="220"/>
      <c r="C21" s="220"/>
      <c r="D21" s="221"/>
      <c r="E21" s="287"/>
      <c r="F21" s="288"/>
      <c r="G21" s="273">
        <v>0.21</v>
      </c>
      <c r="H21" s="274"/>
      <c r="I21" s="275">
        <f t="shared" si="0"/>
        <v>0</v>
      </c>
      <c r="J21" s="276"/>
    </row>
    <row r="22" spans="1:10" ht="38.25" customHeight="1">
      <c r="A22" s="219" t="s">
        <v>189</v>
      </c>
      <c r="B22" s="220"/>
      <c r="C22" s="220"/>
      <c r="D22" s="221"/>
      <c r="E22" s="287"/>
      <c r="F22" s="288"/>
      <c r="G22" s="273">
        <v>0.21</v>
      </c>
      <c r="H22" s="274"/>
      <c r="I22" s="275">
        <f t="shared" si="0"/>
        <v>0</v>
      </c>
      <c r="J22" s="276"/>
    </row>
    <row r="23" spans="1:10" ht="38.25" customHeight="1">
      <c r="A23" s="219" t="s">
        <v>190</v>
      </c>
      <c r="B23" s="220"/>
      <c r="C23" s="220"/>
      <c r="D23" s="221"/>
      <c r="E23" s="287"/>
      <c r="F23" s="288"/>
      <c r="G23" s="273">
        <v>0.21</v>
      </c>
      <c r="H23" s="274"/>
      <c r="I23" s="275">
        <f t="shared" si="0"/>
        <v>0</v>
      </c>
      <c r="J23" s="276"/>
    </row>
    <row r="24" spans="1:10" ht="38.25" customHeight="1">
      <c r="A24" s="219" t="s">
        <v>191</v>
      </c>
      <c r="B24" s="220"/>
      <c r="C24" s="220"/>
      <c r="D24" s="221"/>
      <c r="E24" s="303"/>
      <c r="F24" s="304"/>
      <c r="G24" s="273">
        <v>0.21</v>
      </c>
      <c r="H24" s="274"/>
      <c r="I24" s="275">
        <f t="shared" si="0"/>
        <v>0</v>
      </c>
      <c r="J24" s="276"/>
    </row>
    <row r="25" spans="1:10" ht="36.75" customHeight="1" thickBot="1">
      <c r="A25" s="222" t="s">
        <v>192</v>
      </c>
      <c r="B25" s="223"/>
      <c r="C25" s="223"/>
      <c r="D25" s="224"/>
      <c r="E25" s="297"/>
      <c r="F25" s="298"/>
      <c r="G25" s="299">
        <v>0.21</v>
      </c>
      <c r="H25" s="300"/>
      <c r="I25" s="301">
        <f t="shared" si="0"/>
        <v>0</v>
      </c>
      <c r="J25" s="302"/>
    </row>
    <row r="27" spans="1:10" customFormat="1" ht="45.75" customHeight="1">
      <c r="A27" s="150" t="s">
        <v>153</v>
      </c>
      <c r="B27" s="151"/>
      <c r="C27" s="151"/>
      <c r="D27" s="151"/>
      <c r="E27" s="151"/>
      <c r="F27" s="151"/>
      <c r="G27" s="151"/>
      <c r="H27" s="151"/>
      <c r="I27" s="151"/>
      <c r="J27" s="151"/>
    </row>
    <row r="28" spans="1:10" ht="12" customHeight="1">
      <c r="A28" s="21"/>
      <c r="B28" s="21"/>
      <c r="C28" s="21"/>
      <c r="D28" s="21"/>
      <c r="E28" s="21"/>
      <c r="F28" s="21"/>
      <c r="G28" s="21"/>
      <c r="H28" s="21"/>
      <c r="I28" s="21"/>
      <c r="J28" s="21"/>
    </row>
    <row r="43" spans="1:10" s="22" customFormat="1" ht="12" customHeight="1">
      <c r="A43" s="20"/>
      <c r="B43" s="20"/>
      <c r="C43" s="20"/>
      <c r="D43" s="20"/>
      <c r="E43" s="20"/>
      <c r="F43" s="20"/>
      <c r="G43" s="20"/>
      <c r="H43" s="20"/>
      <c r="I43" s="20"/>
      <c r="J43" s="20"/>
    </row>
    <row r="44" spans="1:10" ht="12" customHeight="1">
      <c r="A44" s="22"/>
      <c r="B44" s="22"/>
      <c r="C44" s="22"/>
      <c r="D44" s="22"/>
      <c r="E44" s="22"/>
      <c r="F44" s="22"/>
      <c r="G44" s="22"/>
      <c r="H44" s="22"/>
      <c r="I44" s="22"/>
      <c r="J44" s="22"/>
    </row>
  </sheetData>
  <sheetProtection algorithmName="SHA-512" hashValue="3OvXlQojMDkKVCrhvRDZRqew9xlSf5gbRtIx0CO5Lx3LNmziLIRcitymQtm3uGg4WEXNdglk/21UmYIF4+iQFg==" saltValue="QJB+3AGeksM40TvUUO05Pg==" spinCount="100000" sheet="1" objects="1" scenarios="1"/>
  <mergeCells count="52">
    <mergeCell ref="A3:J3"/>
    <mergeCell ref="A13:J13"/>
    <mergeCell ref="A25:D25"/>
    <mergeCell ref="A23:D23"/>
    <mergeCell ref="A24:D24"/>
    <mergeCell ref="A6:J6"/>
    <mergeCell ref="A7:J7"/>
    <mergeCell ref="A8:J8"/>
    <mergeCell ref="A10:J10"/>
    <mergeCell ref="A11:J11"/>
    <mergeCell ref="A9:J9"/>
    <mergeCell ref="A12:J12"/>
    <mergeCell ref="E16:F16"/>
    <mergeCell ref="G16:H16"/>
    <mergeCell ref="I16:J16"/>
    <mergeCell ref="E18:F18"/>
    <mergeCell ref="A2:J2"/>
    <mergeCell ref="A16:D16"/>
    <mergeCell ref="A15:J15"/>
    <mergeCell ref="E25:F25"/>
    <mergeCell ref="G25:H25"/>
    <mergeCell ref="I25:J25"/>
    <mergeCell ref="A18:D18"/>
    <mergeCell ref="A19:D19"/>
    <mergeCell ref="A20:D20"/>
    <mergeCell ref="A22:D22"/>
    <mergeCell ref="E23:F23"/>
    <mergeCell ref="G23:H23"/>
    <mergeCell ref="I23:J23"/>
    <mergeCell ref="E24:F24"/>
    <mergeCell ref="G24:H24"/>
    <mergeCell ref="I24:J24"/>
    <mergeCell ref="A27:J27"/>
    <mergeCell ref="A17:D17"/>
    <mergeCell ref="E17:F17"/>
    <mergeCell ref="E22:F22"/>
    <mergeCell ref="G22:H22"/>
    <mergeCell ref="I22:J22"/>
    <mergeCell ref="E19:F19"/>
    <mergeCell ref="G19:H19"/>
    <mergeCell ref="I19:J19"/>
    <mergeCell ref="A21:D21"/>
    <mergeCell ref="E20:F20"/>
    <mergeCell ref="G20:H20"/>
    <mergeCell ref="I20:J20"/>
    <mergeCell ref="E21:F21"/>
    <mergeCell ref="G21:H21"/>
    <mergeCell ref="I21:J21"/>
    <mergeCell ref="G18:H18"/>
    <mergeCell ref="I18:J18"/>
    <mergeCell ref="G17:H17"/>
    <mergeCell ref="I17:J17"/>
  </mergeCells>
  <pageMargins left="0.25" right="0.25" top="0.75" bottom="0.75" header="0.3" footer="0.3"/>
  <pageSetup paperSize="9" scale="61" fitToHeight="0"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2A607FC9635845BDE5A43A8D50B925" ma:contentTypeVersion="4" ma:contentTypeDescription="Een nieuw document maken." ma:contentTypeScope="" ma:versionID="b2aa2e08eff99926e6c90cbf257edbb8">
  <xsd:schema xmlns:xsd="http://www.w3.org/2001/XMLSchema" xmlns:xs="http://www.w3.org/2001/XMLSchema" xmlns:p="http://schemas.microsoft.com/office/2006/metadata/properties" xmlns:ns2="2d117aa8-0460-4cc8-998a-c4762f4d218a" targetNamespace="http://schemas.microsoft.com/office/2006/metadata/properties" ma:root="true" ma:fieldsID="fb79de002079b80c91eec82e601d6ea0" ns2:_="">
    <xsd:import namespace="2d117aa8-0460-4cc8-998a-c4762f4d21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117aa8-0460-4cc8-998a-c4762f4d21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BD440B-875A-45F3-8B39-58DF95B46B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117aa8-0460-4cc8-998a-c4762f4d2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189224-4876-4BE7-B802-B03E8B59BD8B}">
  <ds:schemaRefs>
    <ds:schemaRef ds:uri="2d117aa8-0460-4cc8-998a-c4762f4d218a"/>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48EF375-176F-4CCA-AE23-8048EF400338}">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Voorblad Instructie</vt:lpstr>
      <vt:lpstr>Totale Overzicht</vt:lpstr>
      <vt:lpstr>Uitgangspunten en aantallen</vt:lpstr>
      <vt:lpstr>1. Kosten Abonnement</vt:lpstr>
      <vt:lpstr>2. Kosten Bouw website</vt:lpstr>
      <vt:lpstr>3. Kosten Bemensing</vt:lpstr>
      <vt:lpstr>4. Kosten Opleiding Training</vt:lpstr>
      <vt:lpstr>5. Kosten Koffers</vt:lpstr>
      <vt:lpstr>6. Kosten Extra modules(wensen)</vt:lpstr>
      <vt:lpstr>'Voorblad 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 J.J.M. de (Hans)</dc:creator>
  <cp:keywords/>
  <dc:description/>
  <cp:lastModifiedBy>Wit, J.J.M. de (Hans)</cp:lastModifiedBy>
  <cp:revision/>
  <cp:lastPrinted>2025-04-28T21:44:24Z</cp:lastPrinted>
  <dcterms:created xsi:type="dcterms:W3CDTF">2025-04-15T14:08:20Z</dcterms:created>
  <dcterms:modified xsi:type="dcterms:W3CDTF">2025-07-09T22:05:37Z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0x010100682A607FC9635845BDE5A43A8D50B925</vt:lpwstr>
  </property>
</Properties>
</file>