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https://kpn1725003-my.sharepoint.com/personal/projecten_iprnormag_nl/Documents/Projecten/Lansingerland/101562 Begeleiden aanbesteding verwerken stromen GIS/Nota van Inlichtingen II/"/>
    </mc:Choice>
  </mc:AlternateContent>
  <xr:revisionPtr revIDLastSave="48" documentId="8_{4AC438A6-50B4-4D65-A48B-237C4E02AB13}" xr6:coauthVersionLast="47" xr6:coauthVersionMax="47" xr10:uidLastSave="{5B9463DD-9C0C-4DDF-973F-262ACEB743DE}"/>
  <bookViews>
    <workbookView xWindow="-108" yWindow="-108" windowWidth="23256" windowHeight="13896" xr2:uid="{520E0BF2-2D0B-4372-B06D-5D71BF107806}"/>
  </bookViews>
  <sheets>
    <sheet name="Instructie" sheetId="4" r:id="rId1"/>
    <sheet name="Inschrijfformulier 1 Metalen" sheetId="11" r:id="rId2"/>
    <sheet name="Inschrijfformulier 2 Gips" sheetId="12" r:id="rId3"/>
    <sheet name="Inschrijfformulier 3 Overig" sheetId="9" r:id="rId4"/>
  </sheets>
  <externalReferences>
    <externalReference r:id="rId5"/>
    <externalReference r:id="rId6"/>
    <externalReference r:id="rId7"/>
  </externalReferences>
  <definedNames>
    <definedName name="_xlnm._FilterDatabase" localSheetId="1" hidden="1">'Inschrijfformulier 1 Metalen'!$A$23:$Q$38</definedName>
    <definedName name="_xlnm._FilterDatabase" localSheetId="2" hidden="1">'Inschrijfformulier 2 Gips'!$A$18:$Q$24</definedName>
    <definedName name="_xlnm._FilterDatabase" localSheetId="3" hidden="1">'Inschrijfformulier 3 Overig'!$A$18:$S$114</definedName>
    <definedName name="_xlnm.Print_Area" localSheetId="1">'Inschrijfformulier 1 Metalen'!$A$1:$K$39</definedName>
    <definedName name="_xlnm.Print_Area" localSheetId="2">'Inschrijfformulier 2 Gips'!$A$1:$K$25</definedName>
    <definedName name="_xlnm.Print_Area" localSheetId="3">'Inschrijfformulier 3 Overig'!$A$1:$M$115</definedName>
    <definedName name="_xlnm.Print_Area" localSheetId="0">Instructie!$A$1:$E$26</definedName>
    <definedName name="_xlnm.Print_Titles" localSheetId="1">'Inschrijfformulier 1 Metalen'!$1:$16</definedName>
    <definedName name="_xlnm.Print_Titles" localSheetId="2">'Inschrijfformulier 2 Gips'!$1:$16</definedName>
    <definedName name="_xlnm.Print_Titles" localSheetId="3">'Inschrijfformulier 3 Overig'!$1:$16</definedName>
    <definedName name="AREA">'[1]Weeggegevens Overslag T1'!$B$40:$B$49</definedName>
    <definedName name="AVU">'[1]Weeggegevens Overslag T1'!$B$9:$B$36</definedName>
    <definedName name="CBM">'[1]Weeggegevens Overslag T1'!$B$53:$B$60</definedName>
    <definedName name="Dagen" localSheetId="1">{0,1,2,3,4,5,6} + {0;1;2;3;4;5}*7</definedName>
    <definedName name="Dagen" localSheetId="2">{0,1,2,3,4,5,6} + {0;1;2;3;4;5}*7</definedName>
    <definedName name="Dagen" localSheetId="3">{0,1,2,3,4,5,6} + {0;1;2;3;4;5}*7</definedName>
    <definedName name="Dagen" localSheetId="0">{0,1,2,3,4,5,6} + {0;1;2;3;4;5}*7</definedName>
    <definedName name="Dagen">{0,1,2,3,4,5,6} + {0;1;2;3;4;5}*7</definedName>
    <definedName name="DME_BeforeCloseCompleted" hidden="1">"Onwaar"</definedName>
    <definedName name="DME_LocalFile" hidden="1">"Waar"</definedName>
    <definedName name="ExactAddinConnection" hidden="1">"100"</definedName>
    <definedName name="ExactAddinConnection.100" hidden="1">"RADHW-SQL01\\EXACT;100;arjan;1"</definedName>
    <definedName name="ExactAddinReports" hidden="1">3</definedName>
    <definedName name="GAD">'[1]Weeggegevens Overslag T1'!$B$64:$B$64</definedName>
    <definedName name="Inzetcode_ZB">'[2]ZB uitgangs'!$B$5:$B$49</definedName>
    <definedName name="Kostenrubriekcode">[2]BEGR!$A$21:$A$38</definedName>
    <definedName name="Productcode">[2]BEGR!$A$4:$A$18</definedName>
    <definedName name="ROVA">'[1]Weeggegevens Overslag T1'!$B$68:$B$86</definedName>
    <definedName name="sdfsdf">'[3]Weeggegevens Overslag T1'!$B$40:$B$49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1" l="1"/>
  <c r="I26" i="11"/>
  <c r="I20" i="11"/>
  <c r="I20" i="12"/>
  <c r="K64" i="9"/>
  <c r="K48" i="9"/>
  <c r="K43" i="9"/>
  <c r="K38" i="9"/>
  <c r="K32" i="9"/>
  <c r="K27" i="9"/>
  <c r="K20" i="9"/>
  <c r="E21" i="9"/>
  <c r="G104" i="9"/>
  <c r="K104" i="9" s="1"/>
  <c r="G109" i="9"/>
  <c r="K109" i="9"/>
  <c r="K110" i="9"/>
  <c r="K105" i="9"/>
  <c r="K100" i="9"/>
  <c r="K99" i="9"/>
  <c r="K95" i="9"/>
  <c r="K94" i="9"/>
  <c r="E91" i="9"/>
  <c r="K63" i="9"/>
  <c r="K57" i="9"/>
  <c r="K52" i="9"/>
  <c r="K47" i="9"/>
  <c r="K42" i="9"/>
  <c r="K37" i="9"/>
  <c r="K26" i="9"/>
  <c r="K68" i="9"/>
  <c r="K31" i="9"/>
  <c r="K19" i="9"/>
  <c r="I19" i="12"/>
  <c r="I31" i="11"/>
  <c r="I25" i="11"/>
  <c r="I19" i="11" l="1"/>
  <c r="E33" i="11" l="1"/>
  <c r="I33" i="11" s="1"/>
  <c r="E27" i="11"/>
  <c r="I27" i="11" s="1"/>
  <c r="K96" i="9" l="1"/>
  <c r="I34" i="11"/>
  <c r="I28" i="11"/>
  <c r="G58" i="9" l="1"/>
  <c r="K58" i="9" s="1"/>
  <c r="K25" i="9" l="1"/>
  <c r="E21" i="11"/>
  <c r="I21" i="11" s="1"/>
  <c r="K44" i="9" l="1"/>
  <c r="K49" i="9"/>
  <c r="I22" i="11"/>
  <c r="I37" i="11" s="1"/>
  <c r="I21" i="12" l="1"/>
  <c r="I23" i="12" s="1"/>
  <c r="K53" i="9"/>
  <c r="E33" i="9"/>
  <c r="K33" i="9" s="1"/>
  <c r="K21" i="9" l="1"/>
  <c r="K28" i="9"/>
  <c r="K69" i="9"/>
  <c r="K59" i="9"/>
  <c r="K60" i="9" s="1"/>
  <c r="K106" i="9"/>
  <c r="K111" i="9"/>
  <c r="K101" i="9"/>
  <c r="K65" i="9"/>
  <c r="K39" i="9"/>
  <c r="K54" i="9"/>
  <c r="K34" i="9" l="1"/>
  <c r="K22" i="9"/>
  <c r="K70" i="9"/>
  <c r="K71" i="9" l="1"/>
  <c r="K72" i="9" l="1"/>
  <c r="K73" i="9" l="1"/>
  <c r="K74" i="9" l="1"/>
  <c r="K75" i="9" l="1"/>
  <c r="K76" i="9" l="1"/>
  <c r="K77" i="9" l="1"/>
  <c r="K78" i="9" l="1"/>
  <c r="K79" i="9" l="1"/>
  <c r="K80" i="9" l="1"/>
  <c r="K81" i="9" l="1"/>
  <c r="K82" i="9" l="1"/>
  <c r="K83" i="9" l="1"/>
  <c r="K84" i="9" l="1"/>
  <c r="K85" i="9" l="1"/>
  <c r="K86" i="9" l="1"/>
  <c r="K87" i="9" l="1"/>
  <c r="K88" i="9" l="1"/>
  <c r="K89" i="9" l="1"/>
  <c r="K90" i="9"/>
  <c r="K91" i="9" l="1"/>
  <c r="K113" i="9" s="1"/>
</calcChain>
</file>

<file path=xl/sharedStrings.xml><?xml version="1.0" encoding="utf-8"?>
<sst xmlns="http://schemas.openxmlformats.org/spreadsheetml/2006/main" count="186" uniqueCount="139">
  <si>
    <t>Handtekening:</t>
  </si>
  <si>
    <t xml:space="preserve">Inschrijver is verantwoordelijk voor een zorgvuldige invulling van alle relevante invulvelden (licht rood gearceerd).  </t>
  </si>
  <si>
    <t>Instructies voor het invullen van inschrijfformulier:</t>
  </si>
  <si>
    <t>Inschrijver</t>
  </si>
  <si>
    <t>Naam inschrijver:</t>
  </si>
  <si>
    <t>&lt;NAAM INSCHRIJVER&gt;</t>
  </si>
  <si>
    <t>Naam en functie ondergetekende:</t>
  </si>
  <si>
    <t>&lt;NAAM EN FUNCTIE ONDERGETEKENDE&gt;</t>
  </si>
  <si>
    <t>Datum:</t>
  </si>
  <si>
    <t>&lt;DATUM&gt;</t>
  </si>
  <si>
    <t>&lt;HANDTEKENING&gt;</t>
  </si>
  <si>
    <t>Gunningscriterium: Prijs</t>
  </si>
  <si>
    <t>Inzamelmiddel</t>
  </si>
  <si>
    <t>Totale kosten per jaar</t>
  </si>
  <si>
    <t>Omschrijving</t>
  </si>
  <si>
    <t xml:space="preserve"> </t>
  </si>
  <si>
    <t xml:space="preserve">Inschrijver past, op straffe van uitsluiting, alleen de licht rood gearceerde cellen aan. Inschrijver dient alle licht rood gearceerde cellen correct en ondubbelzinnig in te vullen. 
</t>
  </si>
  <si>
    <t>Tarief per ton</t>
  </si>
  <si>
    <t xml:space="preserve">De eenheidsprijzen zijn conform alle voorwaarden uit het programma van eisen en alle overige aanbestedingsdocumenten. </t>
  </si>
  <si>
    <t xml:space="preserve">Aan de genoemde hoeveelheden en aantallen kunnen geen rechten worden ontleend. De vaste prijzen per eenheid (zoals in dit formulier aangegeven) zijn tijdens de uitvoering van de opdracht van toepassing, ongeacht de daadwerkelijke hoeveelheden en/of aantallen. </t>
  </si>
  <si>
    <t>Aanbesteding verwerken afvalstromen GIS gemeente Lansingerland: Instructie invullen inschrijfformulier</t>
  </si>
  <si>
    <t>Onderhavig document betreft het inschrijfformulier behorende bij de aanbesteding verwerken afvalstromen GIS gemeente Lansingerland.</t>
  </si>
  <si>
    <t>Totale jaarlijkse opdrachtsom</t>
  </si>
  <si>
    <t>Verwerken (incl. logistieke dienstverlening) A/B-hout</t>
  </si>
  <si>
    <t>Transporteren A/B-hout</t>
  </si>
  <si>
    <t>Inschrijfsom A/B-hout totaal</t>
  </si>
  <si>
    <t>Verwerken (incl. logistieke dienstverlening) C-hout</t>
  </si>
  <si>
    <t>Transporteren C-hout</t>
  </si>
  <si>
    <t>Inschrijfsom C-hout totaal</t>
  </si>
  <si>
    <t>Verwerken (incl. logistieke dienstverlening) Asbest</t>
  </si>
  <si>
    <t>Transporteren Asbest</t>
  </si>
  <si>
    <t>Verwerken Asbest</t>
  </si>
  <si>
    <t>Inschrijfsom Asbest totaal</t>
  </si>
  <si>
    <t>Verwerken (incl. logistieke dienstverlening) Gemengd dakafval</t>
  </si>
  <si>
    <t>Transporteren Gemengd dakafval</t>
  </si>
  <si>
    <t>Verwerken Gemengd dakafval</t>
  </si>
  <si>
    <t>Inschrijfsom Gemengd dakafval totaal</t>
  </si>
  <si>
    <t>Verwerken (incl. logistieke dienstverlening) Grof tuinafval</t>
  </si>
  <si>
    <t>Transporteren Grof tuinafval</t>
  </si>
  <si>
    <t>Verwerken Grof tuinafval</t>
  </si>
  <si>
    <t>Inschrijfsom Grof tuinafval totaal</t>
  </si>
  <si>
    <t>Verwerken (incl. logistieke dienstverlening) Harde kunststoffen</t>
  </si>
  <si>
    <t>Transporteren Harde kunststoffen</t>
  </si>
  <si>
    <t>Verwerken Harde kunststoffen</t>
  </si>
  <si>
    <t>Inschrijfsom Harde kunststoffen totaal</t>
  </si>
  <si>
    <t>Verwerken (incl. logistieke dienstverlening) Schuimrubber/Foam</t>
  </si>
  <si>
    <t>Transporteren Schuimrubber/Foam</t>
  </si>
  <si>
    <t>Verwerken Schuimrubber/Foam</t>
  </si>
  <si>
    <t>Inschrijfsom Schuimrubber/Foam totaal</t>
  </si>
  <si>
    <t>Verwerken (incl. logistieke dienstverlening) Tapijt</t>
  </si>
  <si>
    <t>Transporteren Tapijt</t>
  </si>
  <si>
    <t>Verwerken Tapijt</t>
  </si>
  <si>
    <t>Inschrijfsom Tapijt totaal</t>
  </si>
  <si>
    <t>1. U dient het tabblad in te vullen van het perceel waarop u inschrijft. Deze dient u vervolgens te printen en rechtsgeldig te ondertekenen, en vervolgens (gescand) in PDF-format in te dienen.</t>
  </si>
  <si>
    <t>Verwerken (incl. logistieke dienstverlening) Metalen</t>
  </si>
  <si>
    <t>Verwerken (incl. logistieke dienstverlening) niet verdicht EPS</t>
  </si>
  <si>
    <t>Transporteren niet verdicht EPS</t>
  </si>
  <si>
    <t>Verwerken niet verdicht EPS</t>
  </si>
  <si>
    <t>Inschrijfsom niet verdicht EPS</t>
  </si>
  <si>
    <t>Verwerken Afgewerkte olie Cat III</t>
  </si>
  <si>
    <t>Verwerken Bestrijdingsmiddelen</t>
  </si>
  <si>
    <t>Verwerken Brandblussers</t>
  </si>
  <si>
    <t>Verwerken Halonblussers</t>
  </si>
  <si>
    <t>Verwerken Huishoud (reguliere) batterijen</t>
  </si>
  <si>
    <t>Verwerken Kantoor kga</t>
  </si>
  <si>
    <t>Verwerken Koelvloeistof (schoon)</t>
  </si>
  <si>
    <t>Verwerken Latex (in kleinverpakking)</t>
  </si>
  <si>
    <t>Verwerken Loodaccu's</t>
  </si>
  <si>
    <t>Verwerken Medicijnen en cosmetica (opbulkbaar)</t>
  </si>
  <si>
    <t>Verwerken Reinigers (kleinverpakking)</t>
  </si>
  <si>
    <t>Verwerken Spuitbussen</t>
  </si>
  <si>
    <t>Verwerken Spuiten en naalden</t>
  </si>
  <si>
    <t>Verwerken TL-buizen</t>
  </si>
  <si>
    <t>Verwerken Verf (kleinverpakking)</t>
  </si>
  <si>
    <t>Verwerken (incl. logistieke dienstverlening) Frituurvet en oliën</t>
  </si>
  <si>
    <t>Transporteren Frituurvet en oliën</t>
  </si>
  <si>
    <t>Verwerken Frituurvet en oliën</t>
  </si>
  <si>
    <t>Inschrijfsom Frituurvet en oliën totaal</t>
  </si>
  <si>
    <t>Aanbesteding verwerken afvalstromen GIS gemeente Lansingerland: Inschrijfformulier perceel 3 Overige afvalstromen GIS</t>
  </si>
  <si>
    <t>Aanbesteding verwerken afvalstromen GIS gemeente Lansingerland: Inschrijfformulier perceel 1 Metalen</t>
  </si>
  <si>
    <t>Transporteren Metalen</t>
  </si>
  <si>
    <t>Inschrijfsom Metalen totaal</t>
  </si>
  <si>
    <t>Leveren big-bags/containerbag (inliner)</t>
  </si>
  <si>
    <t>Tarief per eenheid</t>
  </si>
  <si>
    <t>Aantal</t>
  </si>
  <si>
    <t xml:space="preserve">2. Inschrijver vult in het inschrijfformulier een tarief voor de betreffende dienstverlening, zijnde een bedrag per dienst of per ton in euro's. 
Inschrijver dient tevens de kosten voor logistieke dienstverlening (transport en -indien van toepassing - overslag) op te geven. 
De aangeboden eenheidstarieven zijn allen afzonderlijke all-in tarieven, waarin administratie, overhead, materiaal, reis-verblijf, verzekeringen, belastingen, heffingen, kosten voor rapportage en alle (eventuele) overige kosten zijn inbegrepen.
De aangeboden eenheidstarieven zijn exclusief Btw en Wbm, tenzij anders vermeldt. </t>
  </si>
  <si>
    <t>Verwerken (incl. logistieke dienstverlening) Gemengd puin</t>
  </si>
  <si>
    <t>Transporteren Gemengd puin</t>
  </si>
  <si>
    <t>Verwerken Gemengd puin</t>
  </si>
  <si>
    <t>Inschrijfsom Gemengd puin totaal</t>
  </si>
  <si>
    <t>Verwerken (incl. logistieke dienstverlening) Gips</t>
  </si>
  <si>
    <t>Transporteren Gips</t>
  </si>
  <si>
    <t>Verwerken Gips</t>
  </si>
  <si>
    <t>Inschrijfsom Gips</t>
  </si>
  <si>
    <r>
      <t xml:space="preserve">Verwerken (incl. logistieke dienstverlening) verdicht EPS </t>
    </r>
    <r>
      <rPr>
        <u/>
        <sz val="10"/>
        <rFont val="Calibri"/>
        <family val="2"/>
        <scheme val="minor"/>
      </rPr>
      <t>(optioneel)</t>
    </r>
  </si>
  <si>
    <r>
      <t xml:space="preserve">Verwerken verdicht EPS </t>
    </r>
    <r>
      <rPr>
        <u/>
        <sz val="10"/>
        <color theme="1"/>
        <rFont val="Calibri"/>
        <family val="2"/>
        <scheme val="minor"/>
      </rPr>
      <t>(optioneel)</t>
    </r>
  </si>
  <si>
    <r>
      <t xml:space="preserve">Inschrijfsom verdicht EPS </t>
    </r>
    <r>
      <rPr>
        <u/>
        <sz val="10"/>
        <color theme="0"/>
        <rFont val="Calibri"/>
        <family val="2"/>
        <scheme val="minor"/>
      </rPr>
      <t>(optioneel)</t>
    </r>
  </si>
  <si>
    <r>
      <t xml:space="preserve">Transporteren verdicht EPS </t>
    </r>
    <r>
      <rPr>
        <u/>
        <sz val="10"/>
        <color theme="1"/>
        <rFont val="Calibri"/>
        <family val="2"/>
        <scheme val="minor"/>
      </rPr>
      <t>(optioneel)</t>
    </r>
  </si>
  <si>
    <t>Aanbesteding verwerken afvalstromen GIS gemeente Lansingerland: Inschrijfformulier perceel 2 Gips</t>
  </si>
  <si>
    <t>Afdoende inzamelmiddelen te leveren door Inschrijver</t>
  </si>
  <si>
    <t xml:space="preserve">Afzetcontainer ca. 33 m3 (1x) (afmetingen uitwendig: ca. 7000 x 2500 x 2300 mm, met een maximale afwijking van 50mm) </t>
  </si>
  <si>
    <t>Indicatieve hoeveelheid (ton)</t>
  </si>
  <si>
    <t>Inzamelen in foliezakken boven bordes, opslag volle foliezakken onder bordes</t>
  </si>
  <si>
    <r>
      <t>Transporteren Grof tuinafval + opknijpen door Inschrijver (</t>
    </r>
    <r>
      <rPr>
        <u/>
        <sz val="10"/>
        <color theme="1"/>
        <rFont val="Calibri"/>
        <family val="2"/>
        <scheme val="minor"/>
      </rPr>
      <t>optioneel</t>
    </r>
    <r>
      <rPr>
        <sz val="10"/>
        <color theme="1"/>
        <rFont val="Calibri"/>
        <family val="2"/>
        <scheme val="minor"/>
      </rPr>
      <t>)</t>
    </r>
  </si>
  <si>
    <t xml:space="preserve">Transporteren Klein chemisch afval (KCA) </t>
  </si>
  <si>
    <t>Indicatief aantal ritten</t>
  </si>
  <si>
    <t>Verwerken Afgewerkte olie Cat II (kleinverpakking)</t>
  </si>
  <si>
    <t>Verwerken Ammonia (kleinverpakking)</t>
  </si>
  <si>
    <t>Verwerken Diverse anorganische logen (kleinverpakking)</t>
  </si>
  <si>
    <t>Verwerken Diverse anorganische zuren (kleinverpakking)</t>
  </si>
  <si>
    <t>Verwerken Halogeenarme oplosmiddelen (kleinverpakking)</t>
  </si>
  <si>
    <t>Verwerken Laag calorische mengsels (kleinverpakking)</t>
  </si>
  <si>
    <t>Verwerken Lijmen, harsen en kitten (kleinverpakking)</t>
  </si>
  <si>
    <t>Verwerken (incl. logistieke dienstverlening) Klein chemisch afval (KCA)</t>
  </si>
  <si>
    <t>Inschrijfsom Klein chemisch afval (KCA) totaal</t>
  </si>
  <si>
    <t xml:space="preserve">KCA-depot (4 compartimenten, 2 met brandwerende ruimten). Inzameling via palletwagen. </t>
  </si>
  <si>
    <t>Verwerken (incl. logistieke dienstverlening) Kunstgras</t>
  </si>
  <si>
    <t>Transporteren Kunstgras</t>
  </si>
  <si>
    <t>Verwerken Kunstgras</t>
  </si>
  <si>
    <t>Inschrijfsom Kunstgras totaal</t>
  </si>
  <si>
    <t>Verwerken (incl. logistieke dienstverlening) Ferrometalen</t>
  </si>
  <si>
    <t>Verwerken (incl. logistieke dienstverlening) Non-ferrometalen</t>
  </si>
  <si>
    <t>Transporteren Ferrometalen</t>
  </si>
  <si>
    <t>Inschrijfsom Ferrometalen totaal</t>
  </si>
  <si>
    <t>Transporteren Non-ferrometalen</t>
  </si>
  <si>
    <t>Inschrijfsom Non-ferrometalen totaal</t>
  </si>
  <si>
    <t>Tarief per retourrit</t>
  </si>
  <si>
    <r>
      <t>Open afzetcontainer ca. 33 m</t>
    </r>
    <r>
      <rPr>
        <vertAlign val="superscript"/>
        <sz val="10"/>
        <color theme="1"/>
        <rFont val="Calibri"/>
        <family val="2"/>
        <scheme val="minor"/>
      </rPr>
      <t>3</t>
    </r>
    <r>
      <rPr>
        <sz val="10"/>
        <color theme="1"/>
        <rFont val="Calibri"/>
        <family val="2"/>
        <scheme val="minor"/>
      </rPr>
      <t xml:space="preserve"> (2x) (afmetingen uitwendig: ca. 7000 x 2500 x 2300 mm, met een maximale afwijking van 50mm) </t>
    </r>
  </si>
  <si>
    <t xml:space="preserve">Gesloten afzetcontainer ca. 13 m3 (1x) (afmetingen uitwendig: ca. 6500 x 2500 x 1100 mm, met een maximale afwijking van 50mm) </t>
  </si>
  <si>
    <t xml:space="preserve">Open afzetcontainer ca. 33 m3 (1x) (afmetingen uitwendig: ca. 7000 x 2500 x 2300 mm, met een maximale afwijking van 50mm) </t>
  </si>
  <si>
    <t xml:space="preserve">Open afzetcontainer ca. 13 m3 (2x) (afmetingen uitwendig: ca. 6500 x 2500 x 1100 mm, met een maximale afwijking van 50mm) </t>
  </si>
  <si>
    <r>
      <t>Op- of afslag per ton A-/B-hout op: Euwid behandeltes Altholz, vorgebrochen (0-300 mm) Deutschland - Nordwesten (per ton) januari 2025’ à € 7,50 (gemiddelde van bandbreedte: € -25, - € 10,-) kosten</t>
    </r>
    <r>
      <rPr>
        <sz val="10"/>
        <color rgb="FFEE0000"/>
        <rFont val="Calibri"/>
        <family val="2"/>
        <scheme val="minor"/>
      </rPr>
      <t xml:space="preserve"> </t>
    </r>
    <r>
      <rPr>
        <sz val="10"/>
        <color theme="1"/>
        <rFont val="Calibri"/>
        <family val="2"/>
        <scheme val="minor"/>
      </rPr>
      <t xml:space="preserve">per ton A-/B-hout voor het verwerken van het A-/B-hout.
Toelichting: Een opslag voor Aanbestedende dienst is een negatief getal, een afslag een positief getal. </t>
    </r>
  </si>
  <si>
    <t xml:space="preserve">Op- of afslag per ton Metaal op 'Marktprijs’ (per ton) 1 augustus 2025 (conform Vraag&amp;Aanbod Knipijzer &amp; Gruisijzer prijs) à € -180,- opbrengst per ton Metaal voor het verwerken van het Metaal. 
Toelichting: Een opslag voor Aanbestedende dienst is een negatief getal, een afslag een positief getal. 
</t>
  </si>
  <si>
    <t xml:space="preserve">Op- of afslag per ton Ferrometaal op 'Marktprijs’ (per ton) 1 augustus 2025 (conform Vraag&amp;Aanbod Knipijzer &amp; Gruisijzer prijs) à € -180,- opbrengst per ton Ferrometaal voor het verwerken van het Ferrometaal. 
Toelichting: Een opslag voor Aanbestedende dienst is een negatief getal, een afslag een positief getal. 
</t>
  </si>
  <si>
    <t xml:space="preserve">Op- of afslag per ton Non-ferrometaal op 'Marktprijs’ (per ton) 1 augustus 2025 (conform Vraag&amp;Aanbod Knipijzer &amp; Gruisijzer prijs) à € -180,- opbrengst per ton Non-ferrometaal voor het verwerken van het Non-ferrometaal. 
Toelichting: Een opslag voor Aanbestedende dienst is een negatief getal, een afslag een positief getal. 
</t>
  </si>
  <si>
    <t xml:space="preserve">Tarief voor verwerken A-/B-hout: Euwid behandeltes Altholz, vorgebrochen (0-300 mm) Deutschland - Nordwesten (per ton) januari 2025’ à € 7,50 (gemiddelde van bandbreedte: € -25, - € 10,-) kosten per ton A-/B-hout voor het verwerken van het A-/B-hout.
Toelichting: Een opbrengst voor Aanbestedende dienst is een negatief getal, kosten een positief getal.
</t>
  </si>
  <si>
    <t>Tarief voor verwerken Metaal: 'Marktprijs’ (per ton) 1 augustus 2025 (conform Vraag&amp;Aanbod Knipijzer &amp; Gruisijzer prijs) à € -180,- opbrengst per ton Metaal voor het verwerken van het Metaal.
Toelichting: Een opbrengst voor Aanbestedende dienst is een negatief getal, kosten een positief getal.</t>
  </si>
  <si>
    <t>Tarief voor verwerken Ferrometaal: 'Marktprijs’ (per ton) 1 augustus 2025 (conform Vraag&amp;Aanbod Knipijzer &amp; Gruisijzer prijs) à € -180,- opbrengst per ton Ferrometaal voor het verwerken van het Ferrometaal.
Toelichting: Een opbrengst voor Aanbestedende dienst is een negatief getal, kosten een positief getal.</t>
  </si>
  <si>
    <t>Tarief voor verwerken Non-ferrometaal: 'Marktprijs’ (per ton) 1 augustus 2025 (conform Vraag&amp;Aanbod Knipijzer &amp; Gruisijzer prijs) à € -180,- opbrengst per ton Non-ferrometaal voor het verwerken van het Non-ferrometaal.
Toelichting: Een opbrengst voor Aanbestedende dienst is een negatief getal, kosten een positief getal.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</si>
</sst>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quot;€&quot;\ #,##0.00_-"/>
    <numFmt numFmtId="165" formatCode="#,##0&quot; ton&quot;"/>
    <numFmt numFmtId="166" formatCode="#,##0.000&quot; ton&quot;"/>
    <numFmt numFmtId="167" formatCode="_ * #,##0_ ;_ * \-#,##0_ ;_ * &quot;-&quot;??_ ;_ @_ "/>
  </numFmts>
  <fonts count="16"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color theme="0"/>
      <name val="Calibri"/>
      <family val="2"/>
      <scheme val="minor"/>
    </font>
    <font>
      <sz val="10"/>
      <name val="Calibri"/>
      <family val="2"/>
      <scheme val="minor"/>
    </font>
    <font>
      <sz val="16"/>
      <color rgb="FFFFFFFF"/>
      <name val="Calibri"/>
      <family val="2"/>
      <scheme val="minor"/>
    </font>
    <font>
      <sz val="10"/>
      <color indexed="8"/>
      <name val="Calibri"/>
      <family val="2"/>
      <scheme val="minor"/>
    </font>
    <font>
      <u/>
      <sz val="10"/>
      <color indexed="12"/>
      <name val="Arial"/>
      <family val="2"/>
    </font>
    <font>
      <sz val="16"/>
      <color theme="0"/>
      <name val="Calibri"/>
      <family val="2"/>
      <scheme val="minor"/>
    </font>
    <font>
      <vertAlign val="superscript"/>
      <sz val="10"/>
      <color theme="1"/>
      <name val="Calibri"/>
      <family val="2"/>
      <scheme val="minor"/>
    </font>
    <font>
      <u/>
      <sz val="10"/>
      <color theme="1"/>
      <name val="Calibri"/>
      <family val="2"/>
      <scheme val="minor"/>
    </font>
    <font>
      <u/>
      <sz val="10"/>
      <name val="Calibri"/>
      <family val="2"/>
      <scheme val="minor"/>
    </font>
    <font>
      <u/>
      <sz val="10"/>
      <color theme="0"/>
      <name val="Calibri"/>
      <family val="2"/>
      <scheme val="minor"/>
    </font>
    <font>
      <sz val="10"/>
      <color rgb="FFEE000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0.14999847407452621"/>
        <bgColor indexed="64"/>
      </patternFill>
    </fill>
  </fills>
  <borders count="1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2">
    <xf numFmtId="0" fontId="0" fillId="0" borderId="0"/>
    <xf numFmtId="0" fontId="4" fillId="0" borderId="0"/>
    <xf numFmtId="0" fontId="4"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1" fillId="0" borderId="0"/>
    <xf numFmtId="43" fontId="1" fillId="0" borderId="0" applyFont="0" applyFill="0" applyBorder="0" applyAlignment="0" applyProtection="0"/>
  </cellStyleXfs>
  <cellXfs count="74">
    <xf numFmtId="0" fontId="0" fillId="0" borderId="0" xfId="0"/>
    <xf numFmtId="0" fontId="3" fillId="0" borderId="0" xfId="0" applyFont="1"/>
    <xf numFmtId="0" fontId="3" fillId="0" borderId="0" xfId="0" applyFont="1" applyAlignment="1">
      <alignment vertical="center"/>
    </xf>
    <xf numFmtId="0" fontId="8" fillId="0" borderId="0" xfId="0" applyFont="1"/>
    <xf numFmtId="0" fontId="8" fillId="6" borderId="0" xfId="0" applyFont="1" applyFill="1"/>
    <xf numFmtId="0" fontId="3" fillId="6" borderId="0" xfId="0" applyFont="1" applyFill="1"/>
    <xf numFmtId="0" fontId="2" fillId="0" borderId="0" xfId="0" applyFont="1"/>
    <xf numFmtId="0" fontId="3" fillId="0" borderId="7" xfId="0" applyFont="1" applyBorder="1"/>
    <xf numFmtId="0" fontId="3" fillId="0" borderId="8" xfId="0" applyFont="1" applyBorder="1"/>
    <xf numFmtId="0" fontId="3" fillId="0" borderId="9" xfId="0" applyFont="1" applyBorder="1"/>
    <xf numFmtId="0" fontId="7" fillId="2" borderId="5" xfId="0" applyFont="1" applyFill="1" applyBorder="1" applyAlignment="1">
      <alignment vertical="center" wrapText="1"/>
    </xf>
    <xf numFmtId="0" fontId="3" fillId="3" borderId="7" xfId="0" applyFont="1" applyFill="1" applyBorder="1" applyAlignment="1">
      <alignment vertical="top" wrapText="1"/>
    </xf>
    <xf numFmtId="0" fontId="3" fillId="3" borderId="8" xfId="0" applyFont="1" applyFill="1" applyBorder="1" applyAlignment="1">
      <alignment horizontal="left" vertical="top" wrapText="1"/>
    </xf>
    <xf numFmtId="0" fontId="3" fillId="3" borderId="8" xfId="0" applyFont="1" applyFill="1" applyBorder="1" applyAlignment="1">
      <alignment vertical="top" wrapText="1"/>
    </xf>
    <xf numFmtId="0" fontId="3" fillId="3" borderId="8" xfId="0" applyFont="1" applyFill="1" applyBorder="1" applyAlignment="1">
      <alignment vertical="center"/>
    </xf>
    <xf numFmtId="0" fontId="2" fillId="3" borderId="8" xfId="0" applyFont="1" applyFill="1" applyBorder="1" applyAlignment="1">
      <alignment wrapText="1"/>
    </xf>
    <xf numFmtId="0" fontId="3" fillId="3" borderId="8" xfId="0" applyFont="1" applyFill="1" applyBorder="1" applyAlignment="1">
      <alignment wrapText="1"/>
    </xf>
    <xf numFmtId="0" fontId="3" fillId="4" borderId="5" xfId="0" applyFont="1" applyFill="1" applyBorder="1" applyAlignment="1" applyProtection="1">
      <alignment horizontal="center" vertical="center"/>
      <protection locked="0"/>
    </xf>
    <xf numFmtId="0" fontId="6" fillId="0" borderId="9" xfId="0" applyFont="1" applyBorder="1" applyAlignment="1">
      <alignment vertical="center" wrapText="1"/>
    </xf>
    <xf numFmtId="164" fontId="8" fillId="4" borderId="5" xfId="0" applyNumberFormat="1" applyFont="1" applyFill="1" applyBorder="1" applyAlignment="1" applyProtection="1">
      <alignment horizontal="center" vertical="center" wrapText="1"/>
      <protection locked="0"/>
    </xf>
    <xf numFmtId="1" fontId="3" fillId="0" borderId="5" xfId="4" applyNumberFormat="1" applyFont="1" applyFill="1" applyBorder="1" applyAlignment="1" applyProtection="1">
      <alignment horizontal="center" vertical="center"/>
    </xf>
    <xf numFmtId="167" fontId="8" fillId="0" borderId="0" xfId="11" applyNumberFormat="1" applyFont="1"/>
    <xf numFmtId="167" fontId="8" fillId="0" borderId="0" xfId="0" applyNumberFormat="1" applyFont="1"/>
    <xf numFmtId="0" fontId="8" fillId="0" borderId="1" xfId="0" applyFont="1" applyBorder="1"/>
    <xf numFmtId="0" fontId="8" fillId="0" borderId="1" xfId="0" applyFont="1" applyBorder="1" applyAlignment="1">
      <alignment horizontal="center"/>
    </xf>
    <xf numFmtId="0" fontId="8" fillId="0" borderId="0" xfId="0" applyFont="1" applyAlignment="1">
      <alignment horizontal="center"/>
    </xf>
    <xf numFmtId="0" fontId="5" fillId="2" borderId="2" xfId="0" applyFont="1" applyFill="1" applyBorder="1" applyAlignment="1">
      <alignment vertical="center"/>
    </xf>
    <xf numFmtId="0" fontId="5" fillId="2" borderId="6" xfId="0" applyFont="1" applyFill="1" applyBorder="1" applyAlignment="1">
      <alignment vertical="center"/>
    </xf>
    <xf numFmtId="0" fontId="5" fillId="2" borderId="2"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center"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5" fillId="2" borderId="3" xfId="0" applyFont="1" applyFill="1" applyBorder="1"/>
    <xf numFmtId="0" fontId="5" fillId="2" borderId="6" xfId="0" applyFont="1" applyFill="1" applyBorder="1"/>
    <xf numFmtId="0" fontId="8" fillId="0" borderId="0" xfId="0" applyFont="1" applyAlignment="1">
      <alignment horizontal="righ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6" fillId="5" borderId="2" xfId="0" applyFont="1" applyFill="1" applyBorder="1"/>
    <xf numFmtId="0" fontId="6" fillId="5" borderId="3" xfId="0" applyFont="1" applyFill="1" applyBorder="1"/>
    <xf numFmtId="0" fontId="6" fillId="5" borderId="3" xfId="0" applyFont="1" applyFill="1" applyBorder="1" applyAlignment="1">
      <alignment horizontal="center"/>
    </xf>
    <xf numFmtId="0" fontId="6" fillId="5" borderId="6" xfId="0" applyFont="1" applyFill="1" applyBorder="1" applyAlignment="1">
      <alignment horizontal="right" vertical="center"/>
    </xf>
    <xf numFmtId="0" fontId="3" fillId="0" borderId="5" xfId="0" applyFont="1" applyBorder="1" applyAlignment="1">
      <alignment vertical="center"/>
    </xf>
    <xf numFmtId="0" fontId="3" fillId="0" borderId="5" xfId="0" applyFont="1" applyBorder="1" applyAlignment="1">
      <alignment horizontal="center" vertical="center" wrapText="1"/>
    </xf>
    <xf numFmtId="3" fontId="6"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164" fontId="8" fillId="0" borderId="5" xfId="0" applyNumberFormat="1" applyFont="1" applyBorder="1" applyAlignment="1">
      <alignment horizontal="right" vertical="center" wrapText="1"/>
    </xf>
    <xf numFmtId="0" fontId="6" fillId="0" borderId="5" xfId="0" applyFont="1" applyBorder="1" applyAlignment="1">
      <alignment vertical="center" wrapText="1"/>
    </xf>
    <xf numFmtId="0" fontId="3" fillId="0" borderId="5" xfId="0" applyFont="1" applyBorder="1" applyAlignment="1">
      <alignment horizontal="left" vertical="center" wrapText="1"/>
    </xf>
    <xf numFmtId="165" fontId="6" fillId="0" borderId="7" xfId="2" applyNumberFormat="1" applyFont="1" applyBorder="1" applyAlignment="1">
      <alignment horizontal="center" vertical="center"/>
    </xf>
    <xf numFmtId="0" fontId="5" fillId="2" borderId="2" xfId="0" applyFont="1" applyFill="1" applyBorder="1"/>
    <xf numFmtId="3" fontId="5" fillId="2" borderId="3" xfId="0" applyNumberFormat="1" applyFont="1" applyFill="1" applyBorder="1"/>
    <xf numFmtId="164" fontId="5" fillId="2" borderId="3" xfId="0" applyNumberFormat="1" applyFont="1" applyFill="1" applyBorder="1"/>
    <xf numFmtId="164" fontId="5" fillId="2" borderId="6" xfId="0" applyNumberFormat="1" applyFont="1" applyFill="1" applyBorder="1" applyAlignment="1">
      <alignment horizontal="right" vertical="center"/>
    </xf>
    <xf numFmtId="0" fontId="8" fillId="0" borderId="10" xfId="0" applyFont="1" applyBorder="1"/>
    <xf numFmtId="0" fontId="8" fillId="0" borderId="11" xfId="0" applyFont="1" applyBorder="1" applyAlignment="1">
      <alignment horizontal="right" vertical="center"/>
    </xf>
    <xf numFmtId="0" fontId="8" fillId="0" borderId="5" xfId="0" applyFont="1" applyBorder="1" applyAlignment="1">
      <alignment horizontal="center" vertical="center" wrapText="1"/>
    </xf>
    <xf numFmtId="0" fontId="5" fillId="3" borderId="2" xfId="0" applyFont="1" applyFill="1" applyBorder="1"/>
    <xf numFmtId="0" fontId="5" fillId="3" borderId="3" xfId="0" applyFont="1" applyFill="1" applyBorder="1"/>
    <xf numFmtId="3" fontId="5" fillId="3" borderId="3" xfId="0" applyNumberFormat="1" applyFont="1" applyFill="1" applyBorder="1"/>
    <xf numFmtId="164" fontId="5" fillId="3" borderId="3" xfId="0" applyNumberFormat="1" applyFont="1" applyFill="1" applyBorder="1"/>
    <xf numFmtId="164" fontId="5" fillId="3" borderId="6" xfId="0" applyNumberFormat="1" applyFont="1" applyFill="1" applyBorder="1" applyAlignment="1">
      <alignment horizontal="right" vertical="center"/>
    </xf>
    <xf numFmtId="0" fontId="8" fillId="0" borderId="5" xfId="0" applyFont="1" applyBorder="1"/>
    <xf numFmtId="0" fontId="3" fillId="0" borderId="5" xfId="0" applyFont="1" applyBorder="1" applyAlignment="1">
      <alignment horizontal="left" vertical="top" wrapText="1"/>
    </xf>
    <xf numFmtId="0" fontId="3" fillId="0" borderId="5" xfId="0" applyFont="1" applyBorder="1" applyAlignment="1">
      <alignment horizontal="left" vertical="center"/>
    </xf>
    <xf numFmtId="166" fontId="6" fillId="0" borderId="7" xfId="2" applyNumberFormat="1" applyFont="1" applyBorder="1" applyAlignment="1">
      <alignment horizontal="center" vertical="center"/>
    </xf>
    <xf numFmtId="166" fontId="5" fillId="2" borderId="7" xfId="2" applyNumberFormat="1" applyFont="1" applyFill="1" applyBorder="1" applyAlignment="1">
      <alignment horizontal="center" vertical="center"/>
    </xf>
    <xf numFmtId="0" fontId="6" fillId="0" borderId="5" xfId="0" applyFont="1" applyBorder="1" applyAlignment="1">
      <alignment vertical="top" wrapText="1"/>
    </xf>
    <xf numFmtId="0" fontId="3" fillId="0" borderId="5" xfId="0" applyFont="1" applyBorder="1" applyAlignment="1">
      <alignmen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8" fillId="0" borderId="4" xfId="0" applyFont="1" applyBorder="1" applyAlignment="1">
      <alignment horizont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cellXfs>
  <cellStyles count="12">
    <cellStyle name="Hyperlink 2" xfId="8" xr:uid="{00000000-0005-0000-0000-000000000000}"/>
    <cellStyle name="Komma" xfId="11" builtinId="3"/>
    <cellStyle name="Komma 2" xfId="3" xr:uid="{00000000-0005-0000-0000-000001000000}"/>
    <cellStyle name="Komma 3" xfId="4" xr:uid="{00000000-0005-0000-0000-000002000000}"/>
    <cellStyle name="Standaard" xfId="0" builtinId="0"/>
    <cellStyle name="Standaard 10" xfId="9" xr:uid="{E78F31CA-3F35-4A25-9CED-F3F92CA16CCA}"/>
    <cellStyle name="Standaard 2" xfId="2" xr:uid="{00000000-0005-0000-0000-000005000000}"/>
    <cellStyle name="Standaard 27 2 2" xfId="10" xr:uid="{4244CD01-4361-432E-8F00-4229C0333E7D}"/>
    <cellStyle name="Standaard 3" xfId="1" xr:uid="{00000000-0005-0000-0000-000006000000}"/>
    <cellStyle name="Standaard 3 2" xfId="5" xr:uid="{00000000-0005-0000-0000-000007000000}"/>
    <cellStyle name="Standaard 4" xfId="6" xr:uid="{00000000-0005-0000-0000-000008000000}"/>
    <cellStyle name="Valuta 2"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3</xdr:row>
      <xdr:rowOff>0</xdr:rowOff>
    </xdr:from>
    <xdr:to>
      <xdr:col>2</xdr:col>
      <xdr:colOff>4229100</xdr:colOff>
      <xdr:row>8</xdr:row>
      <xdr:rowOff>95250</xdr:rowOff>
    </xdr:to>
    <xdr:pic>
      <xdr:nvPicPr>
        <xdr:cNvPr id="5" name="Afbeelding 4" descr="Afbeelding met Lettertype, logo, ontwerp&#10;&#10;Automatisch gegenereerde beschrijving">
          <a:extLst>
            <a:ext uri="{FF2B5EF4-FFF2-40B4-BE49-F238E27FC236}">
              <a16:creationId xmlns:a16="http://schemas.microsoft.com/office/drawing/2014/main" id="{69E4B777-E43E-4BD9-ACA7-FADD801A6774}"/>
            </a:ext>
          </a:extLst>
        </xdr:cNvPr>
        <xdr:cNvPicPr>
          <a:picLocks noChangeAspect="1"/>
        </xdr:cNvPicPr>
      </xdr:nvPicPr>
      <xdr:blipFill>
        <a:blip xmlns:r="http://schemas.openxmlformats.org/officeDocument/2006/relationships" r:embed="rId1"/>
        <a:stretch>
          <a:fillRect/>
        </a:stretch>
      </xdr:blipFill>
      <xdr:spPr>
        <a:xfrm>
          <a:off x="1409700" y="742950"/>
          <a:ext cx="3181350"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8%20mrt\1014114-2015%20Definitief%20Weeggegevens%20Wastetool%20per%20maan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rojecten\Vianen\100891%20-%20Vianen%20Review%20positionering%20afvalinzameling\Rekenmodel%20Vianen%202015-03-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Weeggegevens%20Inzameling%20Verpakkingen%20ABA14%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2"/>
      <sheetName val="Weeggegevens In Sorteerder T3"/>
      <sheetName val="Weeggegevens Uit Sorteerder  T4"/>
      <sheetName val="Weeggegevens In Vermarkter T5"/>
      <sheetName val="Overzicht inlezingen"/>
      <sheetName val="SITA facturatie"/>
      <sheetName val="Weeggegevens Overslag T1"/>
      <sheetName val="Sorteerresultaten"/>
      <sheetName val="Overslaggegevens"/>
      <sheetName val="Overslaggegevens totaal"/>
      <sheetName val="T1 opgaven Wastetool"/>
      <sheetName val="Wastetool"/>
      <sheetName val=" Overslag T1 verschillen"/>
      <sheetName val="Wastetool verschillen"/>
      <sheetName val="Verevening Transport"/>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B9" t="str">
            <v>Amersfoort</v>
          </cell>
        </row>
        <row r="10">
          <cell r="B10" t="str">
            <v>Baarn</v>
          </cell>
        </row>
        <row r="11">
          <cell r="B11" t="str">
            <v>Bunnik</v>
          </cell>
        </row>
        <row r="12">
          <cell r="B12" t="str">
            <v>Bunschoten</v>
          </cell>
        </row>
        <row r="13">
          <cell r="B13" t="str">
            <v>De Bilt</v>
          </cell>
        </row>
        <row r="14">
          <cell r="B14" t="str">
            <v>De Ronde Venen</v>
          </cell>
        </row>
        <row r="15">
          <cell r="B15" t="str">
            <v>Eemnes</v>
          </cell>
        </row>
        <row r="16">
          <cell r="B16" t="str">
            <v>Houten</v>
          </cell>
        </row>
        <row r="17">
          <cell r="B17" t="str">
            <v>IJsselstein</v>
          </cell>
        </row>
        <row r="18">
          <cell r="B18" t="str">
            <v>Leusden</v>
          </cell>
        </row>
        <row r="19">
          <cell r="B19" t="str">
            <v>Lopik</v>
          </cell>
        </row>
        <row r="20">
          <cell r="B20" t="str">
            <v>Montfoort</v>
          </cell>
        </row>
        <row r="21">
          <cell r="B21" t="str">
            <v>Nieuwegein</v>
          </cell>
        </row>
        <row r="22">
          <cell r="B22" t="str">
            <v>Oudewater</v>
          </cell>
        </row>
        <row r="23">
          <cell r="B23" t="str">
            <v>Renswoude</v>
          </cell>
        </row>
        <row r="24">
          <cell r="B24" t="str">
            <v>Rhenen</v>
          </cell>
        </row>
        <row r="25">
          <cell r="B25" t="str">
            <v>Soest</v>
          </cell>
        </row>
        <row r="26">
          <cell r="B26" t="str">
            <v>Stichtse Vecht</v>
          </cell>
        </row>
        <row r="27">
          <cell r="B27" t="str">
            <v>Utrecht</v>
          </cell>
        </row>
        <row r="28">
          <cell r="B28" t="str">
            <v>Utrechtse Heuvelrug 1</v>
          </cell>
        </row>
        <row r="29">
          <cell r="B29" t="str">
            <v>Utrechtse Heuvelrug 2</v>
          </cell>
        </row>
        <row r="30">
          <cell r="B30" t="str">
            <v>Utrechtse Heuvelrug 3</v>
          </cell>
        </row>
        <row r="31">
          <cell r="B31" t="str">
            <v>Veenendaal</v>
          </cell>
        </row>
        <row r="32">
          <cell r="B32" t="str">
            <v>Vianen</v>
          </cell>
        </row>
        <row r="33">
          <cell r="B33" t="str">
            <v>Wijk bij Duurstede</v>
          </cell>
        </row>
        <row r="34">
          <cell r="B34" t="str">
            <v>Woerden</v>
          </cell>
        </row>
        <row r="35">
          <cell r="B35" t="str">
            <v>Woudenberg</v>
          </cell>
        </row>
        <row r="36">
          <cell r="B36" t="str">
            <v>Zeist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row r="53">
          <cell r="B53" t="str">
            <v>Apeldoorn</v>
          </cell>
        </row>
        <row r="54">
          <cell r="B54" t="str">
            <v>Bronckhorst</v>
          </cell>
        </row>
        <row r="55">
          <cell r="B55" t="str">
            <v>Brummen</v>
          </cell>
        </row>
        <row r="56">
          <cell r="B56" t="str">
            <v>Deventer</v>
          </cell>
        </row>
        <row r="57">
          <cell r="B57" t="str">
            <v>Doesburg</v>
          </cell>
        </row>
        <row r="58">
          <cell r="B58" t="str">
            <v>Epe</v>
          </cell>
        </row>
        <row r="59">
          <cell r="B59" t="str">
            <v>Lochem</v>
          </cell>
        </row>
        <row r="60">
          <cell r="B60" t="str">
            <v>Zutphen</v>
          </cell>
        </row>
        <row r="64">
          <cell r="B64" t="str">
            <v>GAD Diverse gemeenten</v>
          </cell>
        </row>
        <row r="68">
          <cell r="B68" t="str">
            <v>Aalten</v>
          </cell>
        </row>
        <row r="69">
          <cell r="B69" t="str">
            <v>Dalfsen</v>
          </cell>
        </row>
        <row r="70">
          <cell r="B70" t="str">
            <v>Hardenberg</v>
          </cell>
        </row>
        <row r="71">
          <cell r="B71" t="str">
            <v>Hattem</v>
          </cell>
        </row>
        <row r="72">
          <cell r="B72" t="str">
            <v>Heerde</v>
          </cell>
        </row>
        <row r="73">
          <cell r="B73" t="str">
            <v>Kampen</v>
          </cell>
        </row>
        <row r="74">
          <cell r="B74" t="str">
            <v>Meppel</v>
          </cell>
        </row>
        <row r="75">
          <cell r="B75" t="str">
            <v>Olst-Wijhe</v>
          </cell>
        </row>
        <row r="76">
          <cell r="B76" t="str">
            <v>Ommen</v>
          </cell>
        </row>
        <row r="77">
          <cell r="B77" t="str">
            <v>Oost-Gelre</v>
          </cell>
        </row>
        <row r="78">
          <cell r="B78" t="str">
            <v>Raalte</v>
          </cell>
        </row>
        <row r="79">
          <cell r="B79" t="str">
            <v>Staphorst</v>
          </cell>
        </row>
        <row r="80">
          <cell r="B80" t="str">
            <v>Steenwijkerland</v>
          </cell>
        </row>
        <row r="81">
          <cell r="B81" t="str">
            <v>Twenterand</v>
          </cell>
        </row>
        <row r="82">
          <cell r="B82" t="str">
            <v>Urk</v>
          </cell>
        </row>
        <row r="83">
          <cell r="B83" t="str">
            <v>Westerveld</v>
          </cell>
        </row>
        <row r="84">
          <cell r="B84" t="str">
            <v>Winterswijk</v>
          </cell>
        </row>
        <row r="85">
          <cell r="B85" t="str">
            <v>Zwartewaterland</v>
          </cell>
        </row>
        <row r="86">
          <cell r="B86" t="str">
            <v>Zwolle</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versie"/>
      <sheetName val="uitgangs"/>
      <sheetName val="DVO"/>
      <sheetName val="AREAAL"/>
      <sheetName val="AFVAL"/>
      <sheetName val="ZB uitgangs"/>
      <sheetName val="zero based"/>
      <sheetName val="omgekeerd"/>
      <sheetName val="Verg. IPR-KplusV overdr Waardl."/>
      <sheetName val="Verg. IPR-KplusV gem. Vianen"/>
      <sheetName val="Bestedingsplan 2015-2018 KplusV"/>
      <sheetName val="ACTIVA"/>
      <sheetName val="vergelijk IPR"/>
      <sheetName val="vergelijk IPR bijlage"/>
      <sheetName val="meerjarenperspectief "/>
      <sheetName val="aanbieding KplusV"/>
      <sheetName val="BEGRDUMP"/>
      <sheetName val="BEGR"/>
      <sheetName val="OMG"/>
      <sheetName val="ORGA"/>
      <sheetName val="VERWEVEN"/>
      <sheetName val="FTE"/>
      <sheetName val="HUIS"/>
      <sheetName val="AUTO"/>
      <sheetName val="OVERHEAD"/>
      <sheetName val="Beleid benchmark "/>
      <sheetName val="REGIO"/>
      <sheetName val="blanco"/>
      <sheetName val="sheet 2"/>
      <sheetName val="Inschrijvers"/>
    </sheetNames>
    <sheetDataSet>
      <sheetData sheetId="0">
        <row r="4">
          <cell r="A4" t="str">
            <v>Positionering en afvalmodellen Vianen</v>
          </cell>
        </row>
      </sheetData>
      <sheetData sheetId="1">
        <row r="1">
          <cell r="E1" t="str">
            <v>Versie 01</v>
          </cell>
        </row>
      </sheetData>
      <sheetData sheetId="2"/>
      <sheetData sheetId="3"/>
      <sheetData sheetId="4">
        <row r="6">
          <cell r="F6">
            <v>19683</v>
          </cell>
        </row>
      </sheetData>
      <sheetData sheetId="5"/>
      <sheetData sheetId="6">
        <row r="5">
          <cell r="B5" t="str">
            <v>Personeel</v>
          </cell>
        </row>
        <row r="6">
          <cell r="B6" t="str">
            <v>pers</v>
          </cell>
        </row>
        <row r="7">
          <cell r="B7" t="str">
            <v>pers zw.</v>
          </cell>
        </row>
        <row r="8">
          <cell r="B8">
            <v>0</v>
          </cell>
        </row>
        <row r="9">
          <cell r="B9" t="str">
            <v>Materieel</v>
          </cell>
        </row>
        <row r="10">
          <cell r="B10" t="str">
            <v>achterl.</v>
          </cell>
        </row>
        <row r="11">
          <cell r="B11" t="str">
            <v>zijlader</v>
          </cell>
        </row>
        <row r="12">
          <cell r="B12" t="str">
            <v>bovenl.</v>
          </cell>
        </row>
        <row r="13">
          <cell r="B13" t="str">
            <v>vrachtw.</v>
          </cell>
        </row>
        <row r="14">
          <cell r="B14" t="str">
            <v>shovel</v>
          </cell>
        </row>
        <row r="15">
          <cell r="B15" t="str">
            <v>rein.wagen</v>
          </cell>
        </row>
        <row r="16">
          <cell r="B16">
            <v>0</v>
          </cell>
        </row>
        <row r="17">
          <cell r="B17" t="str">
            <v>Inzamelmiddelen</v>
          </cell>
        </row>
        <row r="18">
          <cell r="B18" t="str">
            <v>mc</v>
          </cell>
        </row>
        <row r="19">
          <cell r="B19" t="str">
            <v>mc+</v>
          </cell>
        </row>
        <row r="20">
          <cell r="B20" t="str">
            <v>pz</v>
          </cell>
        </row>
        <row r="21">
          <cell r="B21" t="str">
            <v>bvc</v>
          </cell>
        </row>
        <row r="22">
          <cell r="B22" t="str">
            <v>ovc</v>
          </cell>
        </row>
        <row r="23">
          <cell r="B23" t="str">
            <v>ovc+</v>
          </cell>
        </row>
        <row r="24">
          <cell r="B24" t="str">
            <v>bwc</v>
          </cell>
        </row>
        <row r="25">
          <cell r="B25" t="str">
            <v>owc</v>
          </cell>
        </row>
        <row r="26">
          <cell r="B26" t="str">
            <v>afsp</v>
          </cell>
        </row>
        <row r="27">
          <cell r="B27" t="str">
            <v>uur</v>
          </cell>
        </row>
        <row r="28">
          <cell r="B28">
            <v>0</v>
          </cell>
        </row>
        <row r="29">
          <cell r="B29" t="str">
            <v>Overige directe kosten</v>
          </cell>
        </row>
        <row r="30">
          <cell r="B30">
            <v>0</v>
          </cell>
        </row>
        <row r="31">
          <cell r="B31">
            <v>0</v>
          </cell>
        </row>
        <row r="32">
          <cell r="B32">
            <v>0</v>
          </cell>
        </row>
        <row r="33">
          <cell r="B33">
            <v>0</v>
          </cell>
        </row>
        <row r="34">
          <cell r="B34" t="str">
            <v xml:space="preserve">Verwerken </v>
          </cell>
        </row>
        <row r="35">
          <cell r="B35" t="str">
            <v>rest</v>
          </cell>
        </row>
        <row r="36">
          <cell r="B36" t="str">
            <v>ghra</v>
          </cell>
        </row>
        <row r="37">
          <cell r="B37" t="str">
            <v>GFT</v>
          </cell>
        </row>
        <row r="38">
          <cell r="B38" t="str">
            <v>OPK</v>
          </cell>
        </row>
        <row r="39">
          <cell r="B39" t="str">
            <v>glas</v>
          </cell>
        </row>
        <row r="40">
          <cell r="B40" t="str">
            <v>Textiel</v>
          </cell>
        </row>
        <row r="41">
          <cell r="B41" t="str">
            <v>KCA</v>
          </cell>
        </row>
        <row r="42">
          <cell r="B42" t="str">
            <v>PVA</v>
          </cell>
        </row>
        <row r="43">
          <cell r="B43" t="str">
            <v>OFG</v>
          </cell>
        </row>
        <row r="44">
          <cell r="B44" t="str">
            <v>GTA</v>
          </cell>
        </row>
        <row r="45">
          <cell r="B45" t="str">
            <v>GHA</v>
          </cell>
        </row>
        <row r="46">
          <cell r="B46" t="str">
            <v>BRA</v>
          </cell>
        </row>
        <row r="47">
          <cell r="B47" t="str">
            <v>nvt</v>
          </cell>
        </row>
        <row r="48">
          <cell r="B48">
            <v>0</v>
          </cell>
        </row>
        <row r="49">
          <cell r="B49" t="str">
            <v xml:space="preserve"> &lt; boven invoegen &gt;</v>
          </cell>
        </row>
      </sheetData>
      <sheetData sheetId="7"/>
      <sheetData sheetId="8"/>
      <sheetData sheetId="9"/>
      <sheetData sheetId="10"/>
      <sheetData sheetId="11"/>
      <sheetData sheetId="12"/>
      <sheetData sheetId="13"/>
      <sheetData sheetId="14"/>
      <sheetData sheetId="15"/>
      <sheetData sheetId="16"/>
      <sheetData sheetId="17">
        <row r="41">
          <cell r="G41">
            <v>4800</v>
          </cell>
        </row>
      </sheetData>
      <sheetData sheetId="18">
        <row r="4">
          <cell r="A4" t="str">
            <v>Producten</v>
          </cell>
        </row>
        <row r="5">
          <cell r="A5" t="str">
            <v>Afvalinzamelen</v>
          </cell>
        </row>
        <row r="6">
          <cell r="A6" t="str">
            <v>Inzamelen OPK</v>
          </cell>
        </row>
        <row r="7">
          <cell r="A7" t="str">
            <v>Inzamelen glas</v>
          </cell>
        </row>
        <row r="8">
          <cell r="A8" t="str">
            <v>Inzamelen PVA</v>
          </cell>
        </row>
        <row r="9">
          <cell r="A9" t="str">
            <v>Inzamelen Grofvuil</v>
          </cell>
        </row>
        <row r="10">
          <cell r="A10" t="str">
            <v>Containermanagement</v>
          </cell>
        </row>
        <row r="11">
          <cell r="A11" t="str">
            <v>Afvalbrengstation</v>
          </cell>
        </row>
        <row r="12">
          <cell r="A12" t="str">
            <v>Verwerken</v>
          </cell>
        </row>
        <row r="13">
          <cell r="A13" t="str">
            <v>Reiniging/zwerfvuil</v>
          </cell>
        </row>
        <row r="14">
          <cell r="A14" t="str">
            <v>Additioneel</v>
          </cell>
        </row>
        <row r="15">
          <cell r="A15" t="str">
            <v>KOSTEN</v>
          </cell>
        </row>
        <row r="16">
          <cell r="A16" t="str">
            <v>NVT</v>
          </cell>
        </row>
        <row r="17">
          <cell r="A17" t="str">
            <v>INKOMSTEN</v>
          </cell>
        </row>
        <row r="18">
          <cell r="A18" t="str">
            <v>TOTAAL</v>
          </cell>
        </row>
        <row r="21">
          <cell r="A21" t="str">
            <v>Kostenrubriek</v>
          </cell>
        </row>
        <row r="22">
          <cell r="A22" t="str">
            <v>Arbeid</v>
          </cell>
        </row>
        <row r="23">
          <cell r="A23" t="str">
            <v>Tractie</v>
          </cell>
        </row>
        <row r="24">
          <cell r="A24" t="str">
            <v>Uitbesteed</v>
          </cell>
        </row>
        <row r="25">
          <cell r="A25" t="str">
            <v>Overige kosten</v>
          </cell>
        </row>
        <row r="26">
          <cell r="A26" t="str">
            <v>Kapitaallast Stadswerf</v>
          </cell>
        </row>
        <row r="27">
          <cell r="A27" t="str">
            <v>Kapitaallast minicontainers</v>
          </cell>
        </row>
        <row r="28">
          <cell r="A28" t="str">
            <v>Kapitaallast verzamelcontainers</v>
          </cell>
        </row>
        <row r="29">
          <cell r="A29" t="str">
            <v>Kapitaallast overige</v>
          </cell>
        </row>
        <row r="30">
          <cell r="A30" t="str">
            <v>Verwerken</v>
          </cell>
        </row>
        <row r="31">
          <cell r="A31" t="str">
            <v>Overhead</v>
          </cell>
        </row>
        <row r="32">
          <cell r="A32" t="str">
            <v>Exploitatie Stadswerf</v>
          </cell>
        </row>
        <row r="33">
          <cell r="A33" t="str">
            <v>KOSTEN</v>
          </cell>
        </row>
        <row r="34">
          <cell r="A34" t="str">
            <v>Inkomsten uit heffing</v>
          </cell>
        </row>
        <row r="35">
          <cell r="A35" t="str">
            <v>Inkomsten uit tarief</v>
          </cell>
        </row>
        <row r="36">
          <cell r="A36" t="str">
            <v>Reserve</v>
          </cell>
        </row>
        <row r="37">
          <cell r="A37" t="str">
            <v>INKOMSTEN</v>
          </cell>
        </row>
        <row r="38">
          <cell r="A38" t="str">
            <v>TOTAAL</v>
          </cell>
        </row>
      </sheetData>
      <sheetData sheetId="19"/>
      <sheetData sheetId="20"/>
      <sheetData sheetId="21"/>
      <sheetData sheetId="22"/>
      <sheetData sheetId="23"/>
      <sheetData sheetId="24"/>
      <sheetData sheetId="25"/>
      <sheetData sheetId="26"/>
      <sheetData sheetId="27">
        <row r="67">
          <cell r="E67" t="str">
            <v>Culenb.</v>
          </cell>
        </row>
      </sheetData>
      <sheetData sheetId="28"/>
      <sheetData sheetId="29"/>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1"/>
      <sheetName val="Weeggegevens Overslag T2"/>
      <sheetName val="Weeggegevens In Sorteerder T3"/>
      <sheetName val="Verevening Transport"/>
      <sheetName val="Weeggegevens Uit Sorteerder  T4"/>
      <sheetName val="Weeggegevens In Vermarkter T5"/>
      <sheetName val="Overzicht inlezingen"/>
      <sheetName val="Wastetool"/>
      <sheetName val="SITA facturatie"/>
      <sheetName val="Sorteerresultaten"/>
      <sheetName val="Overslaggegevens"/>
      <sheetName val="Overslaggegevens totaal"/>
      <sheetName val="T1 opgaven Wastetool"/>
      <sheetName val=" Overslag T1 verschillen"/>
      <sheetName val="Wastetool verschillen"/>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row r="9">
          <cell r="B9" t="str">
            <v>Amersfoort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showGridLines="0" tabSelected="1" zoomScale="85" zoomScaleNormal="85" workbookViewId="0">
      <selection activeCell="J24" sqref="J24"/>
    </sheetView>
  </sheetViews>
  <sheetFormatPr defaultColWidth="9.109375" defaultRowHeight="13.8" x14ac:dyDescent="0.3"/>
  <cols>
    <col min="1" max="2" width="2.6640625" style="1" customWidth="1"/>
    <col min="3" max="3" width="83.33203125" style="1" customWidth="1"/>
    <col min="4" max="6" width="2.6640625" style="1" customWidth="1"/>
    <col min="7" max="16384" width="9.109375" style="1"/>
  </cols>
  <sheetData>
    <row r="1" spans="1:9" x14ac:dyDescent="0.3">
      <c r="A1" s="6"/>
      <c r="F1" s="4"/>
    </row>
    <row r="2" spans="1:9" ht="14.4" thickBot="1" x14ac:dyDescent="0.35">
      <c r="A2" s="6"/>
      <c r="F2" s="4"/>
    </row>
    <row r="3" spans="1:9" x14ac:dyDescent="0.3">
      <c r="A3" s="6"/>
      <c r="C3" s="7"/>
      <c r="F3" s="4"/>
    </row>
    <row r="4" spans="1:9" x14ac:dyDescent="0.3">
      <c r="A4" s="6"/>
      <c r="C4" s="8"/>
      <c r="F4" s="4"/>
    </row>
    <row r="5" spans="1:9" x14ac:dyDescent="0.3">
      <c r="A5" s="6"/>
      <c r="C5" s="8"/>
      <c r="F5" s="4"/>
    </row>
    <row r="6" spans="1:9" x14ac:dyDescent="0.3">
      <c r="A6" s="6"/>
      <c r="C6" s="8"/>
      <c r="F6" s="4"/>
    </row>
    <row r="7" spans="1:9" x14ac:dyDescent="0.3">
      <c r="A7" s="6"/>
      <c r="C7" s="8"/>
      <c r="F7" s="4"/>
    </row>
    <row r="8" spans="1:9" x14ac:dyDescent="0.3">
      <c r="A8" s="6"/>
      <c r="C8" s="8"/>
      <c r="F8" s="4"/>
    </row>
    <row r="9" spans="1:9" x14ac:dyDescent="0.3">
      <c r="A9" s="6"/>
      <c r="C9" s="8"/>
      <c r="F9" s="4"/>
    </row>
    <row r="10" spans="1:9" ht="14.4" thickBot="1" x14ac:dyDescent="0.35">
      <c r="A10" s="6"/>
      <c r="C10" s="9"/>
      <c r="F10" s="4"/>
    </row>
    <row r="11" spans="1:9" x14ac:dyDescent="0.3">
      <c r="A11" s="6"/>
      <c r="F11" s="4"/>
    </row>
    <row r="12" spans="1:9" ht="14.4" thickBot="1" x14ac:dyDescent="0.35">
      <c r="A12" s="6"/>
      <c r="F12" s="4"/>
    </row>
    <row r="13" spans="1:9" ht="49.5" customHeight="1" thickBot="1" x14ac:dyDescent="0.35">
      <c r="B13" s="2"/>
      <c r="C13" s="10" t="s">
        <v>20</v>
      </c>
      <c r="F13" s="4"/>
    </row>
    <row r="14" spans="1:9" x14ac:dyDescent="0.3">
      <c r="B14" s="2"/>
      <c r="D14" s="2"/>
      <c r="F14" s="4"/>
    </row>
    <row r="15" spans="1:9" ht="14.4" thickBot="1" x14ac:dyDescent="0.35">
      <c r="A15" s="6"/>
      <c r="B15" s="2"/>
      <c r="F15" s="4"/>
    </row>
    <row r="16" spans="1:9" ht="30.75" customHeight="1" x14ac:dyDescent="0.3">
      <c r="B16" s="2"/>
      <c r="C16" s="11" t="s">
        <v>21</v>
      </c>
      <c r="F16" s="4"/>
      <c r="I16" s="1" t="s">
        <v>15</v>
      </c>
    </row>
    <row r="17" spans="1:6" ht="33" customHeight="1" x14ac:dyDescent="0.3">
      <c r="B17" s="2"/>
      <c r="C17" s="12" t="s">
        <v>16</v>
      </c>
      <c r="F17" s="4"/>
    </row>
    <row r="18" spans="1:6" ht="31.5" customHeight="1" x14ac:dyDescent="0.3">
      <c r="B18" s="2"/>
      <c r="C18" s="13" t="s">
        <v>1</v>
      </c>
      <c r="D18" s="2"/>
      <c r="F18" s="4"/>
    </row>
    <row r="19" spans="1:6" ht="33" customHeight="1" x14ac:dyDescent="0.3">
      <c r="B19" s="2"/>
      <c r="C19" s="13" t="s">
        <v>18</v>
      </c>
      <c r="F19" s="4"/>
    </row>
    <row r="20" spans="1:6" ht="45" customHeight="1" x14ac:dyDescent="0.3">
      <c r="B20" s="2"/>
      <c r="C20" s="13" t="s">
        <v>19</v>
      </c>
      <c r="F20" s="4"/>
    </row>
    <row r="21" spans="1:6" x14ac:dyDescent="0.3">
      <c r="B21" s="2"/>
      <c r="C21" s="14"/>
      <c r="F21" s="4"/>
    </row>
    <row r="22" spans="1:6" x14ac:dyDescent="0.3">
      <c r="B22" s="2"/>
      <c r="C22" s="15" t="s">
        <v>2</v>
      </c>
      <c r="D22" s="2"/>
      <c r="F22" s="4"/>
    </row>
    <row r="23" spans="1:6" ht="30" customHeight="1" x14ac:dyDescent="0.3">
      <c r="B23" s="2"/>
      <c r="C23" s="16" t="s">
        <v>53</v>
      </c>
      <c r="D23" s="2"/>
      <c r="F23" s="4"/>
    </row>
    <row r="24" spans="1:6" ht="157.5" customHeight="1" thickBot="1" x14ac:dyDescent="0.35">
      <c r="B24" s="2"/>
      <c r="C24" s="18" t="s">
        <v>85</v>
      </c>
      <c r="D24" s="2"/>
      <c r="F24" s="4"/>
    </row>
    <row r="25" spans="1:6" x14ac:dyDescent="0.3">
      <c r="F25" s="4"/>
    </row>
    <row r="26" spans="1:6" x14ac:dyDescent="0.3">
      <c r="F26" s="4"/>
    </row>
    <row r="27" spans="1:6" x14ac:dyDescent="0.3">
      <c r="A27" s="4"/>
      <c r="B27" s="4"/>
      <c r="C27" s="4"/>
      <c r="D27" s="4"/>
      <c r="E27" s="4"/>
      <c r="F27" s="4"/>
    </row>
  </sheetData>
  <sheetProtection algorithmName="SHA-512" hashValue="vxYBL1Wb2L1pVt46bftwNdDOuwpmpNAsV88de16or5s2gnOEDqsIcf6C/IMff2u+pRN1zYVEbmKKj2J5q2kQ1Q==" saltValue="MAuQCeUBw0E5gmA7k9NXqw==" spinCount="100000" sheet="1" objects="1" scenarios="1"/>
  <pageMargins left="0.70866141732283472" right="0.70866141732283472" top="0.74803149606299213" bottom="0.74803149606299213" header="0.31496062992125984" footer="0.31496062992125984"/>
  <pageSetup paperSize="9" scale="92" orientation="portrait" r:id="rId1"/>
  <headerFooter>
    <oddHeader>&amp;L&amp;F&amp;R&amp;A</oddHeader>
    <oddFooter>&amp;L&amp;F
Afdrukdatum: &amp;D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F74CE-6622-4929-87DA-7EF996AD3A48}">
  <sheetPr>
    <pageSetUpPr fitToPage="1"/>
  </sheetPr>
  <dimension ref="A1:N40"/>
  <sheetViews>
    <sheetView showGridLines="0" zoomScale="85" zoomScaleNormal="85" workbookViewId="0">
      <selection activeCell="G8" sqref="G8"/>
    </sheetView>
  </sheetViews>
  <sheetFormatPr defaultColWidth="9.109375" defaultRowHeight="13.8" x14ac:dyDescent="0.3"/>
  <cols>
    <col min="1" max="2" width="2.6640625" style="3" customWidth="1"/>
    <col min="3" max="3" width="68" style="3" customWidth="1"/>
    <col min="4" max="4" width="42" style="3" customWidth="1"/>
    <col min="5" max="5" width="17.33203125" style="3" customWidth="1"/>
    <col min="6" max="9" width="15.6640625" style="3" customWidth="1"/>
    <col min="10" max="12" width="2.6640625" style="3" customWidth="1"/>
    <col min="13" max="13" width="13.88671875" style="3" customWidth="1"/>
    <col min="14" max="16384" width="9.109375" style="3"/>
  </cols>
  <sheetData>
    <row r="1" spans="3:14" x14ac:dyDescent="0.3">
      <c r="L1" s="5"/>
    </row>
    <row r="2" spans="3:14" ht="12.75" customHeight="1" thickBot="1" x14ac:dyDescent="0.35">
      <c r="D2" s="23"/>
      <c r="E2" s="23"/>
      <c r="F2" s="23"/>
      <c r="G2" s="23"/>
      <c r="H2" s="23"/>
      <c r="I2" s="23"/>
      <c r="L2" s="5"/>
    </row>
    <row r="3" spans="3:14" ht="49.5" customHeight="1" thickBot="1" x14ac:dyDescent="0.35">
      <c r="C3" s="69" t="s">
        <v>79</v>
      </c>
      <c r="D3" s="70"/>
      <c r="E3" s="70"/>
      <c r="F3" s="70"/>
      <c r="G3" s="70"/>
      <c r="H3" s="70"/>
      <c r="I3" s="70"/>
      <c r="L3" s="5"/>
    </row>
    <row r="4" spans="3:14" ht="12.75" customHeight="1" x14ac:dyDescent="0.3">
      <c r="C4" s="71"/>
      <c r="D4" s="71"/>
      <c r="E4" s="71"/>
      <c r="F4" s="71"/>
      <c r="G4" s="71"/>
      <c r="H4" s="71"/>
      <c r="I4" s="71"/>
      <c r="L4" s="5"/>
    </row>
    <row r="5" spans="3:14" ht="12.75" customHeight="1" thickBot="1" x14ac:dyDescent="0.35">
      <c r="C5" s="24"/>
      <c r="D5" s="24"/>
      <c r="E5" s="25"/>
      <c r="F5" s="25"/>
      <c r="G5" s="25"/>
      <c r="H5" s="25"/>
      <c r="I5" s="25"/>
      <c r="L5" s="5"/>
    </row>
    <row r="6" spans="3:14" s="1" customFormat="1" ht="15" customHeight="1" thickBot="1" x14ac:dyDescent="0.35">
      <c r="C6" s="26" t="s">
        <v>3</v>
      </c>
      <c r="D6" s="27"/>
      <c r="E6" s="3"/>
      <c r="F6" s="3"/>
      <c r="G6" s="3"/>
      <c r="H6" s="3"/>
      <c r="I6" s="3"/>
      <c r="L6" s="5"/>
    </row>
    <row r="7" spans="3:14" s="1" customFormat="1" ht="24.9" customHeight="1" thickBot="1" x14ac:dyDescent="0.35">
      <c r="C7" s="28" t="s">
        <v>4</v>
      </c>
      <c r="D7" s="17" t="s">
        <v>5</v>
      </c>
      <c r="E7" s="3"/>
      <c r="F7" s="3"/>
      <c r="G7" s="3"/>
      <c r="H7" s="3"/>
      <c r="I7" s="3"/>
      <c r="L7" s="5"/>
    </row>
    <row r="8" spans="3:14" s="1" customFormat="1" ht="24.9" customHeight="1" thickBot="1" x14ac:dyDescent="0.35">
      <c r="C8" s="28" t="s">
        <v>6</v>
      </c>
      <c r="D8" s="17" t="s">
        <v>7</v>
      </c>
      <c r="E8" s="3"/>
      <c r="F8" s="3"/>
      <c r="G8" s="3"/>
      <c r="H8" s="3"/>
      <c r="I8" s="3"/>
      <c r="J8" s="2"/>
      <c r="L8" s="5"/>
    </row>
    <row r="9" spans="3:14" s="1" customFormat="1" ht="24.9" customHeight="1" thickBot="1" x14ac:dyDescent="0.35">
      <c r="C9" s="28" t="s">
        <v>8</v>
      </c>
      <c r="D9" s="17" t="s">
        <v>9</v>
      </c>
      <c r="E9" s="3"/>
      <c r="F9" s="3"/>
      <c r="G9" s="3"/>
      <c r="H9" s="3"/>
      <c r="I9" s="3"/>
      <c r="J9" s="2"/>
      <c r="L9" s="5"/>
    </row>
    <row r="10" spans="3:14" s="1" customFormat="1" ht="24.9" customHeight="1" thickBot="1" x14ac:dyDescent="0.35">
      <c r="C10" s="28" t="s">
        <v>0</v>
      </c>
      <c r="D10" s="17" t="s">
        <v>10</v>
      </c>
      <c r="E10" s="3"/>
      <c r="F10" s="3"/>
      <c r="G10" s="3"/>
      <c r="H10" s="3"/>
      <c r="I10" s="3"/>
      <c r="J10" s="2"/>
      <c r="L10" s="5"/>
      <c r="M10" s="3"/>
      <c r="N10" s="3"/>
    </row>
    <row r="11" spans="3:14" s="1" customFormat="1" ht="13.5" customHeight="1" thickBot="1" x14ac:dyDescent="0.35">
      <c r="C11" s="29"/>
      <c r="D11" s="30"/>
      <c r="E11" s="3"/>
      <c r="F11" s="3"/>
      <c r="G11" s="3"/>
      <c r="H11" s="3"/>
      <c r="I11" s="3"/>
      <c r="J11" s="2"/>
      <c r="L11" s="5"/>
      <c r="M11" s="3"/>
      <c r="N11" s="3"/>
    </row>
    <row r="12" spans="3:14" ht="12.75" customHeight="1" x14ac:dyDescent="0.3">
      <c r="L12" s="4"/>
    </row>
    <row r="13" spans="3:14" ht="12.75" customHeight="1" thickBot="1" x14ac:dyDescent="0.35">
      <c r="L13" s="4"/>
    </row>
    <row r="14" spans="3:14" ht="21.6" thickBot="1" x14ac:dyDescent="0.35">
      <c r="C14" s="31" t="s">
        <v>11</v>
      </c>
      <c r="D14" s="32"/>
      <c r="E14" s="33"/>
      <c r="F14" s="33"/>
      <c r="G14" s="33"/>
      <c r="H14" s="33"/>
      <c r="I14" s="34"/>
      <c r="L14" s="4"/>
    </row>
    <row r="15" spans="3:14" ht="12.75" customHeight="1" x14ac:dyDescent="0.3">
      <c r="I15" s="35"/>
      <c r="L15" s="4"/>
    </row>
    <row r="16" spans="3:14" ht="12.75" customHeight="1" thickBot="1" x14ac:dyDescent="0.35">
      <c r="I16" s="35"/>
      <c r="L16" s="4"/>
    </row>
    <row r="17" spans="3:12" ht="28.2" thickBot="1" x14ac:dyDescent="0.35">
      <c r="C17" s="36" t="s">
        <v>14</v>
      </c>
      <c r="D17" s="37" t="s">
        <v>12</v>
      </c>
      <c r="E17" s="37" t="s">
        <v>101</v>
      </c>
      <c r="F17" s="37" t="s">
        <v>105</v>
      </c>
      <c r="G17" s="37" t="s">
        <v>17</v>
      </c>
      <c r="H17" s="37" t="s">
        <v>126</v>
      </c>
      <c r="I17" s="37" t="s">
        <v>13</v>
      </c>
      <c r="L17" s="4"/>
    </row>
    <row r="18" spans="3:12" ht="13.5" customHeight="1" thickBot="1" x14ac:dyDescent="0.35">
      <c r="C18" s="38" t="s">
        <v>54</v>
      </c>
      <c r="D18" s="39"/>
      <c r="E18" s="40"/>
      <c r="F18" s="40"/>
      <c r="G18" s="40"/>
      <c r="H18" s="40"/>
      <c r="I18" s="41"/>
      <c r="L18" s="4"/>
    </row>
    <row r="19" spans="3:12" ht="40.5" customHeight="1" thickBot="1" x14ac:dyDescent="0.35">
      <c r="C19" s="42" t="s">
        <v>80</v>
      </c>
      <c r="D19" s="43" t="s">
        <v>129</v>
      </c>
      <c r="F19" s="44">
        <v>83</v>
      </c>
      <c r="G19" s="45"/>
      <c r="H19" s="19"/>
      <c r="I19" s="46">
        <f>IFERROR(F19*H19,0)</f>
        <v>0</v>
      </c>
      <c r="L19" s="4"/>
    </row>
    <row r="20" spans="3:12" ht="88.5" customHeight="1" thickBot="1" x14ac:dyDescent="0.35">
      <c r="C20" s="67" t="s">
        <v>136</v>
      </c>
      <c r="D20" s="48"/>
      <c r="E20" s="49">
        <v>408.59</v>
      </c>
      <c r="F20" s="44"/>
      <c r="G20" s="45">
        <v>-180</v>
      </c>
      <c r="H20" s="45"/>
      <c r="I20" s="46">
        <f>IFERROR(E20*G20,0)</f>
        <v>-73546.2</v>
      </c>
      <c r="L20" s="4"/>
    </row>
    <row r="21" spans="3:12" ht="97.2" thickBot="1" x14ac:dyDescent="0.35">
      <c r="C21" s="68" t="s">
        <v>132</v>
      </c>
      <c r="D21" s="48"/>
      <c r="E21" s="49">
        <f>E20</f>
        <v>408.59</v>
      </c>
      <c r="F21" s="44"/>
      <c r="G21" s="19"/>
      <c r="H21" s="45"/>
      <c r="I21" s="46">
        <f>IFERROR(E21*G21,0)</f>
        <v>0</v>
      </c>
      <c r="L21" s="4"/>
    </row>
    <row r="22" spans="3:12" ht="13.5" customHeight="1" thickBot="1" x14ac:dyDescent="0.35">
      <c r="C22" s="50" t="s">
        <v>81</v>
      </c>
      <c r="D22" s="33"/>
      <c r="E22" s="51"/>
      <c r="F22" s="51"/>
      <c r="G22" s="52"/>
      <c r="H22" s="52"/>
      <c r="I22" s="53">
        <f>SUM(I19:I21)</f>
        <v>-73546.2</v>
      </c>
      <c r="L22" s="4"/>
    </row>
    <row r="23" spans="3:12" ht="12.75" customHeight="1" thickBot="1" x14ac:dyDescent="0.35">
      <c r="C23" s="54"/>
      <c r="I23" s="55"/>
      <c r="L23" s="4"/>
    </row>
    <row r="24" spans="3:12" ht="13.5" customHeight="1" thickBot="1" x14ac:dyDescent="0.35">
      <c r="C24" s="38" t="s">
        <v>120</v>
      </c>
      <c r="D24" s="39"/>
      <c r="E24" s="40"/>
      <c r="F24" s="40"/>
      <c r="G24" s="40"/>
      <c r="H24" s="40"/>
      <c r="I24" s="41"/>
      <c r="L24" s="4"/>
    </row>
    <row r="25" spans="3:12" ht="40.5" customHeight="1" thickBot="1" x14ac:dyDescent="0.35">
      <c r="C25" s="42" t="s">
        <v>122</v>
      </c>
      <c r="D25" s="43" t="s">
        <v>129</v>
      </c>
      <c r="F25" s="44">
        <v>62.25</v>
      </c>
      <c r="G25" s="45"/>
      <c r="H25" s="19"/>
      <c r="I25" s="46">
        <f>IFERROR(F25*H25,0)</f>
        <v>0</v>
      </c>
      <c r="L25" s="4"/>
    </row>
    <row r="26" spans="3:12" ht="83.4" thickBot="1" x14ac:dyDescent="0.35">
      <c r="C26" s="67" t="s">
        <v>137</v>
      </c>
      <c r="D26" s="48"/>
      <c r="E26" s="49">
        <v>306.4425</v>
      </c>
      <c r="F26" s="44"/>
      <c r="G26" s="45">
        <v>-180</v>
      </c>
      <c r="H26" s="45"/>
      <c r="I26" s="46">
        <f>IFERROR(E26*G26,0)</f>
        <v>-55159.65</v>
      </c>
      <c r="L26" s="4"/>
    </row>
    <row r="27" spans="3:12" ht="97.2" thickBot="1" x14ac:dyDescent="0.35">
      <c r="C27" s="68" t="s">
        <v>133</v>
      </c>
      <c r="D27" s="48"/>
      <c r="E27" s="49">
        <f>E26</f>
        <v>306.4425</v>
      </c>
      <c r="F27" s="44"/>
      <c r="G27" s="19"/>
      <c r="H27" s="45"/>
      <c r="I27" s="46">
        <f>IFERROR(E27*G27,0)</f>
        <v>0</v>
      </c>
      <c r="L27" s="4"/>
    </row>
    <row r="28" spans="3:12" ht="13.5" customHeight="1" thickBot="1" x14ac:dyDescent="0.35">
      <c r="C28" s="50" t="s">
        <v>123</v>
      </c>
      <c r="D28" s="33"/>
      <c r="E28" s="51"/>
      <c r="F28" s="51"/>
      <c r="G28" s="52"/>
      <c r="H28" s="52"/>
      <c r="I28" s="53">
        <f>SUM(I25:I27)</f>
        <v>-55159.65</v>
      </c>
      <c r="L28" s="4"/>
    </row>
    <row r="29" spans="3:12" ht="12.75" customHeight="1" thickBot="1" x14ac:dyDescent="0.35">
      <c r="C29" s="54"/>
      <c r="I29" s="55"/>
      <c r="L29" s="4"/>
    </row>
    <row r="30" spans="3:12" ht="13.5" customHeight="1" thickBot="1" x14ac:dyDescent="0.35">
      <c r="C30" s="38" t="s">
        <v>121</v>
      </c>
      <c r="D30" s="39"/>
      <c r="E30" s="40"/>
      <c r="F30" s="40"/>
      <c r="G30" s="40"/>
      <c r="H30" s="40"/>
      <c r="I30" s="41"/>
      <c r="L30" s="4"/>
    </row>
    <row r="31" spans="3:12" ht="40.5" customHeight="1" thickBot="1" x14ac:dyDescent="0.35">
      <c r="C31" s="42" t="s">
        <v>124</v>
      </c>
      <c r="D31" s="43" t="s">
        <v>129</v>
      </c>
      <c r="F31" s="44">
        <v>20.75</v>
      </c>
      <c r="G31" s="45"/>
      <c r="H31" s="19"/>
      <c r="I31" s="46">
        <f>IFERROR(F31*H31,0)</f>
        <v>0</v>
      </c>
      <c r="L31" s="4"/>
    </row>
    <row r="32" spans="3:12" ht="83.4" thickBot="1" x14ac:dyDescent="0.35">
      <c r="C32" s="67" t="s">
        <v>138</v>
      </c>
      <c r="D32" s="48"/>
      <c r="E32" s="49">
        <v>102.14749999999998</v>
      </c>
      <c r="F32" s="44"/>
      <c r="G32" s="45">
        <v>-180</v>
      </c>
      <c r="H32" s="45"/>
      <c r="I32" s="46">
        <f>IFERROR(E32*G32,0)</f>
        <v>-18386.549999999996</v>
      </c>
      <c r="L32" s="4"/>
    </row>
    <row r="33" spans="1:12" ht="97.2" thickBot="1" x14ac:dyDescent="0.35">
      <c r="C33" s="68" t="s">
        <v>134</v>
      </c>
      <c r="D33" s="48"/>
      <c r="E33" s="49">
        <f>E32</f>
        <v>102.14749999999998</v>
      </c>
      <c r="F33" s="44"/>
      <c r="G33" s="19"/>
      <c r="H33" s="45"/>
      <c r="I33" s="46">
        <f>IFERROR(E33*G33,0)</f>
        <v>0</v>
      </c>
      <c r="L33" s="4"/>
    </row>
    <row r="34" spans="1:12" ht="13.5" customHeight="1" thickBot="1" x14ac:dyDescent="0.35">
      <c r="C34" s="50" t="s">
        <v>125</v>
      </c>
      <c r="D34" s="33"/>
      <c r="E34" s="51"/>
      <c r="F34" s="51"/>
      <c r="G34" s="52"/>
      <c r="H34" s="52"/>
      <c r="I34" s="53">
        <f>SUM(I31:I33)</f>
        <v>-18386.549999999996</v>
      </c>
      <c r="L34" s="4"/>
    </row>
    <row r="35" spans="1:12" ht="12.75" customHeight="1" x14ac:dyDescent="0.3">
      <c r="C35" s="54"/>
      <c r="I35" s="55"/>
      <c r="L35" s="4"/>
    </row>
    <row r="36" spans="1:12" ht="12.75" customHeight="1" thickBot="1" x14ac:dyDescent="0.35">
      <c r="C36" s="54"/>
      <c r="I36" s="55"/>
      <c r="L36" s="4"/>
    </row>
    <row r="37" spans="1:12" ht="14.4" thickBot="1" x14ac:dyDescent="0.35">
      <c r="C37" s="50" t="s">
        <v>22</v>
      </c>
      <c r="D37" s="51"/>
      <c r="E37" s="51"/>
      <c r="F37" s="51"/>
      <c r="G37" s="51"/>
      <c r="H37" s="51"/>
      <c r="I37" s="53">
        <f>SUM($I$22*50%,50%*SUM($I$28,$I$34))</f>
        <v>-73546.2</v>
      </c>
      <c r="L37" s="4"/>
    </row>
    <row r="38" spans="1:12" ht="12.75" customHeight="1" x14ac:dyDescent="0.3">
      <c r="I38" s="35"/>
      <c r="L38" s="4"/>
    </row>
    <row r="39" spans="1:12" ht="12.75" customHeight="1" x14ac:dyDescent="0.3">
      <c r="I39" s="35"/>
      <c r="L39" s="4"/>
    </row>
    <row r="40" spans="1:12" x14ac:dyDescent="0.3">
      <c r="A40" s="4"/>
      <c r="B40" s="4"/>
      <c r="C40" s="4"/>
      <c r="D40" s="4"/>
      <c r="E40" s="4"/>
      <c r="F40" s="4"/>
      <c r="G40" s="4"/>
      <c r="H40" s="4"/>
      <c r="I40" s="4"/>
      <c r="J40" s="4"/>
      <c r="K40" s="4"/>
      <c r="L40" s="4"/>
    </row>
  </sheetData>
  <sheetProtection algorithmName="SHA-512" hashValue="8+aZNDZ4m9edWQvztvrcaiB0SAPltMFMNzirXTIcCfaTeLpCUW9fONeOqOfSjEVDDYm2guRt71jffmdpQ/WQ6g==" saltValue="gx+oHJiFpt+hCIpnNK4DIw==" spinCount="100000" sheet="1" objects="1" scenarios="1"/>
  <protectedRanges>
    <protectedRange sqref="D7:H11" name="gegevens_1_2"/>
  </protectedRanges>
  <mergeCells count="2">
    <mergeCell ref="C3:I3"/>
    <mergeCell ref="C4:I4"/>
  </mergeCells>
  <pageMargins left="0.70866141732283472" right="0.70866141732283472" top="1.1417322834645669" bottom="1.0236220472440944" header="0.31496062992125984" footer="0.31496062992125984"/>
  <pageSetup paperSize="9" scale="49" orientation="landscape" r:id="rId1"/>
  <headerFooter>
    <oddHeader>&amp;L&amp;F&amp;R&amp;A</oddHeader>
    <oddFooter>&amp;L&amp;F
Afdrukdatum: &amp;D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99DA-0069-441D-A019-04BCE4121F4E}">
  <sheetPr>
    <pageSetUpPr fitToPage="1"/>
  </sheetPr>
  <dimension ref="A1:L26"/>
  <sheetViews>
    <sheetView showGridLines="0" zoomScale="85" zoomScaleNormal="85" workbookViewId="0">
      <selection activeCell="H26" sqref="H26"/>
    </sheetView>
  </sheetViews>
  <sheetFormatPr defaultColWidth="9.109375" defaultRowHeight="13.8" x14ac:dyDescent="0.3"/>
  <cols>
    <col min="1" max="2" width="2.6640625" style="3" customWidth="1"/>
    <col min="3" max="3" width="45.109375" style="3" customWidth="1"/>
    <col min="4" max="4" width="42" style="3" customWidth="1"/>
    <col min="5" max="5" width="17.33203125" style="3" customWidth="1"/>
    <col min="6" max="9" width="15.6640625" style="3" customWidth="1"/>
    <col min="10" max="12" width="2.6640625" style="3" customWidth="1"/>
    <col min="13" max="13" width="13.88671875" style="3" customWidth="1"/>
    <col min="14" max="16384" width="9.109375" style="3"/>
  </cols>
  <sheetData>
    <row r="1" spans="3:12" x14ac:dyDescent="0.3">
      <c r="L1" s="5"/>
    </row>
    <row r="2" spans="3:12" ht="12.75" customHeight="1" thickBot="1" x14ac:dyDescent="0.35">
      <c r="D2" s="23"/>
      <c r="E2" s="23"/>
      <c r="F2" s="23"/>
      <c r="G2" s="23"/>
      <c r="H2" s="23"/>
      <c r="I2" s="23"/>
      <c r="L2" s="5"/>
    </row>
    <row r="3" spans="3:12" ht="49.5" customHeight="1" thickBot="1" x14ac:dyDescent="0.35">
      <c r="C3" s="69" t="s">
        <v>98</v>
      </c>
      <c r="D3" s="70"/>
      <c r="E3" s="70"/>
      <c r="F3" s="70"/>
      <c r="G3" s="70"/>
      <c r="H3" s="70"/>
      <c r="I3" s="70"/>
      <c r="L3" s="5"/>
    </row>
    <row r="4" spans="3:12" ht="12.75" customHeight="1" x14ac:dyDescent="0.3">
      <c r="C4" s="71"/>
      <c r="D4" s="71"/>
      <c r="E4" s="71"/>
      <c r="F4" s="71"/>
      <c r="G4" s="71"/>
      <c r="H4" s="71"/>
      <c r="I4" s="71"/>
      <c r="L4" s="5"/>
    </row>
    <row r="5" spans="3:12" ht="12.75" customHeight="1" thickBot="1" x14ac:dyDescent="0.35">
      <c r="C5" s="24"/>
      <c r="D5" s="24"/>
      <c r="E5" s="25"/>
      <c r="F5" s="25"/>
      <c r="G5" s="25"/>
      <c r="H5" s="25"/>
      <c r="I5" s="25"/>
      <c r="L5" s="5"/>
    </row>
    <row r="6" spans="3:12" s="1" customFormat="1" ht="15" customHeight="1" thickBot="1" x14ac:dyDescent="0.35">
      <c r="C6" s="26" t="s">
        <v>3</v>
      </c>
      <c r="D6" s="27"/>
      <c r="E6" s="3"/>
      <c r="F6" s="3"/>
      <c r="G6" s="3"/>
      <c r="H6" s="3"/>
      <c r="I6" s="3"/>
      <c r="L6" s="5"/>
    </row>
    <row r="7" spans="3:12" s="1" customFormat="1" ht="24.9" customHeight="1" thickBot="1" x14ac:dyDescent="0.35">
      <c r="C7" s="28" t="s">
        <v>4</v>
      </c>
      <c r="D7" s="17" t="s">
        <v>5</v>
      </c>
      <c r="E7" s="3"/>
      <c r="F7" s="3"/>
      <c r="G7" s="3"/>
      <c r="H7" s="3"/>
      <c r="I7" s="3"/>
      <c r="L7" s="5"/>
    </row>
    <row r="8" spans="3:12" s="1" customFormat="1" ht="24.9" customHeight="1" thickBot="1" x14ac:dyDescent="0.35">
      <c r="C8" s="28" t="s">
        <v>6</v>
      </c>
      <c r="D8" s="17" t="s">
        <v>7</v>
      </c>
      <c r="E8" s="3"/>
      <c r="F8" s="3"/>
      <c r="G8" s="3"/>
      <c r="H8" s="3"/>
      <c r="I8" s="3"/>
      <c r="J8" s="2"/>
      <c r="L8" s="5"/>
    </row>
    <row r="9" spans="3:12" s="1" customFormat="1" ht="24.9" customHeight="1" thickBot="1" x14ac:dyDescent="0.35">
      <c r="C9" s="28" t="s">
        <v>8</v>
      </c>
      <c r="D9" s="17" t="s">
        <v>9</v>
      </c>
      <c r="E9" s="3"/>
      <c r="F9" s="3"/>
      <c r="G9" s="3"/>
      <c r="H9" s="3"/>
      <c r="I9" s="3"/>
      <c r="J9" s="2"/>
      <c r="L9" s="5"/>
    </row>
    <row r="10" spans="3:12" s="1" customFormat="1" ht="24.9" customHeight="1" thickBot="1" x14ac:dyDescent="0.35">
      <c r="C10" s="28" t="s">
        <v>0</v>
      </c>
      <c r="D10" s="17" t="s">
        <v>10</v>
      </c>
      <c r="E10" s="3"/>
      <c r="F10" s="3"/>
      <c r="G10" s="3"/>
      <c r="H10" s="3"/>
      <c r="I10" s="3"/>
      <c r="J10" s="2"/>
      <c r="L10" s="5"/>
    </row>
    <row r="11" spans="3:12" s="1" customFormat="1" ht="13.5" customHeight="1" thickBot="1" x14ac:dyDescent="0.35">
      <c r="C11" s="29"/>
      <c r="D11" s="30"/>
      <c r="E11" s="3"/>
      <c r="F11" s="3"/>
      <c r="G11" s="3"/>
      <c r="H11" s="3"/>
      <c r="I11" s="3"/>
      <c r="J11" s="2"/>
      <c r="L11" s="5"/>
    </row>
    <row r="12" spans="3:12" ht="12.75" customHeight="1" x14ac:dyDescent="0.3">
      <c r="L12" s="4"/>
    </row>
    <row r="13" spans="3:12" ht="12.75" customHeight="1" thickBot="1" x14ac:dyDescent="0.35">
      <c r="L13" s="4"/>
    </row>
    <row r="14" spans="3:12" ht="21.6" thickBot="1" x14ac:dyDescent="0.35">
      <c r="C14" s="31" t="s">
        <v>11</v>
      </c>
      <c r="D14" s="32"/>
      <c r="E14" s="33"/>
      <c r="F14" s="33"/>
      <c r="G14" s="33"/>
      <c r="H14" s="33"/>
      <c r="I14" s="34"/>
      <c r="L14" s="4"/>
    </row>
    <row r="15" spans="3:12" ht="12.75" customHeight="1" x14ac:dyDescent="0.3">
      <c r="I15" s="35"/>
      <c r="L15" s="4"/>
    </row>
    <row r="16" spans="3:12" ht="12.75" customHeight="1" thickBot="1" x14ac:dyDescent="0.35">
      <c r="I16" s="35"/>
      <c r="L16" s="4"/>
    </row>
    <row r="17" spans="1:12" ht="28.2" thickBot="1" x14ac:dyDescent="0.35">
      <c r="C17" s="36" t="s">
        <v>14</v>
      </c>
      <c r="D17" s="37" t="s">
        <v>12</v>
      </c>
      <c r="E17" s="37" t="s">
        <v>101</v>
      </c>
      <c r="F17" s="37" t="s">
        <v>105</v>
      </c>
      <c r="G17" s="37" t="s">
        <v>17</v>
      </c>
      <c r="H17" s="37" t="s">
        <v>126</v>
      </c>
      <c r="I17" s="36" t="s">
        <v>13</v>
      </c>
      <c r="L17" s="4"/>
    </row>
    <row r="18" spans="1:12" ht="13.5" customHeight="1" thickBot="1" x14ac:dyDescent="0.35">
      <c r="C18" s="38" t="s">
        <v>90</v>
      </c>
      <c r="D18" s="39"/>
      <c r="E18" s="40"/>
      <c r="F18" s="40"/>
      <c r="G18" s="40"/>
      <c r="H18" s="40"/>
      <c r="I18" s="41"/>
      <c r="L18" s="4"/>
    </row>
    <row r="19" spans="1:12" ht="41.25" customHeight="1" thickBot="1" x14ac:dyDescent="0.35">
      <c r="C19" s="42" t="s">
        <v>91</v>
      </c>
      <c r="D19" s="43" t="s">
        <v>128</v>
      </c>
      <c r="F19" s="20">
        <v>48</v>
      </c>
      <c r="G19" s="45"/>
      <c r="H19" s="19"/>
      <c r="I19" s="46">
        <f>IFERROR(F19*H19,0)</f>
        <v>0</v>
      </c>
      <c r="L19" s="4"/>
    </row>
    <row r="20" spans="1:12" ht="13.5" customHeight="1" thickBot="1" x14ac:dyDescent="0.35">
      <c r="C20" s="42" t="s">
        <v>92</v>
      </c>
      <c r="D20" s="56"/>
      <c r="E20" s="49">
        <v>149.69999999999999</v>
      </c>
      <c r="F20" s="44"/>
      <c r="G20" s="19"/>
      <c r="H20" s="45"/>
      <c r="I20" s="46">
        <f>IFERROR(E20*G20,0)</f>
        <v>0</v>
      </c>
      <c r="L20" s="4"/>
    </row>
    <row r="21" spans="1:12" ht="13.5" customHeight="1" thickBot="1" x14ac:dyDescent="0.35">
      <c r="C21" s="50" t="s">
        <v>93</v>
      </c>
      <c r="D21" s="33"/>
      <c r="E21" s="51"/>
      <c r="F21" s="51"/>
      <c r="G21" s="52"/>
      <c r="H21" s="52"/>
      <c r="I21" s="53">
        <f>SUM(I19:I20)</f>
        <v>0</v>
      </c>
      <c r="L21" s="4"/>
    </row>
    <row r="22" spans="1:12" ht="12.75" customHeight="1" thickBot="1" x14ac:dyDescent="0.35">
      <c r="C22" s="54"/>
      <c r="I22" s="55"/>
      <c r="L22" s="4"/>
    </row>
    <row r="23" spans="1:12" ht="14.4" thickBot="1" x14ac:dyDescent="0.35">
      <c r="C23" s="50" t="s">
        <v>22</v>
      </c>
      <c r="D23" s="51"/>
      <c r="E23" s="51"/>
      <c r="F23" s="51"/>
      <c r="G23" s="51"/>
      <c r="H23" s="51"/>
      <c r="I23" s="53">
        <f>SUM(I$21)</f>
        <v>0</v>
      </c>
      <c r="L23" s="4"/>
    </row>
    <row r="24" spans="1:12" ht="12.75" customHeight="1" x14ac:dyDescent="0.3">
      <c r="I24" s="35"/>
      <c r="L24" s="4"/>
    </row>
    <row r="25" spans="1:12" ht="12.75" customHeight="1" x14ac:dyDescent="0.3">
      <c r="I25" s="35"/>
      <c r="L25" s="4"/>
    </row>
    <row r="26" spans="1:12" x14ac:dyDescent="0.3">
      <c r="A26" s="4"/>
      <c r="B26" s="4"/>
      <c r="C26" s="4"/>
      <c r="D26" s="4"/>
      <c r="E26" s="4"/>
      <c r="F26" s="4"/>
      <c r="G26" s="4"/>
      <c r="H26" s="4"/>
      <c r="I26" s="4"/>
      <c r="J26" s="4"/>
      <c r="K26" s="4"/>
      <c r="L26" s="4"/>
    </row>
  </sheetData>
  <sheetProtection algorithmName="SHA-512" hashValue="J1rWhWPzUyXql8Ux8IyKHlLP5ew/yyWqSq//I6uYz79Iyh9gLDVYwZy/QiL0kvsRoJBbzbloJmTaaVGth5hSvw==" saltValue="5Owg/KrD18n5T6Zo1Nf9Tg==" spinCount="100000" sheet="1" objects="1" scenarios="1"/>
  <protectedRanges>
    <protectedRange sqref="D7:H11" name="gegevens_1_2"/>
  </protectedRanges>
  <mergeCells count="2">
    <mergeCell ref="C3:I3"/>
    <mergeCell ref="C4:I4"/>
  </mergeCells>
  <pageMargins left="0.70866141732283472" right="0.70866141732283472" top="1.1417322834645669" bottom="1.0236220472440944" header="0.31496062992125984" footer="0.31496062992125984"/>
  <pageSetup paperSize="9" scale="80" fitToHeight="0" orientation="landscape" r:id="rId1"/>
  <headerFooter>
    <oddHeader>&amp;L&amp;F&amp;R&amp;A</oddHeader>
    <oddFooter>&amp;L&amp;F
Afdrukdatum: &amp;D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DFC4-B457-40B8-B40B-2EBF81D6C910}">
  <sheetPr>
    <pageSetUpPr fitToPage="1"/>
  </sheetPr>
  <dimension ref="A1:P116"/>
  <sheetViews>
    <sheetView showGridLines="0" zoomScale="85" zoomScaleNormal="85" workbookViewId="0">
      <selection activeCell="H43" sqref="H43"/>
    </sheetView>
  </sheetViews>
  <sheetFormatPr defaultColWidth="9.109375" defaultRowHeight="13.8" x14ac:dyDescent="0.3"/>
  <cols>
    <col min="1" max="2" width="2.6640625" style="3" customWidth="1"/>
    <col min="3" max="3" width="68" style="3" customWidth="1"/>
    <col min="4" max="4" width="43.88671875" style="3" bestFit="1" customWidth="1"/>
    <col min="5" max="6" width="17.33203125" style="3" customWidth="1"/>
    <col min="7" max="11" width="15.6640625" style="3" customWidth="1"/>
    <col min="12" max="14" width="2.6640625" style="3" customWidth="1"/>
    <col min="15" max="16" width="9.109375" style="3" customWidth="1"/>
    <col min="17" max="16384" width="9.109375" style="3"/>
  </cols>
  <sheetData>
    <row r="1" spans="3:14" x14ac:dyDescent="0.3">
      <c r="N1" s="5"/>
    </row>
    <row r="2" spans="3:14" ht="12.75" customHeight="1" thickBot="1" x14ac:dyDescent="0.35">
      <c r="D2" s="23"/>
      <c r="E2" s="23"/>
      <c r="F2" s="23"/>
      <c r="G2" s="23"/>
      <c r="H2" s="23"/>
      <c r="I2" s="23"/>
      <c r="J2" s="23"/>
      <c r="K2" s="23"/>
      <c r="N2" s="5"/>
    </row>
    <row r="3" spans="3:14" ht="49.5" customHeight="1" thickBot="1" x14ac:dyDescent="0.35">
      <c r="C3" s="69" t="s">
        <v>78</v>
      </c>
      <c r="D3" s="70"/>
      <c r="E3" s="70"/>
      <c r="F3" s="70"/>
      <c r="G3" s="70"/>
      <c r="H3" s="70"/>
      <c r="I3" s="70"/>
      <c r="J3" s="70"/>
      <c r="K3" s="70"/>
      <c r="N3" s="5"/>
    </row>
    <row r="4" spans="3:14" ht="12.75" customHeight="1" x14ac:dyDescent="0.3">
      <c r="C4" s="71"/>
      <c r="D4" s="71"/>
      <c r="E4" s="71"/>
      <c r="F4" s="71"/>
      <c r="G4" s="71"/>
      <c r="H4" s="71"/>
      <c r="I4" s="71"/>
      <c r="J4" s="71"/>
      <c r="K4" s="71"/>
      <c r="N4" s="5"/>
    </row>
    <row r="5" spans="3:14" ht="12.75" customHeight="1" thickBot="1" x14ac:dyDescent="0.35">
      <c r="C5" s="24"/>
      <c r="D5" s="24"/>
      <c r="E5" s="25"/>
      <c r="F5" s="25"/>
      <c r="G5" s="25"/>
      <c r="H5" s="25"/>
      <c r="I5" s="25"/>
      <c r="J5" s="25"/>
      <c r="K5" s="25"/>
      <c r="N5" s="5"/>
    </row>
    <row r="6" spans="3:14" s="1" customFormat="1" ht="15" customHeight="1" thickBot="1" x14ac:dyDescent="0.35">
      <c r="C6" s="26" t="s">
        <v>3</v>
      </c>
      <c r="D6" s="27"/>
      <c r="E6" s="3"/>
      <c r="F6" s="3"/>
      <c r="G6" s="3"/>
      <c r="H6" s="3"/>
      <c r="I6" s="3"/>
      <c r="J6" s="3"/>
      <c r="K6" s="3"/>
      <c r="N6" s="5"/>
    </row>
    <row r="7" spans="3:14" s="1" customFormat="1" ht="24.9" customHeight="1" thickBot="1" x14ac:dyDescent="0.35">
      <c r="C7" s="28" t="s">
        <v>4</v>
      </c>
      <c r="D7" s="17" t="s">
        <v>5</v>
      </c>
      <c r="E7" s="3"/>
      <c r="F7" s="3"/>
      <c r="G7" s="3"/>
      <c r="H7" s="3"/>
      <c r="I7" s="3"/>
      <c r="J7" s="3"/>
      <c r="K7" s="3"/>
      <c r="N7" s="5"/>
    </row>
    <row r="8" spans="3:14" s="1" customFormat="1" ht="24.9" customHeight="1" thickBot="1" x14ac:dyDescent="0.35">
      <c r="C8" s="28" t="s">
        <v>6</v>
      </c>
      <c r="D8" s="17" t="s">
        <v>7</v>
      </c>
      <c r="E8" s="3"/>
      <c r="F8" s="3"/>
      <c r="G8" s="3"/>
      <c r="H8" s="3"/>
      <c r="I8" s="3"/>
      <c r="J8" s="3"/>
      <c r="K8" s="3"/>
      <c r="L8" s="2"/>
      <c r="N8" s="5"/>
    </row>
    <row r="9" spans="3:14" s="1" customFormat="1" ht="24.9" customHeight="1" thickBot="1" x14ac:dyDescent="0.35">
      <c r="C9" s="28" t="s">
        <v>8</v>
      </c>
      <c r="D9" s="17" t="s">
        <v>9</v>
      </c>
      <c r="E9" s="3"/>
      <c r="F9" s="3"/>
      <c r="G9" s="3"/>
      <c r="H9" s="3"/>
      <c r="I9" s="3"/>
      <c r="J9" s="3"/>
      <c r="K9" s="3"/>
      <c r="L9" s="2"/>
      <c r="N9" s="5"/>
    </row>
    <row r="10" spans="3:14" s="1" customFormat="1" ht="24.9" customHeight="1" thickBot="1" x14ac:dyDescent="0.35">
      <c r="C10" s="28" t="s">
        <v>0</v>
      </c>
      <c r="D10" s="17" t="s">
        <v>10</v>
      </c>
      <c r="E10" s="3"/>
      <c r="F10" s="3"/>
      <c r="G10" s="3"/>
      <c r="H10" s="3"/>
      <c r="I10" s="3"/>
      <c r="J10" s="3"/>
      <c r="K10" s="3"/>
      <c r="L10" s="2"/>
      <c r="N10" s="5"/>
    </row>
    <row r="11" spans="3:14" s="1" customFormat="1" ht="13.5" customHeight="1" thickBot="1" x14ac:dyDescent="0.35">
      <c r="C11" s="29"/>
      <c r="D11" s="30"/>
      <c r="E11" s="3"/>
      <c r="F11" s="3"/>
      <c r="G11" s="3"/>
      <c r="H11" s="3"/>
      <c r="I11" s="3"/>
      <c r="J11" s="3"/>
      <c r="K11" s="3"/>
      <c r="L11" s="2"/>
      <c r="N11" s="5"/>
    </row>
    <row r="12" spans="3:14" ht="12.75" customHeight="1" x14ac:dyDescent="0.3">
      <c r="N12" s="4"/>
    </row>
    <row r="13" spans="3:14" ht="12.75" customHeight="1" thickBot="1" x14ac:dyDescent="0.35">
      <c r="N13" s="4"/>
    </row>
    <row r="14" spans="3:14" ht="21.6" thickBot="1" x14ac:dyDescent="0.35">
      <c r="C14" s="31" t="s">
        <v>11</v>
      </c>
      <c r="D14" s="32"/>
      <c r="E14" s="33"/>
      <c r="F14" s="33"/>
      <c r="G14" s="33"/>
      <c r="H14" s="33"/>
      <c r="I14" s="33"/>
      <c r="J14" s="33"/>
      <c r="K14" s="34"/>
      <c r="N14" s="4"/>
    </row>
    <row r="15" spans="3:14" ht="12.75" customHeight="1" x14ac:dyDescent="0.3">
      <c r="K15" s="35"/>
      <c r="N15" s="4"/>
    </row>
    <row r="16" spans="3:14" ht="12.75" customHeight="1" thickBot="1" x14ac:dyDescent="0.35">
      <c r="K16" s="35"/>
      <c r="N16" s="4"/>
    </row>
    <row r="17" spans="3:14" ht="28.2" thickBot="1" x14ac:dyDescent="0.35">
      <c r="C17" s="36" t="s">
        <v>14</v>
      </c>
      <c r="D17" s="37" t="s">
        <v>12</v>
      </c>
      <c r="E17" s="37" t="s">
        <v>101</v>
      </c>
      <c r="F17" s="37" t="s">
        <v>84</v>
      </c>
      <c r="G17" s="37" t="s">
        <v>105</v>
      </c>
      <c r="H17" s="37" t="s">
        <v>17</v>
      </c>
      <c r="I17" s="37" t="s">
        <v>126</v>
      </c>
      <c r="J17" s="37" t="s">
        <v>83</v>
      </c>
      <c r="K17" s="36" t="s">
        <v>13</v>
      </c>
      <c r="N17" s="4"/>
    </row>
    <row r="18" spans="3:14" ht="13.5" customHeight="1" thickBot="1" x14ac:dyDescent="0.35">
      <c r="C18" s="38" t="s">
        <v>23</v>
      </c>
      <c r="D18" s="39"/>
      <c r="E18" s="40"/>
      <c r="F18" s="40"/>
      <c r="G18" s="40"/>
      <c r="H18" s="40"/>
      <c r="I18" s="40"/>
      <c r="J18" s="40"/>
      <c r="K18" s="41"/>
      <c r="N18" s="4"/>
    </row>
    <row r="19" spans="3:14" ht="43.2" thickBot="1" x14ac:dyDescent="0.35">
      <c r="C19" s="42" t="s">
        <v>24</v>
      </c>
      <c r="D19" s="43" t="s">
        <v>127</v>
      </c>
      <c r="F19" s="49"/>
      <c r="G19" s="20">
        <v>453</v>
      </c>
      <c r="H19" s="45"/>
      <c r="I19" s="19"/>
      <c r="J19" s="45"/>
      <c r="K19" s="46">
        <f>IFERROR(G19*I19,0)</f>
        <v>0</v>
      </c>
      <c r="N19" s="4"/>
    </row>
    <row r="20" spans="3:14" ht="111" thickBot="1" x14ac:dyDescent="0.35">
      <c r="C20" s="47" t="s">
        <v>135</v>
      </c>
      <c r="D20" s="56"/>
      <c r="E20" s="49">
        <v>1859.1</v>
      </c>
      <c r="F20" s="49"/>
      <c r="G20" s="20"/>
      <c r="H20" s="45">
        <v>7.5</v>
      </c>
      <c r="I20" s="45"/>
      <c r="J20" s="45"/>
      <c r="K20" s="46">
        <f>IFERROR(E20*H20,0)</f>
        <v>13943.25</v>
      </c>
      <c r="N20" s="4"/>
    </row>
    <row r="21" spans="3:14" ht="97.2" thickBot="1" x14ac:dyDescent="0.35">
      <c r="C21" s="47" t="s">
        <v>131</v>
      </c>
      <c r="D21" s="56"/>
      <c r="E21" s="49">
        <f>E20</f>
        <v>1859.1</v>
      </c>
      <c r="F21" s="49"/>
      <c r="G21" s="20"/>
      <c r="H21" s="19"/>
      <c r="I21" s="45"/>
      <c r="J21" s="45"/>
      <c r="K21" s="46">
        <f>IFERROR(E21*H21,0)</f>
        <v>0</v>
      </c>
      <c r="N21" s="4"/>
    </row>
    <row r="22" spans="3:14" ht="13.5" customHeight="1" thickBot="1" x14ac:dyDescent="0.35">
      <c r="C22" s="50" t="s">
        <v>25</v>
      </c>
      <c r="D22" s="33"/>
      <c r="E22" s="51"/>
      <c r="F22" s="51"/>
      <c r="G22" s="51"/>
      <c r="H22" s="52"/>
      <c r="I22" s="52"/>
      <c r="J22" s="52"/>
      <c r="K22" s="53">
        <f>SUM(K19:K21)</f>
        <v>13943.25</v>
      </c>
      <c r="N22" s="4"/>
    </row>
    <row r="23" spans="3:14" ht="13.5" customHeight="1" thickBot="1" x14ac:dyDescent="0.35">
      <c r="C23" s="57"/>
      <c r="D23" s="58"/>
      <c r="E23" s="59"/>
      <c r="F23" s="59"/>
      <c r="G23" s="59"/>
      <c r="H23" s="60"/>
      <c r="I23" s="60"/>
      <c r="J23" s="60"/>
      <c r="K23" s="61"/>
      <c r="N23" s="4"/>
    </row>
    <row r="24" spans="3:14" ht="13.5" customHeight="1" thickBot="1" x14ac:dyDescent="0.35">
      <c r="C24" s="38" t="s">
        <v>29</v>
      </c>
      <c r="D24" s="39"/>
      <c r="E24" s="40"/>
      <c r="F24" s="40"/>
      <c r="G24" s="40"/>
      <c r="H24" s="40"/>
      <c r="I24" s="40"/>
      <c r="J24" s="40"/>
      <c r="K24" s="41"/>
      <c r="N24" s="4"/>
    </row>
    <row r="25" spans="3:14" ht="13.5" customHeight="1" thickBot="1" x14ac:dyDescent="0.35">
      <c r="C25" s="42" t="s">
        <v>82</v>
      </c>
      <c r="D25" s="56"/>
      <c r="E25" s="49"/>
      <c r="F25" s="20">
        <v>2</v>
      </c>
      <c r="G25" s="20"/>
      <c r="H25" s="45"/>
      <c r="I25" s="45"/>
      <c r="J25" s="19"/>
      <c r="K25" s="46">
        <f>IFERROR(F25*J25,0)</f>
        <v>0</v>
      </c>
      <c r="N25" s="4"/>
    </row>
    <row r="26" spans="3:14" ht="42" thickBot="1" x14ac:dyDescent="0.35">
      <c r="C26" s="42" t="s">
        <v>30</v>
      </c>
      <c r="D26" s="43" t="s">
        <v>128</v>
      </c>
      <c r="E26" s="62"/>
      <c r="F26" s="49"/>
      <c r="G26" s="20">
        <v>2</v>
      </c>
      <c r="H26" s="45"/>
      <c r="I26" s="19"/>
      <c r="J26" s="45"/>
      <c r="K26" s="46">
        <f>IFERROR(G26*I26,0)</f>
        <v>0</v>
      </c>
      <c r="N26" s="4"/>
    </row>
    <row r="27" spans="3:14" ht="13.5" customHeight="1" thickBot="1" x14ac:dyDescent="0.35">
      <c r="C27" s="42" t="s">
        <v>31</v>
      </c>
      <c r="D27" s="56"/>
      <c r="E27" s="49">
        <v>5.34</v>
      </c>
      <c r="F27" s="49"/>
      <c r="G27" s="20"/>
      <c r="H27" s="19"/>
      <c r="I27" s="45"/>
      <c r="J27" s="45"/>
      <c r="K27" s="46">
        <f>IFERROR(E27*H27,0)</f>
        <v>0</v>
      </c>
      <c r="N27" s="4"/>
    </row>
    <row r="28" spans="3:14" ht="13.5" customHeight="1" thickBot="1" x14ac:dyDescent="0.35">
      <c r="C28" s="50" t="s">
        <v>32</v>
      </c>
      <c r="D28" s="33"/>
      <c r="E28" s="51"/>
      <c r="F28" s="51"/>
      <c r="G28" s="51"/>
      <c r="H28" s="52"/>
      <c r="I28" s="52"/>
      <c r="J28" s="52"/>
      <c r="K28" s="53">
        <f>SUM(K25:K27)</f>
        <v>0</v>
      </c>
      <c r="N28" s="4"/>
    </row>
    <row r="29" spans="3:14" ht="13.5" customHeight="1" thickBot="1" x14ac:dyDescent="0.35">
      <c r="C29" s="57"/>
      <c r="D29" s="58"/>
      <c r="E29" s="59"/>
      <c r="F29" s="59"/>
      <c r="G29" s="59"/>
      <c r="H29" s="60"/>
      <c r="I29" s="60"/>
      <c r="J29" s="60"/>
      <c r="K29" s="61"/>
      <c r="N29" s="4"/>
    </row>
    <row r="30" spans="3:14" ht="13.5" customHeight="1" thickBot="1" x14ac:dyDescent="0.35">
      <c r="C30" s="38" t="s">
        <v>26</v>
      </c>
      <c r="D30" s="39"/>
      <c r="E30" s="40"/>
      <c r="F30" s="40"/>
      <c r="G30" s="40"/>
      <c r="H30" s="40"/>
      <c r="I30" s="40"/>
      <c r="J30" s="40"/>
      <c r="K30" s="41"/>
      <c r="N30" s="4"/>
    </row>
    <row r="31" spans="3:14" ht="42" thickBot="1" x14ac:dyDescent="0.35">
      <c r="C31" s="42" t="s">
        <v>27</v>
      </c>
      <c r="D31" s="43" t="s">
        <v>129</v>
      </c>
      <c r="F31" s="49"/>
      <c r="G31" s="20">
        <v>65</v>
      </c>
      <c r="H31" s="45"/>
      <c r="I31" s="19"/>
      <c r="J31" s="45"/>
      <c r="K31" s="46">
        <f>IFERROR(G31*I31,0)</f>
        <v>0</v>
      </c>
      <c r="N31" s="4"/>
    </row>
    <row r="32" spans="3:14" ht="111" thickBot="1" x14ac:dyDescent="0.35">
      <c r="C32" s="47" t="s">
        <v>135</v>
      </c>
      <c r="D32" s="56"/>
      <c r="E32" s="49">
        <v>228.78</v>
      </c>
      <c r="F32" s="49"/>
      <c r="G32" s="20"/>
      <c r="H32" s="45">
        <v>7.5</v>
      </c>
      <c r="I32" s="45"/>
      <c r="J32" s="45"/>
      <c r="K32" s="46">
        <f>IFERROR(E32*H32,0)</f>
        <v>1715.85</v>
      </c>
      <c r="N32" s="4"/>
    </row>
    <row r="33" spans="3:14" ht="97.2" thickBot="1" x14ac:dyDescent="0.35">
      <c r="C33" s="47" t="s">
        <v>131</v>
      </c>
      <c r="D33" s="56"/>
      <c r="E33" s="49">
        <f>E32</f>
        <v>228.78</v>
      </c>
      <c r="F33" s="49"/>
      <c r="G33" s="20"/>
      <c r="H33" s="19"/>
      <c r="I33" s="45"/>
      <c r="J33" s="45"/>
      <c r="K33" s="46">
        <f>IFERROR(E33*H33,0)</f>
        <v>0</v>
      </c>
      <c r="N33" s="4"/>
    </row>
    <row r="34" spans="3:14" ht="13.5" customHeight="1" thickBot="1" x14ac:dyDescent="0.35">
      <c r="C34" s="50" t="s">
        <v>28</v>
      </c>
      <c r="D34" s="33"/>
      <c r="E34" s="51"/>
      <c r="F34" s="51"/>
      <c r="G34" s="51"/>
      <c r="H34" s="52"/>
      <c r="I34" s="52"/>
      <c r="J34" s="52"/>
      <c r="K34" s="53">
        <f>SUM(K31:K33)</f>
        <v>1715.85</v>
      </c>
      <c r="N34" s="4"/>
    </row>
    <row r="35" spans="3:14" ht="13.5" customHeight="1" thickBot="1" x14ac:dyDescent="0.35">
      <c r="C35" s="57"/>
      <c r="D35" s="58"/>
      <c r="E35" s="59"/>
      <c r="F35" s="59"/>
      <c r="G35" s="59"/>
      <c r="H35" s="60"/>
      <c r="I35" s="60"/>
      <c r="J35" s="60"/>
      <c r="K35" s="61"/>
      <c r="N35" s="4"/>
    </row>
    <row r="36" spans="3:14" ht="13.5" customHeight="1" thickBot="1" x14ac:dyDescent="0.35">
      <c r="C36" s="38" t="s">
        <v>74</v>
      </c>
      <c r="D36" s="39"/>
      <c r="E36" s="40"/>
      <c r="F36" s="40"/>
      <c r="G36" s="40"/>
      <c r="H36" s="40"/>
      <c r="I36" s="40"/>
      <c r="J36" s="40"/>
      <c r="K36" s="41"/>
      <c r="N36" s="4"/>
    </row>
    <row r="37" spans="3:14" ht="14.4" thickBot="1" x14ac:dyDescent="0.35">
      <c r="C37" s="42" t="s">
        <v>75</v>
      </c>
      <c r="D37" s="43" t="s">
        <v>99</v>
      </c>
      <c r="F37" s="49"/>
      <c r="G37" s="20">
        <v>18</v>
      </c>
      <c r="H37" s="45"/>
      <c r="I37" s="19"/>
      <c r="J37" s="45"/>
      <c r="K37" s="46">
        <f>IFERROR(G37*I37,0)</f>
        <v>0</v>
      </c>
      <c r="N37" s="4"/>
    </row>
    <row r="38" spans="3:14" ht="13.5" customHeight="1" thickBot="1" x14ac:dyDescent="0.35">
      <c r="C38" s="42" t="s">
        <v>76</v>
      </c>
      <c r="D38" s="56"/>
      <c r="E38" s="49">
        <v>3.72</v>
      </c>
      <c r="F38" s="49"/>
      <c r="G38" s="20"/>
      <c r="H38" s="19"/>
      <c r="I38" s="45"/>
      <c r="J38" s="45"/>
      <c r="K38" s="46">
        <f>IFERROR(E38*H38,0)</f>
        <v>0</v>
      </c>
      <c r="N38" s="4"/>
    </row>
    <row r="39" spans="3:14" ht="13.5" customHeight="1" thickBot="1" x14ac:dyDescent="0.35">
      <c r="C39" s="50" t="s">
        <v>77</v>
      </c>
      <c r="D39" s="33"/>
      <c r="E39" s="51"/>
      <c r="F39" s="51"/>
      <c r="G39" s="51"/>
      <c r="H39" s="52"/>
      <c r="I39" s="52"/>
      <c r="J39" s="52"/>
      <c r="K39" s="53">
        <f>SUM(K37:K38)</f>
        <v>0</v>
      </c>
      <c r="N39" s="4"/>
    </row>
    <row r="40" spans="3:14" ht="13.5" customHeight="1" thickBot="1" x14ac:dyDescent="0.35">
      <c r="C40" s="57"/>
      <c r="D40" s="58"/>
      <c r="E40" s="59"/>
      <c r="F40" s="59"/>
      <c r="G40" s="59"/>
      <c r="H40" s="60"/>
      <c r="I40" s="60"/>
      <c r="J40" s="60"/>
      <c r="K40" s="61"/>
      <c r="N40" s="4"/>
    </row>
    <row r="41" spans="3:14" ht="13.5" customHeight="1" thickBot="1" x14ac:dyDescent="0.35">
      <c r="C41" s="38" t="s">
        <v>55</v>
      </c>
      <c r="D41" s="39"/>
      <c r="E41" s="40"/>
      <c r="F41" s="40"/>
      <c r="G41" s="40"/>
      <c r="H41" s="40"/>
      <c r="I41" s="40"/>
      <c r="J41" s="40"/>
      <c r="K41" s="41"/>
      <c r="N41" s="4"/>
    </row>
    <row r="42" spans="3:14" ht="28.2" thickBot="1" x14ac:dyDescent="0.35">
      <c r="C42" s="42" t="s">
        <v>56</v>
      </c>
      <c r="D42" s="43" t="s">
        <v>102</v>
      </c>
      <c r="F42" s="49"/>
      <c r="G42" s="20">
        <v>32</v>
      </c>
      <c r="H42" s="45"/>
      <c r="I42" s="19"/>
      <c r="J42" s="45"/>
      <c r="K42" s="46">
        <f>IFERROR(G42*I42,0)</f>
        <v>0</v>
      </c>
      <c r="N42" s="4"/>
    </row>
    <row r="43" spans="3:14" ht="13.5" customHeight="1" thickBot="1" x14ac:dyDescent="0.35">
      <c r="C43" s="42" t="s">
        <v>57</v>
      </c>
      <c r="D43" s="56"/>
      <c r="E43" s="49">
        <v>13.307</v>
      </c>
      <c r="F43" s="49"/>
      <c r="G43" s="20"/>
      <c r="H43" s="19"/>
      <c r="I43" s="45"/>
      <c r="J43" s="45"/>
      <c r="K43" s="46">
        <f>IFERROR(E43*H43,0)</f>
        <v>0</v>
      </c>
      <c r="N43" s="4"/>
    </row>
    <row r="44" spans="3:14" ht="13.5" customHeight="1" thickBot="1" x14ac:dyDescent="0.35">
      <c r="C44" s="50" t="s">
        <v>58</v>
      </c>
      <c r="D44" s="33"/>
      <c r="E44" s="51"/>
      <c r="F44" s="51"/>
      <c r="G44" s="51"/>
      <c r="H44" s="52"/>
      <c r="I44" s="52"/>
      <c r="J44" s="52"/>
      <c r="K44" s="53">
        <f>SUM(K42:K43)</f>
        <v>0</v>
      </c>
      <c r="N44" s="4"/>
    </row>
    <row r="45" spans="3:14" ht="13.5" customHeight="1" thickBot="1" x14ac:dyDescent="0.35">
      <c r="C45" s="57"/>
      <c r="D45" s="58"/>
      <c r="E45" s="59"/>
      <c r="F45" s="59"/>
      <c r="G45" s="59"/>
      <c r="H45" s="60"/>
      <c r="I45" s="60"/>
      <c r="J45" s="60"/>
      <c r="K45" s="61"/>
      <c r="N45" s="4"/>
    </row>
    <row r="46" spans="3:14" ht="13.5" customHeight="1" thickBot="1" x14ac:dyDescent="0.35">
      <c r="C46" s="38" t="s">
        <v>94</v>
      </c>
      <c r="D46" s="39"/>
      <c r="E46" s="40"/>
      <c r="F46" s="40"/>
      <c r="G46" s="40"/>
      <c r="H46" s="40"/>
      <c r="I46" s="40"/>
      <c r="J46" s="40"/>
      <c r="K46" s="41"/>
      <c r="N46" s="4"/>
    </row>
    <row r="47" spans="3:14" ht="14.4" thickBot="1" x14ac:dyDescent="0.35">
      <c r="C47" s="42" t="s">
        <v>97</v>
      </c>
      <c r="D47" s="63"/>
      <c r="F47" s="49"/>
      <c r="G47" s="20">
        <v>2</v>
      </c>
      <c r="H47" s="45"/>
      <c r="I47" s="19"/>
      <c r="J47" s="45"/>
      <c r="K47" s="46">
        <f>IFERROR(G47*I47,0)</f>
        <v>0</v>
      </c>
      <c r="N47" s="4"/>
    </row>
    <row r="48" spans="3:14" ht="13.5" customHeight="1" thickBot="1" x14ac:dyDescent="0.35">
      <c r="C48" s="42" t="s">
        <v>95</v>
      </c>
      <c r="D48" s="56"/>
      <c r="E48" s="49">
        <v>13.307</v>
      </c>
      <c r="F48" s="49"/>
      <c r="G48" s="20"/>
      <c r="H48" s="19"/>
      <c r="I48" s="45"/>
      <c r="J48" s="45"/>
      <c r="K48" s="46">
        <f>IFERROR(E48*H48,0)</f>
        <v>0</v>
      </c>
      <c r="N48" s="4"/>
    </row>
    <row r="49" spans="3:14" ht="13.5" customHeight="1" thickBot="1" x14ac:dyDescent="0.35">
      <c r="C49" s="50" t="s">
        <v>96</v>
      </c>
      <c r="D49" s="33"/>
      <c r="E49" s="51"/>
      <c r="F49" s="51"/>
      <c r="G49" s="51"/>
      <c r="H49" s="52"/>
      <c r="I49" s="52"/>
      <c r="J49" s="52"/>
      <c r="K49" s="53">
        <f>SUM(K47:K48)</f>
        <v>0</v>
      </c>
      <c r="N49" s="4"/>
    </row>
    <row r="50" spans="3:14" ht="13.5" customHeight="1" thickBot="1" x14ac:dyDescent="0.35">
      <c r="C50" s="57"/>
      <c r="D50" s="58"/>
      <c r="E50" s="59"/>
      <c r="F50" s="59"/>
      <c r="G50" s="59"/>
      <c r="H50" s="60"/>
      <c r="I50" s="60"/>
      <c r="J50" s="60"/>
      <c r="K50" s="61"/>
      <c r="N50" s="4"/>
    </row>
    <row r="51" spans="3:14" ht="13.5" customHeight="1" thickBot="1" x14ac:dyDescent="0.35">
      <c r="C51" s="38" t="s">
        <v>33</v>
      </c>
      <c r="D51" s="39"/>
      <c r="E51" s="40"/>
      <c r="F51" s="40"/>
      <c r="G51" s="40"/>
      <c r="H51" s="40"/>
      <c r="I51" s="40"/>
      <c r="J51" s="40"/>
      <c r="K51" s="41"/>
      <c r="N51" s="4"/>
    </row>
    <row r="52" spans="3:14" ht="42" thickBot="1" x14ac:dyDescent="0.35">
      <c r="C52" s="64" t="s">
        <v>34</v>
      </c>
      <c r="D52" s="43" t="s">
        <v>128</v>
      </c>
      <c r="E52" s="49"/>
      <c r="F52" s="49"/>
      <c r="G52" s="20">
        <v>17</v>
      </c>
      <c r="H52" s="45"/>
      <c r="I52" s="19"/>
      <c r="J52" s="45"/>
      <c r="K52" s="46">
        <f>IFERROR(G52*I52,0)</f>
        <v>0</v>
      </c>
      <c r="N52" s="4"/>
    </row>
    <row r="53" spans="3:14" ht="13.5" customHeight="1" thickBot="1" x14ac:dyDescent="0.35">
      <c r="C53" s="42" t="s">
        <v>35</v>
      </c>
      <c r="D53" s="56"/>
      <c r="E53" s="49">
        <v>34.68</v>
      </c>
      <c r="F53" s="49"/>
      <c r="G53" s="20"/>
      <c r="H53" s="19"/>
      <c r="I53" s="45"/>
      <c r="J53" s="45"/>
      <c r="K53" s="46">
        <f>IFERROR(E53*H53,0)</f>
        <v>0</v>
      </c>
      <c r="N53" s="4"/>
    </row>
    <row r="54" spans="3:14" ht="13.5" customHeight="1" thickBot="1" x14ac:dyDescent="0.35">
      <c r="C54" s="50" t="s">
        <v>36</v>
      </c>
      <c r="D54" s="33"/>
      <c r="E54" s="51"/>
      <c r="F54" s="51"/>
      <c r="G54" s="51"/>
      <c r="H54" s="52"/>
      <c r="I54" s="52"/>
      <c r="J54" s="52"/>
      <c r="K54" s="53">
        <f>SUM(K52:K53)</f>
        <v>0</v>
      </c>
      <c r="N54" s="4"/>
    </row>
    <row r="55" spans="3:14" ht="13.5" customHeight="1" thickBot="1" x14ac:dyDescent="0.35">
      <c r="C55" s="57"/>
      <c r="D55" s="58"/>
      <c r="E55" s="59"/>
      <c r="F55" s="59"/>
      <c r="G55" s="59"/>
      <c r="H55" s="60"/>
      <c r="I55" s="60"/>
      <c r="J55" s="60"/>
      <c r="K55" s="61"/>
      <c r="N55" s="4"/>
    </row>
    <row r="56" spans="3:14" ht="13.5" customHeight="1" thickBot="1" x14ac:dyDescent="0.35">
      <c r="C56" s="38" t="s">
        <v>37</v>
      </c>
      <c r="D56" s="39"/>
      <c r="E56" s="40"/>
      <c r="F56" s="40"/>
      <c r="G56" s="40"/>
      <c r="H56" s="40"/>
      <c r="I56" s="40"/>
      <c r="J56" s="40"/>
      <c r="K56" s="41"/>
      <c r="N56" s="4"/>
    </row>
    <row r="57" spans="3:14" ht="41.25" customHeight="1" thickBot="1" x14ac:dyDescent="0.35">
      <c r="C57" s="42" t="s">
        <v>38</v>
      </c>
      <c r="D57" s="72" t="s">
        <v>129</v>
      </c>
      <c r="E57" s="49"/>
      <c r="F57" s="49"/>
      <c r="G57" s="20">
        <v>159</v>
      </c>
      <c r="H57" s="45"/>
      <c r="I57" s="19"/>
      <c r="J57" s="45"/>
      <c r="K57" s="46">
        <f>IFERROR(G57*I57,0)</f>
        <v>0</v>
      </c>
      <c r="N57" s="4"/>
    </row>
    <row r="58" spans="3:14" ht="15.75" customHeight="1" thickBot="1" x14ac:dyDescent="0.35">
      <c r="C58" s="42" t="s">
        <v>103</v>
      </c>
      <c r="D58" s="73"/>
      <c r="E58" s="49"/>
      <c r="F58" s="49"/>
      <c r="G58" s="20">
        <f>G57</f>
        <v>159</v>
      </c>
      <c r="H58" s="45"/>
      <c r="I58" s="19"/>
      <c r="J58" s="45"/>
      <c r="K58" s="46">
        <f>IFERROR(G58*I58,0)</f>
        <v>0</v>
      </c>
      <c r="N58" s="4"/>
    </row>
    <row r="59" spans="3:14" ht="13.5" customHeight="1" thickBot="1" x14ac:dyDescent="0.35">
      <c r="C59" s="42" t="s">
        <v>39</v>
      </c>
      <c r="D59" s="56"/>
      <c r="E59" s="49">
        <v>797.01</v>
      </c>
      <c r="F59" s="49"/>
      <c r="G59" s="20"/>
      <c r="H59" s="19"/>
      <c r="I59" s="45"/>
      <c r="J59" s="45"/>
      <c r="K59" s="46">
        <f>IFERROR(E59*H59,0)</f>
        <v>0</v>
      </c>
      <c r="N59" s="4"/>
    </row>
    <row r="60" spans="3:14" ht="13.5" customHeight="1" thickBot="1" x14ac:dyDescent="0.35">
      <c r="C60" s="50" t="s">
        <v>40</v>
      </c>
      <c r="D60" s="33"/>
      <c r="E60" s="51"/>
      <c r="F60" s="51"/>
      <c r="G60" s="51"/>
      <c r="H60" s="52"/>
      <c r="I60" s="52"/>
      <c r="J60" s="52"/>
      <c r="K60" s="53">
        <f>SUM(50%*K57,50%*K58,K59)</f>
        <v>0</v>
      </c>
      <c r="N60" s="4"/>
    </row>
    <row r="61" spans="3:14" ht="13.5" customHeight="1" thickBot="1" x14ac:dyDescent="0.35">
      <c r="C61" s="57"/>
      <c r="D61" s="58"/>
      <c r="E61" s="59"/>
      <c r="F61" s="59"/>
      <c r="G61" s="59"/>
      <c r="H61" s="60"/>
      <c r="I61" s="60"/>
      <c r="J61" s="60"/>
      <c r="K61" s="61"/>
      <c r="N61" s="4"/>
    </row>
    <row r="62" spans="3:14" ht="13.5" customHeight="1" thickBot="1" x14ac:dyDescent="0.35">
      <c r="C62" s="38" t="s">
        <v>41</v>
      </c>
      <c r="D62" s="39"/>
      <c r="E62" s="40"/>
      <c r="F62" s="40"/>
      <c r="G62" s="40"/>
      <c r="H62" s="40"/>
      <c r="I62" s="40"/>
      <c r="J62" s="40"/>
      <c r="K62" s="41"/>
      <c r="N62" s="4"/>
    </row>
    <row r="63" spans="3:14" ht="42" thickBot="1" x14ac:dyDescent="0.35">
      <c r="C63" s="42" t="s">
        <v>42</v>
      </c>
      <c r="D63" s="43" t="s">
        <v>100</v>
      </c>
      <c r="F63" s="49"/>
      <c r="G63" s="20">
        <v>108</v>
      </c>
      <c r="H63" s="45"/>
      <c r="I63" s="19"/>
      <c r="J63" s="45"/>
      <c r="K63" s="46">
        <f>IFERROR(G63*I63,0)</f>
        <v>0</v>
      </c>
      <c r="N63" s="4"/>
    </row>
    <row r="64" spans="3:14" ht="13.5" customHeight="1" thickBot="1" x14ac:dyDescent="0.35">
      <c r="C64" s="42" t="s">
        <v>43</v>
      </c>
      <c r="D64" s="56"/>
      <c r="E64" s="49">
        <v>177.74</v>
      </c>
      <c r="F64" s="49"/>
      <c r="G64" s="20"/>
      <c r="H64" s="19"/>
      <c r="I64" s="45"/>
      <c r="J64" s="45"/>
      <c r="K64" s="46">
        <f>IFERROR(E64*H64,0)</f>
        <v>0</v>
      </c>
      <c r="N64" s="4"/>
    </row>
    <row r="65" spans="3:14" ht="13.5" customHeight="1" thickBot="1" x14ac:dyDescent="0.35">
      <c r="C65" s="50" t="s">
        <v>44</v>
      </c>
      <c r="D65" s="33"/>
      <c r="E65" s="51"/>
      <c r="F65" s="51"/>
      <c r="G65" s="51"/>
      <c r="H65" s="52"/>
      <c r="I65" s="52"/>
      <c r="J65" s="52"/>
      <c r="K65" s="53">
        <f>SUM(K63:K64)</f>
        <v>0</v>
      </c>
      <c r="N65" s="4"/>
    </row>
    <row r="66" spans="3:14" ht="13.5" customHeight="1" thickBot="1" x14ac:dyDescent="0.35">
      <c r="C66" s="57"/>
      <c r="D66" s="58"/>
      <c r="E66" s="59"/>
      <c r="F66" s="59"/>
      <c r="G66" s="59"/>
      <c r="H66" s="60"/>
      <c r="I66" s="60"/>
      <c r="J66" s="60"/>
      <c r="K66" s="61"/>
      <c r="N66" s="4"/>
    </row>
    <row r="67" spans="3:14" ht="13.5" customHeight="1" thickBot="1" x14ac:dyDescent="0.35">
      <c r="C67" s="38" t="s">
        <v>113</v>
      </c>
      <c r="D67" s="39"/>
      <c r="E67" s="40"/>
      <c r="F67" s="40"/>
      <c r="G67" s="40"/>
      <c r="H67" s="40"/>
      <c r="I67" s="40"/>
      <c r="J67" s="40"/>
      <c r="K67" s="41"/>
      <c r="N67" s="4"/>
    </row>
    <row r="68" spans="3:14" ht="28.2" thickBot="1" x14ac:dyDescent="0.35">
      <c r="C68" s="42" t="s">
        <v>104</v>
      </c>
      <c r="D68" s="43" t="s">
        <v>115</v>
      </c>
      <c r="E68" s="65"/>
      <c r="F68" s="65"/>
      <c r="G68" s="20">
        <v>52</v>
      </c>
      <c r="H68" s="45"/>
      <c r="I68" s="19"/>
      <c r="J68" s="45"/>
      <c r="K68" s="46">
        <f>IFERROR(G68*I68,0)</f>
        <v>0</v>
      </c>
      <c r="N68" s="4"/>
    </row>
    <row r="69" spans="3:14" ht="13.5" customHeight="1" thickBot="1" x14ac:dyDescent="0.35">
      <c r="C69" s="42" t="s">
        <v>106</v>
      </c>
      <c r="D69" s="56"/>
      <c r="E69" s="65">
        <v>6.9610000000000003</v>
      </c>
      <c r="F69" s="65"/>
      <c r="G69" s="20"/>
      <c r="H69" s="19"/>
      <c r="I69" s="45"/>
      <c r="J69" s="45"/>
      <c r="K69" s="46">
        <f>IFERROR(E69*H69,0)</f>
        <v>0</v>
      </c>
      <c r="N69" s="4"/>
    </row>
    <row r="70" spans="3:14" ht="13.5" customHeight="1" thickBot="1" x14ac:dyDescent="0.35">
      <c r="C70" s="42" t="s">
        <v>59</v>
      </c>
      <c r="D70" s="56"/>
      <c r="E70" s="65">
        <v>1.099</v>
      </c>
      <c r="F70" s="65"/>
      <c r="G70" s="20"/>
      <c r="H70" s="19"/>
      <c r="I70" s="45"/>
      <c r="J70" s="45"/>
      <c r="K70" s="46">
        <f t="shared" ref="K70:K77" si="0">IFERROR(E70*H70,0)</f>
        <v>0</v>
      </c>
      <c r="N70" s="4"/>
    </row>
    <row r="71" spans="3:14" ht="13.5" customHeight="1" thickBot="1" x14ac:dyDescent="0.35">
      <c r="C71" s="42" t="s">
        <v>107</v>
      </c>
      <c r="D71" s="56"/>
      <c r="E71" s="65">
        <v>0.23200000000000001</v>
      </c>
      <c r="F71" s="65"/>
      <c r="G71" s="20"/>
      <c r="H71" s="19"/>
      <c r="I71" s="45"/>
      <c r="J71" s="45"/>
      <c r="K71" s="46">
        <f t="shared" si="0"/>
        <v>0</v>
      </c>
      <c r="N71" s="4"/>
    </row>
    <row r="72" spans="3:14" ht="13.5" customHeight="1" thickBot="1" x14ac:dyDescent="0.35">
      <c r="C72" s="42" t="s">
        <v>60</v>
      </c>
      <c r="D72" s="56"/>
      <c r="E72" s="65">
        <v>1.6259999999999999</v>
      </c>
      <c r="F72" s="65"/>
      <c r="G72" s="20"/>
      <c r="H72" s="19"/>
      <c r="I72" s="45"/>
      <c r="J72" s="45"/>
      <c r="K72" s="46">
        <f t="shared" si="0"/>
        <v>0</v>
      </c>
      <c r="N72" s="4"/>
    </row>
    <row r="73" spans="3:14" ht="13.5" customHeight="1" thickBot="1" x14ac:dyDescent="0.35">
      <c r="C73" s="42" t="s">
        <v>61</v>
      </c>
      <c r="D73" s="56"/>
      <c r="E73" s="65">
        <v>2.8029999999999999</v>
      </c>
      <c r="F73" s="65"/>
      <c r="G73" s="20"/>
      <c r="H73" s="19"/>
      <c r="I73" s="45"/>
      <c r="J73" s="45"/>
      <c r="K73" s="46">
        <f t="shared" si="0"/>
        <v>0</v>
      </c>
      <c r="N73" s="4"/>
    </row>
    <row r="74" spans="3:14" ht="13.5" customHeight="1" thickBot="1" x14ac:dyDescent="0.35">
      <c r="C74" s="42" t="s">
        <v>108</v>
      </c>
      <c r="D74" s="56"/>
      <c r="E74" s="65">
        <v>0.127</v>
      </c>
      <c r="F74" s="65"/>
      <c r="G74" s="20"/>
      <c r="H74" s="19"/>
      <c r="I74" s="45"/>
      <c r="J74" s="45"/>
      <c r="K74" s="46">
        <f t="shared" si="0"/>
        <v>0</v>
      </c>
      <c r="N74" s="4"/>
    </row>
    <row r="75" spans="3:14" ht="13.5" customHeight="1" thickBot="1" x14ac:dyDescent="0.35">
      <c r="C75" s="42" t="s">
        <v>109</v>
      </c>
      <c r="D75" s="56"/>
      <c r="E75" s="65">
        <v>6.2E-2</v>
      </c>
      <c r="F75" s="65"/>
      <c r="G75" s="20"/>
      <c r="H75" s="19"/>
      <c r="I75" s="45"/>
      <c r="J75" s="45"/>
      <c r="K75" s="46">
        <f t="shared" si="0"/>
        <v>0</v>
      </c>
      <c r="N75" s="4"/>
    </row>
    <row r="76" spans="3:14" ht="13.5" customHeight="1" thickBot="1" x14ac:dyDescent="0.35">
      <c r="C76" s="42" t="s">
        <v>110</v>
      </c>
      <c r="D76" s="56"/>
      <c r="E76" s="65">
        <v>3.0630000000000002</v>
      </c>
      <c r="F76" s="65"/>
      <c r="G76" s="20"/>
      <c r="H76" s="19"/>
      <c r="I76" s="45"/>
      <c r="J76" s="45"/>
      <c r="K76" s="46">
        <f t="shared" si="0"/>
        <v>0</v>
      </c>
      <c r="N76" s="4"/>
    </row>
    <row r="77" spans="3:14" ht="13.5" customHeight="1" thickBot="1" x14ac:dyDescent="0.35">
      <c r="C77" s="42" t="s">
        <v>62</v>
      </c>
      <c r="D77" s="56"/>
      <c r="E77" s="65">
        <v>3.0000000000000001E-3</v>
      </c>
      <c r="F77" s="65"/>
      <c r="G77" s="20"/>
      <c r="H77" s="19"/>
      <c r="I77" s="45"/>
      <c r="J77" s="45"/>
      <c r="K77" s="46">
        <f t="shared" si="0"/>
        <v>0</v>
      </c>
      <c r="N77" s="4"/>
    </row>
    <row r="78" spans="3:14" ht="13.5" customHeight="1" thickBot="1" x14ac:dyDescent="0.35">
      <c r="C78" s="42" t="s">
        <v>63</v>
      </c>
      <c r="D78" s="56"/>
      <c r="E78" s="65">
        <v>2.9980000000000002</v>
      </c>
      <c r="F78" s="65"/>
      <c r="G78" s="20"/>
      <c r="H78" s="19"/>
      <c r="I78" s="45"/>
      <c r="J78" s="45"/>
      <c r="K78" s="46">
        <f t="shared" ref="K78:K90" si="1">IFERROR(E78*H78,0)</f>
        <v>0</v>
      </c>
      <c r="N78" s="4"/>
    </row>
    <row r="79" spans="3:14" ht="13.5" customHeight="1" thickBot="1" x14ac:dyDescent="0.35">
      <c r="C79" s="42" t="s">
        <v>64</v>
      </c>
      <c r="D79" s="56"/>
      <c r="E79" s="65">
        <v>9.4E-2</v>
      </c>
      <c r="F79" s="65"/>
      <c r="G79" s="20"/>
      <c r="H79" s="19"/>
      <c r="I79" s="45"/>
      <c r="J79" s="45"/>
      <c r="K79" s="46">
        <f t="shared" si="1"/>
        <v>0</v>
      </c>
      <c r="N79" s="4"/>
    </row>
    <row r="80" spans="3:14" ht="13.5" customHeight="1" thickBot="1" x14ac:dyDescent="0.35">
      <c r="C80" s="42" t="s">
        <v>65</v>
      </c>
      <c r="D80" s="56"/>
      <c r="E80" s="65">
        <v>9.8000000000000004E-2</v>
      </c>
      <c r="F80" s="65"/>
      <c r="G80" s="20"/>
      <c r="H80" s="19"/>
      <c r="I80" s="45"/>
      <c r="J80" s="45"/>
      <c r="K80" s="46">
        <f t="shared" si="1"/>
        <v>0</v>
      </c>
      <c r="N80" s="4"/>
    </row>
    <row r="81" spans="3:16" ht="13.5" customHeight="1" thickBot="1" x14ac:dyDescent="0.35">
      <c r="C81" s="42" t="s">
        <v>111</v>
      </c>
      <c r="D81" s="56"/>
      <c r="E81" s="65">
        <v>1.1299999999999999</v>
      </c>
      <c r="F81" s="65"/>
      <c r="G81" s="20"/>
      <c r="H81" s="19"/>
      <c r="I81" s="45"/>
      <c r="J81" s="45"/>
      <c r="K81" s="46">
        <f t="shared" si="1"/>
        <v>0</v>
      </c>
      <c r="N81" s="4"/>
    </row>
    <row r="82" spans="3:16" ht="13.5" customHeight="1" thickBot="1" x14ac:dyDescent="0.35">
      <c r="C82" s="42" t="s">
        <v>66</v>
      </c>
      <c r="D82" s="56"/>
      <c r="E82" s="65">
        <v>36.89</v>
      </c>
      <c r="F82" s="65"/>
      <c r="G82" s="20"/>
      <c r="H82" s="19"/>
      <c r="I82" s="45"/>
      <c r="J82" s="45"/>
      <c r="K82" s="46">
        <f t="shared" si="1"/>
        <v>0</v>
      </c>
      <c r="N82" s="4"/>
    </row>
    <row r="83" spans="3:16" ht="13.5" customHeight="1" thickBot="1" x14ac:dyDescent="0.35">
      <c r="C83" s="42" t="s">
        <v>112</v>
      </c>
      <c r="D83" s="56"/>
      <c r="E83" s="65">
        <v>6.7469999999999999</v>
      </c>
      <c r="F83" s="65"/>
      <c r="G83" s="20"/>
      <c r="H83" s="19"/>
      <c r="I83" s="45"/>
      <c r="J83" s="45"/>
      <c r="K83" s="46">
        <f t="shared" si="1"/>
        <v>0</v>
      </c>
      <c r="N83" s="4"/>
    </row>
    <row r="84" spans="3:16" ht="13.5" customHeight="1" thickBot="1" x14ac:dyDescent="0.35">
      <c r="C84" s="42" t="s">
        <v>67</v>
      </c>
      <c r="D84" s="56"/>
      <c r="E84" s="65">
        <v>0.17499999999999999</v>
      </c>
      <c r="F84" s="65"/>
      <c r="G84" s="20"/>
      <c r="H84" s="19"/>
      <c r="I84" s="45"/>
      <c r="J84" s="45"/>
      <c r="K84" s="46">
        <f t="shared" si="1"/>
        <v>0</v>
      </c>
      <c r="N84" s="4"/>
    </row>
    <row r="85" spans="3:16" ht="13.5" customHeight="1" thickBot="1" x14ac:dyDescent="0.35">
      <c r="C85" s="42" t="s">
        <v>68</v>
      </c>
      <c r="D85" s="56"/>
      <c r="E85" s="65">
        <v>0.48799999999999999</v>
      </c>
      <c r="F85" s="65"/>
      <c r="G85" s="20"/>
      <c r="H85" s="19"/>
      <c r="I85" s="45"/>
      <c r="J85" s="45"/>
      <c r="K85" s="46">
        <f t="shared" si="1"/>
        <v>0</v>
      </c>
      <c r="N85" s="4"/>
    </row>
    <row r="86" spans="3:16" ht="13.5" customHeight="1" thickBot="1" x14ac:dyDescent="0.35">
      <c r="C86" s="42" t="s">
        <v>69</v>
      </c>
      <c r="D86" s="56"/>
      <c r="E86" s="65">
        <v>4.6219999999999999</v>
      </c>
      <c r="F86" s="65"/>
      <c r="G86" s="20"/>
      <c r="H86" s="19"/>
      <c r="I86" s="45"/>
      <c r="J86" s="45"/>
      <c r="K86" s="46">
        <f t="shared" si="1"/>
        <v>0</v>
      </c>
      <c r="N86" s="4"/>
    </row>
    <row r="87" spans="3:16" ht="13.5" customHeight="1" thickBot="1" x14ac:dyDescent="0.35">
      <c r="C87" s="42" t="s">
        <v>70</v>
      </c>
      <c r="D87" s="56"/>
      <c r="E87" s="65">
        <v>2.7149999999999999</v>
      </c>
      <c r="F87" s="65"/>
      <c r="G87" s="20"/>
      <c r="H87" s="19"/>
      <c r="I87" s="45"/>
      <c r="J87" s="45"/>
      <c r="K87" s="46">
        <f t="shared" si="1"/>
        <v>0</v>
      </c>
      <c r="N87" s="4"/>
    </row>
    <row r="88" spans="3:16" ht="13.5" customHeight="1" thickBot="1" x14ac:dyDescent="0.35">
      <c r="C88" s="42" t="s">
        <v>71</v>
      </c>
      <c r="D88" s="56"/>
      <c r="E88" s="65">
        <v>7.0000000000000007E-2</v>
      </c>
      <c r="F88" s="65"/>
      <c r="G88" s="20"/>
      <c r="H88" s="19"/>
      <c r="I88" s="45"/>
      <c r="J88" s="45"/>
      <c r="K88" s="46">
        <f t="shared" si="1"/>
        <v>0</v>
      </c>
      <c r="N88" s="4"/>
    </row>
    <row r="89" spans="3:16" ht="13.5" customHeight="1" thickBot="1" x14ac:dyDescent="0.35">
      <c r="C89" s="42" t="s">
        <v>72</v>
      </c>
      <c r="D89" s="56"/>
      <c r="E89" s="65">
        <v>1.264</v>
      </c>
      <c r="F89" s="65"/>
      <c r="G89" s="20"/>
      <c r="H89" s="19"/>
      <c r="I89" s="45"/>
      <c r="J89" s="45"/>
      <c r="K89" s="46">
        <f t="shared" si="1"/>
        <v>0</v>
      </c>
      <c r="N89" s="4"/>
    </row>
    <row r="90" spans="3:16" ht="13.5" customHeight="1" thickBot="1" x14ac:dyDescent="0.35">
      <c r="C90" s="42" t="s">
        <v>73</v>
      </c>
      <c r="D90" s="56"/>
      <c r="E90" s="65">
        <v>25.439</v>
      </c>
      <c r="F90" s="65"/>
      <c r="G90" s="20"/>
      <c r="H90" s="19"/>
      <c r="I90" s="45"/>
      <c r="J90" s="45"/>
      <c r="K90" s="46">
        <f t="shared" si="1"/>
        <v>0</v>
      </c>
      <c r="N90" s="4"/>
    </row>
    <row r="91" spans="3:16" ht="13.5" customHeight="1" thickBot="1" x14ac:dyDescent="0.35">
      <c r="C91" s="50" t="s">
        <v>114</v>
      </c>
      <c r="D91" s="33"/>
      <c r="E91" s="66">
        <f>SUM($E$69:$E$90)</f>
        <v>98.705999999999989</v>
      </c>
      <c r="F91" s="51"/>
      <c r="G91" s="51"/>
      <c r="H91" s="52"/>
      <c r="I91" s="52"/>
      <c r="J91" s="52"/>
      <c r="K91" s="53">
        <f>SUM(K68:K90)</f>
        <v>0</v>
      </c>
      <c r="N91" s="4"/>
    </row>
    <row r="92" spans="3:16" ht="13.5" customHeight="1" thickBot="1" x14ac:dyDescent="0.35">
      <c r="C92" s="57"/>
      <c r="D92" s="58"/>
      <c r="E92" s="59"/>
      <c r="F92" s="59"/>
      <c r="G92" s="59"/>
      <c r="H92" s="60"/>
      <c r="I92" s="60"/>
      <c r="J92" s="60"/>
      <c r="K92" s="61"/>
      <c r="N92" s="4"/>
    </row>
    <row r="93" spans="3:16" ht="13.5" customHeight="1" thickBot="1" x14ac:dyDescent="0.35">
      <c r="C93" s="38" t="s">
        <v>116</v>
      </c>
      <c r="D93" s="39"/>
      <c r="E93" s="40"/>
      <c r="F93" s="40"/>
      <c r="G93" s="40"/>
      <c r="H93" s="40"/>
      <c r="I93" s="40"/>
      <c r="J93" s="40"/>
      <c r="K93" s="41"/>
      <c r="N93" s="4"/>
    </row>
    <row r="94" spans="3:16" ht="42" thickBot="1" x14ac:dyDescent="0.35">
      <c r="C94" s="42" t="s">
        <v>117</v>
      </c>
      <c r="D94" s="43" t="s">
        <v>129</v>
      </c>
      <c r="F94" s="49"/>
      <c r="G94" s="20">
        <v>1</v>
      </c>
      <c r="H94" s="45"/>
      <c r="I94" s="19"/>
      <c r="J94" s="45"/>
      <c r="K94" s="46">
        <f>IFERROR(G94*I94,0)</f>
        <v>0</v>
      </c>
      <c r="N94" s="4"/>
      <c r="P94" s="21"/>
    </row>
    <row r="95" spans="3:16" ht="13.5" customHeight="1" thickBot="1" x14ac:dyDescent="0.35">
      <c r="C95" s="42" t="s">
        <v>118</v>
      </c>
      <c r="D95" s="56"/>
      <c r="E95" s="49">
        <v>10</v>
      </c>
      <c r="F95" s="49"/>
      <c r="G95" s="20"/>
      <c r="H95" s="19"/>
      <c r="I95" s="45"/>
      <c r="J95" s="45"/>
      <c r="K95" s="46">
        <f>IFERROR(E95*H95,0)</f>
        <v>0</v>
      </c>
      <c r="N95" s="4"/>
    </row>
    <row r="96" spans="3:16" ht="13.5" customHeight="1" thickBot="1" x14ac:dyDescent="0.35">
      <c r="C96" s="50" t="s">
        <v>119</v>
      </c>
      <c r="D96" s="33"/>
      <c r="E96" s="51"/>
      <c r="F96" s="51"/>
      <c r="G96" s="51"/>
      <c r="H96" s="52"/>
      <c r="I96" s="52"/>
      <c r="J96" s="52"/>
      <c r="K96" s="53">
        <f>SUM(K94:K95)</f>
        <v>0</v>
      </c>
      <c r="N96" s="4"/>
      <c r="P96" s="22"/>
    </row>
    <row r="97" spans="3:16" ht="13.5" customHeight="1" thickBot="1" x14ac:dyDescent="0.35">
      <c r="C97" s="57"/>
      <c r="D97" s="58"/>
      <c r="E97" s="59"/>
      <c r="F97" s="59"/>
      <c r="G97" s="59"/>
      <c r="H97" s="60"/>
      <c r="I97" s="60"/>
      <c r="J97" s="60"/>
      <c r="K97" s="61"/>
      <c r="N97" s="4"/>
    </row>
    <row r="98" spans="3:16" ht="13.5" customHeight="1" thickBot="1" x14ac:dyDescent="0.35">
      <c r="C98" s="38" t="s">
        <v>86</v>
      </c>
      <c r="D98" s="39"/>
      <c r="E98" s="40"/>
      <c r="F98" s="40"/>
      <c r="G98" s="40"/>
      <c r="H98" s="40"/>
      <c r="I98" s="40"/>
      <c r="J98" s="40"/>
      <c r="K98" s="41"/>
      <c r="N98" s="4"/>
    </row>
    <row r="99" spans="3:16" ht="42" thickBot="1" x14ac:dyDescent="0.35">
      <c r="C99" s="64" t="s">
        <v>87</v>
      </c>
      <c r="D99" s="43" t="s">
        <v>130</v>
      </c>
      <c r="F99" s="49"/>
      <c r="G99" s="20">
        <v>140</v>
      </c>
      <c r="H99" s="45"/>
      <c r="I99" s="19"/>
      <c r="J99" s="45"/>
      <c r="K99" s="46">
        <f>IFERROR(G99*I99,0)</f>
        <v>0</v>
      </c>
      <c r="N99" s="4"/>
      <c r="P99" s="22"/>
    </row>
    <row r="100" spans="3:16" ht="13.5" customHeight="1" thickBot="1" x14ac:dyDescent="0.35">
      <c r="C100" s="42" t="s">
        <v>88</v>
      </c>
      <c r="D100" s="56"/>
      <c r="E100" s="49">
        <v>1608.4</v>
      </c>
      <c r="F100" s="49"/>
      <c r="G100" s="20"/>
      <c r="H100" s="19"/>
      <c r="I100" s="45"/>
      <c r="J100" s="45"/>
      <c r="K100" s="46">
        <f>IFERROR(E100*H100,0)</f>
        <v>0</v>
      </c>
      <c r="N100" s="4"/>
    </row>
    <row r="101" spans="3:16" ht="13.5" customHeight="1" thickBot="1" x14ac:dyDescent="0.35">
      <c r="C101" s="50" t="s">
        <v>89</v>
      </c>
      <c r="D101" s="33"/>
      <c r="E101" s="51"/>
      <c r="F101" s="51"/>
      <c r="G101" s="51"/>
      <c r="H101" s="52"/>
      <c r="I101" s="52"/>
      <c r="J101" s="52"/>
      <c r="K101" s="53">
        <f>SUM(K99:K100)</f>
        <v>0</v>
      </c>
      <c r="N101" s="4"/>
    </row>
    <row r="102" spans="3:16" ht="13.5" customHeight="1" thickBot="1" x14ac:dyDescent="0.35">
      <c r="C102" s="57"/>
      <c r="D102" s="58"/>
      <c r="E102" s="59"/>
      <c r="F102" s="59"/>
      <c r="G102" s="59"/>
      <c r="H102" s="60"/>
      <c r="I102" s="60"/>
      <c r="J102" s="60"/>
      <c r="K102" s="61"/>
      <c r="N102" s="4"/>
    </row>
    <row r="103" spans="3:16" ht="13.5" customHeight="1" thickBot="1" x14ac:dyDescent="0.35">
      <c r="C103" s="38" t="s">
        <v>45</v>
      </c>
      <c r="D103" s="39"/>
      <c r="E103" s="40"/>
      <c r="F103" s="40"/>
      <c r="G103" s="40"/>
      <c r="H103" s="40"/>
      <c r="I103" s="40"/>
      <c r="J103" s="40"/>
      <c r="K103" s="41"/>
      <c r="N103" s="4"/>
    </row>
    <row r="104" spans="3:16" ht="42" thickBot="1" x14ac:dyDescent="0.35">
      <c r="C104" s="42" t="s">
        <v>46</v>
      </c>
      <c r="D104" s="43" t="s">
        <v>129</v>
      </c>
      <c r="F104" s="49"/>
      <c r="G104" s="20">
        <f>E105/1.5</f>
        <v>6.666666666666667</v>
      </c>
      <c r="H104" s="45"/>
      <c r="I104" s="19"/>
      <c r="J104" s="45"/>
      <c r="K104" s="46">
        <f>IFERROR(G104*I104,0)</f>
        <v>0</v>
      </c>
      <c r="N104" s="4"/>
    </row>
    <row r="105" spans="3:16" ht="13.5" customHeight="1" thickBot="1" x14ac:dyDescent="0.35">
      <c r="C105" s="42" t="s">
        <v>47</v>
      </c>
      <c r="D105" s="56"/>
      <c r="E105" s="49">
        <v>10</v>
      </c>
      <c r="F105" s="49"/>
      <c r="G105" s="20"/>
      <c r="H105" s="19"/>
      <c r="I105" s="45"/>
      <c r="J105" s="45"/>
      <c r="K105" s="46">
        <f>IFERROR(E105*H105,0)</f>
        <v>0</v>
      </c>
      <c r="N105" s="4"/>
    </row>
    <row r="106" spans="3:16" ht="13.5" customHeight="1" thickBot="1" x14ac:dyDescent="0.35">
      <c r="C106" s="50" t="s">
        <v>48</v>
      </c>
      <c r="D106" s="33"/>
      <c r="E106" s="51"/>
      <c r="F106" s="51"/>
      <c r="G106" s="51"/>
      <c r="H106" s="52"/>
      <c r="I106" s="52"/>
      <c r="J106" s="52"/>
      <c r="K106" s="53">
        <f>SUM(K104:K105)</f>
        <v>0</v>
      </c>
      <c r="N106" s="4"/>
    </row>
    <row r="107" spans="3:16" ht="13.5" customHeight="1" thickBot="1" x14ac:dyDescent="0.35">
      <c r="C107" s="57"/>
      <c r="D107" s="58"/>
      <c r="E107" s="59"/>
      <c r="F107" s="59"/>
      <c r="G107" s="59"/>
      <c r="H107" s="60"/>
      <c r="I107" s="60"/>
      <c r="J107" s="60"/>
      <c r="K107" s="61"/>
      <c r="N107" s="4"/>
    </row>
    <row r="108" spans="3:16" ht="13.5" customHeight="1" thickBot="1" x14ac:dyDescent="0.35">
      <c r="C108" s="38" t="s">
        <v>49</v>
      </c>
      <c r="D108" s="39"/>
      <c r="E108" s="40"/>
      <c r="F108" s="40"/>
      <c r="G108" s="40"/>
      <c r="H108" s="40"/>
      <c r="I108" s="40"/>
      <c r="J108" s="40"/>
      <c r="K108" s="41"/>
      <c r="N108" s="4"/>
    </row>
    <row r="109" spans="3:16" ht="42" thickBot="1" x14ac:dyDescent="0.35">
      <c r="C109" s="42" t="s">
        <v>50</v>
      </c>
      <c r="D109" s="43" t="s">
        <v>129</v>
      </c>
      <c r="F109" s="49"/>
      <c r="G109" s="20">
        <f>E110/7.5</f>
        <v>17.333333333333332</v>
      </c>
      <c r="H109" s="45"/>
      <c r="I109" s="19"/>
      <c r="J109" s="45"/>
      <c r="K109" s="46">
        <f>IFERROR(G109*I109,0)</f>
        <v>0</v>
      </c>
      <c r="N109" s="4"/>
    </row>
    <row r="110" spans="3:16" ht="13.5" customHeight="1" thickBot="1" x14ac:dyDescent="0.35">
      <c r="C110" s="42" t="s">
        <v>51</v>
      </c>
      <c r="D110" s="56"/>
      <c r="E110" s="49">
        <v>130</v>
      </c>
      <c r="F110" s="49"/>
      <c r="G110" s="20"/>
      <c r="H110" s="19"/>
      <c r="I110" s="45"/>
      <c r="J110" s="45"/>
      <c r="K110" s="46">
        <f>IFERROR(E110*H110,0)</f>
        <v>0</v>
      </c>
      <c r="N110" s="4"/>
    </row>
    <row r="111" spans="3:16" ht="13.5" customHeight="1" thickBot="1" x14ac:dyDescent="0.35">
      <c r="C111" s="50" t="s">
        <v>52</v>
      </c>
      <c r="D111" s="33"/>
      <c r="E111" s="51"/>
      <c r="F111" s="51"/>
      <c r="G111" s="51"/>
      <c r="H111" s="52"/>
      <c r="I111" s="52"/>
      <c r="J111" s="52"/>
      <c r="K111" s="53">
        <f>SUM(K109:K110)</f>
        <v>0</v>
      </c>
      <c r="N111" s="4"/>
    </row>
    <row r="112" spans="3:16" ht="12.75" customHeight="1" thickBot="1" x14ac:dyDescent="0.35">
      <c r="C112" s="54"/>
      <c r="K112" s="55"/>
      <c r="N112" s="4"/>
    </row>
    <row r="113" spans="1:14" ht="14.4" thickBot="1" x14ac:dyDescent="0.35">
      <c r="C113" s="50" t="s">
        <v>22</v>
      </c>
      <c r="D113" s="51"/>
      <c r="E113" s="51"/>
      <c r="F113" s="51"/>
      <c r="G113" s="51"/>
      <c r="H113" s="51"/>
      <c r="I113" s="51"/>
      <c r="J113" s="51"/>
      <c r="K113" s="53">
        <f>SUM($K$22,$K$34,$K$28,$K$39,50%*$K$44,50%*$K$49,$K$54,$K$60,$K$65,$K$91,$K$96,$K$101,$K$106,$K$111)</f>
        <v>15659.1</v>
      </c>
      <c r="N113" s="4"/>
    </row>
    <row r="114" spans="1:14" ht="12.75" customHeight="1" x14ac:dyDescent="0.3">
      <c r="K114" s="35"/>
      <c r="N114" s="4"/>
    </row>
    <row r="115" spans="1:14" ht="12.75" customHeight="1" x14ac:dyDescent="0.3">
      <c r="K115" s="35"/>
      <c r="N115" s="4"/>
    </row>
    <row r="116" spans="1:14" x14ac:dyDescent="0.3">
      <c r="A116" s="4"/>
      <c r="B116" s="4"/>
      <c r="C116" s="4"/>
      <c r="D116" s="4"/>
      <c r="E116" s="4"/>
      <c r="F116" s="4"/>
      <c r="G116" s="4"/>
      <c r="H116" s="4"/>
      <c r="I116" s="4"/>
      <c r="J116" s="4"/>
      <c r="K116" s="4"/>
      <c r="L116" s="4"/>
      <c r="M116" s="4"/>
      <c r="N116" s="4"/>
    </row>
  </sheetData>
  <sheetProtection algorithmName="SHA-512" hashValue="LnlZJ8n0zwjoBcYMwUXyWRZj03bbDHHA0f05UHWkvd7bs0trfWrUNoW1YwXpG0ZVPmho845/Mw50Q4ARyThl2g==" saltValue="0rZckBn9EAj+XvwnnZcoAg==" spinCount="100000" sheet="1" objects="1" scenarios="1"/>
  <protectedRanges>
    <protectedRange sqref="D7:J11" name="gegevens_1_2"/>
  </protectedRanges>
  <mergeCells count="3">
    <mergeCell ref="C3:K3"/>
    <mergeCell ref="C4:K4"/>
    <mergeCell ref="D57:D58"/>
  </mergeCells>
  <pageMargins left="0.70866141732283472" right="0.70866141732283472" top="1.1417322834645669" bottom="1.0236220472440944" header="0.31496062992125984" footer="0.31496062992125984"/>
  <pageSetup paperSize="9" scale="39" fitToHeight="0" orientation="portrait" r:id="rId1"/>
  <headerFooter>
    <oddHeader>&amp;L&amp;F&amp;R&amp;A</oddHeader>
    <oddFooter>&amp;L&amp;F
Afdrukdatum: &amp;D
&amp;P van &amp;N</oddFooter>
  </headerFooter>
  <rowBreaks count="1" manualBreakCount="1">
    <brk id="6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D9C4D13F21874E86AE8407454650BD" ma:contentTypeVersion="18" ma:contentTypeDescription="Een nieuw document maken." ma:contentTypeScope="" ma:versionID="4d74a8971d7bbc4eb90f8c9a2ce1ee1b">
  <xsd:schema xmlns:xsd="http://www.w3.org/2001/XMLSchema" xmlns:xs="http://www.w3.org/2001/XMLSchema" xmlns:p="http://schemas.microsoft.com/office/2006/metadata/properties" xmlns:ns3="e17e16cf-9af0-4acd-af27-5a91c0c75358" xmlns:ns4="fdc752f7-2176-4729-ac56-fe21bc629453" targetNamespace="http://schemas.microsoft.com/office/2006/metadata/properties" ma:root="true" ma:fieldsID="946262b06fdb022a439cb061f1c3774b" ns3:_="" ns4:_="">
    <xsd:import namespace="e17e16cf-9af0-4acd-af27-5a91c0c75358"/>
    <xsd:import namespace="fdc752f7-2176-4729-ac56-fe21bc62945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e16cf-9af0-4acd-af27-5a91c0c7535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c752f7-2176-4729-ac56-fe21bc62945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dc752f7-2176-4729-ac56-fe21bc6294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DE0E18-405D-4FC4-B741-D8C197BD5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7e16cf-9af0-4acd-af27-5a91c0c75358"/>
    <ds:schemaRef ds:uri="fdc752f7-2176-4729-ac56-fe21bc629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00697F-57EC-43BD-8B2F-2737495DE80E}">
  <ds:schemaRefs>
    <ds:schemaRef ds:uri="http://www.w3.org/XML/1998/namespace"/>
    <ds:schemaRef ds:uri="http://purl.org/dc/elements/1.1/"/>
    <ds:schemaRef ds:uri="http://schemas.microsoft.com/office/2006/documentManagement/types"/>
    <ds:schemaRef ds:uri="e17e16cf-9af0-4acd-af27-5a91c0c75358"/>
    <ds:schemaRef ds:uri="http://purl.org/dc/dcmitype/"/>
    <ds:schemaRef ds:uri="http://schemas.microsoft.com/office/infopath/2007/PartnerControls"/>
    <ds:schemaRef ds:uri="http://schemas.openxmlformats.org/package/2006/metadata/core-properties"/>
    <ds:schemaRef ds:uri="fdc752f7-2176-4729-ac56-fe21bc62945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8CCE7E7-1644-49BE-80DF-3F365A824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Instructie</vt:lpstr>
      <vt:lpstr>Inschrijfformulier 1 Metalen</vt:lpstr>
      <vt:lpstr>Inschrijfformulier 2 Gips</vt:lpstr>
      <vt:lpstr>Inschrijfformulier 3 Overig</vt:lpstr>
      <vt:lpstr>'Inschrijfformulier 1 Metalen'!Afdrukbereik</vt:lpstr>
      <vt:lpstr>'Inschrijfformulier 2 Gips'!Afdrukbereik</vt:lpstr>
      <vt:lpstr>'Inschrijfformulier 3 Overig'!Afdrukbereik</vt:lpstr>
      <vt:lpstr>Instructie!Afdrukbereik</vt:lpstr>
      <vt:lpstr>'Inschrijfformulier 1 Metalen'!Afdruktitels</vt:lpstr>
      <vt:lpstr>'Inschrijfformulier 2 Gips'!Afdruktitels</vt:lpstr>
      <vt:lpstr>'Inschrijfformulier 3 Overig'!Afdruktitels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Pluckel</dc:creator>
  <cp:lastModifiedBy>Alexander Pluckel</cp:lastModifiedBy>
  <cp:lastPrinted>2025-06-25T11:55:27Z</cp:lastPrinted>
  <dcterms:created xsi:type="dcterms:W3CDTF">2012-03-19T11:12:17Z</dcterms:created>
  <dcterms:modified xsi:type="dcterms:W3CDTF">2025-09-02T10:39:04Z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0x010100EFD9C4D13F21874E86AE8407454650BD</vt:lpwstr>
  </property>
</Properties>
</file>