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workbookPr codeName="ThisWorkbook" defaultThemeVersion="124226"/>
  <mc:AlternateContent xmlns:mc="http://schemas.openxmlformats.org/markup-compatibility/2006">
    <mc:Choice Requires="x15">
      <x15ac:absPath xmlns:x15ac="http://schemas.microsoft.com/office/spreadsheetml/2010/11/ac" url="https://kpn1725003-my.sharepoint.com/personal/projecten_iprnormag_nl/Documents/Projecten/Lansingerland/101562 Begeleiden aanbesteding verwerken stromen GIS/Nota van Inlichtingen I/"/>
    </mc:Choice>
  </mc:AlternateContent>
  <xr:revisionPtr revIDLastSave="51" documentId="8_{0DE35F20-E330-4C27-BFB4-81C5C7E31EE1}" xr6:coauthVersionLast="47" xr6:coauthVersionMax="47" xr10:uidLastSave="{E31FE469-E430-47FE-9958-75BD4B085FAC}"/>
  <bookViews>
    <workbookView xWindow="-120" yWindow="-120" windowWidth="29040" windowHeight="15720" xr2:uid="{520E0BF2-2D0B-4372-B06D-5D71BF107806}"/>
  </bookViews>
  <sheets>
    <sheet name="Instructie" sheetId="4" r:id="rId1"/>
    <sheet name="Inschrijfformulier 1 Metalen" sheetId="11" r:id="rId2"/>
    <sheet name="Inschrijfformulier 2 Gips" sheetId="12" r:id="rId3"/>
    <sheet name="Inschrijfformulier 3 Overig" sheetId="9" r:id="rId4"/>
  </sheets>
  <externalReferences>
    <externalReference r:id="rId5"/>
    <externalReference r:id="rId6"/>
    <externalReference r:id="rId7"/>
  </externalReferences>
  <definedNames>
    <definedName name="_xlnm._FilterDatabase" localSheetId="1" hidden="1">'Inschrijfformulier 1 Metalen'!$A$23:$Q$38</definedName>
    <definedName name="_xlnm._FilterDatabase" localSheetId="2" hidden="1">'Inschrijfformulier 2 Gips'!$A$18:$Q$24</definedName>
    <definedName name="_xlnm._FilterDatabase" localSheetId="3" hidden="1">'Inschrijfformulier 3 Overig'!$A$18:$S$114</definedName>
    <definedName name="_xlnm.Print_Area" localSheetId="1">'Inschrijfformulier 1 Metalen'!$A$1:$K$39</definedName>
    <definedName name="_xlnm.Print_Area" localSheetId="2">'Inschrijfformulier 2 Gips'!$A$1:$K$25</definedName>
    <definedName name="_xlnm.Print_Area" localSheetId="3">'Inschrijfformulier 3 Overig'!$A$1:$M$115</definedName>
    <definedName name="_xlnm.Print_Area" localSheetId="0">Instructie!$A$1:$E$26</definedName>
    <definedName name="_xlnm.Print_Titles" localSheetId="1">'Inschrijfformulier 1 Metalen'!$1:$16</definedName>
    <definedName name="_xlnm.Print_Titles" localSheetId="2">'Inschrijfformulier 2 Gips'!$1:$16</definedName>
    <definedName name="_xlnm.Print_Titles" localSheetId="3">'Inschrijfformulier 3 Overig'!$1:$16</definedName>
    <definedName name="AREA">'[1]Weeggegevens Overslag T1'!$B$40:$B$49</definedName>
    <definedName name="AVU">'[1]Weeggegevens Overslag T1'!$B$9:$B$36</definedName>
    <definedName name="CBM">'[1]Weeggegevens Overslag T1'!$B$53:$B$60</definedName>
    <definedName name="Dagen" localSheetId="1">{0,1,2,3,4,5,6} + {0;1;2;3;4;5}*7</definedName>
    <definedName name="Dagen" localSheetId="2">{0,1,2,3,4,5,6} + {0;1;2;3;4;5}*7</definedName>
    <definedName name="Dagen" localSheetId="3">{0,1,2,3,4,5,6} + {0;1;2;3;4;5}*7</definedName>
    <definedName name="Dagen" localSheetId="0">{0,1,2,3,4,5,6} + {0;1;2;3;4;5}*7</definedName>
    <definedName name="Dagen">{0,1,2,3,4,5,6} + {0;1;2;3;4;5}*7</definedName>
    <definedName name="DME_BeforeCloseCompleted" hidden="1">"Onwaar"</definedName>
    <definedName name="DME_LocalFile" hidden="1">"Waar"</definedName>
    <definedName name="ExactAddinConnection" hidden="1">"100"</definedName>
    <definedName name="ExactAddinConnection.100" hidden="1">"RADHW-SQL01\\EXACT;100;arjan;1"</definedName>
    <definedName name="ExactAddinReports" hidden="1">3</definedName>
    <definedName name="GAD">'[1]Weeggegevens Overslag T1'!$B$64:$B$64</definedName>
    <definedName name="Inzetcode_ZB">'[2]ZB uitgangs'!$B$5:$B$49</definedName>
    <definedName name="Kostenrubriekcode">[2]BEGR!$A$21:$A$38</definedName>
    <definedName name="Productcode">[2]BEGR!$A$4:$A$18</definedName>
    <definedName name="ROVA">'[1]Weeggegevens Overslag T1'!$B$68:$B$86</definedName>
    <definedName name="sdfsdf">'[3]Weeggegevens Overslag T1'!$B$40:$B$49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2" i="11" l="1"/>
  <c r="I26" i="11"/>
  <c r="I20" i="11"/>
  <c r="I20" i="12"/>
  <c r="K64" i="9"/>
  <c r="K48" i="9"/>
  <c r="K43" i="9"/>
  <c r="K38" i="9"/>
  <c r="K32" i="9"/>
  <c r="K27" i="9"/>
  <c r="K20" i="9"/>
  <c r="E21" i="9"/>
  <c r="G104" i="9"/>
  <c r="K104" i="9" s="1"/>
  <c r="G109" i="9"/>
  <c r="K109" i="9"/>
  <c r="K110" i="9"/>
  <c r="K105" i="9"/>
  <c r="K100" i="9"/>
  <c r="K99" i="9"/>
  <c r="K95" i="9"/>
  <c r="K94" i="9"/>
  <c r="E91" i="9"/>
  <c r="K63" i="9"/>
  <c r="K57" i="9"/>
  <c r="K52" i="9"/>
  <c r="K47" i="9"/>
  <c r="K42" i="9"/>
  <c r="K37" i="9"/>
  <c r="K26" i="9"/>
  <c r="K68" i="9"/>
  <c r="K31" i="9"/>
  <c r="K19" i="9"/>
  <c r="I19" i="12"/>
  <c r="I31" i="11"/>
  <c r="I25" i="11"/>
  <c r="I19" i="11" l="1"/>
  <c r="E33" i="11" l="1"/>
  <c r="I33" i="11" s="1"/>
  <c r="E27" i="11"/>
  <c r="I27" i="11" s="1"/>
  <c r="K96" i="9" l="1"/>
  <c r="I34" i="11"/>
  <c r="I28" i="11"/>
  <c r="G58" i="9" l="1"/>
  <c r="K58" i="9" s="1"/>
  <c r="K25" i="9" l="1"/>
  <c r="E21" i="11"/>
  <c r="I21" i="11" s="1"/>
  <c r="K44" i="9" l="1"/>
  <c r="K49" i="9"/>
  <c r="I22" i="11"/>
  <c r="I37" i="11" s="1"/>
  <c r="I21" i="12" l="1"/>
  <c r="I23" i="12" s="1"/>
  <c r="K53" i="9"/>
  <c r="E33" i="9"/>
  <c r="K33" i="9" s="1"/>
  <c r="K21" i="9" l="1"/>
  <c r="K28" i="9"/>
  <c r="K69" i="9"/>
  <c r="K59" i="9"/>
  <c r="K60" i="9" s="1"/>
  <c r="K106" i="9"/>
  <c r="K111" i="9"/>
  <c r="K101" i="9"/>
  <c r="K65" i="9"/>
  <c r="K39" i="9"/>
  <c r="K54" i="9"/>
  <c r="K34" i="9" l="1"/>
  <c r="K22" i="9"/>
  <c r="K70" i="9"/>
  <c r="K71" i="9" l="1"/>
  <c r="K72" i="9" l="1"/>
  <c r="K73" i="9" l="1"/>
  <c r="K74" i="9" l="1"/>
  <c r="K75" i="9" l="1"/>
  <c r="K76" i="9" l="1"/>
  <c r="K77" i="9" l="1"/>
  <c r="K78" i="9" l="1"/>
  <c r="K79" i="9" l="1"/>
  <c r="K80" i="9" l="1"/>
  <c r="K81" i="9" l="1"/>
  <c r="K82" i="9" l="1"/>
  <c r="K83" i="9" l="1"/>
  <c r="K84" i="9" l="1"/>
  <c r="K85" i="9" l="1"/>
  <c r="K86" i="9" l="1"/>
  <c r="K87" i="9" l="1"/>
  <c r="K88" i="9" l="1"/>
  <c r="K89" i="9" l="1"/>
  <c r="K90" i="9"/>
  <c r="K91" i="9" l="1"/>
  <c r="K113" i="9" s="1"/>
</calcChain>
</file>

<file path=xl/sharedStrings.xml><?xml version="1.0" encoding="utf-8"?>
<sst xmlns="http://schemas.openxmlformats.org/spreadsheetml/2006/main" count="186" uniqueCount="141">
  <si>
    <t>Handtekening:</t>
  </si>
  <si>
    <t xml:space="preserve">Inschrijver is verantwoordelijk voor een zorgvuldige invulling van alle relevante invulvelden (licht rood gearceerd).  </t>
  </si>
  <si>
    <t>Instructies voor het invullen van inschrijfformulier:</t>
  </si>
  <si>
    <t>Inschrijver</t>
  </si>
  <si>
    <t>Naam inschrijver:</t>
  </si>
  <si>
    <t>&lt;NAAM INSCHRIJVER&gt;</t>
  </si>
  <si>
    <t>Naam en functie ondergetekende:</t>
  </si>
  <si>
    <t>&lt;NAAM EN FUNCTIE ONDERGETEKENDE&gt;</t>
  </si>
  <si>
    <t>Datum:</t>
  </si>
  <si>
    <t>&lt;DATUM&gt;</t>
  </si>
  <si>
    <t>&lt;HANDTEKENING&gt;</t>
  </si>
  <si>
    <t>Gunningscriterium: Prijs</t>
  </si>
  <si>
    <t>Inzamelmiddel</t>
  </si>
  <si>
    <t>Totale kosten per jaar</t>
  </si>
  <si>
    <t>Omschrijving</t>
  </si>
  <si>
    <t xml:space="preserve"> </t>
  </si>
  <si>
    <t xml:space="preserve">Inschrijver past, op straffe van uitsluiting, alleen de licht rood gearceerde cellen aan. Inschrijver dient alle licht rood gearceerde cellen correct en ondubbelzinnig in te vullen. 
</t>
  </si>
  <si>
    <t>Tarief per ton</t>
  </si>
  <si>
    <t xml:space="preserve">De eenheidsprijzen zijn conform alle voorwaarden uit het programma van eisen en alle overige aanbestedingsdocumenten. </t>
  </si>
  <si>
    <t xml:space="preserve">Aan de genoemde hoeveelheden en aantallen kunnen geen rechten worden ontleend. De vaste prijzen per eenheid (zoals in dit formulier aangegeven) zijn tijdens de uitvoering van de opdracht van toepassing, ongeacht de daadwerkelijke hoeveelheden en/of aantallen. </t>
  </si>
  <si>
    <t>Aanbesteding verwerken afvalstromen GIS gemeente Lansingerland: Instructie invullen inschrijfformulier</t>
  </si>
  <si>
    <t>Onderhavig document betreft het inschrijfformulier behorende bij de aanbesteding verwerken afvalstromen GIS gemeente Lansingerland.</t>
  </si>
  <si>
    <t>Totale jaarlijkse opdrachtsom</t>
  </si>
  <si>
    <t>Verwerken (incl. logistieke dienstverlening) A/B-hout</t>
  </si>
  <si>
    <t>Transporteren A/B-hout</t>
  </si>
  <si>
    <t>Inschrijfsom A/B-hout totaal</t>
  </si>
  <si>
    <t>Verwerken (incl. logistieke dienstverlening) C-hout</t>
  </si>
  <si>
    <t>Transporteren C-hout</t>
  </si>
  <si>
    <t>Inschrijfsom C-hout totaal</t>
  </si>
  <si>
    <t>Verwerken (incl. logistieke dienstverlening) Asbest</t>
  </si>
  <si>
    <t>Transporteren Asbest</t>
  </si>
  <si>
    <t>Verwerken Asbest</t>
  </si>
  <si>
    <t>Inschrijfsom Asbest totaal</t>
  </si>
  <si>
    <t>Verwerken (incl. logistieke dienstverlening) Gemengd dakafval</t>
  </si>
  <si>
    <t>Transporteren Gemengd dakafval</t>
  </si>
  <si>
    <t>Verwerken Gemengd dakafval</t>
  </si>
  <si>
    <t>Inschrijfsom Gemengd dakafval totaal</t>
  </si>
  <si>
    <t>Verwerken (incl. logistieke dienstverlening) Grof tuinafval</t>
  </si>
  <si>
    <t>Transporteren Grof tuinafval</t>
  </si>
  <si>
    <t>Verwerken Grof tuinafval</t>
  </si>
  <si>
    <t>Inschrijfsom Grof tuinafval totaal</t>
  </si>
  <si>
    <t>Verwerken (incl. logistieke dienstverlening) Harde kunststoffen</t>
  </si>
  <si>
    <t>Transporteren Harde kunststoffen</t>
  </si>
  <si>
    <t>Verwerken Harde kunststoffen</t>
  </si>
  <si>
    <t>Inschrijfsom Harde kunststoffen totaal</t>
  </si>
  <si>
    <t>Verwerken (incl. logistieke dienstverlening) Schuimrubber/Foam</t>
  </si>
  <si>
    <t>Transporteren Schuimrubber/Foam</t>
  </si>
  <si>
    <t>Verwerken Schuimrubber/Foam</t>
  </si>
  <si>
    <t>Inschrijfsom Schuimrubber/Foam totaal</t>
  </si>
  <si>
    <t>Verwerken (incl. logistieke dienstverlening) Tapijt</t>
  </si>
  <si>
    <t>Transporteren Tapijt</t>
  </si>
  <si>
    <t>Verwerken Tapijt</t>
  </si>
  <si>
    <t>Inschrijfsom Tapijt totaal</t>
  </si>
  <si>
    <t>1. U dient het tabblad in te vullen van het perceel waarop u inschrijft. Deze dient u vervolgens te printen en rechtsgeldig te ondertekenen, en vervolgens (gescand) in PDF-format in te dienen.</t>
  </si>
  <si>
    <t>Verwerken (incl. logistieke dienstverlening) Metalen</t>
  </si>
  <si>
    <t>Verwerken (incl. logistieke dienstverlening) niet verdicht EPS</t>
  </si>
  <si>
    <t>Transporteren niet verdicht EPS</t>
  </si>
  <si>
    <t>Verwerken niet verdicht EPS</t>
  </si>
  <si>
    <t>Inschrijfsom niet verdicht EPS</t>
  </si>
  <si>
    <t>Verwerken Afgewerkte olie Cat III</t>
  </si>
  <si>
    <t>Verwerken Bestrijdingsmiddelen</t>
  </si>
  <si>
    <t>Verwerken Brandblussers</t>
  </si>
  <si>
    <t>Verwerken Halonblussers</t>
  </si>
  <si>
    <t>Verwerken Huishoud (reguliere) batterijen</t>
  </si>
  <si>
    <t>Verwerken Kantoor kga</t>
  </si>
  <si>
    <t>Verwerken Koelvloeistof (schoon)</t>
  </si>
  <si>
    <t>Verwerken Latex (in kleinverpakking)</t>
  </si>
  <si>
    <t>Verwerken Loodaccu's</t>
  </si>
  <si>
    <t>Verwerken Medicijnen en cosmetica (opbulkbaar)</t>
  </si>
  <si>
    <t>Verwerken Reinigers (kleinverpakking)</t>
  </si>
  <si>
    <t>Verwerken Spuitbussen</t>
  </si>
  <si>
    <t>Verwerken Spuiten en naalden</t>
  </si>
  <si>
    <t>Verwerken TL-buizen</t>
  </si>
  <si>
    <t>Verwerken Verf (kleinverpakking)</t>
  </si>
  <si>
    <t>Verwerken (incl. logistieke dienstverlening) Frituurvet en oliën</t>
  </si>
  <si>
    <t>Transporteren Frituurvet en oliën</t>
  </si>
  <si>
    <t>Verwerken Frituurvet en oliën</t>
  </si>
  <si>
    <t>Inschrijfsom Frituurvet en oliën totaal</t>
  </si>
  <si>
    <t>Aanbesteding verwerken afvalstromen GIS gemeente Lansingerland: Inschrijfformulier perceel 3 Overige afvalstromen GIS</t>
  </si>
  <si>
    <t>Aanbesteding verwerken afvalstromen GIS gemeente Lansingerland: Inschrijfformulier perceel 1 Metalen</t>
  </si>
  <si>
    <t>Transporteren Metalen</t>
  </si>
  <si>
    <t>Inschrijfsom Metalen totaal</t>
  </si>
  <si>
    <t>Leveren big-bags/containerbag (inliner)</t>
  </si>
  <si>
    <t>Tarief per eenheid</t>
  </si>
  <si>
    <t>Aantal</t>
  </si>
  <si>
    <t xml:space="preserve">2. Inschrijver vult in het inschrijfformulier een tarief voor de betreffende dienstverlening, zijnde een bedrag per dienst of per ton in euro's. 
Inschrijver dient tevens de kosten voor logistieke dienstverlening (transport en -indien van toepassing - overslag) op te geven. 
De aangeboden eenheidstarieven zijn allen afzonderlijke all-in tarieven, waarin administratie, overhead, materiaal, reis-verblijf, verzekeringen, belastingen, heffingen, kosten voor rapportage en alle (eventuele) overige kosten zijn inbegrepen.
De aangeboden eenheidstarieven zijn exclusief Btw en Wbm, tenzij anders vermeldt. </t>
  </si>
  <si>
    <t>Verwerken (incl. logistieke dienstverlening) Gemengd puin</t>
  </si>
  <si>
    <t>Transporteren Gemengd puin</t>
  </si>
  <si>
    <t>Verwerken Gemengd puin</t>
  </si>
  <si>
    <t>Inschrijfsom Gemengd puin totaal</t>
  </si>
  <si>
    <t>Verwerken (incl. logistieke dienstverlening) Gips</t>
  </si>
  <si>
    <t>Transporteren Gips</t>
  </si>
  <si>
    <t>Verwerken Gips</t>
  </si>
  <si>
    <t>Inschrijfsom Gips</t>
  </si>
  <si>
    <r>
      <t xml:space="preserve">Verwerken (incl. logistieke dienstverlening) verdicht EPS </t>
    </r>
    <r>
      <rPr>
        <u/>
        <sz val="10"/>
        <rFont val="Calibri"/>
        <family val="2"/>
        <scheme val="minor"/>
      </rPr>
      <t>(optioneel)</t>
    </r>
  </si>
  <si>
    <r>
      <t xml:space="preserve">Verwerken verdicht EPS </t>
    </r>
    <r>
      <rPr>
        <u/>
        <sz val="10"/>
        <color theme="1"/>
        <rFont val="Calibri"/>
        <family val="2"/>
        <scheme val="minor"/>
      </rPr>
      <t>(optioneel)</t>
    </r>
  </si>
  <si>
    <r>
      <t xml:space="preserve">Inschrijfsom verdicht EPS </t>
    </r>
    <r>
      <rPr>
        <u/>
        <sz val="10"/>
        <color theme="0"/>
        <rFont val="Calibri"/>
        <family val="2"/>
        <scheme val="minor"/>
      </rPr>
      <t>(optioneel)</t>
    </r>
  </si>
  <si>
    <r>
      <t xml:space="preserve">Transporteren verdicht EPS </t>
    </r>
    <r>
      <rPr>
        <u/>
        <sz val="10"/>
        <color theme="1"/>
        <rFont val="Calibri"/>
        <family val="2"/>
        <scheme val="minor"/>
      </rPr>
      <t>(optioneel)</t>
    </r>
  </si>
  <si>
    <t>Aanbesteding verwerken afvalstromen GIS gemeente Lansingerland: Inschrijfformulier perceel 2 Gips</t>
  </si>
  <si>
    <t>Afdoende inzamelmiddelen te leveren door Inschrijver</t>
  </si>
  <si>
    <t xml:space="preserve">Afzetcontainer ca. 33 m3 (1x) (afmetingen uitwendig: ca. 7000 x 2500 x 2300 mm, met een maximale afwijking van 50mm) </t>
  </si>
  <si>
    <t>Indicatieve hoeveelheid (ton)</t>
  </si>
  <si>
    <t>Inzamelen in foliezakken boven bordes, opslag volle foliezakken onder bordes</t>
  </si>
  <si>
    <r>
      <t>Transporteren Grof tuinafval + opknijpen door Inschrijver (</t>
    </r>
    <r>
      <rPr>
        <u/>
        <sz val="10"/>
        <color theme="1"/>
        <rFont val="Calibri"/>
        <family val="2"/>
        <scheme val="minor"/>
      </rPr>
      <t>optioneel</t>
    </r>
    <r>
      <rPr>
        <sz val="10"/>
        <color theme="1"/>
        <rFont val="Calibri"/>
        <family val="2"/>
        <scheme val="minor"/>
      </rPr>
      <t>)</t>
    </r>
  </si>
  <si>
    <t xml:space="preserve">Transporteren Klein chemisch afval (KCA) </t>
  </si>
  <si>
    <t xml:space="preserve">Tarief voor verwerken A-/B-hout: Euwid behandeltes Altholz, vorgebrochen (0-300 mm) Deutschland - Nordwesten (per ton) januari 2025’ à € -7,50 (gemiddelde van bandbreedte: € -25, - € 10,-) opbrengst per ton A-/B-hout voor het verwerken van het A-/B-hout.
Toelichting: Een opbrengst is een negatief getal, een afslag een positief getal. </t>
  </si>
  <si>
    <t xml:space="preserve">Tarief voor verwerken Metaal: MRF ‘EU Bovensoorten’ (per ton) mei 2025’ à € -29,80 opbrengst per ton Metaal voor het verwerken van het Metaal.
Toelichting: Een opbrengst is een negatief getal, een afslag een positief getal. </t>
  </si>
  <si>
    <t xml:space="preserve">Op- of afslag per ton Metaal op: MRF ‘EU Bovensoorten’ (per ton) mei 2025’ à € -29,80 opbrengst per ton Metaal voor het verwerken van het Metaal.
Toelichting: Een opbrengst voor Aanbestedende dienst is een negatief getal, een afslag een positief getal. </t>
  </si>
  <si>
    <r>
      <t>Op- of afslag per ton C-hout op: Euwid behandeltes Altholz, vorgebrochen (0-300 mm) Deutschland - Nordwesten (per ton) januari 2025’ à € -7,50 (gemiddelde  van bandbreedte: € -25, - € 10,-) opbrengst</t>
    </r>
    <r>
      <rPr>
        <sz val="10"/>
        <color rgb="FFEE0000"/>
        <rFont val="Calibri"/>
        <family val="2"/>
        <scheme val="minor"/>
      </rPr>
      <t xml:space="preserve"> </t>
    </r>
    <r>
      <rPr>
        <sz val="10"/>
        <color theme="1"/>
        <rFont val="Calibri"/>
        <family val="2"/>
        <scheme val="minor"/>
      </rPr>
      <t xml:space="preserve">per ton C-hout voor het verwerken van het C-hout.
Toelichting: Een opbrengst voor Aanbestedende dienst is een negatief getal, een afslag een positief getal. </t>
    </r>
  </si>
  <si>
    <t xml:space="preserve">Tarief voor verwerken C-hout: Euwid behandeltes Altholz, vorgebrochen (0-300 mm) Deutschland - Nordwesten (per ton) januari 2025’ à € -7,50 (gemiddelde van bandbreedte: € -25, - € 10,-) opbrengst per ton C-hout voor het verwerken van het C-hout.
Toelichting: Een opbrengst is een negatief getal, een afslag een positief getal. </t>
  </si>
  <si>
    <r>
      <t>Op- of afslag per ton A-/B-hout op: Euwid behandeltes Altholz, vorgebrochen (0-300 mm) Deutschland - Nordwesten (per ton) januari 2025’ à € -7,50 (gemiddelde van bandbreedte: € -25, - € 10,-) opbrengst</t>
    </r>
    <r>
      <rPr>
        <sz val="10"/>
        <color rgb="FFEE0000"/>
        <rFont val="Calibri"/>
        <family val="2"/>
        <scheme val="minor"/>
      </rPr>
      <t xml:space="preserve"> </t>
    </r>
    <r>
      <rPr>
        <sz val="10"/>
        <color theme="1"/>
        <rFont val="Calibri"/>
        <family val="2"/>
        <scheme val="minor"/>
      </rPr>
      <t xml:space="preserve">per ton A-/B-hout voor het verwerken van het A-/B-hout.
Toelichting: Een opbrengst voor Aanbestedende dienst is een negatief getal, een afslag een positief getal. </t>
    </r>
  </si>
  <si>
    <t>Indicatief aantal ritten</t>
  </si>
  <si>
    <t>Verwerken Afgewerkte olie Cat II (kleinverpakking)</t>
  </si>
  <si>
    <t>Verwerken Ammonia (kleinverpakking)</t>
  </si>
  <si>
    <t>Verwerken Diverse anorganische logen (kleinverpakking)</t>
  </si>
  <si>
    <t>Verwerken Diverse anorganische zuren (kleinverpakking)</t>
  </si>
  <si>
    <t>Verwerken Halogeenarme oplosmiddelen (kleinverpakking)</t>
  </si>
  <si>
    <t>Verwerken Laag calorische mengsels (kleinverpakking)</t>
  </si>
  <si>
    <t>Verwerken Lijmen, harsen en kitten (kleinverpakking)</t>
  </si>
  <si>
    <t>Verwerken (incl. logistieke dienstverlening) Klein chemisch afval (KCA)</t>
  </si>
  <si>
    <t>Inschrijfsom Klein chemisch afval (KCA) totaal</t>
  </si>
  <si>
    <t xml:space="preserve">KCA-depot (4 compartimenten, 2 met brandwerende ruimten). Inzameling via palletwagen. </t>
  </si>
  <si>
    <t>Verwerken (incl. logistieke dienstverlening) Kunstgras</t>
  </si>
  <si>
    <t>Transporteren Kunstgras</t>
  </si>
  <si>
    <t>Verwerken Kunstgras</t>
  </si>
  <si>
    <t>Inschrijfsom Kunstgras totaal</t>
  </si>
  <si>
    <t>Verwerken (incl. logistieke dienstverlening) Ferrometalen</t>
  </si>
  <si>
    <t>Verwerken (incl. logistieke dienstverlening) Non-ferrometalen</t>
  </si>
  <si>
    <t>Transporteren Ferrometalen</t>
  </si>
  <si>
    <t xml:space="preserve">Tarief voor verwerken Ferrometaal: MRF ‘EU Bovensoorten’ (per ton) mei 2025’ à € -29,80 opbrengst per ton Ferrometaal voor het verwerken van het Ferrometaal.
Toelichting: Een opbrengst is een negatief getal, een afslag een positief getal. </t>
  </si>
  <si>
    <t xml:space="preserve">Op- of afslag per ton Ferrometaal op: MRF ‘EU Bovensoorten’ (per ton) mei 2025’ à € -29,80 opbrengst per ton Ferrometaal voor het verwerken van het Ferrometaal.
Toelichting: Een opbrengst voor Aanbestedende dienst is een negatief getal, een afslag een positief getal. </t>
  </si>
  <si>
    <t>Inschrijfsom Ferrometalen totaal</t>
  </si>
  <si>
    <t>Transporteren Non-ferrometalen</t>
  </si>
  <si>
    <t xml:space="preserve">Tarief voor verwerken Non-ferrometaal: MRF ‘EU Bovensoorten’ (per ton) mei 2025’ à € -29,80 opbrengst per ton Non-ferrometaal voor het verwerken van het Non-ferrometaal.
Toelichting: Een opbrengst is een negatief getal, een afslag een positief getal. </t>
  </si>
  <si>
    <t xml:space="preserve">Op- of afslag per ton Non-ferrometaal op: MRF ‘EU Bovensoorten’ (per ton) mei 2025’ à € -29,80 opbrengst per ton Non-ferrometaal voor het verwerken van het Non-ferrometaal.
Toelichting: Een opbrengst voor Aanbestedende dienst is een negatief getal, een afslag een positief getal. </t>
  </si>
  <si>
    <t>Inschrijfsom Non-ferrometalen totaal</t>
  </si>
  <si>
    <t>Tarief per retourrit</t>
  </si>
  <si>
    <r>
      <t>Open afzetcontainer ca. 33 m</t>
    </r>
    <r>
      <rPr>
        <vertAlign val="superscript"/>
        <sz val="10"/>
        <color theme="1"/>
        <rFont val="Calibri"/>
        <family val="2"/>
        <scheme val="minor"/>
      </rPr>
      <t>3</t>
    </r>
    <r>
      <rPr>
        <sz val="10"/>
        <color theme="1"/>
        <rFont val="Calibri"/>
        <family val="2"/>
        <scheme val="minor"/>
      </rPr>
      <t xml:space="preserve"> (2x) (afmetingen uitwendig: ca. 7000 x 2500 x 2300 mm, met een maximale afwijking van 50mm) </t>
    </r>
  </si>
  <si>
    <t xml:space="preserve">Gesloten afzetcontainer ca. 13 m3 (1x) (afmetingen uitwendig: ca. 6500 x 2500 x 1100 mm, met een maximale afwijking van 50mm) </t>
  </si>
  <si>
    <t xml:space="preserve">Open afzetcontainer ca. 33 m3 (1x) (afmetingen uitwendig: ca. 7000 x 2500 x 2300 mm, met een maximale afwijking van 50mm) </t>
  </si>
  <si>
    <t xml:space="preserve">Open afzetcontainer ca. 13 m3 (2x) (afmetingen uitwendig: ca. 6500 x 2500 x 1100 mm, met een maximale afwijking van 50mm)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</si>
</sst>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 &quot;€&quot;\ * #,##0.00_ ;_ &quot;€&quot;\ * \-#,##0.00_ ;_ &quot;€&quot;\ * &quot;-&quot;??_ ;_ @_ "/>
    <numFmt numFmtId="43" formatCode="_ * #,##0.00_ ;_ * \-#,##0.00_ ;_ * &quot;-&quot;??_ ;_ @_ "/>
    <numFmt numFmtId="164" formatCode="&quot;€&quot;\ #,##0.00_-"/>
    <numFmt numFmtId="165" formatCode="#,##0&quot; ton&quot;"/>
    <numFmt numFmtId="166" formatCode="#,##0.000&quot; ton&quot;"/>
    <numFmt numFmtId="167" formatCode="_ * #,##0_ ;_ * \-#,##0_ ;_ * &quot;-&quot;??_ ;_ @_ "/>
  </numFmts>
  <fonts count="16" x14ac:knownFonts="1">
    <font>
      <sz val="11"/>
      <color theme="1"/>
      <name val="Calibri"/>
      <family val="2"/>
      <scheme val="minor"/>
    </font>
    <font>
      <sz val="11"/>
      <color theme="1"/>
      <name val="Calibri"/>
      <family val="2"/>
      <scheme val="minor"/>
    </font>
    <font>
      <b/>
      <sz val="10"/>
      <color theme="1"/>
      <name val="Calibri"/>
      <family val="2"/>
      <scheme val="minor"/>
    </font>
    <font>
      <sz val="10"/>
      <color theme="1"/>
      <name val="Calibri"/>
      <family val="2"/>
      <scheme val="minor"/>
    </font>
    <font>
      <sz val="10"/>
      <name val="Arial"/>
      <family val="2"/>
    </font>
    <font>
      <sz val="10"/>
      <color theme="0"/>
      <name val="Calibri"/>
      <family val="2"/>
      <scheme val="minor"/>
    </font>
    <font>
      <sz val="10"/>
      <name val="Calibri"/>
      <family val="2"/>
      <scheme val="minor"/>
    </font>
    <font>
      <sz val="16"/>
      <color rgb="FFFFFFFF"/>
      <name val="Calibri"/>
      <family val="2"/>
      <scheme val="minor"/>
    </font>
    <font>
      <sz val="10"/>
      <color indexed="8"/>
      <name val="Calibri"/>
      <family val="2"/>
      <scheme val="minor"/>
    </font>
    <font>
      <u/>
      <sz val="10"/>
      <color indexed="12"/>
      <name val="Arial"/>
      <family val="2"/>
    </font>
    <font>
      <sz val="16"/>
      <color theme="0"/>
      <name val="Calibri"/>
      <family val="2"/>
      <scheme val="minor"/>
    </font>
    <font>
      <vertAlign val="superscript"/>
      <sz val="10"/>
      <color theme="1"/>
      <name val="Calibri"/>
      <family val="2"/>
      <scheme val="minor"/>
    </font>
    <font>
      <u/>
      <sz val="10"/>
      <color theme="1"/>
      <name val="Calibri"/>
      <family val="2"/>
      <scheme val="minor"/>
    </font>
    <font>
      <u/>
      <sz val="10"/>
      <name val="Calibri"/>
      <family val="2"/>
      <scheme val="minor"/>
    </font>
    <font>
      <u/>
      <sz val="10"/>
      <color theme="0"/>
      <name val="Calibri"/>
      <family val="2"/>
      <scheme val="minor"/>
    </font>
    <font>
      <sz val="10"/>
      <color rgb="FFEE0000"/>
      <name val="Calibri"/>
      <family val="2"/>
      <scheme val="minor"/>
    </font>
  </fonts>
  <fills count="7">
    <fill>
      <patternFill patternType="none"/>
    </fill>
    <fill>
      <patternFill patternType="gray125"/>
    </fill>
    <fill>
      <patternFill patternType="solid">
        <fgColor rgb="FF002060"/>
        <bgColor indexed="64"/>
      </patternFill>
    </fill>
    <fill>
      <patternFill patternType="solid">
        <fgColor theme="0"/>
        <bgColor indexed="64"/>
      </patternFill>
    </fill>
    <fill>
      <patternFill patternType="solid">
        <fgColor theme="5" tint="0.79998168889431442"/>
        <bgColor indexed="64"/>
      </patternFill>
    </fill>
    <fill>
      <patternFill patternType="solid">
        <fgColor theme="3" tint="0.59999389629810485"/>
        <bgColor indexed="64"/>
      </patternFill>
    </fill>
    <fill>
      <patternFill patternType="solid">
        <fgColor theme="0" tint="-0.14999847407452621"/>
        <bgColor indexed="64"/>
      </patternFill>
    </fill>
  </fills>
  <borders count="14">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indexed="64"/>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12">
    <xf numFmtId="0" fontId="0" fillId="0" borderId="0"/>
    <xf numFmtId="0" fontId="4" fillId="0" borderId="0"/>
    <xf numFmtId="0" fontId="4" fillId="0" borderId="0"/>
    <xf numFmtId="43" fontId="1"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44" fontId="1" fillId="0" borderId="0" applyFont="0" applyFill="0" applyBorder="0" applyAlignment="0" applyProtection="0"/>
    <xf numFmtId="0" fontId="9" fillId="0" borderId="0" applyNumberFormat="0" applyFill="0" applyBorder="0" applyAlignment="0" applyProtection="0">
      <alignment vertical="top"/>
      <protection locked="0"/>
    </xf>
    <xf numFmtId="0" fontId="4" fillId="0" borderId="0"/>
    <xf numFmtId="0" fontId="1" fillId="0" borderId="0"/>
    <xf numFmtId="43" fontId="1" fillId="0" borderId="0" applyFont="0" applyFill="0" applyBorder="0" applyAlignment="0" applyProtection="0"/>
  </cellStyleXfs>
  <cellXfs count="73">
    <xf numFmtId="0" fontId="0" fillId="0" borderId="0" xfId="0"/>
    <xf numFmtId="0" fontId="3" fillId="0" borderId="0" xfId="0" applyFont="1"/>
    <xf numFmtId="0" fontId="3" fillId="0" borderId="0" xfId="0" applyFont="1" applyAlignment="1">
      <alignment vertical="center"/>
    </xf>
    <xf numFmtId="0" fontId="8" fillId="0" borderId="0" xfId="0" applyFont="1"/>
    <xf numFmtId="0" fontId="8" fillId="6" borderId="0" xfId="0" applyFont="1" applyFill="1"/>
    <xf numFmtId="0" fontId="3" fillId="6" borderId="0" xfId="0" applyFont="1" applyFill="1"/>
    <xf numFmtId="0" fontId="2" fillId="0" borderId="0" xfId="0" applyFont="1"/>
    <xf numFmtId="0" fontId="3" fillId="0" borderId="7" xfId="0" applyFont="1" applyBorder="1"/>
    <xf numFmtId="0" fontId="3" fillId="0" borderId="8" xfId="0" applyFont="1" applyBorder="1"/>
    <xf numFmtId="0" fontId="3" fillId="0" borderId="9" xfId="0" applyFont="1" applyBorder="1"/>
    <xf numFmtId="0" fontId="7" fillId="2" borderId="5" xfId="0" applyFont="1" applyFill="1" applyBorder="1" applyAlignment="1">
      <alignment vertical="center" wrapText="1"/>
    </xf>
    <xf numFmtId="0" fontId="3" fillId="3" borderId="7" xfId="0" applyFont="1" applyFill="1" applyBorder="1" applyAlignment="1">
      <alignment vertical="top" wrapText="1"/>
    </xf>
    <xf numFmtId="0" fontId="3" fillId="3" borderId="8" xfId="0" applyFont="1" applyFill="1" applyBorder="1" applyAlignment="1">
      <alignment horizontal="left" vertical="top" wrapText="1"/>
    </xf>
    <xf numFmtId="0" fontId="3" fillId="3" borderId="8" xfId="0" applyFont="1" applyFill="1" applyBorder="1" applyAlignment="1">
      <alignment vertical="top" wrapText="1"/>
    </xf>
    <xf numFmtId="0" fontId="3" fillId="3" borderId="8" xfId="0" applyFont="1" applyFill="1" applyBorder="1" applyAlignment="1">
      <alignment vertical="center"/>
    </xf>
    <xf numFmtId="0" fontId="2" fillId="3" borderId="8" xfId="0" applyFont="1" applyFill="1" applyBorder="1" applyAlignment="1">
      <alignment wrapText="1"/>
    </xf>
    <xf numFmtId="0" fontId="3" fillId="3" borderId="8" xfId="0" applyFont="1" applyFill="1" applyBorder="1" applyAlignment="1">
      <alignment wrapText="1"/>
    </xf>
    <xf numFmtId="0" fontId="3" fillId="4" borderId="5" xfId="0" applyFont="1" applyFill="1" applyBorder="1" applyAlignment="1" applyProtection="1">
      <alignment horizontal="center" vertical="center"/>
      <protection locked="0"/>
    </xf>
    <xf numFmtId="0" fontId="6" fillId="0" borderId="9" xfId="0" applyFont="1" applyBorder="1" applyAlignment="1">
      <alignment vertical="center" wrapText="1"/>
    </xf>
    <xf numFmtId="164" fontId="8" fillId="4" borderId="5" xfId="0" applyNumberFormat="1" applyFont="1" applyFill="1" applyBorder="1" applyAlignment="1" applyProtection="1">
      <alignment horizontal="center" vertical="center" wrapText="1"/>
      <protection locked="0"/>
    </xf>
    <xf numFmtId="1" fontId="3" fillId="0" borderId="5" xfId="4" applyNumberFormat="1" applyFont="1" applyFill="1" applyBorder="1" applyAlignment="1" applyProtection="1">
      <alignment horizontal="center" vertical="center"/>
    </xf>
    <xf numFmtId="167" fontId="8" fillId="0" borderId="0" xfId="11" applyNumberFormat="1" applyFont="1"/>
    <xf numFmtId="167" fontId="8" fillId="0" borderId="0" xfId="0" applyNumberFormat="1" applyFont="1"/>
    <xf numFmtId="0" fontId="8" fillId="0" borderId="1" xfId="0" applyFont="1" applyBorder="1"/>
    <xf numFmtId="0" fontId="8" fillId="0" borderId="1" xfId="0" applyFont="1" applyBorder="1" applyAlignment="1">
      <alignment horizontal="center"/>
    </xf>
    <xf numFmtId="0" fontId="8" fillId="0" borderId="0" xfId="0" applyFont="1" applyAlignment="1">
      <alignment horizontal="center"/>
    </xf>
    <xf numFmtId="0" fontId="5" fillId="2" borderId="2" xfId="0" applyFont="1" applyFill="1" applyBorder="1" applyAlignment="1">
      <alignment vertical="center"/>
    </xf>
    <xf numFmtId="0" fontId="5" fillId="2" borderId="6" xfId="0" applyFont="1" applyFill="1" applyBorder="1" applyAlignment="1">
      <alignment vertical="center"/>
    </xf>
    <xf numFmtId="0" fontId="5" fillId="2" borderId="2" xfId="0" applyFont="1" applyFill="1" applyBorder="1" applyAlignment="1">
      <alignment horizontal="left" vertical="center"/>
    </xf>
    <xf numFmtId="0" fontId="5" fillId="2" borderId="12" xfId="0" applyFont="1" applyFill="1" applyBorder="1" applyAlignment="1">
      <alignment horizontal="left" vertical="center"/>
    </xf>
    <xf numFmtId="0" fontId="5" fillId="2" borderId="13" xfId="0" applyFont="1" applyFill="1" applyBorder="1" applyAlignment="1">
      <alignment horizontal="center" vertical="center"/>
    </xf>
    <xf numFmtId="0" fontId="7" fillId="2" borderId="2" xfId="0" applyFont="1" applyFill="1" applyBorder="1" applyAlignment="1">
      <alignment vertical="center"/>
    </xf>
    <xf numFmtId="0" fontId="7" fillId="2" borderId="3" xfId="0" applyFont="1" applyFill="1" applyBorder="1" applyAlignment="1">
      <alignment vertical="center"/>
    </xf>
    <xf numFmtId="0" fontId="5" fillId="2" borderId="3" xfId="0" applyFont="1" applyFill="1" applyBorder="1"/>
    <xf numFmtId="0" fontId="5" fillId="2" borderId="6" xfId="0" applyFont="1" applyFill="1" applyBorder="1"/>
    <xf numFmtId="0" fontId="8" fillId="0" borderId="0" xfId="0" applyFont="1" applyAlignment="1">
      <alignment horizontal="right" vertical="center"/>
    </xf>
    <xf numFmtId="0" fontId="5" fillId="2" borderId="5" xfId="0" applyFont="1" applyFill="1" applyBorder="1" applyAlignment="1">
      <alignment horizontal="left" vertical="center" wrapText="1"/>
    </xf>
    <xf numFmtId="0" fontId="5" fillId="2" borderId="5" xfId="0" applyFont="1" applyFill="1" applyBorder="1" applyAlignment="1">
      <alignment horizontal="center" vertical="center" wrapText="1"/>
    </xf>
    <xf numFmtId="0" fontId="6" fillId="5" borderId="2" xfId="0" applyFont="1" applyFill="1" applyBorder="1"/>
    <xf numFmtId="0" fontId="6" fillId="5" borderId="3" xfId="0" applyFont="1" applyFill="1" applyBorder="1"/>
    <xf numFmtId="0" fontId="6" fillId="5" borderId="3" xfId="0" applyFont="1" applyFill="1" applyBorder="1" applyAlignment="1">
      <alignment horizontal="center"/>
    </xf>
    <xf numFmtId="0" fontId="6" fillId="5" borderId="6" xfId="0" applyFont="1" applyFill="1" applyBorder="1" applyAlignment="1">
      <alignment horizontal="right" vertical="center"/>
    </xf>
    <xf numFmtId="0" fontId="3" fillId="0" borderId="5" xfId="0" applyFont="1" applyBorder="1" applyAlignment="1">
      <alignment vertical="center"/>
    </xf>
    <xf numFmtId="0" fontId="3" fillId="0" borderId="5" xfId="0" applyFont="1" applyBorder="1" applyAlignment="1">
      <alignment horizontal="center" vertical="center" wrapText="1"/>
    </xf>
    <xf numFmtId="3" fontId="6" fillId="0" borderId="5" xfId="0" applyNumberFormat="1" applyFont="1" applyBorder="1" applyAlignment="1">
      <alignment horizontal="center" vertical="center" wrapText="1"/>
    </xf>
    <xf numFmtId="164" fontId="8" fillId="0" borderId="5" xfId="0" applyNumberFormat="1" applyFont="1" applyBorder="1" applyAlignment="1">
      <alignment horizontal="center" vertical="center" wrapText="1"/>
    </xf>
    <xf numFmtId="164" fontId="8" fillId="0" borderId="5" xfId="0" applyNumberFormat="1" applyFont="1" applyBorder="1" applyAlignment="1">
      <alignment horizontal="right" vertical="center" wrapText="1"/>
    </xf>
    <xf numFmtId="0" fontId="6" fillId="0" borderId="5" xfId="0" applyFont="1" applyBorder="1" applyAlignment="1">
      <alignment vertical="center" wrapText="1"/>
    </xf>
    <xf numFmtId="0" fontId="3" fillId="0" borderId="5" xfId="0" applyFont="1" applyBorder="1" applyAlignment="1">
      <alignment horizontal="left" vertical="center" wrapText="1"/>
    </xf>
    <xf numFmtId="165" fontId="6" fillId="0" borderId="7" xfId="2" applyNumberFormat="1" applyFont="1" applyBorder="1" applyAlignment="1">
      <alignment horizontal="center" vertical="center"/>
    </xf>
    <xf numFmtId="0" fontId="3" fillId="0" borderId="5" xfId="0" applyFont="1" applyBorder="1" applyAlignment="1">
      <alignment vertical="center" wrapText="1"/>
    </xf>
    <xf numFmtId="0" fontId="5" fillId="2" borderId="2" xfId="0" applyFont="1" applyFill="1" applyBorder="1"/>
    <xf numFmtId="3" fontId="5" fillId="2" borderId="3" xfId="0" applyNumberFormat="1" applyFont="1" applyFill="1" applyBorder="1"/>
    <xf numFmtId="164" fontId="5" fillId="2" borderId="3" xfId="0" applyNumberFormat="1" applyFont="1" applyFill="1" applyBorder="1"/>
    <xf numFmtId="164" fontId="5" fillId="2" borderId="6" xfId="0" applyNumberFormat="1" applyFont="1" applyFill="1" applyBorder="1" applyAlignment="1">
      <alignment horizontal="right" vertical="center"/>
    </xf>
    <xf numFmtId="0" fontId="8" fillId="0" borderId="10" xfId="0" applyFont="1" applyBorder="1"/>
    <xf numFmtId="0" fontId="8" fillId="0" borderId="11" xfId="0" applyFont="1" applyBorder="1" applyAlignment="1">
      <alignment horizontal="right" vertical="center"/>
    </xf>
    <xf numFmtId="0" fontId="8" fillId="0" borderId="5" xfId="0" applyFont="1" applyBorder="1" applyAlignment="1">
      <alignment horizontal="center" vertical="center" wrapText="1"/>
    </xf>
    <xf numFmtId="0" fontId="5" fillId="3" borderId="2" xfId="0" applyFont="1" applyFill="1" applyBorder="1"/>
    <xf numFmtId="0" fontId="5" fillId="3" borderId="3" xfId="0" applyFont="1" applyFill="1" applyBorder="1"/>
    <xf numFmtId="3" fontId="5" fillId="3" borderId="3" xfId="0" applyNumberFormat="1" applyFont="1" applyFill="1" applyBorder="1"/>
    <xf numFmtId="164" fontId="5" fillId="3" borderId="3" xfId="0" applyNumberFormat="1" applyFont="1" applyFill="1" applyBorder="1"/>
    <xf numFmtId="164" fontId="5" fillId="3" borderId="6" xfId="0" applyNumberFormat="1" applyFont="1" applyFill="1" applyBorder="1" applyAlignment="1">
      <alignment horizontal="right" vertical="center"/>
    </xf>
    <xf numFmtId="0" fontId="8" fillId="0" borderId="5" xfId="0" applyFont="1" applyBorder="1"/>
    <xf numFmtId="0" fontId="3" fillId="0" borderId="5" xfId="0" applyFont="1" applyBorder="1" applyAlignment="1">
      <alignment horizontal="left" vertical="top" wrapText="1"/>
    </xf>
    <xf numFmtId="0" fontId="3" fillId="0" borderId="5" xfId="0" applyFont="1" applyBorder="1" applyAlignment="1">
      <alignment horizontal="left" vertical="center"/>
    </xf>
    <xf numFmtId="166" fontId="6" fillId="0" borderId="7" xfId="2" applyNumberFormat="1" applyFont="1" applyBorder="1" applyAlignment="1">
      <alignment horizontal="center" vertical="center"/>
    </xf>
    <xf numFmtId="166" fontId="5" fillId="2" borderId="7" xfId="2" applyNumberFormat="1" applyFont="1" applyFill="1" applyBorder="1" applyAlignment="1">
      <alignment horizontal="center" vertical="center"/>
    </xf>
    <xf numFmtId="0" fontId="10" fillId="2" borderId="2" xfId="0" applyFont="1" applyFill="1" applyBorder="1" applyAlignment="1">
      <alignment horizontal="left" vertical="center" wrapText="1"/>
    </xf>
    <xf numFmtId="0" fontId="10" fillId="2" borderId="3" xfId="0" applyFont="1" applyFill="1" applyBorder="1" applyAlignment="1">
      <alignment horizontal="left" vertical="center" wrapText="1"/>
    </xf>
    <xf numFmtId="0" fontId="8" fillId="0" borderId="4" xfId="0" applyFont="1" applyBorder="1" applyAlignment="1">
      <alignment horizontal="center"/>
    </xf>
    <xf numFmtId="0" fontId="3" fillId="0" borderId="7" xfId="0" applyFont="1" applyBorder="1" applyAlignment="1">
      <alignment horizontal="center" vertical="center" wrapText="1"/>
    </xf>
    <xf numFmtId="0" fontId="3" fillId="0" borderId="9" xfId="0" applyFont="1" applyBorder="1" applyAlignment="1">
      <alignment horizontal="center" vertical="center" wrapText="1"/>
    </xf>
  </cellXfs>
  <cellStyles count="12">
    <cellStyle name="Hyperlink 2" xfId="8" xr:uid="{00000000-0005-0000-0000-000000000000}"/>
    <cellStyle name="Komma" xfId="11" builtinId="3"/>
    <cellStyle name="Komma 2" xfId="3" xr:uid="{00000000-0005-0000-0000-000001000000}"/>
    <cellStyle name="Komma 3" xfId="4" xr:uid="{00000000-0005-0000-0000-000002000000}"/>
    <cellStyle name="Standaard" xfId="0" builtinId="0"/>
    <cellStyle name="Standaard 10" xfId="9" xr:uid="{E78F31CA-3F35-4A25-9CED-F3F92CA16CCA}"/>
    <cellStyle name="Standaard 2" xfId="2" xr:uid="{00000000-0005-0000-0000-000005000000}"/>
    <cellStyle name="Standaard 27 2 2" xfId="10" xr:uid="{4244CD01-4361-432E-8F00-4229C0333E7D}"/>
    <cellStyle name="Standaard 3" xfId="1" xr:uid="{00000000-0005-0000-0000-000006000000}"/>
    <cellStyle name="Standaard 3 2" xfId="5" xr:uid="{00000000-0005-0000-0000-000007000000}"/>
    <cellStyle name="Standaard 4" xfId="6" xr:uid="{00000000-0005-0000-0000-000008000000}"/>
    <cellStyle name="Valuta 2" xfId="7"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alcChain" Target="calcChain.xml"/><Relationship Id="rId5" Type="http://schemas.openxmlformats.org/officeDocument/2006/relationships/externalLink" Target="externalLinks/externalLink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1047750</xdr:colOff>
      <xdr:row>3</xdr:row>
      <xdr:rowOff>0</xdr:rowOff>
    </xdr:from>
    <xdr:to>
      <xdr:col>2</xdr:col>
      <xdr:colOff>4229100</xdr:colOff>
      <xdr:row>8</xdr:row>
      <xdr:rowOff>95250</xdr:rowOff>
    </xdr:to>
    <xdr:pic>
      <xdr:nvPicPr>
        <xdr:cNvPr id="5" name="Afbeelding 4" descr="Afbeelding met Lettertype, logo, ontwerp&#10;&#10;Automatisch gegenereerde beschrijving">
          <a:extLst>
            <a:ext uri="{FF2B5EF4-FFF2-40B4-BE49-F238E27FC236}">
              <a16:creationId xmlns:a16="http://schemas.microsoft.com/office/drawing/2014/main" id="{69E4B777-E43E-4BD9-ACA7-FADD801A6774}"/>
            </a:ext>
          </a:extLst>
        </xdr:cNvPr>
        <xdr:cNvPicPr>
          <a:picLocks noChangeAspect="1"/>
        </xdr:cNvPicPr>
      </xdr:nvPicPr>
      <xdr:blipFill>
        <a:blip xmlns:r="http://schemas.openxmlformats.org/officeDocument/2006/relationships" r:embed="rId1"/>
        <a:stretch>
          <a:fillRect/>
        </a:stretch>
      </xdr:blipFill>
      <xdr:spPr>
        <a:xfrm>
          <a:off x="1409700" y="742950"/>
          <a:ext cx="3181350" cy="9048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Windows\Profile.v2\Desktop\Alexander\Contractbeheer%20Area%20Reiniging\PMD\KplusV\8%20mrt\1014114-2015%20Definitief%20Weeggegevens%20Wastetool%20per%20maand.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Z:\Projecten\Vianen\100891%20-%20Vianen%20Review%20positionering%20afvalinzameling\Rekenmodel%20Vianen%202015-03-1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H:\Windows\Profile.v2\Desktop\Alexander\Contractbeheer%20Area%20Reiniging\PMD\KplusV\Weeggegevens%20Inzameling%20Verpakkingen%20ABA14%20201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ste Gegevens"/>
      <sheetName val="Berekeningen"/>
      <sheetName val="Financieel per Gemeente"/>
      <sheetName val="Detailgegevens"/>
      <sheetName val="Resultaatoverzicht (2)"/>
      <sheetName val="Resultaatoverzicht"/>
      <sheetName val="Weeggegevens Overslag T2"/>
      <sheetName val="Weeggegevens In Sorteerder T3"/>
      <sheetName val="Weeggegevens Uit Sorteerder  T4"/>
      <sheetName val="Weeggegevens In Vermarkter T5"/>
      <sheetName val="Overzicht inlezingen"/>
      <sheetName val="SITA facturatie"/>
      <sheetName val="Weeggegevens Overslag T1"/>
      <sheetName val="Sorteerresultaten"/>
      <sheetName val="Overslaggegevens"/>
      <sheetName val="Overslaggegevens totaal"/>
      <sheetName val="T1 opgaven Wastetool"/>
      <sheetName val="Wastetool"/>
      <sheetName val=" Overslag T1 verschillen"/>
      <sheetName val="Wastetool verschillen"/>
      <sheetName val="Verevening Transport"/>
      <sheetName val="Wastetool Januari 2015"/>
      <sheetName val="Wastetool Februari 2015"/>
      <sheetName val="Wastetool Maart 2015"/>
      <sheetName val="Wastetool April 2015"/>
      <sheetName val="Wastetool Mei 2015"/>
      <sheetName val="Wastetool Juni 2015"/>
      <sheetName val="Wastetool Juli 2015"/>
      <sheetName val="Wastetool Augustus 2015"/>
      <sheetName val="Wastetool September 2015"/>
      <sheetName val="Wastetool Oktober 2015"/>
      <sheetName val="Wastetool November 2015"/>
      <sheetName val="Wastetool December 2015"/>
      <sheetName val="Wastetool einde"/>
      <sheetName val="Einde maand"/>
      <sheetName val="Input verschillen"/>
      <sheetName val="Logblad"/>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9">
          <cell r="B9" t="str">
            <v>Amersfoort</v>
          </cell>
        </row>
        <row r="10">
          <cell r="B10" t="str">
            <v>Baarn</v>
          </cell>
        </row>
        <row r="11">
          <cell r="B11" t="str">
            <v>Bunnik</v>
          </cell>
        </row>
        <row r="12">
          <cell r="B12" t="str">
            <v>Bunschoten</v>
          </cell>
        </row>
        <row r="13">
          <cell r="B13" t="str">
            <v>De Bilt</v>
          </cell>
        </row>
        <row r="14">
          <cell r="B14" t="str">
            <v>De Ronde Venen</v>
          </cell>
        </row>
        <row r="15">
          <cell r="B15" t="str">
            <v>Eemnes</v>
          </cell>
        </row>
        <row r="16">
          <cell r="B16" t="str">
            <v>Houten</v>
          </cell>
        </row>
        <row r="17">
          <cell r="B17" t="str">
            <v>IJsselstein</v>
          </cell>
        </row>
        <row r="18">
          <cell r="B18" t="str">
            <v>Leusden</v>
          </cell>
        </row>
        <row r="19">
          <cell r="B19" t="str">
            <v>Lopik</v>
          </cell>
        </row>
        <row r="20">
          <cell r="B20" t="str">
            <v>Montfoort</v>
          </cell>
        </row>
        <row r="21">
          <cell r="B21" t="str">
            <v>Nieuwegein</v>
          </cell>
        </row>
        <row r="22">
          <cell r="B22" t="str">
            <v>Oudewater</v>
          </cell>
        </row>
        <row r="23">
          <cell r="B23" t="str">
            <v>Renswoude</v>
          </cell>
        </row>
        <row r="24">
          <cell r="B24" t="str">
            <v>Rhenen</v>
          </cell>
        </row>
        <row r="25">
          <cell r="B25" t="str">
            <v>Soest</v>
          </cell>
        </row>
        <row r="26">
          <cell r="B26" t="str">
            <v>Stichtse Vecht</v>
          </cell>
        </row>
        <row r="27">
          <cell r="B27" t="str">
            <v>Utrecht</v>
          </cell>
        </row>
        <row r="28">
          <cell r="B28" t="str">
            <v>Utrechtse Heuvelrug 1</v>
          </cell>
        </row>
        <row r="29">
          <cell r="B29" t="str">
            <v>Utrechtse Heuvelrug 2</v>
          </cell>
        </row>
        <row r="30">
          <cell r="B30" t="str">
            <v>Utrechtse Heuvelrug 3</v>
          </cell>
        </row>
        <row r="31">
          <cell r="B31" t="str">
            <v>Veenendaal</v>
          </cell>
        </row>
        <row r="32">
          <cell r="B32" t="str">
            <v>Vianen</v>
          </cell>
        </row>
        <row r="33">
          <cell r="B33" t="str">
            <v>Wijk bij Duurstede</v>
          </cell>
        </row>
        <row r="34">
          <cell r="B34" t="str">
            <v>Woerden</v>
          </cell>
        </row>
        <row r="35">
          <cell r="B35" t="str">
            <v>Woudenberg</v>
          </cell>
        </row>
        <row r="36">
          <cell r="B36" t="str">
            <v>Zeist</v>
          </cell>
        </row>
        <row r="40">
          <cell r="B40" t="str">
            <v>Aa en Hunze</v>
          </cell>
        </row>
        <row r="41">
          <cell r="B41" t="str">
            <v>Assen</v>
          </cell>
        </row>
        <row r="42">
          <cell r="B42" t="str">
            <v>Borger-Odoorn</v>
          </cell>
        </row>
        <row r="43">
          <cell r="B43" t="str">
            <v>Coevorden</v>
          </cell>
        </row>
        <row r="44">
          <cell r="B44" t="str">
            <v>De Wolden</v>
          </cell>
        </row>
        <row r="45">
          <cell r="B45" t="str">
            <v>Emmen</v>
          </cell>
        </row>
        <row r="46">
          <cell r="B46" t="str">
            <v>Hoogeveen</v>
          </cell>
        </row>
        <row r="47">
          <cell r="B47" t="str">
            <v>Noordenveld</v>
          </cell>
        </row>
        <row r="48">
          <cell r="B48" t="str">
            <v>Tynaarlo</v>
          </cell>
        </row>
        <row r="49">
          <cell r="B49" t="str">
            <v>Zakelijk</v>
          </cell>
        </row>
        <row r="53">
          <cell r="B53" t="str">
            <v>Apeldoorn</v>
          </cell>
        </row>
        <row r="54">
          <cell r="B54" t="str">
            <v>Bronckhorst</v>
          </cell>
        </row>
        <row r="55">
          <cell r="B55" t="str">
            <v>Brummen</v>
          </cell>
        </row>
        <row r="56">
          <cell r="B56" t="str">
            <v>Deventer</v>
          </cell>
        </row>
        <row r="57">
          <cell r="B57" t="str">
            <v>Doesburg</v>
          </cell>
        </row>
        <row r="58">
          <cell r="B58" t="str">
            <v>Epe</v>
          </cell>
        </row>
        <row r="59">
          <cell r="B59" t="str">
            <v>Lochem</v>
          </cell>
        </row>
        <row r="60">
          <cell r="B60" t="str">
            <v>Zutphen</v>
          </cell>
        </row>
        <row r="64">
          <cell r="B64" t="str">
            <v>GAD Diverse gemeenten</v>
          </cell>
        </row>
        <row r="68">
          <cell r="B68" t="str">
            <v>Aalten</v>
          </cell>
        </row>
        <row r="69">
          <cell r="B69" t="str">
            <v>Dalfsen</v>
          </cell>
        </row>
        <row r="70">
          <cell r="B70" t="str">
            <v>Hardenberg</v>
          </cell>
        </row>
        <row r="71">
          <cell r="B71" t="str">
            <v>Hattem</v>
          </cell>
        </row>
        <row r="72">
          <cell r="B72" t="str">
            <v>Heerde</v>
          </cell>
        </row>
        <row r="73">
          <cell r="B73" t="str">
            <v>Kampen</v>
          </cell>
        </row>
        <row r="74">
          <cell r="B74" t="str">
            <v>Meppel</v>
          </cell>
        </row>
        <row r="75">
          <cell r="B75" t="str">
            <v>Olst-Wijhe</v>
          </cell>
        </row>
        <row r="76">
          <cell r="B76" t="str">
            <v>Ommen</v>
          </cell>
        </row>
        <row r="77">
          <cell r="B77" t="str">
            <v>Oost-Gelre</v>
          </cell>
        </row>
        <row r="78">
          <cell r="B78" t="str">
            <v>Raalte</v>
          </cell>
        </row>
        <row r="79">
          <cell r="B79" t="str">
            <v>Staphorst</v>
          </cell>
        </row>
        <row r="80">
          <cell r="B80" t="str">
            <v>Steenwijkerland</v>
          </cell>
        </row>
        <row r="81">
          <cell r="B81" t="str">
            <v>Twenterand</v>
          </cell>
        </row>
        <row r="82">
          <cell r="B82" t="str">
            <v>Urk</v>
          </cell>
        </row>
        <row r="83">
          <cell r="B83" t="str">
            <v>Westerveld</v>
          </cell>
        </row>
        <row r="84">
          <cell r="B84" t="str">
            <v>Winterswijk</v>
          </cell>
        </row>
        <row r="85">
          <cell r="B85" t="str">
            <v>Zwartewaterland</v>
          </cell>
        </row>
        <row r="86">
          <cell r="B86" t="str">
            <v>Zwolle</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orblad"/>
      <sheetName val="versie"/>
      <sheetName val="uitgangs"/>
      <sheetName val="DVO"/>
      <sheetName val="AREAAL"/>
      <sheetName val="AFVAL"/>
      <sheetName val="ZB uitgangs"/>
      <sheetName val="zero based"/>
      <sheetName val="omgekeerd"/>
      <sheetName val="Verg. IPR-KplusV overdr Waardl."/>
      <sheetName val="Verg. IPR-KplusV gem. Vianen"/>
      <sheetName val="Bestedingsplan 2015-2018 KplusV"/>
      <sheetName val="ACTIVA"/>
      <sheetName val="vergelijk IPR"/>
      <sheetName val="vergelijk IPR bijlage"/>
      <sheetName val="meerjarenperspectief "/>
      <sheetName val="aanbieding KplusV"/>
      <sheetName val="BEGRDUMP"/>
      <sheetName val="BEGR"/>
      <sheetName val="OMG"/>
      <sheetName val="ORGA"/>
      <sheetName val="VERWEVEN"/>
      <sheetName val="FTE"/>
      <sheetName val="HUIS"/>
      <sheetName val="AUTO"/>
      <sheetName val="OVERHEAD"/>
      <sheetName val="Beleid benchmark "/>
      <sheetName val="REGIO"/>
      <sheetName val="blanco"/>
      <sheetName val="sheet 2"/>
      <sheetName val="Inschrijvers"/>
    </sheetNames>
    <sheetDataSet>
      <sheetData sheetId="0">
        <row r="4">
          <cell r="A4" t="str">
            <v>Positionering en afvalmodellen Vianen</v>
          </cell>
        </row>
      </sheetData>
      <sheetData sheetId="1">
        <row r="1">
          <cell r="E1" t="str">
            <v>Versie 01</v>
          </cell>
        </row>
      </sheetData>
      <sheetData sheetId="2"/>
      <sheetData sheetId="3"/>
      <sheetData sheetId="4">
        <row r="6">
          <cell r="F6">
            <v>19683</v>
          </cell>
        </row>
      </sheetData>
      <sheetData sheetId="5"/>
      <sheetData sheetId="6">
        <row r="5">
          <cell r="B5" t="str">
            <v>Personeel</v>
          </cell>
        </row>
        <row r="6">
          <cell r="B6" t="str">
            <v>pers</v>
          </cell>
        </row>
        <row r="7">
          <cell r="B7" t="str">
            <v>pers zw.</v>
          </cell>
        </row>
        <row r="8">
          <cell r="B8">
            <v>0</v>
          </cell>
        </row>
        <row r="9">
          <cell r="B9" t="str">
            <v>Materieel</v>
          </cell>
        </row>
        <row r="10">
          <cell r="B10" t="str">
            <v>achterl.</v>
          </cell>
        </row>
        <row r="11">
          <cell r="B11" t="str">
            <v>zijlader</v>
          </cell>
        </row>
        <row r="12">
          <cell r="B12" t="str">
            <v>bovenl.</v>
          </cell>
        </row>
        <row r="13">
          <cell r="B13" t="str">
            <v>vrachtw.</v>
          </cell>
        </row>
        <row r="14">
          <cell r="B14" t="str">
            <v>shovel</v>
          </cell>
        </row>
        <row r="15">
          <cell r="B15" t="str">
            <v>rein.wagen</v>
          </cell>
        </row>
        <row r="16">
          <cell r="B16">
            <v>0</v>
          </cell>
        </row>
        <row r="17">
          <cell r="B17" t="str">
            <v>Inzamelmiddelen</v>
          </cell>
        </row>
        <row r="18">
          <cell r="B18" t="str">
            <v>mc</v>
          </cell>
        </row>
        <row r="19">
          <cell r="B19" t="str">
            <v>mc+</v>
          </cell>
        </row>
        <row r="20">
          <cell r="B20" t="str">
            <v>pz</v>
          </cell>
        </row>
        <row r="21">
          <cell r="B21" t="str">
            <v>bvc</v>
          </cell>
        </row>
        <row r="22">
          <cell r="B22" t="str">
            <v>ovc</v>
          </cell>
        </row>
        <row r="23">
          <cell r="B23" t="str">
            <v>ovc+</v>
          </cell>
        </row>
        <row r="24">
          <cell r="B24" t="str">
            <v>bwc</v>
          </cell>
        </row>
        <row r="25">
          <cell r="B25" t="str">
            <v>owc</v>
          </cell>
        </row>
        <row r="26">
          <cell r="B26" t="str">
            <v>afsp</v>
          </cell>
        </row>
        <row r="27">
          <cell r="B27" t="str">
            <v>uur</v>
          </cell>
        </row>
        <row r="28">
          <cell r="B28">
            <v>0</v>
          </cell>
        </row>
        <row r="29">
          <cell r="B29" t="str">
            <v>Overige directe kosten</v>
          </cell>
        </row>
        <row r="30">
          <cell r="B30">
            <v>0</v>
          </cell>
        </row>
        <row r="31">
          <cell r="B31">
            <v>0</v>
          </cell>
        </row>
        <row r="32">
          <cell r="B32">
            <v>0</v>
          </cell>
        </row>
        <row r="33">
          <cell r="B33">
            <v>0</v>
          </cell>
        </row>
        <row r="34">
          <cell r="B34" t="str">
            <v xml:space="preserve">Verwerken </v>
          </cell>
        </row>
        <row r="35">
          <cell r="B35" t="str">
            <v>rest</v>
          </cell>
        </row>
        <row r="36">
          <cell r="B36" t="str">
            <v>ghra</v>
          </cell>
        </row>
        <row r="37">
          <cell r="B37" t="str">
            <v>GFT</v>
          </cell>
        </row>
        <row r="38">
          <cell r="B38" t="str">
            <v>OPK</v>
          </cell>
        </row>
        <row r="39">
          <cell r="B39" t="str">
            <v>glas</v>
          </cell>
        </row>
        <row r="40">
          <cell r="B40" t="str">
            <v>Textiel</v>
          </cell>
        </row>
        <row r="41">
          <cell r="B41" t="str">
            <v>KCA</v>
          </cell>
        </row>
        <row r="42">
          <cell r="B42" t="str">
            <v>PVA</v>
          </cell>
        </row>
        <row r="43">
          <cell r="B43" t="str">
            <v>OFG</v>
          </cell>
        </row>
        <row r="44">
          <cell r="B44" t="str">
            <v>GTA</v>
          </cell>
        </row>
        <row r="45">
          <cell r="B45" t="str">
            <v>GHA</v>
          </cell>
        </row>
        <row r="46">
          <cell r="B46" t="str">
            <v>BRA</v>
          </cell>
        </row>
        <row r="47">
          <cell r="B47" t="str">
            <v>nvt</v>
          </cell>
        </row>
        <row r="48">
          <cell r="B48">
            <v>0</v>
          </cell>
        </row>
        <row r="49">
          <cell r="B49" t="str">
            <v xml:space="preserve"> &lt; boven invoegen &gt;</v>
          </cell>
        </row>
      </sheetData>
      <sheetData sheetId="7"/>
      <sheetData sheetId="8"/>
      <sheetData sheetId="9"/>
      <sheetData sheetId="10"/>
      <sheetData sheetId="11"/>
      <sheetData sheetId="12"/>
      <sheetData sheetId="13"/>
      <sheetData sheetId="14"/>
      <sheetData sheetId="15"/>
      <sheetData sheetId="16"/>
      <sheetData sheetId="17">
        <row r="41">
          <cell r="G41">
            <v>4800</v>
          </cell>
        </row>
      </sheetData>
      <sheetData sheetId="18">
        <row r="4">
          <cell r="A4" t="str">
            <v>Producten</v>
          </cell>
        </row>
        <row r="5">
          <cell r="A5" t="str">
            <v>Afvalinzamelen</v>
          </cell>
        </row>
        <row r="6">
          <cell r="A6" t="str">
            <v>Inzamelen OPK</v>
          </cell>
        </row>
        <row r="7">
          <cell r="A7" t="str">
            <v>Inzamelen glas</v>
          </cell>
        </row>
        <row r="8">
          <cell r="A8" t="str">
            <v>Inzamelen PVA</v>
          </cell>
        </row>
        <row r="9">
          <cell r="A9" t="str">
            <v>Inzamelen Grofvuil</v>
          </cell>
        </row>
        <row r="10">
          <cell r="A10" t="str">
            <v>Containermanagement</v>
          </cell>
        </row>
        <row r="11">
          <cell r="A11" t="str">
            <v>Afvalbrengstation</v>
          </cell>
        </row>
        <row r="12">
          <cell r="A12" t="str">
            <v>Verwerken</v>
          </cell>
        </row>
        <row r="13">
          <cell r="A13" t="str">
            <v>Reiniging/zwerfvuil</v>
          </cell>
        </row>
        <row r="14">
          <cell r="A14" t="str">
            <v>Additioneel</v>
          </cell>
        </row>
        <row r="15">
          <cell r="A15" t="str">
            <v>KOSTEN</v>
          </cell>
        </row>
        <row r="16">
          <cell r="A16" t="str">
            <v>NVT</v>
          </cell>
        </row>
        <row r="17">
          <cell r="A17" t="str">
            <v>INKOMSTEN</v>
          </cell>
        </row>
        <row r="18">
          <cell r="A18" t="str">
            <v>TOTAAL</v>
          </cell>
        </row>
        <row r="21">
          <cell r="A21" t="str">
            <v>Kostenrubriek</v>
          </cell>
        </row>
        <row r="22">
          <cell r="A22" t="str">
            <v>Arbeid</v>
          </cell>
        </row>
        <row r="23">
          <cell r="A23" t="str">
            <v>Tractie</v>
          </cell>
        </row>
        <row r="24">
          <cell r="A24" t="str">
            <v>Uitbesteed</v>
          </cell>
        </row>
        <row r="25">
          <cell r="A25" t="str">
            <v>Overige kosten</v>
          </cell>
        </row>
        <row r="26">
          <cell r="A26" t="str">
            <v>Kapitaallast Stadswerf</v>
          </cell>
        </row>
        <row r="27">
          <cell r="A27" t="str">
            <v>Kapitaallast minicontainers</v>
          </cell>
        </row>
        <row r="28">
          <cell r="A28" t="str">
            <v>Kapitaallast verzamelcontainers</v>
          </cell>
        </row>
        <row r="29">
          <cell r="A29" t="str">
            <v>Kapitaallast overige</v>
          </cell>
        </row>
        <row r="30">
          <cell r="A30" t="str">
            <v>Verwerken</v>
          </cell>
        </row>
        <row r="31">
          <cell r="A31" t="str">
            <v>Overhead</v>
          </cell>
        </row>
        <row r="32">
          <cell r="A32" t="str">
            <v>Exploitatie Stadswerf</v>
          </cell>
        </row>
        <row r="33">
          <cell r="A33" t="str">
            <v>KOSTEN</v>
          </cell>
        </row>
        <row r="34">
          <cell r="A34" t="str">
            <v>Inkomsten uit heffing</v>
          </cell>
        </row>
        <row r="35">
          <cell r="A35" t="str">
            <v>Inkomsten uit tarief</v>
          </cell>
        </row>
        <row r="36">
          <cell r="A36" t="str">
            <v>Reserve</v>
          </cell>
        </row>
        <row r="37">
          <cell r="A37" t="str">
            <v>INKOMSTEN</v>
          </cell>
        </row>
        <row r="38">
          <cell r="A38" t="str">
            <v>TOTAAL</v>
          </cell>
        </row>
      </sheetData>
      <sheetData sheetId="19"/>
      <sheetData sheetId="20"/>
      <sheetData sheetId="21"/>
      <sheetData sheetId="22"/>
      <sheetData sheetId="23"/>
      <sheetData sheetId="24"/>
      <sheetData sheetId="25"/>
      <sheetData sheetId="26"/>
      <sheetData sheetId="27">
        <row r="67">
          <cell r="E67" t="str">
            <v>Culenb.</v>
          </cell>
        </row>
      </sheetData>
      <sheetData sheetId="28"/>
      <sheetData sheetId="29"/>
      <sheetData sheetId="3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ste Gegevens"/>
      <sheetName val="Berekeningen"/>
      <sheetName val="Financieel per Gemeente"/>
      <sheetName val="Detailgegevens"/>
      <sheetName val="Resultaatoverzicht (2)"/>
      <sheetName val="Resultaatoverzicht"/>
      <sheetName val="Weeggegevens Overslag T1"/>
      <sheetName val="Weeggegevens Overslag T2"/>
      <sheetName val="Weeggegevens In Sorteerder T3"/>
      <sheetName val="Verevening Transport"/>
      <sheetName val="Weeggegevens Uit Sorteerder  T4"/>
      <sheetName val="Weeggegevens In Vermarkter T5"/>
      <sheetName val="Overzicht inlezingen"/>
      <sheetName val="Wastetool"/>
      <sheetName val="SITA facturatie"/>
      <sheetName val="Sorteerresultaten"/>
      <sheetName val="Overslaggegevens"/>
      <sheetName val="Overslaggegevens totaal"/>
      <sheetName val="T1 opgaven Wastetool"/>
      <sheetName val=" Overslag T1 verschillen"/>
      <sheetName val="Wastetool verschillen"/>
      <sheetName val="Wastetool Januari 2015"/>
      <sheetName val="Wastetool Februari 2015"/>
      <sheetName val="Wastetool Maart 2015"/>
      <sheetName val="Wastetool April 2015"/>
      <sheetName val="Wastetool Mei 2015"/>
      <sheetName val="Wastetool Juni 2015"/>
      <sheetName val="Wastetool Juli 2015"/>
      <sheetName val="Wastetool Augustus 2015"/>
      <sheetName val="Wastetool September 2015"/>
      <sheetName val="Wastetool Oktober 2015"/>
      <sheetName val="Wastetool November 2015"/>
      <sheetName val="Wastetool December 2015"/>
      <sheetName val="Wastetool einde"/>
      <sheetName val="Einde maand"/>
      <sheetName val="Input verschillen"/>
      <sheetName val="Logblad"/>
    </sheetNames>
    <sheetDataSet>
      <sheetData sheetId="0"/>
      <sheetData sheetId="1"/>
      <sheetData sheetId="2"/>
      <sheetData sheetId="3"/>
      <sheetData sheetId="4"/>
      <sheetData sheetId="5"/>
      <sheetData sheetId="6">
        <row r="9">
          <cell r="B9" t="str">
            <v>Amersfoort</v>
          </cell>
        </row>
        <row r="40">
          <cell r="B40" t="str">
            <v>Aa en Hunze</v>
          </cell>
        </row>
        <row r="41">
          <cell r="B41" t="str">
            <v>Assen</v>
          </cell>
        </row>
        <row r="42">
          <cell r="B42" t="str">
            <v>Borger-Odoorn</v>
          </cell>
        </row>
        <row r="43">
          <cell r="B43" t="str">
            <v>Coevorden</v>
          </cell>
        </row>
        <row r="44">
          <cell r="B44" t="str">
            <v>De Wolden</v>
          </cell>
        </row>
        <row r="45">
          <cell r="B45" t="str">
            <v>Emmen</v>
          </cell>
        </row>
        <row r="46">
          <cell r="B46" t="str">
            <v>Hoogeveen</v>
          </cell>
        </row>
        <row r="47">
          <cell r="B47" t="str">
            <v>Noordenveld</v>
          </cell>
        </row>
        <row r="48">
          <cell r="B48" t="str">
            <v>Tynaarlo</v>
          </cell>
        </row>
        <row r="49">
          <cell r="B49" t="str">
            <v>Zakelijk</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27"/>
  <sheetViews>
    <sheetView showGridLines="0" tabSelected="1" zoomScale="85" zoomScaleNormal="85" workbookViewId="0">
      <selection activeCell="C10" sqref="C10:C24"/>
    </sheetView>
  </sheetViews>
  <sheetFormatPr defaultColWidth="9.140625" defaultRowHeight="12.75" x14ac:dyDescent="0.2"/>
  <cols>
    <col min="1" max="2" width="2.7109375" style="1" customWidth="1"/>
    <col min="3" max="3" width="83.28515625" style="1" customWidth="1"/>
    <col min="4" max="6" width="2.7109375" style="1" customWidth="1"/>
    <col min="7" max="16384" width="9.140625" style="1"/>
  </cols>
  <sheetData>
    <row r="1" spans="1:9" x14ac:dyDescent="0.2">
      <c r="A1" s="6"/>
      <c r="F1" s="4"/>
    </row>
    <row r="2" spans="1:9" ht="13.5" thickBot="1" x14ac:dyDescent="0.25">
      <c r="A2" s="6"/>
      <c r="F2" s="4"/>
    </row>
    <row r="3" spans="1:9" x14ac:dyDescent="0.2">
      <c r="A3" s="6"/>
      <c r="C3" s="7"/>
      <c r="F3" s="4"/>
    </row>
    <row r="4" spans="1:9" x14ac:dyDescent="0.2">
      <c r="A4" s="6"/>
      <c r="C4" s="8"/>
      <c r="F4" s="4"/>
    </row>
    <row r="5" spans="1:9" x14ac:dyDescent="0.2">
      <c r="A5" s="6"/>
      <c r="C5" s="8"/>
      <c r="F5" s="4"/>
    </row>
    <row r="6" spans="1:9" x14ac:dyDescent="0.2">
      <c r="A6" s="6"/>
      <c r="C6" s="8"/>
      <c r="F6" s="4"/>
    </row>
    <row r="7" spans="1:9" x14ac:dyDescent="0.2">
      <c r="A7" s="6"/>
      <c r="C7" s="8"/>
      <c r="F7" s="4"/>
    </row>
    <row r="8" spans="1:9" x14ac:dyDescent="0.2">
      <c r="A8" s="6"/>
      <c r="C8" s="8"/>
      <c r="F8" s="4"/>
    </row>
    <row r="9" spans="1:9" x14ac:dyDescent="0.2">
      <c r="A9" s="6"/>
      <c r="C9" s="8"/>
      <c r="F9" s="4"/>
    </row>
    <row r="10" spans="1:9" ht="13.5" thickBot="1" x14ac:dyDescent="0.25">
      <c r="A10" s="6"/>
      <c r="C10" s="9"/>
      <c r="F10" s="4"/>
    </row>
    <row r="11" spans="1:9" x14ac:dyDescent="0.2">
      <c r="A11" s="6"/>
      <c r="F11" s="4"/>
    </row>
    <row r="12" spans="1:9" ht="13.5" thickBot="1" x14ac:dyDescent="0.25">
      <c r="A12" s="6"/>
      <c r="F12" s="4"/>
    </row>
    <row r="13" spans="1:9" ht="49.5" customHeight="1" thickBot="1" x14ac:dyDescent="0.25">
      <c r="B13" s="2"/>
      <c r="C13" s="10" t="s">
        <v>20</v>
      </c>
      <c r="F13" s="4"/>
    </row>
    <row r="14" spans="1:9" x14ac:dyDescent="0.2">
      <c r="B14" s="2"/>
      <c r="D14" s="2"/>
      <c r="F14" s="4"/>
    </row>
    <row r="15" spans="1:9" ht="13.5" thickBot="1" x14ac:dyDescent="0.25">
      <c r="A15" s="6"/>
      <c r="B15" s="2"/>
      <c r="F15" s="4"/>
    </row>
    <row r="16" spans="1:9" ht="30.75" customHeight="1" x14ac:dyDescent="0.2">
      <c r="B16" s="2"/>
      <c r="C16" s="11" t="s">
        <v>21</v>
      </c>
      <c r="F16" s="4"/>
      <c r="I16" s="1" t="s">
        <v>15</v>
      </c>
    </row>
    <row r="17" spans="1:6" ht="33" customHeight="1" x14ac:dyDescent="0.2">
      <c r="B17" s="2"/>
      <c r="C17" s="12" t="s">
        <v>16</v>
      </c>
      <c r="F17" s="4"/>
    </row>
    <row r="18" spans="1:6" ht="31.5" customHeight="1" x14ac:dyDescent="0.2">
      <c r="B18" s="2"/>
      <c r="C18" s="13" t="s">
        <v>1</v>
      </c>
      <c r="D18" s="2"/>
      <c r="F18" s="4"/>
    </row>
    <row r="19" spans="1:6" ht="33" customHeight="1" x14ac:dyDescent="0.2">
      <c r="B19" s="2"/>
      <c r="C19" s="13" t="s">
        <v>18</v>
      </c>
      <c r="F19" s="4"/>
    </row>
    <row r="20" spans="1:6" ht="45" customHeight="1" x14ac:dyDescent="0.2">
      <c r="B20" s="2"/>
      <c r="C20" s="13" t="s">
        <v>19</v>
      </c>
      <c r="F20" s="4"/>
    </row>
    <row r="21" spans="1:6" x14ac:dyDescent="0.2">
      <c r="B21" s="2"/>
      <c r="C21" s="14"/>
      <c r="F21" s="4"/>
    </row>
    <row r="22" spans="1:6" x14ac:dyDescent="0.2">
      <c r="B22" s="2"/>
      <c r="C22" s="15" t="s">
        <v>2</v>
      </c>
      <c r="D22" s="2"/>
      <c r="F22" s="4"/>
    </row>
    <row r="23" spans="1:6" ht="30" customHeight="1" x14ac:dyDescent="0.2">
      <c r="B23" s="2"/>
      <c r="C23" s="16" t="s">
        <v>53</v>
      </c>
      <c r="D23" s="2"/>
      <c r="F23" s="4"/>
    </row>
    <row r="24" spans="1:6" ht="157.5" customHeight="1" thickBot="1" x14ac:dyDescent="0.25">
      <c r="B24" s="2"/>
      <c r="C24" s="18" t="s">
        <v>85</v>
      </c>
      <c r="D24" s="2"/>
      <c r="F24" s="4"/>
    </row>
    <row r="25" spans="1:6" x14ac:dyDescent="0.2">
      <c r="F25" s="4"/>
    </row>
    <row r="26" spans="1:6" x14ac:dyDescent="0.2">
      <c r="F26" s="4"/>
    </row>
    <row r="27" spans="1:6" x14ac:dyDescent="0.2">
      <c r="A27" s="4"/>
      <c r="B27" s="4"/>
      <c r="C27" s="4"/>
      <c r="D27" s="4"/>
      <c r="E27" s="4"/>
      <c r="F27" s="4"/>
    </row>
  </sheetData>
  <sheetProtection algorithmName="SHA-512" hashValue="vxYBL1Wb2L1pVt46bftwNdDOuwpmpNAsV88de16or5s2gnOEDqsIcf6C/IMff2u+pRN1zYVEbmKKj2J5q2kQ1Q==" saltValue="MAuQCeUBw0E5gmA7k9NXqw==" spinCount="100000" sheet="1" objects="1" scenarios="1"/>
  <pageMargins left="0.70866141732283472" right="0.70866141732283472" top="0.74803149606299213" bottom="0.74803149606299213" header="0.31496062992125984" footer="0.31496062992125984"/>
  <pageSetup paperSize="9" scale="92" orientation="portrait" r:id="rId1"/>
  <headerFooter>
    <oddHeader>&amp;L&amp;F&amp;R&amp;A</oddHeader>
    <oddFooter>&amp;L&amp;F
Afdrukdatum: &amp;D
&amp;P van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8F74CE-6622-4929-87DA-7EF996AD3A48}">
  <sheetPr>
    <pageSetUpPr fitToPage="1"/>
  </sheetPr>
  <dimension ref="A1:N40"/>
  <sheetViews>
    <sheetView showGridLines="0" zoomScale="85" zoomScaleNormal="85" workbookViewId="0">
      <selection activeCell="C19" sqref="C19:G24"/>
    </sheetView>
  </sheetViews>
  <sheetFormatPr defaultColWidth="9.140625" defaultRowHeight="12.75" x14ac:dyDescent="0.2"/>
  <cols>
    <col min="1" max="2" width="2.7109375" style="3" customWidth="1"/>
    <col min="3" max="3" width="45.140625" style="3" customWidth="1"/>
    <col min="4" max="4" width="42" style="3" customWidth="1"/>
    <col min="5" max="5" width="17.28515625" style="3" customWidth="1"/>
    <col min="6" max="9" width="15.7109375" style="3" customWidth="1"/>
    <col min="10" max="12" width="2.7109375" style="3" customWidth="1"/>
    <col min="13" max="13" width="13.85546875" style="3" customWidth="1"/>
    <col min="14" max="16384" width="9.140625" style="3"/>
  </cols>
  <sheetData>
    <row r="1" spans="3:14" x14ac:dyDescent="0.2">
      <c r="L1" s="5"/>
    </row>
    <row r="2" spans="3:14" ht="12.75" customHeight="1" thickBot="1" x14ac:dyDescent="0.25">
      <c r="D2" s="23"/>
      <c r="E2" s="23"/>
      <c r="F2" s="23"/>
      <c r="G2" s="23"/>
      <c r="H2" s="23"/>
      <c r="I2" s="23"/>
      <c r="L2" s="5"/>
    </row>
    <row r="3" spans="3:14" ht="49.5" customHeight="1" thickBot="1" x14ac:dyDescent="0.25">
      <c r="C3" s="68" t="s">
        <v>79</v>
      </c>
      <c r="D3" s="69"/>
      <c r="E3" s="69"/>
      <c r="F3" s="69"/>
      <c r="G3" s="69"/>
      <c r="H3" s="69"/>
      <c r="I3" s="69"/>
      <c r="L3" s="5"/>
    </row>
    <row r="4" spans="3:14" ht="12.75" customHeight="1" x14ac:dyDescent="0.2">
      <c r="C4" s="70"/>
      <c r="D4" s="70"/>
      <c r="E4" s="70"/>
      <c r="F4" s="70"/>
      <c r="G4" s="70"/>
      <c r="H4" s="70"/>
      <c r="I4" s="70"/>
      <c r="L4" s="5"/>
    </row>
    <row r="5" spans="3:14" ht="12.75" customHeight="1" thickBot="1" x14ac:dyDescent="0.25">
      <c r="C5" s="24"/>
      <c r="D5" s="24"/>
      <c r="E5" s="25"/>
      <c r="F5" s="25"/>
      <c r="G5" s="25"/>
      <c r="H5" s="25"/>
      <c r="I5" s="25"/>
      <c r="L5" s="5"/>
    </row>
    <row r="6" spans="3:14" s="1" customFormat="1" ht="15" customHeight="1" thickBot="1" x14ac:dyDescent="0.25">
      <c r="C6" s="26" t="s">
        <v>3</v>
      </c>
      <c r="D6" s="27"/>
      <c r="E6" s="3"/>
      <c r="F6" s="3"/>
      <c r="G6" s="3"/>
      <c r="H6" s="3"/>
      <c r="I6" s="3"/>
      <c r="L6" s="5"/>
    </row>
    <row r="7" spans="3:14" s="1" customFormat="1" ht="24.95" customHeight="1" thickBot="1" x14ac:dyDescent="0.25">
      <c r="C7" s="28" t="s">
        <v>4</v>
      </c>
      <c r="D7" s="17" t="s">
        <v>5</v>
      </c>
      <c r="E7" s="3"/>
      <c r="F7" s="3"/>
      <c r="G7" s="3"/>
      <c r="H7" s="3"/>
      <c r="I7" s="3"/>
      <c r="L7" s="5"/>
    </row>
    <row r="8" spans="3:14" s="1" customFormat="1" ht="24.95" customHeight="1" thickBot="1" x14ac:dyDescent="0.25">
      <c r="C8" s="28" t="s">
        <v>6</v>
      </c>
      <c r="D8" s="17" t="s">
        <v>7</v>
      </c>
      <c r="E8" s="3"/>
      <c r="F8" s="3"/>
      <c r="G8" s="3"/>
      <c r="H8" s="3"/>
      <c r="I8" s="3"/>
      <c r="J8" s="2"/>
      <c r="L8" s="5"/>
    </row>
    <row r="9" spans="3:14" s="1" customFormat="1" ht="24.95" customHeight="1" thickBot="1" x14ac:dyDescent="0.25">
      <c r="C9" s="28" t="s">
        <v>8</v>
      </c>
      <c r="D9" s="17" t="s">
        <v>9</v>
      </c>
      <c r="E9" s="3"/>
      <c r="F9" s="3"/>
      <c r="G9" s="3"/>
      <c r="H9" s="3"/>
      <c r="I9" s="3"/>
      <c r="J9" s="2"/>
      <c r="L9" s="5"/>
    </row>
    <row r="10" spans="3:14" s="1" customFormat="1" ht="24.95" customHeight="1" thickBot="1" x14ac:dyDescent="0.25">
      <c r="C10" s="28" t="s">
        <v>0</v>
      </c>
      <c r="D10" s="17" t="s">
        <v>10</v>
      </c>
      <c r="E10" s="3"/>
      <c r="F10" s="3"/>
      <c r="G10" s="3"/>
      <c r="H10" s="3"/>
      <c r="I10" s="3"/>
      <c r="J10" s="2"/>
      <c r="L10" s="5"/>
      <c r="M10" s="3"/>
      <c r="N10" s="3"/>
    </row>
    <row r="11" spans="3:14" s="1" customFormat="1" ht="13.5" customHeight="1" thickBot="1" x14ac:dyDescent="0.25">
      <c r="C11" s="29"/>
      <c r="D11" s="30"/>
      <c r="E11" s="3"/>
      <c r="F11" s="3"/>
      <c r="G11" s="3"/>
      <c r="H11" s="3"/>
      <c r="I11" s="3"/>
      <c r="J11" s="2"/>
      <c r="L11" s="5"/>
      <c r="M11" s="3"/>
      <c r="N11" s="3"/>
    </row>
    <row r="12" spans="3:14" ht="12.75" customHeight="1" x14ac:dyDescent="0.2">
      <c r="L12" s="4"/>
    </row>
    <row r="13" spans="3:14" ht="12.75" customHeight="1" thickBot="1" x14ac:dyDescent="0.25">
      <c r="L13" s="4"/>
    </row>
    <row r="14" spans="3:14" ht="21.75" thickBot="1" x14ac:dyDescent="0.25">
      <c r="C14" s="31" t="s">
        <v>11</v>
      </c>
      <c r="D14" s="32"/>
      <c r="E14" s="33"/>
      <c r="F14" s="33"/>
      <c r="G14" s="33"/>
      <c r="H14" s="33"/>
      <c r="I14" s="34"/>
      <c r="L14" s="4"/>
    </row>
    <row r="15" spans="3:14" ht="12.75" customHeight="1" x14ac:dyDescent="0.2">
      <c r="I15" s="35"/>
      <c r="L15" s="4"/>
    </row>
    <row r="16" spans="3:14" ht="12.75" customHeight="1" thickBot="1" x14ac:dyDescent="0.25">
      <c r="I16" s="35"/>
      <c r="L16" s="4"/>
    </row>
    <row r="17" spans="3:12" ht="26.25" thickBot="1" x14ac:dyDescent="0.25">
      <c r="C17" s="36" t="s">
        <v>14</v>
      </c>
      <c r="D17" s="37" t="s">
        <v>12</v>
      </c>
      <c r="E17" s="37" t="s">
        <v>101</v>
      </c>
      <c r="F17" s="37" t="s">
        <v>111</v>
      </c>
      <c r="G17" s="37" t="s">
        <v>17</v>
      </c>
      <c r="H17" s="37" t="s">
        <v>136</v>
      </c>
      <c r="I17" s="37" t="s">
        <v>13</v>
      </c>
      <c r="L17" s="4"/>
    </row>
    <row r="18" spans="3:12" ht="13.5" customHeight="1" thickBot="1" x14ac:dyDescent="0.25">
      <c r="C18" s="38" t="s">
        <v>54</v>
      </c>
      <c r="D18" s="39"/>
      <c r="E18" s="40"/>
      <c r="F18" s="40"/>
      <c r="G18" s="40"/>
      <c r="H18" s="40"/>
      <c r="I18" s="41"/>
      <c r="L18" s="4"/>
    </row>
    <row r="19" spans="3:12" ht="40.5" customHeight="1" thickBot="1" x14ac:dyDescent="0.25">
      <c r="C19" s="42" t="s">
        <v>80</v>
      </c>
      <c r="D19" s="43" t="s">
        <v>139</v>
      </c>
      <c r="F19" s="44">
        <v>83</v>
      </c>
      <c r="G19" s="45"/>
      <c r="H19" s="19"/>
      <c r="I19" s="46">
        <f>IFERROR(F19*H19,0)</f>
        <v>0</v>
      </c>
      <c r="L19" s="4"/>
    </row>
    <row r="20" spans="3:12" ht="84.75" customHeight="1" thickBot="1" x14ac:dyDescent="0.25">
      <c r="C20" s="47" t="s">
        <v>106</v>
      </c>
      <c r="D20" s="48"/>
      <c r="E20" s="49">
        <v>408.59</v>
      </c>
      <c r="F20" s="44"/>
      <c r="G20" s="45">
        <v>-29.8</v>
      </c>
      <c r="H20" s="45"/>
      <c r="I20" s="46">
        <f>IFERROR(E20*G20,0)</f>
        <v>-12175.982</v>
      </c>
      <c r="L20" s="4"/>
    </row>
    <row r="21" spans="3:12" ht="84.75" customHeight="1" thickBot="1" x14ac:dyDescent="0.25">
      <c r="C21" s="50" t="s">
        <v>107</v>
      </c>
      <c r="D21" s="48"/>
      <c r="E21" s="49">
        <f>E20</f>
        <v>408.59</v>
      </c>
      <c r="F21" s="44"/>
      <c r="G21" s="19"/>
      <c r="H21" s="45"/>
      <c r="I21" s="46">
        <f>IFERROR(E21*G21,0)</f>
        <v>0</v>
      </c>
      <c r="L21" s="4"/>
    </row>
    <row r="22" spans="3:12" ht="13.5" customHeight="1" thickBot="1" x14ac:dyDescent="0.25">
      <c r="C22" s="51" t="s">
        <v>81</v>
      </c>
      <c r="D22" s="33"/>
      <c r="E22" s="52"/>
      <c r="F22" s="52"/>
      <c r="G22" s="53"/>
      <c r="H22" s="53"/>
      <c r="I22" s="54">
        <f>SUM(I19:I21)</f>
        <v>-12175.982</v>
      </c>
      <c r="L22" s="4"/>
    </row>
    <row r="23" spans="3:12" ht="12.75" customHeight="1" thickBot="1" x14ac:dyDescent="0.25">
      <c r="C23" s="55"/>
      <c r="I23" s="56"/>
      <c r="L23" s="4"/>
    </row>
    <row r="24" spans="3:12" ht="13.5" customHeight="1" thickBot="1" x14ac:dyDescent="0.25">
      <c r="C24" s="38" t="s">
        <v>126</v>
      </c>
      <c r="D24" s="39"/>
      <c r="E24" s="40"/>
      <c r="F24" s="40"/>
      <c r="G24" s="40"/>
      <c r="H24" s="40"/>
      <c r="I24" s="41"/>
      <c r="L24" s="4"/>
    </row>
    <row r="25" spans="3:12" ht="40.5" customHeight="1" thickBot="1" x14ac:dyDescent="0.25">
      <c r="C25" s="42" t="s">
        <v>128</v>
      </c>
      <c r="D25" s="43" t="s">
        <v>139</v>
      </c>
      <c r="F25" s="44">
        <v>62.25</v>
      </c>
      <c r="G25" s="45"/>
      <c r="H25" s="19"/>
      <c r="I25" s="46">
        <f>IFERROR(F25*H25,0)</f>
        <v>0</v>
      </c>
      <c r="L25" s="4"/>
    </row>
    <row r="26" spans="3:12" ht="90" thickBot="1" x14ac:dyDescent="0.25">
      <c r="C26" s="47" t="s">
        <v>129</v>
      </c>
      <c r="D26" s="48"/>
      <c r="E26" s="49">
        <v>306.4425</v>
      </c>
      <c r="F26" s="44"/>
      <c r="G26" s="45">
        <v>-29.8</v>
      </c>
      <c r="H26" s="45"/>
      <c r="I26" s="46">
        <f>IFERROR(E26*G26,0)</f>
        <v>-9131.9865000000009</v>
      </c>
      <c r="L26" s="4"/>
    </row>
    <row r="27" spans="3:12" ht="90" thickBot="1" x14ac:dyDescent="0.25">
      <c r="C27" s="50" t="s">
        <v>130</v>
      </c>
      <c r="D27" s="48"/>
      <c r="E27" s="49">
        <f>E26</f>
        <v>306.4425</v>
      </c>
      <c r="F27" s="44"/>
      <c r="G27" s="19"/>
      <c r="H27" s="45"/>
      <c r="I27" s="46">
        <f>IFERROR(E27*G27,0)</f>
        <v>0</v>
      </c>
      <c r="L27" s="4"/>
    </row>
    <row r="28" spans="3:12" ht="13.5" customHeight="1" thickBot="1" x14ac:dyDescent="0.25">
      <c r="C28" s="51" t="s">
        <v>131</v>
      </c>
      <c r="D28" s="33"/>
      <c r="E28" s="52"/>
      <c r="F28" s="52"/>
      <c r="G28" s="53"/>
      <c r="H28" s="53"/>
      <c r="I28" s="54">
        <f>SUM(I25:I27)</f>
        <v>-9131.9865000000009</v>
      </c>
      <c r="L28" s="4"/>
    </row>
    <row r="29" spans="3:12" ht="12.75" customHeight="1" thickBot="1" x14ac:dyDescent="0.25">
      <c r="C29" s="55"/>
      <c r="I29" s="56"/>
      <c r="L29" s="4"/>
    </row>
    <row r="30" spans="3:12" ht="13.5" customHeight="1" thickBot="1" x14ac:dyDescent="0.25">
      <c r="C30" s="38" t="s">
        <v>127</v>
      </c>
      <c r="D30" s="39"/>
      <c r="E30" s="40"/>
      <c r="F30" s="40"/>
      <c r="G30" s="40"/>
      <c r="H30" s="40"/>
      <c r="I30" s="41"/>
      <c r="L30" s="4"/>
    </row>
    <row r="31" spans="3:12" ht="40.5" customHeight="1" thickBot="1" x14ac:dyDescent="0.25">
      <c r="C31" s="42" t="s">
        <v>132</v>
      </c>
      <c r="D31" s="43" t="s">
        <v>139</v>
      </c>
      <c r="F31" s="44">
        <v>20.75</v>
      </c>
      <c r="G31" s="45"/>
      <c r="H31" s="19"/>
      <c r="I31" s="46">
        <f>IFERROR(F31*H31,0)</f>
        <v>0</v>
      </c>
      <c r="L31" s="4"/>
    </row>
    <row r="32" spans="3:12" ht="90" thickBot="1" x14ac:dyDescent="0.25">
      <c r="C32" s="47" t="s">
        <v>133</v>
      </c>
      <c r="D32" s="48"/>
      <c r="E32" s="49">
        <v>102.14749999999998</v>
      </c>
      <c r="F32" s="44"/>
      <c r="G32" s="45">
        <v>-29.8</v>
      </c>
      <c r="H32" s="45"/>
      <c r="I32" s="46">
        <f>IFERROR(E32*G32,0)</f>
        <v>-3043.9954999999995</v>
      </c>
      <c r="L32" s="4"/>
    </row>
    <row r="33" spans="1:12" ht="90" thickBot="1" x14ac:dyDescent="0.25">
      <c r="C33" s="50" t="s">
        <v>134</v>
      </c>
      <c r="D33" s="48"/>
      <c r="E33" s="49">
        <f>E32</f>
        <v>102.14749999999998</v>
      </c>
      <c r="F33" s="44"/>
      <c r="G33" s="19"/>
      <c r="H33" s="45"/>
      <c r="I33" s="46">
        <f>IFERROR(E33*G33,0)</f>
        <v>0</v>
      </c>
      <c r="L33" s="4"/>
    </row>
    <row r="34" spans="1:12" ht="13.5" customHeight="1" thickBot="1" x14ac:dyDescent="0.25">
      <c r="C34" s="51" t="s">
        <v>135</v>
      </c>
      <c r="D34" s="33"/>
      <c r="E34" s="52"/>
      <c r="F34" s="52"/>
      <c r="G34" s="53"/>
      <c r="H34" s="53"/>
      <c r="I34" s="54">
        <f>SUM(I31:I33)</f>
        <v>-3043.9954999999995</v>
      </c>
      <c r="L34" s="4"/>
    </row>
    <row r="35" spans="1:12" ht="12.75" customHeight="1" x14ac:dyDescent="0.2">
      <c r="C35" s="55"/>
      <c r="I35" s="56"/>
      <c r="L35" s="4"/>
    </row>
    <row r="36" spans="1:12" ht="12.75" customHeight="1" thickBot="1" x14ac:dyDescent="0.25">
      <c r="C36" s="55"/>
      <c r="I36" s="56"/>
      <c r="L36" s="4"/>
    </row>
    <row r="37" spans="1:12" ht="13.5" thickBot="1" x14ac:dyDescent="0.25">
      <c r="C37" s="51" t="s">
        <v>22</v>
      </c>
      <c r="D37" s="52"/>
      <c r="E37" s="52"/>
      <c r="F37" s="52"/>
      <c r="G37" s="52"/>
      <c r="H37" s="52"/>
      <c r="I37" s="54">
        <f>SUM($I$22*50%,50%*SUM($I$28,$I$34))</f>
        <v>-12175.982</v>
      </c>
      <c r="L37" s="4"/>
    </row>
    <row r="38" spans="1:12" ht="12.75" customHeight="1" x14ac:dyDescent="0.2">
      <c r="I38" s="35"/>
      <c r="L38" s="4"/>
    </row>
    <row r="39" spans="1:12" ht="12.75" customHeight="1" x14ac:dyDescent="0.2">
      <c r="I39" s="35"/>
      <c r="L39" s="4"/>
    </row>
    <row r="40" spans="1:12" x14ac:dyDescent="0.2">
      <c r="A40" s="4"/>
      <c r="B40" s="4"/>
      <c r="C40" s="4"/>
      <c r="D40" s="4"/>
      <c r="E40" s="4"/>
      <c r="F40" s="4"/>
      <c r="G40" s="4"/>
      <c r="H40" s="4"/>
      <c r="I40" s="4"/>
      <c r="J40" s="4"/>
      <c r="K40" s="4"/>
      <c r="L40" s="4"/>
    </row>
  </sheetData>
  <sheetProtection algorithmName="SHA-512" hashValue="nqOCXJExKFdVCT0jxeTwoI1SeYRE1DxB00FBB8tfcBvjWXB5ZeA7gL5Kog+CGhve9RnAXrjqUQjdlG9pycTeKQ==" saltValue="N6WooBkWtGM+XtzsCrTr8Q==" spinCount="100000" sheet="1" objects="1" scenarios="1"/>
  <protectedRanges>
    <protectedRange sqref="D7:H11" name="gegevens_1_2"/>
  </protectedRanges>
  <mergeCells count="2">
    <mergeCell ref="C3:I3"/>
    <mergeCell ref="C4:I4"/>
  </mergeCells>
  <pageMargins left="0.70866141732283472" right="0.70866141732283472" top="1.1417322834645669" bottom="1.0236220472440944" header="0.31496062992125984" footer="0.31496062992125984"/>
  <pageSetup paperSize="9" scale="49" orientation="landscape" r:id="rId1"/>
  <headerFooter>
    <oddHeader>&amp;L&amp;F&amp;R&amp;A</oddHeader>
    <oddFooter>&amp;L&amp;F
Afdrukdatum: &amp;D
&amp;P van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D99DA-0069-441D-A019-04BCE4121F4E}">
  <sheetPr>
    <pageSetUpPr fitToPage="1"/>
  </sheetPr>
  <dimension ref="A1:L26"/>
  <sheetViews>
    <sheetView showGridLines="0" zoomScale="85" zoomScaleNormal="85" workbookViewId="0">
      <selection activeCell="D17" sqref="D17:F25"/>
    </sheetView>
  </sheetViews>
  <sheetFormatPr defaultColWidth="9.140625" defaultRowHeight="12.75" x14ac:dyDescent="0.2"/>
  <cols>
    <col min="1" max="2" width="2.7109375" style="3" customWidth="1"/>
    <col min="3" max="3" width="45.140625" style="3" customWidth="1"/>
    <col min="4" max="4" width="42" style="3" customWidth="1"/>
    <col min="5" max="5" width="17.28515625" style="3" customWidth="1"/>
    <col min="6" max="9" width="15.7109375" style="3" customWidth="1"/>
    <col min="10" max="12" width="2.7109375" style="3" customWidth="1"/>
    <col min="13" max="13" width="13.85546875" style="3" customWidth="1"/>
    <col min="14" max="16384" width="9.140625" style="3"/>
  </cols>
  <sheetData>
    <row r="1" spans="3:12" x14ac:dyDescent="0.2">
      <c r="L1" s="5"/>
    </row>
    <row r="2" spans="3:12" ht="12.75" customHeight="1" thickBot="1" x14ac:dyDescent="0.25">
      <c r="D2" s="23"/>
      <c r="E2" s="23"/>
      <c r="F2" s="23"/>
      <c r="G2" s="23"/>
      <c r="H2" s="23"/>
      <c r="I2" s="23"/>
      <c r="L2" s="5"/>
    </row>
    <row r="3" spans="3:12" ht="49.5" customHeight="1" thickBot="1" x14ac:dyDescent="0.25">
      <c r="C3" s="68" t="s">
        <v>98</v>
      </c>
      <c r="D3" s="69"/>
      <c r="E3" s="69"/>
      <c r="F3" s="69"/>
      <c r="G3" s="69"/>
      <c r="H3" s="69"/>
      <c r="I3" s="69"/>
      <c r="L3" s="5"/>
    </row>
    <row r="4" spans="3:12" ht="12.75" customHeight="1" x14ac:dyDescent="0.2">
      <c r="C4" s="70"/>
      <c r="D4" s="70"/>
      <c r="E4" s="70"/>
      <c r="F4" s="70"/>
      <c r="G4" s="70"/>
      <c r="H4" s="70"/>
      <c r="I4" s="70"/>
      <c r="L4" s="5"/>
    </row>
    <row r="5" spans="3:12" ht="12.75" customHeight="1" thickBot="1" x14ac:dyDescent="0.25">
      <c r="C5" s="24"/>
      <c r="D5" s="24"/>
      <c r="E5" s="25"/>
      <c r="F5" s="25"/>
      <c r="G5" s="25"/>
      <c r="H5" s="25"/>
      <c r="I5" s="25"/>
      <c r="L5" s="5"/>
    </row>
    <row r="6" spans="3:12" s="1" customFormat="1" ht="15" customHeight="1" thickBot="1" x14ac:dyDescent="0.25">
      <c r="C6" s="26" t="s">
        <v>3</v>
      </c>
      <c r="D6" s="27"/>
      <c r="E6" s="3"/>
      <c r="F6" s="3"/>
      <c r="G6" s="3"/>
      <c r="H6" s="3"/>
      <c r="I6" s="3"/>
      <c r="L6" s="5"/>
    </row>
    <row r="7" spans="3:12" s="1" customFormat="1" ht="24.95" customHeight="1" thickBot="1" x14ac:dyDescent="0.25">
      <c r="C7" s="28" t="s">
        <v>4</v>
      </c>
      <c r="D7" s="17" t="s">
        <v>5</v>
      </c>
      <c r="E7" s="3"/>
      <c r="F7" s="3"/>
      <c r="G7" s="3"/>
      <c r="H7" s="3"/>
      <c r="I7" s="3"/>
      <c r="L7" s="5"/>
    </row>
    <row r="8" spans="3:12" s="1" customFormat="1" ht="24.95" customHeight="1" thickBot="1" x14ac:dyDescent="0.25">
      <c r="C8" s="28" t="s">
        <v>6</v>
      </c>
      <c r="D8" s="17" t="s">
        <v>7</v>
      </c>
      <c r="E8" s="3"/>
      <c r="F8" s="3"/>
      <c r="G8" s="3"/>
      <c r="H8" s="3"/>
      <c r="I8" s="3"/>
      <c r="J8" s="2"/>
      <c r="L8" s="5"/>
    </row>
    <row r="9" spans="3:12" s="1" customFormat="1" ht="24.95" customHeight="1" thickBot="1" x14ac:dyDescent="0.25">
      <c r="C9" s="28" t="s">
        <v>8</v>
      </c>
      <c r="D9" s="17" t="s">
        <v>9</v>
      </c>
      <c r="E9" s="3"/>
      <c r="F9" s="3"/>
      <c r="G9" s="3"/>
      <c r="H9" s="3"/>
      <c r="I9" s="3"/>
      <c r="J9" s="2"/>
      <c r="L9" s="5"/>
    </row>
    <row r="10" spans="3:12" s="1" customFormat="1" ht="24.95" customHeight="1" thickBot="1" x14ac:dyDescent="0.25">
      <c r="C10" s="28" t="s">
        <v>0</v>
      </c>
      <c r="D10" s="17" t="s">
        <v>10</v>
      </c>
      <c r="E10" s="3"/>
      <c r="F10" s="3"/>
      <c r="G10" s="3"/>
      <c r="H10" s="3"/>
      <c r="I10" s="3"/>
      <c r="J10" s="2"/>
      <c r="L10" s="5"/>
    </row>
    <row r="11" spans="3:12" s="1" customFormat="1" ht="13.5" customHeight="1" thickBot="1" x14ac:dyDescent="0.25">
      <c r="C11" s="29"/>
      <c r="D11" s="30"/>
      <c r="E11" s="3"/>
      <c r="F11" s="3"/>
      <c r="G11" s="3"/>
      <c r="H11" s="3"/>
      <c r="I11" s="3"/>
      <c r="J11" s="2"/>
      <c r="L11" s="5"/>
    </row>
    <row r="12" spans="3:12" ht="12.75" customHeight="1" x14ac:dyDescent="0.2">
      <c r="L12" s="4"/>
    </row>
    <row r="13" spans="3:12" ht="12.75" customHeight="1" thickBot="1" x14ac:dyDescent="0.25">
      <c r="L13" s="4"/>
    </row>
    <row r="14" spans="3:12" ht="21.75" thickBot="1" x14ac:dyDescent="0.25">
      <c r="C14" s="31" t="s">
        <v>11</v>
      </c>
      <c r="D14" s="32"/>
      <c r="E14" s="33"/>
      <c r="F14" s="33"/>
      <c r="G14" s="33"/>
      <c r="H14" s="33"/>
      <c r="I14" s="34"/>
      <c r="L14" s="4"/>
    </row>
    <row r="15" spans="3:12" ht="12.75" customHeight="1" x14ac:dyDescent="0.2">
      <c r="I15" s="35"/>
      <c r="L15" s="4"/>
    </row>
    <row r="16" spans="3:12" ht="12.75" customHeight="1" thickBot="1" x14ac:dyDescent="0.25">
      <c r="I16" s="35"/>
      <c r="L16" s="4"/>
    </row>
    <row r="17" spans="1:12" ht="26.25" thickBot="1" x14ac:dyDescent="0.25">
      <c r="C17" s="36" t="s">
        <v>14</v>
      </c>
      <c r="D17" s="37" t="s">
        <v>12</v>
      </c>
      <c r="E17" s="37" t="s">
        <v>101</v>
      </c>
      <c r="F17" s="37" t="s">
        <v>111</v>
      </c>
      <c r="G17" s="37" t="s">
        <v>17</v>
      </c>
      <c r="H17" s="37" t="s">
        <v>136</v>
      </c>
      <c r="I17" s="36" t="s">
        <v>13</v>
      </c>
      <c r="L17" s="4"/>
    </row>
    <row r="18" spans="1:12" ht="13.5" customHeight="1" thickBot="1" x14ac:dyDescent="0.25">
      <c r="C18" s="38" t="s">
        <v>90</v>
      </c>
      <c r="D18" s="39"/>
      <c r="E18" s="40"/>
      <c r="F18" s="40"/>
      <c r="G18" s="40"/>
      <c r="H18" s="40"/>
      <c r="I18" s="41"/>
      <c r="L18" s="4"/>
    </row>
    <row r="19" spans="1:12" ht="41.25" customHeight="1" thickBot="1" x14ac:dyDescent="0.25">
      <c r="C19" s="42" t="s">
        <v>91</v>
      </c>
      <c r="D19" s="43" t="s">
        <v>138</v>
      </c>
      <c r="F19" s="20">
        <v>48</v>
      </c>
      <c r="G19" s="45"/>
      <c r="H19" s="19"/>
      <c r="I19" s="46">
        <f>IFERROR(F19*H19,0)</f>
        <v>0</v>
      </c>
      <c r="L19" s="4"/>
    </row>
    <row r="20" spans="1:12" ht="13.5" customHeight="1" thickBot="1" x14ac:dyDescent="0.25">
      <c r="C20" s="42" t="s">
        <v>92</v>
      </c>
      <c r="D20" s="57"/>
      <c r="E20" s="49">
        <v>149.69999999999999</v>
      </c>
      <c r="F20" s="44"/>
      <c r="G20" s="19"/>
      <c r="H20" s="45"/>
      <c r="I20" s="46">
        <f>IFERROR(E20*G20,0)</f>
        <v>0</v>
      </c>
      <c r="L20" s="4"/>
    </row>
    <row r="21" spans="1:12" ht="13.5" customHeight="1" thickBot="1" x14ac:dyDescent="0.25">
      <c r="C21" s="51" t="s">
        <v>93</v>
      </c>
      <c r="D21" s="33"/>
      <c r="E21" s="52"/>
      <c r="F21" s="52"/>
      <c r="G21" s="53"/>
      <c r="H21" s="53"/>
      <c r="I21" s="54">
        <f>SUM(I19:I20)</f>
        <v>0</v>
      </c>
      <c r="L21" s="4"/>
    </row>
    <row r="22" spans="1:12" ht="12.75" customHeight="1" thickBot="1" x14ac:dyDescent="0.25">
      <c r="C22" s="55"/>
      <c r="I22" s="56"/>
      <c r="L22" s="4"/>
    </row>
    <row r="23" spans="1:12" ht="13.5" thickBot="1" x14ac:dyDescent="0.25">
      <c r="C23" s="51" t="s">
        <v>22</v>
      </c>
      <c r="D23" s="52"/>
      <c r="E23" s="52"/>
      <c r="F23" s="52"/>
      <c r="G23" s="52"/>
      <c r="H23" s="52"/>
      <c r="I23" s="54">
        <f>SUM(I$21)</f>
        <v>0</v>
      </c>
      <c r="L23" s="4"/>
    </row>
    <row r="24" spans="1:12" ht="12.75" customHeight="1" x14ac:dyDescent="0.2">
      <c r="I24" s="35"/>
      <c r="L24" s="4"/>
    </row>
    <row r="25" spans="1:12" ht="12.75" customHeight="1" x14ac:dyDescent="0.2">
      <c r="I25" s="35"/>
      <c r="L25" s="4"/>
    </row>
    <row r="26" spans="1:12" x14ac:dyDescent="0.2">
      <c r="A26" s="4"/>
      <c r="B26" s="4"/>
      <c r="C26" s="4"/>
      <c r="D26" s="4"/>
      <c r="E26" s="4"/>
      <c r="F26" s="4"/>
      <c r="G26" s="4"/>
      <c r="H26" s="4"/>
      <c r="I26" s="4"/>
      <c r="J26" s="4"/>
      <c r="K26" s="4"/>
      <c r="L26" s="4"/>
    </row>
  </sheetData>
  <sheetProtection algorithmName="SHA-512" hashValue="J1rWhWPzUyXql8Ux8IyKHlLP5ew/yyWqSq//I6uYz79Iyh9gLDVYwZy/QiL0kvsRoJBbzbloJmTaaVGth5hSvw==" saltValue="5Owg/KrD18n5T6Zo1Nf9Tg==" spinCount="100000" sheet="1" objects="1" scenarios="1"/>
  <protectedRanges>
    <protectedRange sqref="D7:H11" name="gegevens_1_2"/>
  </protectedRanges>
  <mergeCells count="2">
    <mergeCell ref="C3:I3"/>
    <mergeCell ref="C4:I4"/>
  </mergeCells>
  <pageMargins left="0.70866141732283472" right="0.70866141732283472" top="1.1417322834645669" bottom="1.0236220472440944" header="0.31496062992125984" footer="0.31496062992125984"/>
  <pageSetup paperSize="9" scale="80" fitToHeight="0" orientation="landscape" r:id="rId1"/>
  <headerFooter>
    <oddHeader>&amp;L&amp;F&amp;R&amp;A</oddHeader>
    <oddFooter>&amp;L&amp;F
Afdrukdatum: &amp;D
&amp;P van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5DFC4-B457-40B8-B40B-2EBF81D6C910}">
  <sheetPr>
    <pageSetUpPr fitToPage="1"/>
  </sheetPr>
  <dimension ref="A1:P116"/>
  <sheetViews>
    <sheetView showGridLines="0" zoomScale="85" zoomScaleNormal="85" workbookViewId="0">
      <selection activeCell="C12" sqref="C12:J26"/>
    </sheetView>
  </sheetViews>
  <sheetFormatPr defaultColWidth="9.140625" defaultRowHeight="12.75" x14ac:dyDescent="0.2"/>
  <cols>
    <col min="1" max="2" width="2.7109375" style="3" customWidth="1"/>
    <col min="3" max="3" width="68" style="3" customWidth="1"/>
    <col min="4" max="4" width="43.85546875" style="3" bestFit="1" customWidth="1"/>
    <col min="5" max="6" width="17.28515625" style="3" customWidth="1"/>
    <col min="7" max="11" width="15.7109375" style="3" customWidth="1"/>
    <col min="12" max="14" width="2.7109375" style="3" customWidth="1"/>
    <col min="15" max="16" width="9.140625" style="3" customWidth="1"/>
    <col min="17" max="16384" width="9.140625" style="3"/>
  </cols>
  <sheetData>
    <row r="1" spans="3:14" x14ac:dyDescent="0.2">
      <c r="N1" s="5"/>
    </row>
    <row r="2" spans="3:14" ht="12.75" customHeight="1" thickBot="1" x14ac:dyDescent="0.25">
      <c r="D2" s="23"/>
      <c r="E2" s="23"/>
      <c r="F2" s="23"/>
      <c r="G2" s="23"/>
      <c r="H2" s="23"/>
      <c r="I2" s="23"/>
      <c r="J2" s="23"/>
      <c r="K2" s="23"/>
      <c r="N2" s="5"/>
    </row>
    <row r="3" spans="3:14" ht="49.5" customHeight="1" thickBot="1" x14ac:dyDescent="0.25">
      <c r="C3" s="68" t="s">
        <v>78</v>
      </c>
      <c r="D3" s="69"/>
      <c r="E3" s="69"/>
      <c r="F3" s="69"/>
      <c r="G3" s="69"/>
      <c r="H3" s="69"/>
      <c r="I3" s="69"/>
      <c r="J3" s="69"/>
      <c r="K3" s="69"/>
      <c r="N3" s="5"/>
    </row>
    <row r="4" spans="3:14" ht="12.75" customHeight="1" x14ac:dyDescent="0.2">
      <c r="C4" s="70"/>
      <c r="D4" s="70"/>
      <c r="E4" s="70"/>
      <c r="F4" s="70"/>
      <c r="G4" s="70"/>
      <c r="H4" s="70"/>
      <c r="I4" s="70"/>
      <c r="J4" s="70"/>
      <c r="K4" s="70"/>
      <c r="N4" s="5"/>
    </row>
    <row r="5" spans="3:14" ht="12.75" customHeight="1" thickBot="1" x14ac:dyDescent="0.25">
      <c r="C5" s="24"/>
      <c r="D5" s="24"/>
      <c r="E5" s="25"/>
      <c r="F5" s="25"/>
      <c r="G5" s="25"/>
      <c r="H5" s="25"/>
      <c r="I5" s="25"/>
      <c r="J5" s="25"/>
      <c r="K5" s="25"/>
      <c r="N5" s="5"/>
    </row>
    <row r="6" spans="3:14" s="1" customFormat="1" ht="15" customHeight="1" thickBot="1" x14ac:dyDescent="0.25">
      <c r="C6" s="26" t="s">
        <v>3</v>
      </c>
      <c r="D6" s="27"/>
      <c r="E6" s="3"/>
      <c r="F6" s="3"/>
      <c r="G6" s="3"/>
      <c r="H6" s="3"/>
      <c r="I6" s="3"/>
      <c r="J6" s="3"/>
      <c r="K6" s="3"/>
      <c r="N6" s="5"/>
    </row>
    <row r="7" spans="3:14" s="1" customFormat="1" ht="24.95" customHeight="1" thickBot="1" x14ac:dyDescent="0.25">
      <c r="C7" s="28" t="s">
        <v>4</v>
      </c>
      <c r="D7" s="17" t="s">
        <v>5</v>
      </c>
      <c r="E7" s="3"/>
      <c r="F7" s="3"/>
      <c r="G7" s="3"/>
      <c r="H7" s="3"/>
      <c r="I7" s="3"/>
      <c r="J7" s="3"/>
      <c r="K7" s="3"/>
      <c r="N7" s="5"/>
    </row>
    <row r="8" spans="3:14" s="1" customFormat="1" ht="24.95" customHeight="1" thickBot="1" x14ac:dyDescent="0.25">
      <c r="C8" s="28" t="s">
        <v>6</v>
      </c>
      <c r="D8" s="17" t="s">
        <v>7</v>
      </c>
      <c r="E8" s="3"/>
      <c r="F8" s="3"/>
      <c r="G8" s="3"/>
      <c r="H8" s="3"/>
      <c r="I8" s="3"/>
      <c r="J8" s="3"/>
      <c r="K8" s="3"/>
      <c r="L8" s="2"/>
      <c r="N8" s="5"/>
    </row>
    <row r="9" spans="3:14" s="1" customFormat="1" ht="24.95" customHeight="1" thickBot="1" x14ac:dyDescent="0.25">
      <c r="C9" s="28" t="s">
        <v>8</v>
      </c>
      <c r="D9" s="17" t="s">
        <v>9</v>
      </c>
      <c r="E9" s="3"/>
      <c r="F9" s="3"/>
      <c r="G9" s="3"/>
      <c r="H9" s="3"/>
      <c r="I9" s="3"/>
      <c r="J9" s="3"/>
      <c r="K9" s="3"/>
      <c r="L9" s="2"/>
      <c r="N9" s="5"/>
    </row>
    <row r="10" spans="3:14" s="1" customFormat="1" ht="24.95" customHeight="1" thickBot="1" x14ac:dyDescent="0.25">
      <c r="C10" s="28" t="s">
        <v>0</v>
      </c>
      <c r="D10" s="17" t="s">
        <v>10</v>
      </c>
      <c r="E10" s="3"/>
      <c r="F10" s="3"/>
      <c r="G10" s="3"/>
      <c r="H10" s="3"/>
      <c r="I10" s="3"/>
      <c r="J10" s="3"/>
      <c r="K10" s="3"/>
      <c r="L10" s="2"/>
      <c r="N10" s="5"/>
    </row>
    <row r="11" spans="3:14" s="1" customFormat="1" ht="13.5" customHeight="1" thickBot="1" x14ac:dyDescent="0.25">
      <c r="C11" s="29"/>
      <c r="D11" s="30"/>
      <c r="E11" s="3"/>
      <c r="F11" s="3"/>
      <c r="G11" s="3"/>
      <c r="H11" s="3"/>
      <c r="I11" s="3"/>
      <c r="J11" s="3"/>
      <c r="K11" s="3"/>
      <c r="L11" s="2"/>
      <c r="N11" s="5"/>
    </row>
    <row r="12" spans="3:14" ht="12.75" customHeight="1" x14ac:dyDescent="0.2">
      <c r="N12" s="4"/>
    </row>
    <row r="13" spans="3:14" ht="12.75" customHeight="1" thickBot="1" x14ac:dyDescent="0.25">
      <c r="N13" s="4"/>
    </row>
    <row r="14" spans="3:14" ht="21.75" thickBot="1" x14ac:dyDescent="0.25">
      <c r="C14" s="31" t="s">
        <v>11</v>
      </c>
      <c r="D14" s="32"/>
      <c r="E14" s="33"/>
      <c r="F14" s="33"/>
      <c r="G14" s="33"/>
      <c r="H14" s="33"/>
      <c r="I14" s="33"/>
      <c r="J14" s="33"/>
      <c r="K14" s="34"/>
      <c r="N14" s="4"/>
    </row>
    <row r="15" spans="3:14" ht="12.75" customHeight="1" x14ac:dyDescent="0.2">
      <c r="K15" s="35"/>
      <c r="N15" s="4"/>
    </row>
    <row r="16" spans="3:14" ht="12.75" customHeight="1" thickBot="1" x14ac:dyDescent="0.25">
      <c r="K16" s="35"/>
      <c r="N16" s="4"/>
    </row>
    <row r="17" spans="3:14" ht="26.25" thickBot="1" x14ac:dyDescent="0.25">
      <c r="C17" s="36" t="s">
        <v>14</v>
      </c>
      <c r="D17" s="37" t="s">
        <v>12</v>
      </c>
      <c r="E17" s="37" t="s">
        <v>101</v>
      </c>
      <c r="F17" s="37" t="s">
        <v>84</v>
      </c>
      <c r="G17" s="37" t="s">
        <v>111</v>
      </c>
      <c r="H17" s="37" t="s">
        <v>17</v>
      </c>
      <c r="I17" s="37" t="s">
        <v>136</v>
      </c>
      <c r="J17" s="37" t="s">
        <v>83</v>
      </c>
      <c r="K17" s="36" t="s">
        <v>13</v>
      </c>
      <c r="N17" s="4"/>
    </row>
    <row r="18" spans="3:14" ht="13.5" customHeight="1" thickBot="1" x14ac:dyDescent="0.25">
      <c r="C18" s="38" t="s">
        <v>23</v>
      </c>
      <c r="D18" s="39"/>
      <c r="E18" s="40"/>
      <c r="F18" s="40"/>
      <c r="G18" s="40"/>
      <c r="H18" s="40"/>
      <c r="I18" s="40"/>
      <c r="J18" s="40"/>
      <c r="K18" s="41"/>
      <c r="N18" s="4"/>
    </row>
    <row r="19" spans="3:14" ht="41.25" thickBot="1" x14ac:dyDescent="0.25">
      <c r="C19" s="42" t="s">
        <v>24</v>
      </c>
      <c r="D19" s="43" t="s">
        <v>137</v>
      </c>
      <c r="F19" s="49"/>
      <c r="G19" s="20">
        <v>453</v>
      </c>
      <c r="H19" s="45"/>
      <c r="I19" s="19"/>
      <c r="J19" s="45"/>
      <c r="K19" s="46">
        <f>IFERROR(G19*I19,0)</f>
        <v>0</v>
      </c>
      <c r="N19" s="4"/>
    </row>
    <row r="20" spans="3:14" ht="77.25" thickBot="1" x14ac:dyDescent="0.25">
      <c r="C20" s="47" t="s">
        <v>105</v>
      </c>
      <c r="D20" s="57"/>
      <c r="E20" s="49">
        <v>1859.1</v>
      </c>
      <c r="F20" s="49"/>
      <c r="G20" s="20"/>
      <c r="H20" s="45">
        <v>-7.5</v>
      </c>
      <c r="I20" s="45"/>
      <c r="J20" s="45"/>
      <c r="K20" s="46">
        <f>IFERROR(E20*H20,0)</f>
        <v>-13943.25</v>
      </c>
      <c r="N20" s="4"/>
    </row>
    <row r="21" spans="3:14" ht="90" thickBot="1" x14ac:dyDescent="0.25">
      <c r="C21" s="47" t="s">
        <v>110</v>
      </c>
      <c r="D21" s="57"/>
      <c r="E21" s="49">
        <f>E20</f>
        <v>1859.1</v>
      </c>
      <c r="F21" s="49"/>
      <c r="G21" s="20"/>
      <c r="H21" s="19"/>
      <c r="I21" s="45"/>
      <c r="J21" s="45"/>
      <c r="K21" s="46">
        <f>IFERROR(E21*H21,0)</f>
        <v>0</v>
      </c>
      <c r="N21" s="4"/>
    </row>
    <row r="22" spans="3:14" ht="13.5" customHeight="1" thickBot="1" x14ac:dyDescent="0.25">
      <c r="C22" s="51" t="s">
        <v>25</v>
      </c>
      <c r="D22" s="33"/>
      <c r="E22" s="52"/>
      <c r="F22" s="52"/>
      <c r="G22" s="52"/>
      <c r="H22" s="53"/>
      <c r="I22" s="53"/>
      <c r="J22" s="53"/>
      <c r="K22" s="54">
        <f>SUM(K19:K21)</f>
        <v>-13943.25</v>
      </c>
      <c r="N22" s="4"/>
    </row>
    <row r="23" spans="3:14" ht="13.5" customHeight="1" thickBot="1" x14ac:dyDescent="0.25">
      <c r="C23" s="58"/>
      <c r="D23" s="59"/>
      <c r="E23" s="60"/>
      <c r="F23" s="60"/>
      <c r="G23" s="60"/>
      <c r="H23" s="61"/>
      <c r="I23" s="61"/>
      <c r="J23" s="61"/>
      <c r="K23" s="62"/>
      <c r="N23" s="4"/>
    </row>
    <row r="24" spans="3:14" ht="13.5" customHeight="1" thickBot="1" x14ac:dyDescent="0.25">
      <c r="C24" s="38" t="s">
        <v>29</v>
      </c>
      <c r="D24" s="39"/>
      <c r="E24" s="40"/>
      <c r="F24" s="40"/>
      <c r="G24" s="40"/>
      <c r="H24" s="40"/>
      <c r="I24" s="40"/>
      <c r="J24" s="40"/>
      <c r="K24" s="41"/>
      <c r="N24" s="4"/>
    </row>
    <row r="25" spans="3:14" ht="13.5" customHeight="1" thickBot="1" x14ac:dyDescent="0.25">
      <c r="C25" s="42" t="s">
        <v>82</v>
      </c>
      <c r="D25" s="57"/>
      <c r="E25" s="49"/>
      <c r="F25" s="20">
        <v>2</v>
      </c>
      <c r="G25" s="20"/>
      <c r="H25" s="45"/>
      <c r="I25" s="45"/>
      <c r="J25" s="19"/>
      <c r="K25" s="46">
        <f>IFERROR(F25*J25,0)</f>
        <v>0</v>
      </c>
      <c r="N25" s="4"/>
    </row>
    <row r="26" spans="3:14" ht="39" thickBot="1" x14ac:dyDescent="0.25">
      <c r="C26" s="42" t="s">
        <v>30</v>
      </c>
      <c r="D26" s="43" t="s">
        <v>138</v>
      </c>
      <c r="E26" s="63"/>
      <c r="F26" s="49"/>
      <c r="G26" s="20">
        <v>2</v>
      </c>
      <c r="H26" s="45"/>
      <c r="I26" s="19"/>
      <c r="J26" s="45"/>
      <c r="K26" s="46">
        <f>IFERROR(G26*I26,0)</f>
        <v>0</v>
      </c>
      <c r="N26" s="4"/>
    </row>
    <row r="27" spans="3:14" ht="13.5" customHeight="1" thickBot="1" x14ac:dyDescent="0.25">
      <c r="C27" s="42" t="s">
        <v>31</v>
      </c>
      <c r="D27" s="57"/>
      <c r="E27" s="49">
        <v>5.34</v>
      </c>
      <c r="F27" s="49"/>
      <c r="G27" s="20"/>
      <c r="H27" s="19"/>
      <c r="I27" s="45"/>
      <c r="J27" s="45"/>
      <c r="K27" s="46">
        <f>IFERROR(E27*H27,0)</f>
        <v>0</v>
      </c>
      <c r="N27" s="4"/>
    </row>
    <row r="28" spans="3:14" ht="13.5" customHeight="1" thickBot="1" x14ac:dyDescent="0.25">
      <c r="C28" s="51" t="s">
        <v>32</v>
      </c>
      <c r="D28" s="33"/>
      <c r="E28" s="52"/>
      <c r="F28" s="52"/>
      <c r="G28" s="52"/>
      <c r="H28" s="53"/>
      <c r="I28" s="53"/>
      <c r="J28" s="53"/>
      <c r="K28" s="54">
        <f>SUM(K25:K27)</f>
        <v>0</v>
      </c>
      <c r="N28" s="4"/>
    </row>
    <row r="29" spans="3:14" ht="13.5" customHeight="1" thickBot="1" x14ac:dyDescent="0.25">
      <c r="C29" s="58"/>
      <c r="D29" s="59"/>
      <c r="E29" s="60"/>
      <c r="F29" s="60"/>
      <c r="G29" s="60"/>
      <c r="H29" s="61"/>
      <c r="I29" s="61"/>
      <c r="J29" s="61"/>
      <c r="K29" s="62"/>
      <c r="N29" s="4"/>
    </row>
    <row r="30" spans="3:14" ht="13.5" customHeight="1" thickBot="1" x14ac:dyDescent="0.25">
      <c r="C30" s="38" t="s">
        <v>26</v>
      </c>
      <c r="D30" s="39"/>
      <c r="E30" s="40"/>
      <c r="F30" s="40"/>
      <c r="G30" s="40"/>
      <c r="H30" s="40"/>
      <c r="I30" s="40"/>
      <c r="J30" s="40"/>
      <c r="K30" s="41"/>
      <c r="N30" s="4"/>
    </row>
    <row r="31" spans="3:14" ht="39" thickBot="1" x14ac:dyDescent="0.25">
      <c r="C31" s="42" t="s">
        <v>27</v>
      </c>
      <c r="D31" s="43" t="s">
        <v>139</v>
      </c>
      <c r="F31" s="49"/>
      <c r="G31" s="20">
        <v>65</v>
      </c>
      <c r="H31" s="45"/>
      <c r="I31" s="19"/>
      <c r="J31" s="45"/>
      <c r="K31" s="46">
        <f>IFERROR(G31*I31,0)</f>
        <v>0</v>
      </c>
      <c r="N31" s="4"/>
    </row>
    <row r="32" spans="3:14" ht="77.25" thickBot="1" x14ac:dyDescent="0.25">
      <c r="C32" s="47" t="s">
        <v>109</v>
      </c>
      <c r="D32" s="57"/>
      <c r="E32" s="49">
        <v>228.78</v>
      </c>
      <c r="F32" s="49"/>
      <c r="G32" s="20"/>
      <c r="H32" s="45">
        <v>-7.5</v>
      </c>
      <c r="I32" s="45"/>
      <c r="J32" s="45"/>
      <c r="K32" s="46">
        <f>IFERROR(E32*H32,0)</f>
        <v>-1715.85</v>
      </c>
      <c r="N32" s="4"/>
    </row>
    <row r="33" spans="3:14" ht="90" thickBot="1" x14ac:dyDescent="0.25">
      <c r="C33" s="47" t="s">
        <v>108</v>
      </c>
      <c r="D33" s="57"/>
      <c r="E33" s="49">
        <f>E32</f>
        <v>228.78</v>
      </c>
      <c r="F33" s="49"/>
      <c r="G33" s="20"/>
      <c r="H33" s="19"/>
      <c r="I33" s="45"/>
      <c r="J33" s="45"/>
      <c r="K33" s="46">
        <f>IFERROR(E33*H33,0)</f>
        <v>0</v>
      </c>
      <c r="N33" s="4"/>
    </row>
    <row r="34" spans="3:14" ht="13.5" customHeight="1" thickBot="1" x14ac:dyDescent="0.25">
      <c r="C34" s="51" t="s">
        <v>28</v>
      </c>
      <c r="D34" s="33"/>
      <c r="E34" s="52"/>
      <c r="F34" s="52"/>
      <c r="G34" s="52"/>
      <c r="H34" s="53"/>
      <c r="I34" s="53"/>
      <c r="J34" s="53"/>
      <c r="K34" s="54">
        <f>SUM(K31:K33)</f>
        <v>-1715.85</v>
      </c>
      <c r="N34" s="4"/>
    </row>
    <row r="35" spans="3:14" ht="13.5" customHeight="1" thickBot="1" x14ac:dyDescent="0.25">
      <c r="C35" s="58"/>
      <c r="D35" s="59"/>
      <c r="E35" s="60"/>
      <c r="F35" s="60"/>
      <c r="G35" s="60"/>
      <c r="H35" s="61"/>
      <c r="I35" s="61"/>
      <c r="J35" s="61"/>
      <c r="K35" s="62"/>
      <c r="N35" s="4"/>
    </row>
    <row r="36" spans="3:14" ht="13.5" customHeight="1" thickBot="1" x14ac:dyDescent="0.25">
      <c r="C36" s="38" t="s">
        <v>74</v>
      </c>
      <c r="D36" s="39"/>
      <c r="E36" s="40"/>
      <c r="F36" s="40"/>
      <c r="G36" s="40"/>
      <c r="H36" s="40"/>
      <c r="I36" s="40"/>
      <c r="J36" s="40"/>
      <c r="K36" s="41"/>
      <c r="N36" s="4"/>
    </row>
    <row r="37" spans="3:14" ht="26.25" thickBot="1" x14ac:dyDescent="0.25">
      <c r="C37" s="42" t="s">
        <v>75</v>
      </c>
      <c r="D37" s="43" t="s">
        <v>99</v>
      </c>
      <c r="F37" s="49"/>
      <c r="G37" s="20">
        <v>18</v>
      </c>
      <c r="H37" s="45"/>
      <c r="I37" s="19"/>
      <c r="J37" s="45"/>
      <c r="K37" s="46">
        <f>IFERROR(G37*I37,0)</f>
        <v>0</v>
      </c>
      <c r="N37" s="4"/>
    </row>
    <row r="38" spans="3:14" ht="13.5" customHeight="1" thickBot="1" x14ac:dyDescent="0.25">
      <c r="C38" s="42" t="s">
        <v>76</v>
      </c>
      <c r="D38" s="57"/>
      <c r="E38" s="49">
        <v>3.72</v>
      </c>
      <c r="F38" s="49"/>
      <c r="G38" s="20"/>
      <c r="H38" s="19"/>
      <c r="I38" s="45"/>
      <c r="J38" s="45"/>
      <c r="K38" s="46">
        <f>IFERROR(E38*H38,0)</f>
        <v>0</v>
      </c>
      <c r="N38" s="4"/>
    </row>
    <row r="39" spans="3:14" ht="13.5" customHeight="1" thickBot="1" x14ac:dyDescent="0.25">
      <c r="C39" s="51" t="s">
        <v>77</v>
      </c>
      <c r="D39" s="33"/>
      <c r="E39" s="52"/>
      <c r="F39" s="52"/>
      <c r="G39" s="52"/>
      <c r="H39" s="53"/>
      <c r="I39" s="53"/>
      <c r="J39" s="53"/>
      <c r="K39" s="54">
        <f>SUM(K37:K38)</f>
        <v>0</v>
      </c>
      <c r="N39" s="4"/>
    </row>
    <row r="40" spans="3:14" ht="13.5" customHeight="1" thickBot="1" x14ac:dyDescent="0.25">
      <c r="C40" s="58"/>
      <c r="D40" s="59"/>
      <c r="E40" s="60"/>
      <c r="F40" s="60"/>
      <c r="G40" s="60"/>
      <c r="H40" s="61"/>
      <c r="I40" s="61"/>
      <c r="J40" s="61"/>
      <c r="K40" s="62"/>
      <c r="N40" s="4"/>
    </row>
    <row r="41" spans="3:14" ht="13.5" customHeight="1" thickBot="1" x14ac:dyDescent="0.25">
      <c r="C41" s="38" t="s">
        <v>55</v>
      </c>
      <c r="D41" s="39"/>
      <c r="E41" s="40"/>
      <c r="F41" s="40"/>
      <c r="G41" s="40"/>
      <c r="H41" s="40"/>
      <c r="I41" s="40"/>
      <c r="J41" s="40"/>
      <c r="K41" s="41"/>
      <c r="N41" s="4"/>
    </row>
    <row r="42" spans="3:14" ht="26.25" thickBot="1" x14ac:dyDescent="0.25">
      <c r="C42" s="42" t="s">
        <v>56</v>
      </c>
      <c r="D42" s="43" t="s">
        <v>102</v>
      </c>
      <c r="F42" s="49"/>
      <c r="G42" s="20">
        <v>32</v>
      </c>
      <c r="H42" s="45"/>
      <c r="I42" s="19"/>
      <c r="J42" s="45"/>
      <c r="K42" s="46">
        <f>IFERROR(G42*I42,0)</f>
        <v>0</v>
      </c>
      <c r="N42" s="4"/>
    </row>
    <row r="43" spans="3:14" ht="13.5" customHeight="1" thickBot="1" x14ac:dyDescent="0.25">
      <c r="C43" s="42" t="s">
        <v>57</v>
      </c>
      <c r="D43" s="57"/>
      <c r="E43" s="49">
        <v>13.307</v>
      </c>
      <c r="F43" s="49"/>
      <c r="G43" s="20"/>
      <c r="H43" s="19"/>
      <c r="I43" s="45"/>
      <c r="J43" s="45"/>
      <c r="K43" s="46">
        <f>IFERROR(E43*H43,0)</f>
        <v>0</v>
      </c>
      <c r="N43" s="4"/>
    </row>
    <row r="44" spans="3:14" ht="13.5" customHeight="1" thickBot="1" x14ac:dyDescent="0.25">
      <c r="C44" s="51" t="s">
        <v>58</v>
      </c>
      <c r="D44" s="33"/>
      <c r="E44" s="52"/>
      <c r="F44" s="52"/>
      <c r="G44" s="52"/>
      <c r="H44" s="53"/>
      <c r="I44" s="53"/>
      <c r="J44" s="53"/>
      <c r="K44" s="54">
        <f>SUM(K42:K43)</f>
        <v>0</v>
      </c>
      <c r="N44" s="4"/>
    </row>
    <row r="45" spans="3:14" ht="13.5" customHeight="1" thickBot="1" x14ac:dyDescent="0.25">
      <c r="C45" s="58"/>
      <c r="D45" s="59"/>
      <c r="E45" s="60"/>
      <c r="F45" s="60"/>
      <c r="G45" s="60"/>
      <c r="H45" s="61"/>
      <c r="I45" s="61"/>
      <c r="J45" s="61"/>
      <c r="K45" s="62"/>
      <c r="N45" s="4"/>
    </row>
    <row r="46" spans="3:14" ht="13.5" customHeight="1" thickBot="1" x14ac:dyDescent="0.25">
      <c r="C46" s="38" t="s">
        <v>94</v>
      </c>
      <c r="D46" s="39"/>
      <c r="E46" s="40"/>
      <c r="F46" s="40"/>
      <c r="G46" s="40"/>
      <c r="H46" s="40"/>
      <c r="I46" s="40"/>
      <c r="J46" s="40"/>
      <c r="K46" s="41"/>
      <c r="N46" s="4"/>
    </row>
    <row r="47" spans="3:14" ht="13.5" thickBot="1" x14ac:dyDescent="0.25">
      <c r="C47" s="42" t="s">
        <v>97</v>
      </c>
      <c r="D47" s="64"/>
      <c r="F47" s="49"/>
      <c r="G47" s="20">
        <v>2</v>
      </c>
      <c r="H47" s="45"/>
      <c r="I47" s="19"/>
      <c r="J47" s="45"/>
      <c r="K47" s="46">
        <f>IFERROR(G47*I47,0)</f>
        <v>0</v>
      </c>
      <c r="N47" s="4"/>
    </row>
    <row r="48" spans="3:14" ht="13.5" customHeight="1" thickBot="1" x14ac:dyDescent="0.25">
      <c r="C48" s="42" t="s">
        <v>95</v>
      </c>
      <c r="D48" s="57"/>
      <c r="E48" s="49">
        <v>13.307</v>
      </c>
      <c r="F48" s="49"/>
      <c r="G48" s="20"/>
      <c r="H48" s="19"/>
      <c r="I48" s="45"/>
      <c r="J48" s="45"/>
      <c r="K48" s="46">
        <f>IFERROR(E48*H48,0)</f>
        <v>0</v>
      </c>
      <c r="N48" s="4"/>
    </row>
    <row r="49" spans="3:14" ht="13.5" customHeight="1" thickBot="1" x14ac:dyDescent="0.25">
      <c r="C49" s="51" t="s">
        <v>96</v>
      </c>
      <c r="D49" s="33"/>
      <c r="E49" s="52"/>
      <c r="F49" s="52"/>
      <c r="G49" s="52"/>
      <c r="H49" s="53"/>
      <c r="I49" s="53"/>
      <c r="J49" s="53"/>
      <c r="K49" s="54">
        <f>SUM(K47:K48)</f>
        <v>0</v>
      </c>
      <c r="N49" s="4"/>
    </row>
    <row r="50" spans="3:14" ht="13.5" customHeight="1" thickBot="1" x14ac:dyDescent="0.25">
      <c r="C50" s="58"/>
      <c r="D50" s="59"/>
      <c r="E50" s="60"/>
      <c r="F50" s="60"/>
      <c r="G50" s="60"/>
      <c r="H50" s="61"/>
      <c r="I50" s="61"/>
      <c r="J50" s="61"/>
      <c r="K50" s="62"/>
      <c r="N50" s="4"/>
    </row>
    <row r="51" spans="3:14" ht="13.5" customHeight="1" thickBot="1" x14ac:dyDescent="0.25">
      <c r="C51" s="38" t="s">
        <v>33</v>
      </c>
      <c r="D51" s="39"/>
      <c r="E51" s="40"/>
      <c r="F51" s="40"/>
      <c r="G51" s="40"/>
      <c r="H51" s="40"/>
      <c r="I51" s="40"/>
      <c r="J51" s="40"/>
      <c r="K51" s="41"/>
      <c r="N51" s="4"/>
    </row>
    <row r="52" spans="3:14" ht="39" thickBot="1" x14ac:dyDescent="0.25">
      <c r="C52" s="65" t="s">
        <v>34</v>
      </c>
      <c r="D52" s="43" t="s">
        <v>138</v>
      </c>
      <c r="E52" s="49"/>
      <c r="F52" s="49"/>
      <c r="G52" s="20">
        <v>17</v>
      </c>
      <c r="H52" s="45"/>
      <c r="I52" s="19"/>
      <c r="J52" s="45"/>
      <c r="K52" s="46">
        <f>IFERROR(G52*I52,0)</f>
        <v>0</v>
      </c>
      <c r="N52" s="4"/>
    </row>
    <row r="53" spans="3:14" ht="13.5" customHeight="1" thickBot="1" x14ac:dyDescent="0.25">
      <c r="C53" s="42" t="s">
        <v>35</v>
      </c>
      <c r="D53" s="57"/>
      <c r="E53" s="49">
        <v>34.68</v>
      </c>
      <c r="F53" s="49"/>
      <c r="G53" s="20"/>
      <c r="H53" s="19"/>
      <c r="I53" s="45"/>
      <c r="J53" s="45"/>
      <c r="K53" s="46">
        <f>IFERROR(E53*H53,0)</f>
        <v>0</v>
      </c>
      <c r="N53" s="4"/>
    </row>
    <row r="54" spans="3:14" ht="13.5" customHeight="1" thickBot="1" x14ac:dyDescent="0.25">
      <c r="C54" s="51" t="s">
        <v>36</v>
      </c>
      <c r="D54" s="33"/>
      <c r="E54" s="52"/>
      <c r="F54" s="52"/>
      <c r="G54" s="52"/>
      <c r="H54" s="53"/>
      <c r="I54" s="53"/>
      <c r="J54" s="53"/>
      <c r="K54" s="54">
        <f>SUM(K52:K53)</f>
        <v>0</v>
      </c>
      <c r="N54" s="4"/>
    </row>
    <row r="55" spans="3:14" ht="13.5" customHeight="1" thickBot="1" x14ac:dyDescent="0.25">
      <c r="C55" s="58"/>
      <c r="D55" s="59"/>
      <c r="E55" s="60"/>
      <c r="F55" s="60"/>
      <c r="G55" s="60"/>
      <c r="H55" s="61"/>
      <c r="I55" s="61"/>
      <c r="J55" s="61"/>
      <c r="K55" s="62"/>
      <c r="N55" s="4"/>
    </row>
    <row r="56" spans="3:14" ht="13.5" customHeight="1" thickBot="1" x14ac:dyDescent="0.25">
      <c r="C56" s="38" t="s">
        <v>37</v>
      </c>
      <c r="D56" s="39"/>
      <c r="E56" s="40"/>
      <c r="F56" s="40"/>
      <c r="G56" s="40"/>
      <c r="H56" s="40"/>
      <c r="I56" s="40"/>
      <c r="J56" s="40"/>
      <c r="K56" s="41"/>
      <c r="N56" s="4"/>
    </row>
    <row r="57" spans="3:14" ht="41.25" customHeight="1" thickBot="1" x14ac:dyDescent="0.25">
      <c r="C57" s="42" t="s">
        <v>38</v>
      </c>
      <c r="D57" s="71" t="s">
        <v>139</v>
      </c>
      <c r="E57" s="49"/>
      <c r="F57" s="49"/>
      <c r="G57" s="20">
        <v>159</v>
      </c>
      <c r="H57" s="45"/>
      <c r="I57" s="19"/>
      <c r="J57" s="45"/>
      <c r="K57" s="46">
        <f>IFERROR(G57*I57,0)</f>
        <v>0</v>
      </c>
      <c r="N57" s="4"/>
    </row>
    <row r="58" spans="3:14" ht="15.75" customHeight="1" thickBot="1" x14ac:dyDescent="0.25">
      <c r="C58" s="42" t="s">
        <v>103</v>
      </c>
      <c r="D58" s="72"/>
      <c r="E58" s="49"/>
      <c r="F58" s="49"/>
      <c r="G58" s="20">
        <f>G57</f>
        <v>159</v>
      </c>
      <c r="H58" s="45"/>
      <c r="I58" s="19"/>
      <c r="J58" s="45"/>
      <c r="K58" s="46">
        <f>IFERROR(G58*I58,0)</f>
        <v>0</v>
      </c>
      <c r="N58" s="4"/>
    </row>
    <row r="59" spans="3:14" ht="13.5" customHeight="1" thickBot="1" x14ac:dyDescent="0.25">
      <c r="C59" s="42" t="s">
        <v>39</v>
      </c>
      <c r="D59" s="57"/>
      <c r="E59" s="49">
        <v>797.01</v>
      </c>
      <c r="F59" s="49"/>
      <c r="G59" s="20"/>
      <c r="H59" s="19"/>
      <c r="I59" s="45"/>
      <c r="J59" s="45"/>
      <c r="K59" s="46">
        <f>IFERROR(E59*H59,0)</f>
        <v>0</v>
      </c>
      <c r="N59" s="4"/>
    </row>
    <row r="60" spans="3:14" ht="13.5" customHeight="1" thickBot="1" x14ac:dyDescent="0.25">
      <c r="C60" s="51" t="s">
        <v>40</v>
      </c>
      <c r="D60" s="33"/>
      <c r="E60" s="52"/>
      <c r="F60" s="52"/>
      <c r="G60" s="52"/>
      <c r="H60" s="53"/>
      <c r="I60" s="53"/>
      <c r="J60" s="53"/>
      <c r="K60" s="54">
        <f>SUM(50%*K57,50%*K58,K59)</f>
        <v>0</v>
      </c>
      <c r="N60" s="4"/>
    </row>
    <row r="61" spans="3:14" ht="13.5" customHeight="1" thickBot="1" x14ac:dyDescent="0.25">
      <c r="C61" s="58"/>
      <c r="D61" s="59"/>
      <c r="E61" s="60"/>
      <c r="F61" s="60"/>
      <c r="G61" s="60"/>
      <c r="H61" s="61"/>
      <c r="I61" s="61"/>
      <c r="J61" s="61"/>
      <c r="K61" s="62"/>
      <c r="N61" s="4"/>
    </row>
    <row r="62" spans="3:14" ht="13.5" customHeight="1" thickBot="1" x14ac:dyDescent="0.25">
      <c r="C62" s="38" t="s">
        <v>41</v>
      </c>
      <c r="D62" s="39"/>
      <c r="E62" s="40"/>
      <c r="F62" s="40"/>
      <c r="G62" s="40"/>
      <c r="H62" s="40"/>
      <c r="I62" s="40"/>
      <c r="J62" s="40"/>
      <c r="K62" s="41"/>
      <c r="N62" s="4"/>
    </row>
    <row r="63" spans="3:14" ht="39" thickBot="1" x14ac:dyDescent="0.25">
      <c r="C63" s="42" t="s">
        <v>42</v>
      </c>
      <c r="D63" s="43" t="s">
        <v>100</v>
      </c>
      <c r="F63" s="49"/>
      <c r="G63" s="20">
        <v>108</v>
      </c>
      <c r="H63" s="45"/>
      <c r="I63" s="19"/>
      <c r="J63" s="45"/>
      <c r="K63" s="46">
        <f>IFERROR(G63*I63,0)</f>
        <v>0</v>
      </c>
      <c r="N63" s="4"/>
    </row>
    <row r="64" spans="3:14" ht="13.5" customHeight="1" thickBot="1" x14ac:dyDescent="0.25">
      <c r="C64" s="42" t="s">
        <v>43</v>
      </c>
      <c r="D64" s="57"/>
      <c r="E64" s="49">
        <v>177.74</v>
      </c>
      <c r="F64" s="49"/>
      <c r="G64" s="20"/>
      <c r="H64" s="19"/>
      <c r="I64" s="45"/>
      <c r="J64" s="45"/>
      <c r="K64" s="46">
        <f>IFERROR(E64*H64,0)</f>
        <v>0</v>
      </c>
      <c r="N64" s="4"/>
    </row>
    <row r="65" spans="3:14" ht="13.5" customHeight="1" thickBot="1" x14ac:dyDescent="0.25">
      <c r="C65" s="51" t="s">
        <v>44</v>
      </c>
      <c r="D65" s="33"/>
      <c r="E65" s="52"/>
      <c r="F65" s="52"/>
      <c r="G65" s="52"/>
      <c r="H65" s="53"/>
      <c r="I65" s="53"/>
      <c r="J65" s="53"/>
      <c r="K65" s="54">
        <f>SUM(K63:K64)</f>
        <v>0</v>
      </c>
      <c r="N65" s="4"/>
    </row>
    <row r="66" spans="3:14" ht="13.5" customHeight="1" thickBot="1" x14ac:dyDescent="0.25">
      <c r="C66" s="58"/>
      <c r="D66" s="59"/>
      <c r="E66" s="60"/>
      <c r="F66" s="60"/>
      <c r="G66" s="60"/>
      <c r="H66" s="61"/>
      <c r="I66" s="61"/>
      <c r="J66" s="61"/>
      <c r="K66" s="62"/>
      <c r="N66" s="4"/>
    </row>
    <row r="67" spans="3:14" ht="13.5" customHeight="1" thickBot="1" x14ac:dyDescent="0.25">
      <c r="C67" s="38" t="s">
        <v>119</v>
      </c>
      <c r="D67" s="39"/>
      <c r="E67" s="40"/>
      <c r="F67" s="40"/>
      <c r="G67" s="40"/>
      <c r="H67" s="40"/>
      <c r="I67" s="40"/>
      <c r="J67" s="40"/>
      <c r="K67" s="41"/>
      <c r="N67" s="4"/>
    </row>
    <row r="68" spans="3:14" ht="26.25" thickBot="1" x14ac:dyDescent="0.25">
      <c r="C68" s="42" t="s">
        <v>104</v>
      </c>
      <c r="D68" s="43" t="s">
        <v>121</v>
      </c>
      <c r="E68" s="66"/>
      <c r="F68" s="66"/>
      <c r="G68" s="20">
        <v>52</v>
      </c>
      <c r="H68" s="45"/>
      <c r="I68" s="19"/>
      <c r="J68" s="45"/>
      <c r="K68" s="46">
        <f>IFERROR(G68*I68,0)</f>
        <v>0</v>
      </c>
      <c r="N68" s="4"/>
    </row>
    <row r="69" spans="3:14" ht="13.5" customHeight="1" thickBot="1" x14ac:dyDescent="0.25">
      <c r="C69" s="42" t="s">
        <v>112</v>
      </c>
      <c r="D69" s="57"/>
      <c r="E69" s="66">
        <v>6.9610000000000003</v>
      </c>
      <c r="F69" s="66"/>
      <c r="G69" s="20"/>
      <c r="H69" s="19"/>
      <c r="I69" s="45"/>
      <c r="J69" s="45"/>
      <c r="K69" s="46">
        <f>IFERROR(E69*H69,0)</f>
        <v>0</v>
      </c>
      <c r="N69" s="4"/>
    </row>
    <row r="70" spans="3:14" ht="13.5" customHeight="1" thickBot="1" x14ac:dyDescent="0.25">
      <c r="C70" s="42" t="s">
        <v>59</v>
      </c>
      <c r="D70" s="57"/>
      <c r="E70" s="66">
        <v>1.099</v>
      </c>
      <c r="F70" s="66"/>
      <c r="G70" s="20"/>
      <c r="H70" s="19"/>
      <c r="I70" s="45"/>
      <c r="J70" s="45"/>
      <c r="K70" s="46">
        <f t="shared" ref="K70:K77" si="0">IFERROR(E70*H70,0)</f>
        <v>0</v>
      </c>
      <c r="N70" s="4"/>
    </row>
    <row r="71" spans="3:14" ht="13.5" customHeight="1" thickBot="1" x14ac:dyDescent="0.25">
      <c r="C71" s="42" t="s">
        <v>113</v>
      </c>
      <c r="D71" s="57"/>
      <c r="E71" s="66">
        <v>0.23200000000000001</v>
      </c>
      <c r="F71" s="66"/>
      <c r="G71" s="20"/>
      <c r="H71" s="19"/>
      <c r="I71" s="45"/>
      <c r="J71" s="45"/>
      <c r="K71" s="46">
        <f t="shared" si="0"/>
        <v>0</v>
      </c>
      <c r="N71" s="4"/>
    </row>
    <row r="72" spans="3:14" ht="13.5" customHeight="1" thickBot="1" x14ac:dyDescent="0.25">
      <c r="C72" s="42" t="s">
        <v>60</v>
      </c>
      <c r="D72" s="57"/>
      <c r="E72" s="66">
        <v>1.6259999999999999</v>
      </c>
      <c r="F72" s="66"/>
      <c r="G72" s="20"/>
      <c r="H72" s="19"/>
      <c r="I72" s="45"/>
      <c r="J72" s="45"/>
      <c r="K72" s="46">
        <f t="shared" si="0"/>
        <v>0</v>
      </c>
      <c r="N72" s="4"/>
    </row>
    <row r="73" spans="3:14" ht="13.5" customHeight="1" thickBot="1" x14ac:dyDescent="0.25">
      <c r="C73" s="42" t="s">
        <v>61</v>
      </c>
      <c r="D73" s="57"/>
      <c r="E73" s="66">
        <v>2.8029999999999999</v>
      </c>
      <c r="F73" s="66"/>
      <c r="G73" s="20"/>
      <c r="H73" s="19"/>
      <c r="I73" s="45"/>
      <c r="J73" s="45"/>
      <c r="K73" s="46">
        <f t="shared" si="0"/>
        <v>0</v>
      </c>
      <c r="N73" s="4"/>
    </row>
    <row r="74" spans="3:14" ht="13.5" customHeight="1" thickBot="1" x14ac:dyDescent="0.25">
      <c r="C74" s="42" t="s">
        <v>114</v>
      </c>
      <c r="D74" s="57"/>
      <c r="E74" s="66">
        <v>0.127</v>
      </c>
      <c r="F74" s="66"/>
      <c r="G74" s="20"/>
      <c r="H74" s="19"/>
      <c r="I74" s="45"/>
      <c r="J74" s="45"/>
      <c r="K74" s="46">
        <f t="shared" si="0"/>
        <v>0</v>
      </c>
      <c r="N74" s="4"/>
    </row>
    <row r="75" spans="3:14" ht="13.5" customHeight="1" thickBot="1" x14ac:dyDescent="0.25">
      <c r="C75" s="42" t="s">
        <v>115</v>
      </c>
      <c r="D75" s="57"/>
      <c r="E75" s="66">
        <v>6.2E-2</v>
      </c>
      <c r="F75" s="66"/>
      <c r="G75" s="20"/>
      <c r="H75" s="19"/>
      <c r="I75" s="45"/>
      <c r="J75" s="45"/>
      <c r="K75" s="46">
        <f t="shared" si="0"/>
        <v>0</v>
      </c>
      <c r="N75" s="4"/>
    </row>
    <row r="76" spans="3:14" ht="13.5" customHeight="1" thickBot="1" x14ac:dyDescent="0.25">
      <c r="C76" s="42" t="s">
        <v>116</v>
      </c>
      <c r="D76" s="57"/>
      <c r="E76" s="66">
        <v>3.0630000000000002</v>
      </c>
      <c r="F76" s="66"/>
      <c r="G76" s="20"/>
      <c r="H76" s="19"/>
      <c r="I76" s="45"/>
      <c r="J76" s="45"/>
      <c r="K76" s="46">
        <f t="shared" si="0"/>
        <v>0</v>
      </c>
      <c r="N76" s="4"/>
    </row>
    <row r="77" spans="3:14" ht="13.5" customHeight="1" thickBot="1" x14ac:dyDescent="0.25">
      <c r="C77" s="42" t="s">
        <v>62</v>
      </c>
      <c r="D77" s="57"/>
      <c r="E77" s="66">
        <v>3.0000000000000001E-3</v>
      </c>
      <c r="F77" s="66"/>
      <c r="G77" s="20"/>
      <c r="H77" s="19"/>
      <c r="I77" s="45"/>
      <c r="J77" s="45"/>
      <c r="K77" s="46">
        <f t="shared" si="0"/>
        <v>0</v>
      </c>
      <c r="N77" s="4"/>
    </row>
    <row r="78" spans="3:14" ht="13.5" customHeight="1" thickBot="1" x14ac:dyDescent="0.25">
      <c r="C78" s="42" t="s">
        <v>63</v>
      </c>
      <c r="D78" s="57"/>
      <c r="E78" s="66">
        <v>2.9980000000000002</v>
      </c>
      <c r="F78" s="66"/>
      <c r="G78" s="20"/>
      <c r="H78" s="19"/>
      <c r="I78" s="45"/>
      <c r="J78" s="45"/>
      <c r="K78" s="46">
        <f t="shared" ref="K78:K90" si="1">IFERROR(E78*H78,0)</f>
        <v>0</v>
      </c>
      <c r="N78" s="4"/>
    </row>
    <row r="79" spans="3:14" ht="13.5" customHeight="1" thickBot="1" x14ac:dyDescent="0.25">
      <c r="C79" s="42" t="s">
        <v>64</v>
      </c>
      <c r="D79" s="57"/>
      <c r="E79" s="66">
        <v>9.4E-2</v>
      </c>
      <c r="F79" s="66"/>
      <c r="G79" s="20"/>
      <c r="H79" s="19"/>
      <c r="I79" s="45"/>
      <c r="J79" s="45"/>
      <c r="K79" s="46">
        <f t="shared" si="1"/>
        <v>0</v>
      </c>
      <c r="N79" s="4"/>
    </row>
    <row r="80" spans="3:14" ht="13.5" customHeight="1" thickBot="1" x14ac:dyDescent="0.25">
      <c r="C80" s="42" t="s">
        <v>65</v>
      </c>
      <c r="D80" s="57"/>
      <c r="E80" s="66">
        <v>9.8000000000000004E-2</v>
      </c>
      <c r="F80" s="66"/>
      <c r="G80" s="20"/>
      <c r="H80" s="19"/>
      <c r="I80" s="45"/>
      <c r="J80" s="45"/>
      <c r="K80" s="46">
        <f t="shared" si="1"/>
        <v>0</v>
      </c>
      <c r="N80" s="4"/>
    </row>
    <row r="81" spans="3:16" ht="13.5" customHeight="1" thickBot="1" x14ac:dyDescent="0.25">
      <c r="C81" s="42" t="s">
        <v>117</v>
      </c>
      <c r="D81" s="57"/>
      <c r="E81" s="66">
        <v>1.1299999999999999</v>
      </c>
      <c r="F81" s="66"/>
      <c r="G81" s="20"/>
      <c r="H81" s="19"/>
      <c r="I81" s="45"/>
      <c r="J81" s="45"/>
      <c r="K81" s="46">
        <f t="shared" si="1"/>
        <v>0</v>
      </c>
      <c r="N81" s="4"/>
    </row>
    <row r="82" spans="3:16" ht="13.5" customHeight="1" thickBot="1" x14ac:dyDescent="0.25">
      <c r="C82" s="42" t="s">
        <v>66</v>
      </c>
      <c r="D82" s="57"/>
      <c r="E82" s="66">
        <v>36.89</v>
      </c>
      <c r="F82" s="66"/>
      <c r="G82" s="20"/>
      <c r="H82" s="19"/>
      <c r="I82" s="45"/>
      <c r="J82" s="45"/>
      <c r="K82" s="46">
        <f t="shared" si="1"/>
        <v>0</v>
      </c>
      <c r="N82" s="4"/>
    </row>
    <row r="83" spans="3:16" ht="13.5" customHeight="1" thickBot="1" x14ac:dyDescent="0.25">
      <c r="C83" s="42" t="s">
        <v>118</v>
      </c>
      <c r="D83" s="57"/>
      <c r="E83" s="66">
        <v>6.7469999999999999</v>
      </c>
      <c r="F83" s="66"/>
      <c r="G83" s="20"/>
      <c r="H83" s="19"/>
      <c r="I83" s="45"/>
      <c r="J83" s="45"/>
      <c r="K83" s="46">
        <f t="shared" si="1"/>
        <v>0</v>
      </c>
      <c r="N83" s="4"/>
    </row>
    <row r="84" spans="3:16" ht="13.5" customHeight="1" thickBot="1" x14ac:dyDescent="0.25">
      <c r="C84" s="42" t="s">
        <v>67</v>
      </c>
      <c r="D84" s="57"/>
      <c r="E84" s="66">
        <v>0.17499999999999999</v>
      </c>
      <c r="F84" s="66"/>
      <c r="G84" s="20"/>
      <c r="H84" s="19"/>
      <c r="I84" s="45"/>
      <c r="J84" s="45"/>
      <c r="K84" s="46">
        <f t="shared" si="1"/>
        <v>0</v>
      </c>
      <c r="N84" s="4"/>
    </row>
    <row r="85" spans="3:16" ht="13.5" customHeight="1" thickBot="1" x14ac:dyDescent="0.25">
      <c r="C85" s="42" t="s">
        <v>68</v>
      </c>
      <c r="D85" s="57"/>
      <c r="E85" s="66">
        <v>0.48799999999999999</v>
      </c>
      <c r="F85" s="66"/>
      <c r="G85" s="20"/>
      <c r="H85" s="19"/>
      <c r="I85" s="45"/>
      <c r="J85" s="45"/>
      <c r="K85" s="46">
        <f t="shared" si="1"/>
        <v>0</v>
      </c>
      <c r="N85" s="4"/>
    </row>
    <row r="86" spans="3:16" ht="13.5" customHeight="1" thickBot="1" x14ac:dyDescent="0.25">
      <c r="C86" s="42" t="s">
        <v>69</v>
      </c>
      <c r="D86" s="57"/>
      <c r="E86" s="66">
        <v>4.6219999999999999</v>
      </c>
      <c r="F86" s="66"/>
      <c r="G86" s="20"/>
      <c r="H86" s="19"/>
      <c r="I86" s="45"/>
      <c r="J86" s="45"/>
      <c r="K86" s="46">
        <f t="shared" si="1"/>
        <v>0</v>
      </c>
      <c r="N86" s="4"/>
    </row>
    <row r="87" spans="3:16" ht="13.5" customHeight="1" thickBot="1" x14ac:dyDescent="0.25">
      <c r="C87" s="42" t="s">
        <v>70</v>
      </c>
      <c r="D87" s="57"/>
      <c r="E87" s="66">
        <v>2.7149999999999999</v>
      </c>
      <c r="F87" s="66"/>
      <c r="G87" s="20"/>
      <c r="H87" s="19"/>
      <c r="I87" s="45"/>
      <c r="J87" s="45"/>
      <c r="K87" s="46">
        <f t="shared" si="1"/>
        <v>0</v>
      </c>
      <c r="N87" s="4"/>
    </row>
    <row r="88" spans="3:16" ht="13.5" customHeight="1" thickBot="1" x14ac:dyDescent="0.25">
      <c r="C88" s="42" t="s">
        <v>71</v>
      </c>
      <c r="D88" s="57"/>
      <c r="E88" s="66">
        <v>7.0000000000000007E-2</v>
      </c>
      <c r="F88" s="66"/>
      <c r="G88" s="20"/>
      <c r="H88" s="19"/>
      <c r="I88" s="45"/>
      <c r="J88" s="45"/>
      <c r="K88" s="46">
        <f t="shared" si="1"/>
        <v>0</v>
      </c>
      <c r="N88" s="4"/>
    </row>
    <row r="89" spans="3:16" ht="13.5" customHeight="1" thickBot="1" x14ac:dyDescent="0.25">
      <c r="C89" s="42" t="s">
        <v>72</v>
      </c>
      <c r="D89" s="57"/>
      <c r="E89" s="66">
        <v>1.264</v>
      </c>
      <c r="F89" s="66"/>
      <c r="G89" s="20"/>
      <c r="H89" s="19"/>
      <c r="I89" s="45"/>
      <c r="J89" s="45"/>
      <c r="K89" s="46">
        <f t="shared" si="1"/>
        <v>0</v>
      </c>
      <c r="N89" s="4"/>
    </row>
    <row r="90" spans="3:16" ht="13.5" customHeight="1" thickBot="1" x14ac:dyDescent="0.25">
      <c r="C90" s="42" t="s">
        <v>73</v>
      </c>
      <c r="D90" s="57"/>
      <c r="E90" s="66">
        <v>25.439</v>
      </c>
      <c r="F90" s="66"/>
      <c r="G90" s="20"/>
      <c r="H90" s="19"/>
      <c r="I90" s="45"/>
      <c r="J90" s="45"/>
      <c r="K90" s="46">
        <f t="shared" si="1"/>
        <v>0</v>
      </c>
      <c r="N90" s="4"/>
    </row>
    <row r="91" spans="3:16" ht="13.5" customHeight="1" thickBot="1" x14ac:dyDescent="0.25">
      <c r="C91" s="51" t="s">
        <v>120</v>
      </c>
      <c r="D91" s="33"/>
      <c r="E91" s="67">
        <f>SUM($E$69:$E$90)</f>
        <v>98.705999999999989</v>
      </c>
      <c r="F91" s="52"/>
      <c r="G91" s="52"/>
      <c r="H91" s="53"/>
      <c r="I91" s="53"/>
      <c r="J91" s="53"/>
      <c r="K91" s="54">
        <f>SUM(K68:K90)</f>
        <v>0</v>
      </c>
      <c r="N91" s="4"/>
    </row>
    <row r="92" spans="3:16" ht="13.5" customHeight="1" thickBot="1" x14ac:dyDescent="0.25">
      <c r="C92" s="58"/>
      <c r="D92" s="59"/>
      <c r="E92" s="60"/>
      <c r="F92" s="60"/>
      <c r="G92" s="60"/>
      <c r="H92" s="61"/>
      <c r="I92" s="61"/>
      <c r="J92" s="61"/>
      <c r="K92" s="62"/>
      <c r="N92" s="4"/>
    </row>
    <row r="93" spans="3:16" ht="13.5" customHeight="1" thickBot="1" x14ac:dyDescent="0.25">
      <c r="C93" s="38" t="s">
        <v>122</v>
      </c>
      <c r="D93" s="39"/>
      <c r="E93" s="40"/>
      <c r="F93" s="40"/>
      <c r="G93" s="40"/>
      <c r="H93" s="40"/>
      <c r="I93" s="40"/>
      <c r="J93" s="40"/>
      <c r="K93" s="41"/>
      <c r="N93" s="4"/>
    </row>
    <row r="94" spans="3:16" ht="39" thickBot="1" x14ac:dyDescent="0.25">
      <c r="C94" s="42" t="s">
        <v>123</v>
      </c>
      <c r="D94" s="43" t="s">
        <v>139</v>
      </c>
      <c r="F94" s="49"/>
      <c r="G94" s="20">
        <v>1</v>
      </c>
      <c r="H94" s="45"/>
      <c r="I94" s="19"/>
      <c r="J94" s="45"/>
      <c r="K94" s="46">
        <f>IFERROR(G94*I94,0)</f>
        <v>0</v>
      </c>
      <c r="N94" s="4"/>
      <c r="P94" s="21"/>
    </row>
    <row r="95" spans="3:16" ht="13.5" customHeight="1" thickBot="1" x14ac:dyDescent="0.25">
      <c r="C95" s="42" t="s">
        <v>124</v>
      </c>
      <c r="D95" s="57"/>
      <c r="E95" s="49">
        <v>10</v>
      </c>
      <c r="F95" s="49"/>
      <c r="G95" s="20"/>
      <c r="H95" s="19"/>
      <c r="I95" s="45"/>
      <c r="J95" s="45"/>
      <c r="K95" s="46">
        <f>IFERROR(E95*H95,0)</f>
        <v>0</v>
      </c>
      <c r="N95" s="4"/>
    </row>
    <row r="96" spans="3:16" ht="13.5" customHeight="1" thickBot="1" x14ac:dyDescent="0.25">
      <c r="C96" s="51" t="s">
        <v>125</v>
      </c>
      <c r="D96" s="33"/>
      <c r="E96" s="52"/>
      <c r="F96" s="52"/>
      <c r="G96" s="52"/>
      <c r="H96" s="53"/>
      <c r="I96" s="53"/>
      <c r="J96" s="53"/>
      <c r="K96" s="54">
        <f>SUM(K94:K95)</f>
        <v>0</v>
      </c>
      <c r="N96" s="4"/>
      <c r="P96" s="22"/>
    </row>
    <row r="97" spans="3:16" ht="13.5" customHeight="1" thickBot="1" x14ac:dyDescent="0.25">
      <c r="C97" s="58"/>
      <c r="D97" s="59"/>
      <c r="E97" s="60"/>
      <c r="F97" s="60"/>
      <c r="G97" s="60"/>
      <c r="H97" s="61"/>
      <c r="I97" s="61"/>
      <c r="J97" s="61"/>
      <c r="K97" s="62"/>
      <c r="N97" s="4"/>
    </row>
    <row r="98" spans="3:16" ht="13.5" customHeight="1" thickBot="1" x14ac:dyDescent="0.25">
      <c r="C98" s="38" t="s">
        <v>86</v>
      </c>
      <c r="D98" s="39"/>
      <c r="E98" s="40"/>
      <c r="F98" s="40"/>
      <c r="G98" s="40"/>
      <c r="H98" s="40"/>
      <c r="I98" s="40"/>
      <c r="J98" s="40"/>
      <c r="K98" s="41"/>
      <c r="N98" s="4"/>
    </row>
    <row r="99" spans="3:16" ht="39" thickBot="1" x14ac:dyDescent="0.25">
      <c r="C99" s="65" t="s">
        <v>87</v>
      </c>
      <c r="D99" s="43" t="s">
        <v>140</v>
      </c>
      <c r="F99" s="49"/>
      <c r="G99" s="20">
        <v>140</v>
      </c>
      <c r="H99" s="45"/>
      <c r="I99" s="19"/>
      <c r="J99" s="45"/>
      <c r="K99" s="46">
        <f>IFERROR(G99*I99,0)</f>
        <v>0</v>
      </c>
      <c r="N99" s="4"/>
      <c r="P99" s="22"/>
    </row>
    <row r="100" spans="3:16" ht="13.5" customHeight="1" thickBot="1" x14ac:dyDescent="0.25">
      <c r="C100" s="42" t="s">
        <v>88</v>
      </c>
      <c r="D100" s="57"/>
      <c r="E100" s="49">
        <v>1608.4</v>
      </c>
      <c r="F100" s="49"/>
      <c r="G100" s="20"/>
      <c r="H100" s="19"/>
      <c r="I100" s="45"/>
      <c r="J100" s="45"/>
      <c r="K100" s="46">
        <f>IFERROR(E100*H100,0)</f>
        <v>0</v>
      </c>
      <c r="N100" s="4"/>
    </row>
    <row r="101" spans="3:16" ht="13.5" customHeight="1" thickBot="1" x14ac:dyDescent="0.25">
      <c r="C101" s="51" t="s">
        <v>89</v>
      </c>
      <c r="D101" s="33"/>
      <c r="E101" s="52"/>
      <c r="F101" s="52"/>
      <c r="G101" s="52"/>
      <c r="H101" s="53"/>
      <c r="I101" s="53"/>
      <c r="J101" s="53"/>
      <c r="K101" s="54">
        <f>SUM(K99:K100)</f>
        <v>0</v>
      </c>
      <c r="N101" s="4"/>
    </row>
    <row r="102" spans="3:16" ht="13.5" customHeight="1" thickBot="1" x14ac:dyDescent="0.25">
      <c r="C102" s="58"/>
      <c r="D102" s="59"/>
      <c r="E102" s="60"/>
      <c r="F102" s="60"/>
      <c r="G102" s="60"/>
      <c r="H102" s="61"/>
      <c r="I102" s="61"/>
      <c r="J102" s="61"/>
      <c r="K102" s="62"/>
      <c r="N102" s="4"/>
    </row>
    <row r="103" spans="3:16" ht="13.5" customHeight="1" thickBot="1" x14ac:dyDescent="0.25">
      <c r="C103" s="38" t="s">
        <v>45</v>
      </c>
      <c r="D103" s="39"/>
      <c r="E103" s="40"/>
      <c r="F103" s="40"/>
      <c r="G103" s="40"/>
      <c r="H103" s="40"/>
      <c r="I103" s="40"/>
      <c r="J103" s="40"/>
      <c r="K103" s="41"/>
      <c r="N103" s="4"/>
    </row>
    <row r="104" spans="3:16" ht="39" thickBot="1" x14ac:dyDescent="0.25">
      <c r="C104" s="42" t="s">
        <v>46</v>
      </c>
      <c r="D104" s="43" t="s">
        <v>139</v>
      </c>
      <c r="F104" s="49"/>
      <c r="G104" s="20">
        <f>E105/1.5</f>
        <v>6.666666666666667</v>
      </c>
      <c r="H104" s="45"/>
      <c r="I104" s="19"/>
      <c r="J104" s="45"/>
      <c r="K104" s="46">
        <f>IFERROR(G104*I104,0)</f>
        <v>0</v>
      </c>
      <c r="N104" s="4"/>
    </row>
    <row r="105" spans="3:16" ht="13.5" customHeight="1" thickBot="1" x14ac:dyDescent="0.25">
      <c r="C105" s="42" t="s">
        <v>47</v>
      </c>
      <c r="D105" s="57"/>
      <c r="E105" s="49">
        <v>10</v>
      </c>
      <c r="F105" s="49"/>
      <c r="G105" s="20"/>
      <c r="H105" s="19"/>
      <c r="I105" s="45"/>
      <c r="J105" s="45"/>
      <c r="K105" s="46">
        <f>IFERROR(E105*H105,0)</f>
        <v>0</v>
      </c>
      <c r="N105" s="4"/>
    </row>
    <row r="106" spans="3:16" ht="13.5" customHeight="1" thickBot="1" x14ac:dyDescent="0.25">
      <c r="C106" s="51" t="s">
        <v>48</v>
      </c>
      <c r="D106" s="33"/>
      <c r="E106" s="52"/>
      <c r="F106" s="52"/>
      <c r="G106" s="52"/>
      <c r="H106" s="53"/>
      <c r="I106" s="53"/>
      <c r="J106" s="53"/>
      <c r="K106" s="54">
        <f>SUM(K104:K105)</f>
        <v>0</v>
      </c>
      <c r="N106" s="4"/>
    </row>
    <row r="107" spans="3:16" ht="13.5" customHeight="1" thickBot="1" x14ac:dyDescent="0.25">
      <c r="C107" s="58"/>
      <c r="D107" s="59"/>
      <c r="E107" s="60"/>
      <c r="F107" s="60"/>
      <c r="G107" s="60"/>
      <c r="H107" s="61"/>
      <c r="I107" s="61"/>
      <c r="J107" s="61"/>
      <c r="K107" s="62"/>
      <c r="N107" s="4"/>
    </row>
    <row r="108" spans="3:16" ht="13.5" customHeight="1" thickBot="1" x14ac:dyDescent="0.25">
      <c r="C108" s="38" t="s">
        <v>49</v>
      </c>
      <c r="D108" s="39"/>
      <c r="E108" s="40"/>
      <c r="F108" s="40"/>
      <c r="G108" s="40"/>
      <c r="H108" s="40"/>
      <c r="I108" s="40"/>
      <c r="J108" s="40"/>
      <c r="K108" s="41"/>
      <c r="N108" s="4"/>
    </row>
    <row r="109" spans="3:16" ht="39" thickBot="1" x14ac:dyDescent="0.25">
      <c r="C109" s="42" t="s">
        <v>50</v>
      </c>
      <c r="D109" s="43" t="s">
        <v>139</v>
      </c>
      <c r="F109" s="49"/>
      <c r="G109" s="20">
        <f>E110/7.5</f>
        <v>17.333333333333332</v>
      </c>
      <c r="H109" s="45"/>
      <c r="I109" s="19"/>
      <c r="J109" s="45"/>
      <c r="K109" s="46">
        <f>IFERROR(G109*I109,0)</f>
        <v>0</v>
      </c>
      <c r="N109" s="4"/>
    </row>
    <row r="110" spans="3:16" ht="13.5" customHeight="1" thickBot="1" x14ac:dyDescent="0.25">
      <c r="C110" s="42" t="s">
        <v>51</v>
      </c>
      <c r="D110" s="57"/>
      <c r="E110" s="49">
        <v>130</v>
      </c>
      <c r="F110" s="49"/>
      <c r="G110" s="20"/>
      <c r="H110" s="19"/>
      <c r="I110" s="45"/>
      <c r="J110" s="45"/>
      <c r="K110" s="46">
        <f>IFERROR(E110*H110,0)</f>
        <v>0</v>
      </c>
      <c r="N110" s="4"/>
    </row>
    <row r="111" spans="3:16" ht="13.5" customHeight="1" thickBot="1" x14ac:dyDescent="0.25">
      <c r="C111" s="51" t="s">
        <v>52</v>
      </c>
      <c r="D111" s="33"/>
      <c r="E111" s="52"/>
      <c r="F111" s="52"/>
      <c r="G111" s="52"/>
      <c r="H111" s="53"/>
      <c r="I111" s="53"/>
      <c r="J111" s="53"/>
      <c r="K111" s="54">
        <f>SUM(K109:K110)</f>
        <v>0</v>
      </c>
      <c r="N111" s="4"/>
    </row>
    <row r="112" spans="3:16" ht="12.75" customHeight="1" thickBot="1" x14ac:dyDescent="0.25">
      <c r="C112" s="55"/>
      <c r="K112" s="56"/>
      <c r="N112" s="4"/>
    </row>
    <row r="113" spans="1:14" ht="13.5" thickBot="1" x14ac:dyDescent="0.25">
      <c r="C113" s="51" t="s">
        <v>22</v>
      </c>
      <c r="D113" s="52"/>
      <c r="E113" s="52"/>
      <c r="F113" s="52"/>
      <c r="G113" s="52"/>
      <c r="H113" s="52"/>
      <c r="I113" s="52"/>
      <c r="J113" s="52"/>
      <c r="K113" s="54">
        <f>SUM($K$22,$K$34,$K$28,$K$39,50%*$K$44,50%*$K$49,$K$54,$K$60,$K$65,$K$91,$K$96,$K$101,$K$106,$K$111)</f>
        <v>-15659.1</v>
      </c>
      <c r="N113" s="4"/>
    </row>
    <row r="114" spans="1:14" ht="12.75" customHeight="1" x14ac:dyDescent="0.2">
      <c r="K114" s="35"/>
      <c r="N114" s="4"/>
    </row>
    <row r="115" spans="1:14" ht="12.75" customHeight="1" x14ac:dyDescent="0.2">
      <c r="K115" s="35"/>
      <c r="N115" s="4"/>
    </row>
    <row r="116" spans="1:14" x14ac:dyDescent="0.2">
      <c r="A116" s="4"/>
      <c r="B116" s="4"/>
      <c r="C116" s="4"/>
      <c r="D116" s="4"/>
      <c r="E116" s="4"/>
      <c r="F116" s="4"/>
      <c r="G116" s="4"/>
      <c r="H116" s="4"/>
      <c r="I116" s="4"/>
      <c r="J116" s="4"/>
      <c r="K116" s="4"/>
      <c r="L116" s="4"/>
      <c r="M116" s="4"/>
      <c r="N116" s="4"/>
    </row>
  </sheetData>
  <sheetProtection algorithmName="SHA-512" hashValue="y94lpoCXt5kGSZnHeUQi3YLkfGJy2/ec+6OOobEDRllKJMD/Xwocb1AnWGYM9xXEgXV5oD5KJw7cdwNOg18fGw==" saltValue="Exa136TE1vLWFpU2OWBc4Q==" spinCount="100000" sheet="1" objects="1" scenarios="1"/>
  <protectedRanges>
    <protectedRange sqref="D7:J11" name="gegevens_1_2"/>
  </protectedRanges>
  <mergeCells count="3">
    <mergeCell ref="C3:K3"/>
    <mergeCell ref="C4:K4"/>
    <mergeCell ref="D57:D58"/>
  </mergeCells>
  <pageMargins left="0.70866141732283472" right="0.70866141732283472" top="1.1417322834645669" bottom="1.0236220472440944" header="0.31496062992125984" footer="0.31496062992125984"/>
  <pageSetup paperSize="9" scale="39" fitToHeight="0" orientation="portrait" r:id="rId1"/>
  <headerFooter>
    <oddHeader>&amp;L&amp;F&amp;R&amp;A</oddHeader>
    <oddFooter>&amp;L&amp;F
Afdrukdatum: &amp;D
&amp;P van &amp;N</oddFooter>
  </headerFooter>
  <rowBreaks count="1" manualBreakCount="1">
    <brk id="66" max="11"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fdc752f7-2176-4729-ac56-fe21bc62945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EFD9C4D13F21874E86AE8407454650BD" ma:contentTypeVersion="18" ma:contentTypeDescription="Een nieuw document maken." ma:contentTypeScope="" ma:versionID="4d74a8971d7bbc4eb90f8c9a2ce1ee1b">
  <xsd:schema xmlns:xsd="http://www.w3.org/2001/XMLSchema" xmlns:xs="http://www.w3.org/2001/XMLSchema" xmlns:p="http://schemas.microsoft.com/office/2006/metadata/properties" xmlns:ns3="e17e16cf-9af0-4acd-af27-5a91c0c75358" xmlns:ns4="fdc752f7-2176-4729-ac56-fe21bc629453" targetNamespace="http://schemas.microsoft.com/office/2006/metadata/properties" ma:root="true" ma:fieldsID="946262b06fdb022a439cb061f1c3774b" ns3:_="" ns4:_="">
    <xsd:import namespace="e17e16cf-9af0-4acd-af27-5a91c0c75358"/>
    <xsd:import namespace="fdc752f7-2176-4729-ac56-fe21bc629453"/>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GenerationTime" minOccurs="0"/>
                <xsd:element ref="ns4:MediaServiceEventHashCode" minOccurs="0"/>
                <xsd:element ref="ns4:MediaServiceDateTaken" minOccurs="0"/>
                <xsd:element ref="ns4:MediaServiceOCR" minOccurs="0"/>
                <xsd:element ref="ns4:MediaServiceAutoKeyPoints" minOccurs="0"/>
                <xsd:element ref="ns4:MediaServiceKeyPoints" minOccurs="0"/>
                <xsd:element ref="ns4:MediaServiceLocation" minOccurs="0"/>
                <xsd:element ref="ns4:MediaLengthInSeconds" minOccurs="0"/>
                <xsd:element ref="ns4:_activity" minOccurs="0"/>
                <xsd:element ref="ns4:MediaServiceObjectDetectorVersions" minOccurs="0"/>
                <xsd:element ref="ns4:MediaServiceSystemTag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17e16cf-9af0-4acd-af27-5a91c0c75358" elementFormDefault="qualified">
    <xsd:import namespace="http://schemas.microsoft.com/office/2006/documentManagement/types"/>
    <xsd:import namespace="http://schemas.microsoft.com/office/infopath/2007/PartnerControls"/>
    <xsd:element name="SharedWithUsers" ma:index="8"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Gedeeld met details" ma:internalName="SharedWithDetails" ma:readOnly="true">
      <xsd:simpleType>
        <xsd:restriction base="dms:Note">
          <xsd:maxLength value="255"/>
        </xsd:restriction>
      </xsd:simpleType>
    </xsd:element>
    <xsd:element name="SharingHintHash" ma:index="10" nillable="true" ma:displayName="Hint-hash dele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c752f7-2176-4729-ac56-fe21bc629453"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200697F-57EC-43BD-8B2F-2737495DE80E}">
  <ds:schemaRefs>
    <ds:schemaRef ds:uri="http://www.w3.org/XML/1998/namespace"/>
    <ds:schemaRef ds:uri="http://purl.org/dc/elements/1.1/"/>
    <ds:schemaRef ds:uri="http://schemas.microsoft.com/office/2006/documentManagement/types"/>
    <ds:schemaRef ds:uri="e17e16cf-9af0-4acd-af27-5a91c0c75358"/>
    <ds:schemaRef ds:uri="http://purl.org/dc/dcmitype/"/>
    <ds:schemaRef ds:uri="http://schemas.microsoft.com/office/infopath/2007/PartnerControls"/>
    <ds:schemaRef ds:uri="http://schemas.openxmlformats.org/package/2006/metadata/core-properties"/>
    <ds:schemaRef ds:uri="fdc752f7-2176-4729-ac56-fe21bc629453"/>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63DE0E18-405D-4FC4-B741-D8C197BD5EA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17e16cf-9af0-4acd-af27-5a91c0c75358"/>
    <ds:schemaRef ds:uri="fdc752f7-2176-4729-ac56-fe21bc62945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8CCE7E7-1644-49BE-80DF-3F365A824B3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4</vt:i4>
      </vt:variant>
      <vt:variant>
        <vt:lpstr>Benoemde bereiken</vt:lpstr>
      </vt:variant>
      <vt:variant>
        <vt:i4>7</vt:i4>
      </vt:variant>
    </vt:vector>
  </HeadingPairs>
  <TitlesOfParts>
    <vt:vector size="11" baseType="lpstr">
      <vt:lpstr>Instructie</vt:lpstr>
      <vt:lpstr>Inschrijfformulier 1 Metalen</vt:lpstr>
      <vt:lpstr>Inschrijfformulier 2 Gips</vt:lpstr>
      <vt:lpstr>Inschrijfformulier 3 Overig</vt:lpstr>
      <vt:lpstr>'Inschrijfformulier 1 Metalen'!Afdrukbereik</vt:lpstr>
      <vt:lpstr>'Inschrijfformulier 2 Gips'!Afdrukbereik</vt:lpstr>
      <vt:lpstr>'Inschrijfformulier 3 Overig'!Afdrukbereik</vt:lpstr>
      <vt:lpstr>Instructie!Afdrukbereik</vt:lpstr>
      <vt:lpstr>'Inschrijfformulier 1 Metalen'!Afdruktitels</vt:lpstr>
      <vt:lpstr>'Inschrijfformulier 2 Gips'!Afdruktitels</vt:lpstr>
      <vt:lpstr>'Inschrijfformulier 3 Overig'!Afdruktitels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Alexander Pluckel</dc:creator>
  <cp:lastModifiedBy>Alexander Pluckel</cp:lastModifiedBy>
  <cp:lastPrinted>2025-06-25T11:55:27Z</cp:lastPrinted>
  <dcterms:created xsi:type="dcterms:W3CDTF">2012-03-19T11:12:17Z</dcterms:created>
  <dcterms:modified xsi:type="dcterms:W3CDTF">2025-07-24T15:24:11Z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0x010100EFD9C4D13F21874E86AE8407454650BD</vt:lpwstr>
  </property>
</Properties>
</file>